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91D754E2-AEB5-9D43-BE5B-8010EE304C07}" xr6:coauthVersionLast="47" xr6:coauthVersionMax="47" xr10:uidLastSave="{00000000-0000-0000-0000-000000000000}"/>
  <bookViews>
    <workbookView xWindow="0" yWindow="460" windowWidth="28800" windowHeight="17540" firstSheet="1" activeTab="1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Cascade!$B$14:$BT$3876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9" l="1" a="1"/>
  <c r="K15" i="9" s="1"/>
  <c r="AO15" i="5"/>
  <c r="AJ4" i="5"/>
  <c r="AJ15" i="5"/>
  <c r="J15" i="9" l="1" a="1"/>
  <c r="J15" i="9" s="1"/>
  <c r="AO15" i="46" a="1"/>
  <c r="AO15" i="46" s="1"/>
  <c r="AN15" i="46" a="1"/>
  <c r="AN15" i="46" s="1"/>
  <c r="AH15" i="46" a="1"/>
  <c r="AH15" i="46" s="1"/>
  <c r="AG15" i="46" a="1"/>
  <c r="AG15" i="46" s="1"/>
  <c r="AA15" i="46" a="1"/>
  <c r="AA15" i="46" s="1"/>
  <c r="Z15" i="46" a="1"/>
  <c r="Z15" i="46" s="1"/>
  <c r="T15" i="46" a="1"/>
  <c r="T15" i="46" s="1"/>
  <c r="S15" i="46" a="1"/>
  <c r="S15" i="46" s="1"/>
  <c r="AQ4" i="5"/>
  <c r="AP4" i="5"/>
  <c r="AF16" i="5"/>
  <c r="AG16" i="5" s="1"/>
  <c r="AF15" i="5"/>
  <c r="AG15" i="5" s="1"/>
  <c r="BU15" i="5" s="1"/>
  <c r="AE16" i="5"/>
  <c r="AE15" i="5"/>
  <c r="Z16" i="5"/>
  <c r="AB16" i="5" s="1"/>
  <c r="AH16" i="5" s="1"/>
  <c r="AI16" i="5" s="1"/>
  <c r="AK16" i="5" s="1"/>
  <c r="W16" i="5"/>
  <c r="V16" i="5"/>
  <c r="U16" i="5"/>
  <c r="X16" i="5"/>
  <c r="Y16" i="5"/>
  <c r="AA16" i="5" s="1"/>
  <c r="J16" i="5"/>
  <c r="CD4" i="5"/>
  <c r="AL16" i="5" l="1"/>
  <c r="AO16" i="5" s="1"/>
  <c r="AT16" i="5" s="1"/>
  <c r="AX16" i="5"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K15" i="10"/>
  <c r="N15" i="7"/>
  <c r="K15" i="7"/>
  <c r="U15" i="7" s="1"/>
  <c r="V15" i="7" s="1"/>
  <c r="J15" i="5"/>
  <c r="AD4" i="13"/>
  <c r="AC4" i="13"/>
  <c r="J15" i="8"/>
  <c r="O15" i="8" s="1"/>
  <c r="AL15" i="5" l="1"/>
  <c r="W15" i="5"/>
  <c r="V15" i="5"/>
  <c r="Y15" i="5"/>
  <c r="AA15" i="5" s="1"/>
  <c r="F15" i="16"/>
  <c r="F4" i="16" s="1"/>
  <c r="Z15" i="7"/>
  <c r="AB15" i="7"/>
  <c r="N4" i="7"/>
  <c r="O4" i="7"/>
  <c r="Q4" i="7"/>
  <c r="M4" i="7"/>
  <c r="P4" i="7"/>
  <c r="L4" i="7"/>
  <c r="T15" i="7"/>
  <c r="L4" i="10"/>
  <c r="K4" i="7"/>
  <c r="F4" i="14"/>
  <c r="M4" i="5"/>
  <c r="U15" i="5"/>
  <c r="S15" i="10"/>
  <c r="T15" i="10" s="1"/>
  <c r="K4" i="10"/>
  <c r="P15" i="8"/>
  <c r="E15" i="14"/>
  <c r="D15" i="13"/>
  <c r="AT15" i="5" l="1"/>
  <c r="AX15" i="5" s="1"/>
  <c r="H15" i="6" s="1"/>
  <c r="AO4" i="5"/>
  <c r="BE15" i="5"/>
  <c r="BA15" i="5"/>
  <c r="AZ15" i="5"/>
  <c r="AX4" i="5"/>
  <c r="AT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X4" i="5" s="1"/>
  <c r="BF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V15" i="5" l="1"/>
  <c r="CD15" i="5"/>
  <c r="P6" i="2"/>
  <c r="BW4" i="5"/>
  <c r="D6" i="2"/>
  <c r="H6" i="2"/>
  <c r="BG15" i="5"/>
  <c r="BM15" i="5"/>
  <c r="AH4" i="7"/>
  <c r="AN15" i="7"/>
  <c r="AN4" i="7" s="1"/>
  <c r="AO15" i="7"/>
  <c r="AO4" i="7" s="1"/>
  <c r="F4" i="44"/>
  <c r="J15" i="44"/>
  <c r="J4" i="44" s="1"/>
  <c r="U4" i="5"/>
  <c r="CB15" i="5" l="1"/>
  <c r="BZ15" i="5"/>
  <c r="CA15" i="5" l="1"/>
  <c r="CA4" i="5" s="1"/>
  <c r="BZ4" i="5"/>
  <c r="CC15" i="5"/>
  <c r="CC4" i="5" s="1"/>
  <c r="CB4" i="5"/>
  <c r="AA4" i="46"/>
  <c r="Z4" i="46"/>
  <c r="S4" i="46"/>
  <c r="T4" i="46"/>
  <c r="AN4" i="46" l="1"/>
  <c r="AG4" i="46"/>
  <c r="AO4" i="46"/>
  <c r="AH4" i="46"/>
  <c r="D15" i="40" l="1"/>
  <c r="J4" i="40"/>
  <c r="F4" i="40"/>
  <c r="E4" i="40"/>
  <c r="O15" i="14" l="1"/>
  <c r="CF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J15" i="5"/>
  <c r="BH15" i="5"/>
  <c r="U4" i="14"/>
  <c r="O15" i="10" l="1"/>
  <c r="P15" i="10"/>
  <c r="AA15" i="10" s="1"/>
  <c r="I15" i="12"/>
  <c r="J4" i="10"/>
  <c r="F4" i="10"/>
  <c r="M15" i="10"/>
  <c r="BJ15" i="46" l="1" a="1"/>
  <c r="BJ15" i="46" s="1"/>
  <c r="H4" i="10"/>
  <c r="O4" i="10"/>
  <c r="BJ4" i="46" l="1"/>
  <c r="P4" i="10"/>
  <c r="AA4" i="10" l="1"/>
  <c r="AB15" i="10"/>
  <c r="AB4" i="10" s="1"/>
  <c r="AC15" i="10" l="1"/>
  <c r="BK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I15" i="5" l="1"/>
  <c r="J15" i="12" s="1"/>
  <c r="I15" i="36"/>
  <c r="AE4" i="7"/>
  <c r="AB4" i="7" s="1"/>
  <c r="AM4" i="7" l="1"/>
  <c r="AF4" i="7"/>
  <c r="BH4" i="5"/>
  <c r="AX15" i="7"/>
  <c r="AW15" i="7"/>
  <c r="BA15" i="7"/>
  <c r="AV15" i="7"/>
  <c r="BX15" i="12" s="1"/>
  <c r="BX4" i="12" s="1"/>
  <c r="I4" i="12" l="1"/>
  <c r="AQ4" i="7"/>
  <c r="I4" i="36"/>
  <c r="AU4" i="7"/>
  <c r="BB15" i="46" l="1" a="1"/>
  <c r="BB15" i="46" s="1"/>
  <c r="BB4" i="46" s="1"/>
  <c r="AV4" i="7"/>
  <c r="AX4" i="7"/>
  <c r="AW4" i="7"/>
  <c r="E15" i="20"/>
  <c r="BI4" i="5"/>
  <c r="J4" i="12" l="1"/>
  <c r="E4" i="20"/>
  <c r="F15" i="20"/>
  <c r="F4" i="20" s="1"/>
  <c r="U15" i="8"/>
  <c r="K15" i="12" l="1"/>
  <c r="G15" i="20"/>
  <c r="G4" i="20" s="1"/>
  <c r="Q4" i="8"/>
  <c r="R4" i="8" l="1"/>
  <c r="BJ4" i="5"/>
  <c r="P15" i="20"/>
  <c r="U4" i="8"/>
  <c r="S15" i="20" l="1"/>
  <c r="S4" i="20" s="1"/>
  <c r="R15" i="20"/>
  <c r="R4" i="20" s="1"/>
  <c r="K4" i="12"/>
  <c r="BK4" i="5"/>
  <c r="P4" i="20"/>
  <c r="Q15" i="20"/>
  <c r="AV15" i="46" l="1" a="1"/>
  <c r="AV15" i="46" s="1"/>
  <c r="AV4" i="46" s="1"/>
  <c r="AU15" i="46" a="1"/>
  <c r="AU15" i="46" s="1"/>
  <c r="AU4" i="46" s="1"/>
  <c r="Q4" i="20"/>
  <c r="L15" i="9" l="1"/>
  <c r="BY4" i="5"/>
  <c r="J4" i="9" l="1"/>
  <c r="L4" i="9"/>
  <c r="M15" i="9"/>
  <c r="M4" i="9" s="1"/>
  <c r="L6" i="2"/>
  <c r="K4" i="9" l="1"/>
  <c r="N15" i="9"/>
  <c r="N4" i="9" s="1"/>
  <c r="K15" i="6"/>
  <c r="K4" i="6" s="1"/>
  <c r="H4" i="6"/>
  <c r="R15" i="9"/>
  <c r="R4" i="9" s="1"/>
  <c r="O15" i="9"/>
  <c r="S15" i="9" s="1"/>
  <c r="AZ4" i="5"/>
  <c r="AY15" i="7" l="1"/>
  <c r="AY4" i="7" s="1"/>
  <c r="G15" i="12"/>
  <c r="V15" i="8"/>
  <c r="AF15" i="10"/>
  <c r="BL15" i="5"/>
  <c r="BS15" i="5" s="1"/>
  <c r="BV4" i="5"/>
  <c r="BO15" i="5"/>
  <c r="Y15" i="8" s="1"/>
  <c r="BF4" i="5"/>
  <c r="BQ15" i="5"/>
  <c r="BR15" i="5"/>
  <c r="BP15" i="5"/>
  <c r="Z15" i="8" s="1"/>
  <c r="W15" i="9"/>
  <c r="W4" i="9" s="1"/>
  <c r="O4" i="9"/>
  <c r="X15" i="9"/>
  <c r="X4" i="9" s="1"/>
  <c r="S4" i="9"/>
  <c r="BA4" i="5"/>
  <c r="BU15" i="12" l="1"/>
  <c r="AK15" i="36" s="1"/>
  <c r="AL15" i="36" s="1"/>
  <c r="BO15" i="12"/>
  <c r="BO4" i="12" s="1"/>
  <c r="Z15" i="12"/>
  <c r="BR15" i="12"/>
  <c r="BP15" i="12" s="1"/>
  <c r="BP4" i="12" s="1"/>
  <c r="AA15" i="12"/>
  <c r="Y15" i="12"/>
  <c r="X15" i="12"/>
  <c r="BG4" i="5"/>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Q15" i="12"/>
  <c r="BC15" i="12"/>
  <c r="Y15" i="36" s="1"/>
  <c r="U15" i="12"/>
  <c r="G4" i="12"/>
  <c r="AL15" i="12"/>
  <c r="BL4" i="5"/>
  <c r="BM4" i="5"/>
  <c r="BN15" i="5"/>
  <c r="BN4" i="12" l="1"/>
  <c r="AI15" i="36"/>
  <c r="AI4" i="36" s="1"/>
  <c r="AG15" i="36"/>
  <c r="AG4" i="36" s="1"/>
  <c r="BR4" i="12"/>
  <c r="BS15" i="12"/>
  <c r="BS4" i="12" s="1"/>
  <c r="AE15" i="36"/>
  <c r="AE4" i="36" s="1"/>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T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AJ15" i="36" l="1"/>
  <c r="O4" i="36"/>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C3" authorId="0" shapeId="0" xr:uid="{87384147-C56F-464C-8B03-BFE39B565283}">
      <text>
        <r>
          <rPr>
            <sz val="10"/>
            <color rgb="FF000000"/>
            <rFont val="Tahoma"/>
            <family val="2"/>
          </rPr>
          <t>Linkage rates set here flow to all other tabs.</t>
        </r>
      </text>
    </comment>
    <comment ref="BW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X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Y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A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C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<sst xmlns="http://schemas.openxmlformats.org/spreadsheetml/2006/main" count="5938" uniqueCount="1173">
  <si>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</si>
  <si>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</si>
  <si>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</si>
  <si>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</si>
  <si>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</si>
  <si>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</si>
  <si>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</si>
  <si>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</si>
  <si>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</si>
  <si>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</si>
  <si>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</si>
  <si>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</si>
  <si>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</si>
  <si>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</si>
  <si>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</si>
  <si>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</si>
  <si>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</si>
  <si>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</si>
  <si>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</si>
  <si>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</si>
  <si>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</si>
  <si>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</si>
  <si>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</si>
  <si>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</si>
  <si>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</si>
  <si>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</si>
  <si>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</si>
  <si>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</si>
  <si>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</si>
  <si>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</si>
  <si>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</si>
  <si>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</si>
  <si>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</si>
  <si>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</si>
  <si>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</si>
  <si>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</si>
  <si>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</si>
  <si>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</si>
  <si>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</si>
  <si>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</si>
  <si>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</si>
  <si>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</si>
  <si>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</si>
  <si>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</si>
  <si>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</si>
  <si>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</si>
  <si>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</si>
  <si>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</si>
  <si>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</si>
  <si>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</si>
  <si>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</si>
  <si>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</si>
  <si>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</si>
  <si>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</si>
  <si>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</si>
  <si>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</si>
  <si>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</si>
  <si>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</si>
  <si>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</si>
  <si>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</si>
  <si>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</si>
  <si>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</si>
  <si>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</si>
  <si>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</si>
  <si>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</si>
  <si>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</si>
  <si>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</si>
  <si>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</si>
  <si>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</si>
  <si>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</si>
  <si>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</si>
  <si>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</si>
  <si>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</si>
  <si>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</si>
  <si>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</si>
  <si>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</si>
  <si>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</si>
  <si>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</si>
  <si>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</si>
  <si>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</si>
  <si>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</si>
  <si>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</si>
  <si>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</si>
  <si>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</si>
  <si>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</si>
  <si>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</si>
  <si>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</si>
  <si>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</si>
  <si>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</si>
  <si>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</si>
  <si>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</si>
  <si>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</si>
  <si>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</si>
  <si>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</si>
  <si>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</si>
  <si>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</si>
  <si>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</si>
  <si>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</si>
  <si>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</si>
  <si>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</si>
  <si>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</si>
  <si>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</si>
  <si>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</si>
  <si>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</si>
  <si>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</si>
  <si>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</si>
  <si>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</si>
  <si>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</si>
  <si>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</si>
  <si>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</si>
  <si>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</si>
  <si>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</si>
  <si>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</si>
  <si>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</si>
  <si>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</si>
  <si>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</si>
  <si>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</si>
  <si>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</si>
  <si>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</si>
  <si>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</si>
  <si>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</si>
  <si>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</si>
  <si>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</si>
  <si>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</si>
  <si>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</si>
  <si>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</si>
  <si>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</si>
  <si>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</si>
  <si>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</si>
  <si>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</si>
  <si>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</si>
  <si>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</si>
  <si>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</si>
  <si>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</si>
  <si>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</si>
  <si>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</si>
  <si>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</si>
  <si>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</si>
  <si>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</si>
  <si>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</si>
  <si>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</si>
  <si>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</si>
  <si>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</si>
  <si>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</si>
  <si>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</si>
  <si>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</si>
  <si>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</si>
  <si>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</si>
  <si>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</si>
  <si>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</si>
  <si>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</si>
  <si>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</si>
  <si>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</si>
  <si>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</si>
  <si>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</si>
  <si>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</si>
  <si>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</si>
  <si>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</si>
  <si>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</si>
  <si>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</si>
  <si>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</si>
  <si>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</si>
  <si>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</si>
  <si>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</si>
  <si>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</si>
  <si>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</si>
  <si>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</si>
  <si>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</si>
  <si>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</si>
  <si>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</si>
  <si>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</si>
  <si>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</si>
  <si>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</si>
  <si>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</si>
  <si>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</si>
  <si>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</si>
  <si>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</si>
  <si>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</si>
  <si>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</si>
  <si>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</si>
  <si>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</si>
  <si>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</si>
  <si>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</si>
  <si>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</si>
  <si>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</si>
  <si>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</si>
  <si>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</si>
  <si>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</si>
  <si>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</si>
  <si>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</si>
  <si>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</si>
  <si>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</si>
  <si>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</si>
  <si>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</si>
  <si>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</si>
  <si>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</si>
  <si>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</si>
  <si>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</si>
  <si>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</si>
  <si>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</si>
  <si>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</si>
  <si>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</si>
  <si>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</si>
  <si>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</si>
  <si>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</si>
  <si>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</si>
  <si>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</si>
  <si>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</si>
  <si>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</si>
  <si>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</si>
  <si>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</si>
  <si>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</si>
  <si>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</si>
  <si>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</si>
  <si>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</si>
  <si>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</si>
  <si>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</si>
  <si>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</si>
  <si>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</si>
  <si>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</si>
  <si>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</si>
  <si>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</si>
  <si>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</si>
  <si>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</si>
  <si>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</si>
  <si>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</si>
  <si>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</si>
  <si>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</si>
  <si>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</si>
  <si>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</si>
  <si>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</si>
  <si>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</si>
  <si>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</si>
  <si>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</si>
  <si>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</si>
  <si>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</si>
  <si>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</si>
  <si>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</si>
  <si>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</si>
  <si>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</si>
  <si>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</si>
  <si>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</si>
  <si>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</si>
  <si>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</si>
  <si>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</si>
  <si>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</si>
  <si>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</si>
  <si>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</si>
  <si>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</si>
  <si>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</si>
  <si>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</si>
  <si>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</si>
  <si>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</si>
  <si>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</si>
  <si>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</si>
  <si>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</si>
  <si>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</si>
  <si>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</si>
  <si>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</si>
  <si>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</si>
  <si>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</si>
  <si>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</si>
  <si>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</si>
  <si>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</si>
  <si>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</si>
  <si>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</si>
  <si>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</si>
  <si>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</si>
  <si>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</si>
  <si>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</si>
  <si>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</si>
  <si>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</si>
  <si>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</si>
  <si>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</si>
  <si>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</si>
  <si>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</si>
  <si>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</si>
  <si>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</si>
  <si>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</si>
  <si>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</si>
  <si>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</si>
  <si>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</si>
  <si>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</si>
  <si>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</si>
  <si>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</si>
  <si>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</si>
  <si>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</si>
  <si>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</si>
  <si>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</si>
  <si>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</si>
  <si>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</si>
  <si>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</si>
  <si>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</si>
  <si>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</si>
  <si>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</si>
  <si>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</si>
  <si>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</si>
  <si>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</si>
  <si>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</si>
  <si>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</si>
  <si>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</si>
  <si>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</si>
  <si>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</si>
  <si>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</si>
  <si>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</si>
  <si>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</si>
  <si>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</si>
  <si>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</si>
  <si>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</si>
  <si>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</si>
  <si>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</si>
  <si>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</si>
  <si>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</si>
  <si>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</si>
  <si>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</si>
  <si>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</si>
  <si>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</si>
  <si>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</si>
  <si>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</si>
  <si>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</si>
  <si>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</si>
  <si>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</si>
  <si>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</si>
  <si>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</si>
  <si>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</si>
  <si>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</si>
  <si>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</si>
  <si>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</si>
  <si>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</si>
  <si>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</si>
  <si>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</si>
  <si>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</si>
  <si>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</si>
  <si>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</si>
  <si>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</si>
  <si>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</si>
  <si>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</si>
  <si>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</si>
  <si>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</si>
  <si>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</si>
  <si>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</si>
  <si>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</si>
  <si>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</si>
  <si>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</si>
  <si>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</si>
  <si>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</si>
  <si>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</si>
  <si>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</si>
  <si>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</si>
  <si>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</si>
  <si>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</si>
  <si>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</si>
  <si>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</si>
  <si>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</si>
  <si>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</si>
  <si>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</si>
  <si>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</si>
  <si>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</si>
  <si>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</si>
  <si>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</si>
  <si>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</si>
  <si>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</si>
  <si>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</si>
  <si>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</si>
  <si>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</si>
  <si>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</si>
  <si>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</si>
  <si>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</si>
  <si>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</si>
  <si>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</si>
  <si>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</si>
  <si>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</si>
  <si>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</si>
  <si>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</si>
  <si>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</si>
  <si>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</si>
  <si>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</si>
  <si>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</si>
  <si>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</si>
  <si>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</si>
  <si>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</si>
  <si>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</si>
  <si>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</si>
  <si>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</si>
  <si>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</si>
  <si>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</si>
  <si>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</si>
  <si>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</si>
  <si>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</si>
  <si>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</si>
  <si>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</si>
  <si>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</si>
  <si>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</si>
  <si>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</si>
  <si>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</si>
  <si>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</si>
  <si>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</si>
  <si>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</si>
  <si>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</si>
  <si>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</si>
  <si>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</si>
  <si>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</si>
  <si>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</si>
  <si>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</si>
  <si>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</si>
  <si>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</si>
  <si>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</si>
  <si>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</si>
  <si>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</si>
  <si>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</si>
  <si>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</si>
  <si>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</si>
  <si>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</si>
  <si>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</si>
  <si>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</si>
  <si>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</si>
  <si>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</si>
  <si>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</si>
  <si>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</si>
  <si>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</si>
  <si>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</si>
  <si>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</si>
  <si>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</si>
  <si>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</si>
  <si>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</si>
  <si>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</si>
  <si>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</si>
  <si>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</si>
  <si>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</si>
  <si>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</si>
  <si>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</si>
  <si>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</si>
  <si>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</si>
  <si>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</si>
  <si>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</si>
  <si>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</si>
  <si>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</si>
  <si>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</si>
  <si>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</si>
  <si>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</si>
  <si>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</si>
  <si>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</si>
  <si>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</si>
  <si>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</si>
  <si>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</si>
  <si>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</si>
  <si>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</si>
  <si>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</si>
  <si>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</si>
  <si>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</si>
  <si>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</si>
  <si>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</si>
  <si>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</si>
  <si>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</si>
  <si>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</si>
  <si>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</si>
  <si>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</si>
  <si>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</si>
  <si>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</si>
  <si>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</si>
  <si>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</si>
  <si>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</si>
  <si>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</si>
  <si>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</si>
  <si>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</si>
  <si>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</si>
  <si>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</si>
  <si>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</si>
  <si>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</si>
  <si>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</si>
  <si>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</si>
  <si>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</si>
  <si>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</si>
  <si>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</si>
  <si>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</si>
  <si>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</si>
  <si>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</si>
  <si>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</si>
  <si>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</si>
  <si>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</si>
  <si>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</si>
  <si>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</si>
  <si>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</si>
  <si>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</si>
  <si>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</si>
  <si>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</si>
  <si>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</si>
  <si>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</si>
  <si>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</si>
  <si>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</si>
  <si>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</si>
  <si>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</si>
  <si>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</si>
  <si>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</si>
  <si>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</si>
  <si>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</si>
  <si>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</si>
  <si>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</si>
  <si>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</si>
  <si>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</si>
  <si>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</si>
  <si>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</si>
  <si>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</si>
  <si>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</si>
  <si>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</si>
  <si>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</si>
  <si>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</si>
  <si>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</si>
  <si>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</si>
  <si>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</si>
  <si>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</si>
  <si>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</si>
  <si>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</si>
  <si>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</si>
  <si>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</si>
  <si>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</si>
  <si>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</si>
  <si>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</si>
  <si>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</si>
  <si>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</si>
  <si>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</si>
  <si>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</si>
  <si>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</si>
  <si>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</si>
  <si>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</si>
  <si>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</si>
  <si>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</si>
  <si>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</si>
  <si>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</si>
  <si>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</si>
  <si>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</si>
  <si>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</si>
  <si>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</si>
  <si>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</si>
  <si>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</si>
  <si>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</si>
  <si>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</si>
  <si>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</si>
  <si>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</si>
  <si>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</si>
  <si>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</si>
  <si>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</si>
  <si>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</si>
  <si>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</si>
  <si>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</si>
  <si>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</si>
  <si>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</si>
  <si>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</si>
  <si>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</si>
  <si>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</si>
  <si>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</si>
  <si>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</si>
  <si>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</si>
  <si>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</si>
  <si>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</si>
  <si>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</si>
  <si>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</si>
  <si>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</si>
  <si>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</si>
  <si>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</si>
  <si>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</si>
  <si>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</si>
  <si>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</si>
  <si>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</si>
  <si>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</si>
  <si>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</si>
  <si>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</si>
  <si>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</si>
  <si>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</si>
  <si>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</si>
  <si>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</si>
  <si>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</si>
  <si>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</si>
  <si>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</si>
  <si>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</si>
  <si>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</si>
  <si>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</si>
  <si>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</si>
  <si>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</si>
  <si>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</si>
  <si>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</si>
  <si>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</si>
  <si>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</si>
  <si>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</si>
  <si>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</si>
  <si>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</si>
  <si>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</si>
  <si>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</si>
  <si>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</si>
  <si>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</si>
  <si>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</si>
  <si>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</si>
  <si>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</si>
  <si>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</si>
  <si>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</si>
  <si>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</si>
  <si>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</si>
  <si>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</si>
  <si>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</si>
  <si>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</si>
  <si>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</si>
  <si>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</si>
  <si>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</si>
  <si>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</si>
  <si>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</si>
  <si>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</si>
  <si>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</si>
  <si>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</si>
  <si>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</si>
  <si>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</si>
  <si>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</si>
  <si>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</si>
  <si>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</si>
  <si>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</si>
  <si>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</si>
  <si>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</si>
  <si>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</si>
  <si>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</si>
  <si>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</si>
  <si>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</si>
  <si>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</si>
  <si>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</si>
  <si>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</si>
  <si>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</si>
  <si>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</si>
  <si>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</si>
  <si>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</si>
  <si>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</si>
  <si>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</si>
  <si>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</si>
  <si>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</si>
  <si>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</si>
  <si>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</si>
  <si>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</si>
  <si>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</si>
  <si>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</si>
  <si>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</si>
  <si>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</si>
  <si>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</si>
  <si>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</si>
  <si>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</si>
  <si>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</si>
  <si>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</si>
  <si>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</si>
  <si>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</si>
  <si>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</si>
  <si>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</si>
  <si>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</si>
  <si>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</si>
  <si>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</si>
  <si>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</si>
  <si>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</si>
  <si>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</si>
  <si>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</si>
  <si>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</si>
  <si>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</si>
  <si>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</si>
  <si>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</si>
  <si>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</si>
  <si>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</si>
  <si>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</si>
  <si>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</si>
  <si>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</si>
  <si>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</si>
  <si>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</si>
  <si>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</si>
  <si>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</si>
  <si>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</si>
  <si>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</si>
  <si>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</si>
  <si>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</si>
  <si>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</si>
  <si>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</si>
  <si>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</si>
  <si>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</si>
  <si>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</si>
  <si>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</si>
  <si>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</si>
  <si>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</si>
  <si>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</si>
  <si>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</si>
  <si>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</si>
  <si>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</si>
  <si>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</si>
  <si>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</si>
  <si>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</si>
  <si>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</si>
  <si>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</si>
  <si>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</si>
  <si>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</si>
  <si>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</si>
  <si>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</si>
  <si>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</si>
  <si>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</si>
  <si>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</si>
  <si>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</si>
  <si>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</si>
  <si>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</si>
  <si>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</si>
  <si>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</si>
  <si>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</si>
  <si>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</si>
  <si>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</si>
  <si>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</si>
  <si>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</si>
  <si>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</si>
  <si>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</si>
  <si>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</si>
  <si>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</si>
  <si>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</si>
  <si>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</si>
  <si>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</si>
  <si>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</si>
  <si>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</si>
  <si>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</si>
  <si>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</si>
  <si>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</si>
  <si>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</si>
  <si>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</si>
  <si>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</si>
  <si>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</si>
  <si>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</si>
  <si>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</si>
  <si>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</si>
  <si>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</si>
  <si>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</si>
  <si>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</si>
  <si>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</si>
  <si>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</si>
  <si>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</si>
  <si>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</si>
  <si>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</si>
  <si>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</si>
  <si>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</si>
  <si>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</si>
  <si>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</si>
  <si>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</si>
  <si>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</si>
  <si>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</si>
  <si>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</si>
  <si>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</si>
  <si>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</si>
  <si>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</si>
  <si>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</si>
  <si>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</si>
  <si>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</si>
  <si>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</si>
  <si>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</si>
  <si>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</si>
  <si>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</si>
  <si>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</si>
  <si>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</si>
  <si>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</si>
  <si>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</si>
  <si>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</si>
  <si>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</si>
  <si>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</si>
  <si>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</si>
  <si>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</si>
  <si>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</si>
  <si>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</si>
  <si>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</si>
  <si>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</si>
  <si>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</si>
  <si>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</si>
  <si>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</si>
  <si>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</si>
  <si>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</si>
  <si>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</si>
  <si>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</si>
  <si>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</si>
  <si>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</si>
  <si>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</si>
  <si>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</si>
  <si>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</si>
  <si>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</si>
  <si>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</si>
  <si>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</si>
  <si>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</si>
  <si>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</si>
  <si>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</si>
  <si>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</si>
  <si>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</si>
  <si>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</si>
  <si>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</si>
  <si>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</si>
  <si>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</si>
  <si>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</si>
  <si>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</si>
  <si>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</si>
  <si>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</si>
  <si>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</si>
  <si>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</si>
  <si>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</si>
  <si>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</si>
  <si>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</si>
  <si>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</si>
  <si>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</si>
  <si>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</si>
  <si>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</si>
  <si>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</si>
  <si>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</si>
  <si>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</si>
  <si>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</si>
  <si>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</si>
  <si>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</si>
  <si>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</si>
  <si>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</si>
  <si>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</si>
  <si>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</si>
  <si>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</si>
  <si>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</si>
  <si>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</si>
  <si>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</si>
  <si>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</si>
  <si>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</si>
  <si>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</si>
  <si>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</si>
  <si>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</si>
  <si>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</si>
  <si>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</si>
  <si>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</si>
  <si>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</si>
  <si>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</si>
  <si>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</si>
  <si>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</si>
  <si>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</si>
  <si>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</si>
  <si>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</si>
  <si>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</si>
  <si>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</si>
  <si>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</si>
  <si>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</si>
  <si>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</si>
  <si>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</si>
  <si>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</si>
  <si>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</si>
  <si>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</si>
  <si>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</si>
  <si>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</si>
  <si>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</si>
  <si>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</si>
  <si>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</si>
  <si>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</si>
  <si>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</si>
  <si>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</si>
  <si>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</si>
  <si>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</si>
  <si>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</si>
  <si>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</si>
  <si>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</si>
  <si>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</si>
  <si>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</si>
  <si>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</si>
  <si>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</si>
  <si>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</si>
  <si>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</si>
  <si>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</si>
  <si>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</si>
  <si>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</si>
  <si>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</si>
  <si>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</si>
  <si>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</si>
  <si>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</si>
  <si>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</si>
  <si>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</si>
  <si>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</si>
  <si>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</si>
  <si>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</si>
  <si>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</si>
  <si>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</si>
  <si>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</si>
  <si>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</si>
  <si>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</si>
  <si>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</si>
  <si>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</si>
  <si>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</si>
  <si>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</si>
  <si>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</si>
  <si>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</si>
  <si>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</si>
  <si>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</si>
  <si>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</si>
  <si>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</si>
  <si>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</si>
  <si>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</si>
  <si>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</si>
  <si>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</si>
  <si>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</si>
  <si>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</si>
  <si>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</si>
  <si>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</si>
  <si>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</si>
  <si>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</si>
  <si>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</si>
  <si>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</si>
  <si>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</si>
  <si>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</si>
  <si>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</si>
  <si>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</si>
  <si>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</si>
  <si>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</si>
  <si>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</si>
  <si>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</si>
  <si>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</si>
  <si>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</si>
  <si>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</si>
  <si>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</si>
  <si>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</si>
  <si>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</si>
  <si>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</si>
  <si>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</si>
  <si>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</si>
  <si>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</si>
  <si>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</si>
  <si>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</si>
  <si>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</si>
  <si>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</si>
  <si>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</si>
  <si>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</si>
  <si>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</si>
  <si>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</si>
  <si>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</si>
  <si>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</si>
  <si>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</si>
  <si>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</si>
  <si>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</si>
  <si>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</si>
  <si>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</si>
  <si>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</si>
  <si>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</si>
  <si>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</si>
  <si>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</si>
  <si>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</si>
  <si>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</si>
  <si>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</si>
  <si>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</si>
  <si>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</si>
  <si>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</si>
  <si>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</si>
  <si>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</si>
  <si>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</si>
  <si>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</si>
  <si>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</si>
  <si>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</si>
  <si>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</si>
  <si>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</si>
  <si>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</si>
  <si>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</si>
  <si>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</si>
  <si>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</si>
  <si>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</si>
  <si>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</si>
  <si>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</si>
  <si>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</si>
  <si>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</si>
  <si>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</si>
  <si>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</si>
  <si>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</si>
  <si>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</si>
  <si>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</si>
  <si>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</si>
  <si>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</si>
  <si>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</si>
  <si>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</si>
  <si>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</si>
  <si>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</si>
  <si>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</si>
  <si>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</si>
  <si>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</si>
  <si>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</si>
  <si>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</si>
  <si>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</si>
  <si>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</si>
  <si>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</si>
  <si>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</si>
  <si>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</si>
  <si>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</si>
  <si>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</si>
  <si>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</si>
  <si>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</si>
  <si>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</si>
  <si>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</si>
  <si>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</si>
  <si>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</si>
  <si>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</si>
  <si>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</si>
  <si>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</si>
  <si>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</si>
  <si>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</si>
  <si>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</si>
  <si>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</si>
  <si>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</si>
  <si>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</si>
  <si>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</si>
  <si>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</si>
  <si>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</si>
  <si>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</si>
  <si>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</si>
  <si>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</si>
  <si>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</si>
  <si>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</si>
  <si>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</si>
  <si>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</si>
  <si>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</si>
  <si>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</si>
  <si>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</si>
  <si>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</si>
  <si>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</si>
  <si>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</si>
  <si>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</si>
  <si>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</si>
  <si>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</si>
  <si>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</si>
  <si>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</si>
  <si>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</si>
  <si>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</si>
  <si>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</si>
  <si>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</si>
  <si>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</si>
  <si>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</si>
  <si>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</si>
  <si>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</si>
  <si>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</si>
  <si>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</si>
  <si>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</si>
  <si>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</si>
  <si>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</si>
  <si>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</si>
  <si>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</si>
  <si>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</si>
  <si>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</si>
  <si>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</si>
  <si>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</si>
  <si>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</si>
  <si>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</si>
  <si>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</si>
  <si>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</si>
  <si>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</si>
  <si>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</si>
  <si>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</si>
  <si>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</si>
  <si>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</si>
  <si>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</si>
  <si>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</si>
  <si>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</si>
  <si>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</si>
  <si>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</si>
  <si>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</si>
  <si>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</si>
  <si>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</si>
  <si>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</si>
  <si>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</si>
  <si>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</si>
  <si>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</si>
  <si>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</si>
  <si>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</si>
  <si>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</si>
  <si>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</si>
  <si>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</si>
  <si>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</si>
  <si>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</si>
  <si>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</si>
  <si>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</si>
  <si>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</si>
  <si>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</si>
  <si>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</si>
  <si>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</si>
  <si>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</si>
  <si>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</si>
  <si>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</si>
  <si>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</si>
  <si>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</si>
  <si>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</si>
  <si>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</si>
  <si>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</si>
  <si>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</si>
  <si>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</si>
  <si>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</si>
  <si>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</si>
  <si>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</si>
  <si>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</si>
  <si>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</si>
  <si>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</si>
  <si>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</si>
  <si>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</si>
  <si>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</si>
  <si>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</si>
  <si>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</si>
  <si>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</si>
  <si>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</si>
  <si>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</si>
  <si>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</si>
  <si>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</si>
  <si>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</si>
  <si>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</si>
  <si>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</si>
  <si>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</si>
  <si>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</si>
  <si>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</si>
  <si>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</si>
  <si>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</si>
  <si>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</si>
  <si>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</si>
  <si>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</si>
  <si>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</si>
  <si>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</si>
  <si>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</si>
  <si>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</si>
  <si>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</si>
  <si>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</si>
  <si>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</si>
  <si>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</si>
  <si>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</si>
  <si>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</si>
  <si>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</si>
  <si>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</si>
  <si>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</si>
  <si>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</si>
  <si>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</si>
  <si>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</si>
  <si>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</si>
  <si>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</si>
  <si>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</si>
  <si>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</si>
  <si>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</si>
  <si>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</si>
  <si>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</si>
  <si>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</si>
  <si>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</si>
  <si>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</si>
  <si>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</si>
  <si>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</si>
  <si>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</si>
  <si>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</si>
  <si>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</si>
  <si>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</si>
  <si>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</si>
  <si>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</si>
  <si>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</si>
  <si>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</si>
  <si>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</si>
  <si>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</si>
  <si>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</si>
  <si>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</si>
  <si>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</si>
  <si>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</si>
  <si>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</si>
  <si>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</si>
  <si>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</si>
  <si>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</si>
  <si>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</si>
  <si>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</si>
  <si>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</si>
  <si>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</si>
  <si>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</si>
  <si>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</si>
  <si>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</si>
  <si>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</si>
  <si>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</si>
  <si>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</si>
  <si>
    <t>HIV infected infants tested for VLS</t>
  </si>
  <si>
    <t>HIV infected infants  Virally Suppressed</t>
  </si>
  <si>
    <t>TX_PVLS.N.Routine.T</t>
  </si>
  <si>
    <t>divide by 2</t>
  </si>
  <si>
    <t>Est. Positivity Rate, ≤ 02 mo (FY21 Results) (%)</t>
  </si>
  <si>
    <t>Est. Positivity Rate, ≤ 02 mo (FY23) (%)</t>
  </si>
  <si>
    <t>Est. Positivity Rate, 02 - 12 mo (FY21 Results) (%)</t>
  </si>
  <si>
    <t>Est. Positivity Rate, 02 - 12 mo (FY23) (%)</t>
  </si>
  <si>
    <t>Est. VL Suppression Rate (%)</t>
  </si>
  <si>
    <t>% Eligible tested for VLS</t>
  </si>
  <si>
    <t>% Eligible for VLS Testing</t>
  </si>
  <si>
    <t>TX_PVLS.D.Targeted.Rt.T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</si>
</sst>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0">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950</v>
      </c>
    </row>
    <row r="20" spans="2:2" ht="82" x14ac:dyDescent="0.9">
      <c r="B20" s="6" t="s">
        <v>576</v>
      </c>
    </row>
    <row r="25" spans="2:2" x14ac:dyDescent="0.2">
      <c r="B25" t="s">
        <v>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Mon, Oct 25</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922</v>
      </c>
      <c r="C5" s="26"/>
      <c r="D5" s="29" t="s">
        <v>910</v>
      </c>
      <c r="E5" s="30"/>
      <c r="F5" s="31"/>
      <c r="G5" s="26"/>
      <c r="H5" s="29" t="s">
        <v>911</v>
      </c>
      <c r="I5" s="30"/>
      <c r="J5" s="31"/>
      <c r="K5" s="26"/>
      <c r="L5" s="29" t="s">
        <v>912</v>
      </c>
      <c r="M5" s="32"/>
      <c r="N5" s="31"/>
      <c r="O5" s="26"/>
      <c r="P5" s="29" t="s">
        <v>913</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923</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924</v>
      </c>
      <c r="F22" s="497"/>
      <c r="G22" s="497"/>
      <c r="H22" s="497"/>
      <c r="I22" s="497" t="s">
        <v>925</v>
      </c>
      <c r="J22" s="497"/>
      <c r="K22" s="498"/>
      <c r="L22" s="404"/>
      <c r="M22" s="404"/>
      <c r="N22" s="404"/>
      <c r="O22" s="404"/>
      <c r="P22" s="404"/>
      <c r="Q22" s="404"/>
      <c r="R22" s="409"/>
      <c r="S22" s="404"/>
    </row>
    <row r="23" spans="1:19" customFormat="1" ht="30" customHeight="1" x14ac:dyDescent="0.2">
      <c r="A23" s="16"/>
      <c r="B23" s="9"/>
      <c r="C23" s="404"/>
      <c r="D23" s="410"/>
      <c r="E23" s="411" t="s">
        <v>926</v>
      </c>
      <c r="F23" s="411" t="s">
        <v>45</v>
      </c>
      <c r="G23" s="411" t="s">
        <v>927</v>
      </c>
      <c r="H23" s="411" t="s">
        <v>928</v>
      </c>
      <c r="I23" s="411" t="s">
        <v>45</v>
      </c>
      <c r="J23" s="411" t="s">
        <v>927</v>
      </c>
      <c r="K23" s="412" t="s">
        <v>928</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SUM(SUMIFS(Cascade!$BV:$BV,Cascade!$C:$C,{"=&lt;01","01-04","05-09","10-14"}))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SUM(SUMIFS(Cascade!$BV:$BV,Cascade!$C:$C,{"15-19","20-24","25-29","30-34","35-39","40-44","45-49","50+"},Cascade!$D:$D,"Female"))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SUM(SUMIFS(Cascade!$BV:$BV,Cascade!$C:$C,{"15-19","20-24","25-29","30-34","35-39","40-44","45-49","50+"},Cascade!$D:$D,"Male"))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925</v>
      </c>
      <c r="F40" s="499"/>
      <c r="G40" s="499"/>
      <c r="H40" s="499"/>
      <c r="I40" s="499"/>
      <c r="J40" s="499"/>
      <c r="Q40" s="404"/>
      <c r="R40" s="409"/>
      <c r="S40" s="404"/>
    </row>
    <row r="41" spans="1:19" customFormat="1" ht="30" customHeight="1" x14ac:dyDescent="0.2">
      <c r="A41" s="16"/>
      <c r="B41" s="9"/>
      <c r="C41" s="404"/>
      <c r="D41" s="410"/>
      <c r="E41" s="411" t="s">
        <v>281</v>
      </c>
      <c r="F41" s="411" t="s">
        <v>929</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SUM(SUMIFS(HTS!$CB:$CB,HTS!$C:$C,{"=&lt;01","01-04","05-09","10-14"}))</f>
        <v>0</v>
      </c>
      <c r="F42" s="414" cm="1">
        <f t="array" ref="F42">SUM(SUMIFS(HTS!$BU:$BU,HTS!$C:$C,{"=&lt;01","01-04","05-09","10-14"}))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SUM(SUMIFS(HTS!$CB:$CB,HTS!$C:$C,{"15-19","20-24","25-29","30-34","35-39","40-44","45-49","50+"},HTS!$D:$D,"Female"))</f>
        <v>0</v>
      </c>
      <c r="F43" s="414" cm="1">
        <f t="array" ref="F43">SUM(SUMIFS(HTS!$BU:$BU,HTS!$C:$C,{"15-19","20-24","25-29","30-34","35-39","40-44","45-49","50+"},HTS!$D:$D,"Female"))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SUM(SUMIFS(HTS!$CB:$CB,HTS!$C:$C,{"15-19","20-24","25-29","30-34","35-39","40-44","45-49","50+"},HTS!$D:$D,"Male"))</f>
        <v>0</v>
      </c>
      <c r="F44" s="418" cm="1">
        <f t="array" ref="F44">SUM(SUMIFS(HTS!$BU:$BU,HTS!$C:$C,{"15-19","20-24","25-29","30-34","35-39","40-44","45-49","50+"},HTS!$D:$D,"Male"))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577</v>
      </c>
      <c r="F1" s="19" t="s">
        <v>852</v>
      </c>
      <c r="G1" s="19" t="s">
        <v>343</v>
      </c>
      <c r="H1" s="19" t="s">
        <v>907</v>
      </c>
      <c r="I1" s="21" t="s">
        <v>349</v>
      </c>
      <c r="J1" s="19" t="s">
        <v>350</v>
      </c>
      <c r="K1" s="19" t="s">
        <v>351</v>
      </c>
      <c r="L1" s="19" t="s">
        <v>352</v>
      </c>
      <c r="M1" s="19" t="s">
        <v>851</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921</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920</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682</v>
      </c>
      <c r="E3" s="198" t="s">
        <v>683</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689</v>
      </c>
      <c r="B14" s="70" t="s">
        <v>5</v>
      </c>
      <c r="C14" s="262" t="s">
        <v>653</v>
      </c>
      <c r="D14" s="262" t="s">
        <v>654</v>
      </c>
      <c r="E14" s="243" t="s">
        <v>840</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09" priority="3" operator="containsText" text="BLANK PRIORITIZATIONS">
      <formula>NOT(ISERROR(SEARCH("BLANK PRIORITIZATIONS",E4)))</formula>
    </cfRule>
  </conditionalFormatting>
  <conditionalFormatting sqref="C1:D1048576">
    <cfRule type="expression" dxfId="208" priority="2">
      <formula>AND(ROW(C1)&gt;14,$B1&lt;&gt;"",C1&lt;&gt;1,C1&lt;&gt;2,C1&lt;&gt;4,C1&lt;&gt;5,C1&lt;&gt;6,C1&lt;&gt;7,C1&lt;&gt;8,C1&lt;&gt;"M",C1&lt;&gt;"NA")</formula>
    </cfRule>
  </conditionalFormatting>
  <conditionalFormatting sqref="D1:D1048576">
    <cfRule type="expression" dxfId="207" priority="728">
      <formula>AND(ROW($D1)&gt;14,$D1="",$B1&lt;&gt;"")</formula>
    </cfRule>
    <cfRule type="expression" dxfId="20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J3876"/>
  <sheetViews>
    <sheetView zoomScale="110" zoomScaleNormal="110" workbookViewId="0">
      <pane xSplit="5" ySplit="14" topLeftCell="AO15" activePane="bottomRight" state="frozen"/>
      <selection pane="topRight"/>
      <selection pane="bottomLeft"/>
      <selection pane="bottomRight" activeCell="AJ15" sqref="AJ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6" width="11.83203125" style="150" customWidth="1"/>
    <col min="47" max="47" width="11.83203125" style="53" customWidth="1"/>
    <col min="48" max="49" width="11.83203125" style="54" customWidth="1"/>
    <col min="50" max="50" width="11.83203125" style="150" customWidth="1"/>
    <col min="51" max="51" width="11.83203125" style="213" customWidth="1"/>
    <col min="52" max="54" width="11.83203125" style="115" customWidth="1"/>
    <col min="55" max="57" width="11.83203125" style="221" customWidth="1"/>
    <col min="58" max="65" width="11.83203125" style="150" customWidth="1"/>
    <col min="66" max="66" width="11.83203125" style="53" customWidth="1"/>
    <col min="67" max="72" width="11.83203125" style="54" customWidth="1"/>
    <col min="73" max="73" width="11.83203125" style="53" customWidth="1"/>
    <col min="74" max="74" width="11.83203125" style="313" customWidth="1"/>
    <col min="75" max="75" width="11.83203125" style="53" customWidth="1"/>
    <col min="76" max="77" width="11.83203125" style="46" customWidth="1"/>
    <col min="78" max="81" width="11.83203125" style="124" customWidth="1"/>
    <col min="82" max="82" width="11.83203125" style="46" customWidth="1"/>
    <col min="89" max="16384" width="10.83203125" style="44"/>
  </cols>
  <sheetData>
    <row r="1" spans="1:82"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984</v>
      </c>
      <c r="V1" s="160"/>
      <c r="W1" s="160"/>
      <c r="X1" s="39"/>
      <c r="Y1" s="39"/>
      <c r="Z1" s="39"/>
      <c r="AA1" s="237"/>
      <c r="AB1" s="39"/>
      <c r="AC1" s="137" t="s">
        <v>963</v>
      </c>
      <c r="AD1" s="138"/>
      <c r="AE1" s="138"/>
      <c r="AF1" s="237"/>
      <c r="AG1" s="237"/>
      <c r="AH1" s="138"/>
      <c r="AI1" s="138"/>
      <c r="AJ1" s="137" t="s">
        <v>53</v>
      </c>
      <c r="AK1" s="138"/>
      <c r="AL1" s="138"/>
      <c r="AM1" s="137" t="s">
        <v>54</v>
      </c>
      <c r="AN1" s="237"/>
      <c r="AO1" s="138"/>
      <c r="AP1" s="137" t="s">
        <v>1</v>
      </c>
      <c r="AQ1" s="490"/>
      <c r="AR1" s="237"/>
      <c r="AS1" s="57"/>
      <c r="AT1" s="138"/>
      <c r="AU1" s="492" t="s">
        <v>0</v>
      </c>
      <c r="AV1" s="493"/>
      <c r="AW1" s="493"/>
      <c r="AX1" s="138"/>
      <c r="AY1" s="216" t="s">
        <v>540</v>
      </c>
      <c r="AZ1" s="117"/>
      <c r="BA1" s="117"/>
      <c r="BB1" s="117"/>
      <c r="BC1" s="217"/>
      <c r="BD1" s="217"/>
      <c r="BE1" s="217"/>
      <c r="BF1" s="176"/>
      <c r="BG1" s="176"/>
      <c r="BH1" s="176"/>
      <c r="BI1" s="176"/>
      <c r="BJ1" s="176"/>
      <c r="BK1" s="176"/>
      <c r="BL1" s="176"/>
      <c r="BM1" s="176"/>
      <c r="BN1" s="479"/>
      <c r="BO1" s="64"/>
      <c r="BP1" s="64"/>
      <c r="BQ1" s="64"/>
      <c r="BR1" s="64"/>
      <c r="BS1" s="64"/>
      <c r="BT1" s="64"/>
      <c r="BU1" s="49" t="s">
        <v>45</v>
      </c>
      <c r="BV1" s="160"/>
      <c r="BW1" s="156" t="s">
        <v>9</v>
      </c>
      <c r="BX1" s="4"/>
      <c r="BY1" s="4"/>
      <c r="BZ1" s="120"/>
      <c r="CA1" s="120"/>
      <c r="CB1" s="120"/>
      <c r="CC1" s="120"/>
      <c r="CD1" s="47"/>
    </row>
    <row r="2" spans="1:82"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209"/>
      <c r="AV2" s="264"/>
      <c r="AW2" s="264"/>
      <c r="AX2" s="148"/>
      <c r="AY2" s="211" t="s">
        <v>2</v>
      </c>
      <c r="AZ2" s="132"/>
      <c r="BA2" s="129"/>
      <c r="BB2" s="129"/>
      <c r="BC2" s="218"/>
      <c r="BD2" s="218"/>
      <c r="BE2" s="218"/>
      <c r="BF2" s="148" t="s">
        <v>3</v>
      </c>
      <c r="BG2" s="148"/>
      <c r="BH2" s="148"/>
      <c r="BI2" s="148"/>
      <c r="BJ2" s="148"/>
      <c r="BK2" s="148"/>
      <c r="BL2" s="148"/>
      <c r="BM2" s="148"/>
      <c r="BN2" s="209" t="s">
        <v>61</v>
      </c>
      <c r="BO2" s="264"/>
      <c r="BP2" s="264"/>
      <c r="BQ2" s="264"/>
      <c r="BR2" s="264"/>
      <c r="BS2" s="264"/>
      <c r="BT2" s="264"/>
      <c r="BU2" s="209" t="s">
        <v>2</v>
      </c>
      <c r="BV2" s="312" t="s">
        <v>3</v>
      </c>
      <c r="BW2" s="157" t="s">
        <v>2</v>
      </c>
      <c r="BX2" s="5"/>
      <c r="BY2" s="5"/>
      <c r="BZ2" s="121" t="s">
        <v>3</v>
      </c>
      <c r="CA2" s="121"/>
      <c r="CB2" s="121"/>
      <c r="CC2" s="121"/>
      <c r="CD2" s="5" t="s">
        <v>79</v>
      </c>
    </row>
    <row r="3" spans="1:82" ht="117" customHeight="1" x14ac:dyDescent="0.2">
      <c r="A3" s="65"/>
      <c r="B3" s="65"/>
      <c r="C3" s="65"/>
      <c r="D3" s="65"/>
      <c r="E3" s="65"/>
      <c r="F3" s="271" t="s">
        <v>951</v>
      </c>
      <c r="G3" s="268" t="s">
        <v>662</v>
      </c>
      <c r="H3" s="186" t="s">
        <v>721</v>
      </c>
      <c r="I3" s="268" t="s">
        <v>663</v>
      </c>
      <c r="J3" s="273" t="s">
        <v>952</v>
      </c>
      <c r="K3" s="269" t="s">
        <v>664</v>
      </c>
      <c r="L3" s="186" t="s">
        <v>953</v>
      </c>
      <c r="M3" s="186" t="s">
        <v>955</v>
      </c>
      <c r="N3" s="268" t="s">
        <v>729</v>
      </c>
      <c r="O3" s="186" t="s">
        <v>956</v>
      </c>
      <c r="P3" s="268" t="s">
        <v>730</v>
      </c>
      <c r="Q3" s="186" t="s">
        <v>958</v>
      </c>
      <c r="R3" s="268" t="s">
        <v>959</v>
      </c>
      <c r="S3" s="186" t="s">
        <v>957</v>
      </c>
      <c r="T3" s="250" t="s">
        <v>973</v>
      </c>
      <c r="U3" s="482" t="s">
        <v>954</v>
      </c>
      <c r="V3" s="349" t="s">
        <v>997</v>
      </c>
      <c r="W3" s="349" t="s">
        <v>962</v>
      </c>
      <c r="X3" s="270" t="s">
        <v>972</v>
      </c>
      <c r="Y3" s="270" t="s">
        <v>985</v>
      </c>
      <c r="Z3" s="270" t="s">
        <v>986</v>
      </c>
      <c r="AA3" s="318" t="s">
        <v>966</v>
      </c>
      <c r="AB3" s="66" t="s">
        <v>967</v>
      </c>
      <c r="AC3" s="489" t="s">
        <v>974</v>
      </c>
      <c r="AD3" s="485" t="s">
        <v>975</v>
      </c>
      <c r="AE3" s="485" t="s">
        <v>976</v>
      </c>
      <c r="AF3" s="483" t="s">
        <v>968</v>
      </c>
      <c r="AG3" s="318" t="s">
        <v>969</v>
      </c>
      <c r="AH3" s="491" t="s">
        <v>964</v>
      </c>
      <c r="AI3" s="491" t="s">
        <v>965</v>
      </c>
      <c r="AJ3" s="370" t="s">
        <v>987</v>
      </c>
      <c r="AK3" s="491" t="s">
        <v>977</v>
      </c>
      <c r="AL3" s="491" t="s">
        <v>980</v>
      </c>
      <c r="AM3" s="489" t="s">
        <v>979</v>
      </c>
      <c r="AN3" s="318" t="s">
        <v>978</v>
      </c>
      <c r="AO3" s="491" t="s">
        <v>980</v>
      </c>
      <c r="AP3" s="489" t="s">
        <v>971</v>
      </c>
      <c r="AQ3" s="485" t="s">
        <v>970</v>
      </c>
      <c r="AR3" s="219" t="s">
        <v>95</v>
      </c>
      <c r="AS3" s="77" t="s">
        <v>96</v>
      </c>
      <c r="AT3" s="491" t="s">
        <v>981</v>
      </c>
      <c r="AU3" s="335" t="s">
        <v>647</v>
      </c>
      <c r="AV3" s="352" t="s">
        <v>572</v>
      </c>
      <c r="AW3" s="352" t="s">
        <v>573</v>
      </c>
      <c r="AX3" s="491" t="s">
        <v>982</v>
      </c>
      <c r="AY3" s="78" t="s">
        <v>542</v>
      </c>
      <c r="AZ3" s="134" t="s">
        <v>648</v>
      </c>
      <c r="BA3" s="134" t="s">
        <v>649</v>
      </c>
      <c r="BB3" s="134" t="s">
        <v>543</v>
      </c>
      <c r="BC3" s="219" t="s">
        <v>574</v>
      </c>
      <c r="BD3" s="280" t="s">
        <v>661</v>
      </c>
      <c r="BE3" s="219" t="s">
        <v>665</v>
      </c>
      <c r="BF3" s="143" t="s">
        <v>575</v>
      </c>
      <c r="BG3" s="110" t="s">
        <v>988</v>
      </c>
      <c r="BH3" s="110" t="s">
        <v>655</v>
      </c>
      <c r="BI3" s="110" t="s">
        <v>656</v>
      </c>
      <c r="BJ3" s="110" t="s">
        <v>657</v>
      </c>
      <c r="BK3" s="110" t="s">
        <v>658</v>
      </c>
      <c r="BL3" s="110" t="s">
        <v>961</v>
      </c>
      <c r="BM3" s="110" t="s">
        <v>659</v>
      </c>
      <c r="BN3" s="480" t="s">
        <v>679</v>
      </c>
      <c r="BO3" s="134" t="s">
        <v>671</v>
      </c>
      <c r="BP3" s="134" t="s">
        <v>672</v>
      </c>
      <c r="BQ3" s="134" t="s">
        <v>673</v>
      </c>
      <c r="BR3" s="134" t="s">
        <v>674</v>
      </c>
      <c r="BS3" s="134" t="s">
        <v>675</v>
      </c>
      <c r="BT3" s="134" t="s">
        <v>676</v>
      </c>
      <c r="BU3" s="210" t="s">
        <v>717</v>
      </c>
      <c r="BV3" s="143" t="s">
        <v>716</v>
      </c>
      <c r="BW3" s="87" t="s">
        <v>97</v>
      </c>
      <c r="BX3" s="85" t="s">
        <v>90</v>
      </c>
      <c r="BY3" s="85" t="s">
        <v>91</v>
      </c>
      <c r="BZ3" s="109" t="s">
        <v>88</v>
      </c>
      <c r="CA3" s="109" t="s">
        <v>89</v>
      </c>
      <c r="CB3" s="109" t="s">
        <v>87</v>
      </c>
      <c r="CC3" s="109" t="s">
        <v>86</v>
      </c>
      <c r="CD3" s="86" t="s">
        <v>324</v>
      </c>
    </row>
    <row r="4" spans="1:82"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49">
        <f>SUBTOTAL(109,AJ$15:INDEX(AJ:AJ,COUNTA($B:$B)+14-COUNTA($B$1:$B$14)))</f>
        <v>0</v>
      </c>
      <c r="AK4" s="231"/>
      <c r="AL4" s="231"/>
      <c r="AM4" s="155"/>
      <c r="AN4" s="225"/>
      <c r="AO4" s="144">
        <f>SUBTOTAL(109,AO$15:INDEX(AO:AO,COUNTA($B:$B)+14-COUNTA($B$1:$B$14)))</f>
        <v>0</v>
      </c>
      <c r="AP4" s="139">
        <f>SUBTOTAL(109,AP$15:INDEX(AP:AP,COUNTA($B:$B)+14-COUNTA($B$1:$B$14)))</f>
        <v>0</v>
      </c>
      <c r="AQ4" s="139">
        <f>SUBTOTAL(109,AQ$15:INDEX(AQ:AQ,COUNTA($B:$B)+14-COUNTA($B$1:$B$14)))</f>
        <v>0</v>
      </c>
      <c r="AR4" s="225"/>
      <c r="AS4" s="72"/>
      <c r="AT4" s="127">
        <f>SUBTOTAL(109,AT$15:INDEX(AT:AT,COUNTA($B:$B)+14-COUNTA($B$1:$B$14)))</f>
        <v>0</v>
      </c>
      <c r="AU4" s="90"/>
      <c r="AV4" s="88"/>
      <c r="AW4" s="88"/>
      <c r="AX4" s="144">
        <f>SUBTOTAL(109,AX$15:INDEX(AX:AX,COUNTA($B:$B)+14-COUNTA($B$1:$B$14)))</f>
        <v>0</v>
      </c>
      <c r="AY4" s="212"/>
      <c r="AZ4" s="145">
        <f>SUBTOTAL(109,AZ$15:INDEX(AZ:AZ,COUNTA($B:$B)+14-COUNTA($B$1:$B$14)))</f>
        <v>0</v>
      </c>
      <c r="BA4" s="145">
        <f>SUBTOTAL(109,BA$15:INDEX(BA:BA,COUNTA($B:$B)+14-COUNTA($B$1:$B$14)))</f>
        <v>0</v>
      </c>
      <c r="BB4" s="145"/>
      <c r="BC4" s="220"/>
      <c r="BD4" s="220"/>
      <c r="BE4" s="220"/>
      <c r="BF4" s="149">
        <f>SUBTOTAL(109,BF$15:INDEX(BF:BF,COUNTA($B:$B)+14-COUNTA($B$1:$B$14)))</f>
        <v>0</v>
      </c>
      <c r="BG4" s="149">
        <f>SUBTOTAL(109,BG$15:INDEX(BG:BG,COUNTA($B:$B)+14-COUNTA($B$1:$B$14)))</f>
        <v>0</v>
      </c>
      <c r="BH4" s="127">
        <f>SUBTOTAL(109,BH$15:INDEX(BH:BH,COUNTA($B:$B)+14-COUNTA($B$1:$B$14)))</f>
        <v>0</v>
      </c>
      <c r="BI4" s="181">
        <f>SUBTOTAL(109,BI$15:INDEX(BI:BI,COUNTA($B:$B)+14-COUNTA($B$1:$B$14)))</f>
        <v>0</v>
      </c>
      <c r="BJ4" s="111">
        <f>SUBTOTAL(109,BJ$15:INDEX(BJ:BJ,COUNTA($B:$B)+14-COUNTA($B$1:$B$14)))</f>
        <v>0</v>
      </c>
      <c r="BK4" s="111">
        <f>SUBTOTAL(109,BK$15:INDEX(BK:BK,COUNTA($B:$B)+14-COUNTA($B$1:$B$14)))</f>
        <v>0</v>
      </c>
      <c r="BL4" s="111">
        <f>SUBTOTAL(109,BL$15:INDEX(BL:BL,COUNTA($B:$B)+14-COUNTA($B$1:$B$14)))</f>
        <v>0</v>
      </c>
      <c r="BM4" s="149">
        <f>SUBTOTAL(109,BM$15:INDEX(BM:BM,COUNTA($B:$B)+14-COUNTA($B$1:$B$14)))</f>
        <v>0</v>
      </c>
      <c r="BN4" s="293"/>
      <c r="BO4" s="265"/>
      <c r="BP4" s="265"/>
      <c r="BQ4" s="265"/>
      <c r="BR4" s="265"/>
      <c r="BS4" s="265"/>
      <c r="BT4" s="265"/>
      <c r="BU4" s="293"/>
      <c r="BV4" s="149">
        <f>SUBTOTAL(109,BV$15:INDEX(BV:BV,COUNTA($B:$B)+14-COUNTA($B$1:$B$14)))</f>
        <v>0</v>
      </c>
      <c r="BW4" s="90" t="str">
        <f>IF(SUM($H$4)&gt;0,$P$4/$H$4,"")</f>
        <v/>
      </c>
      <c r="BX4" s="89">
        <f>IF(SUM($P$4:$S$4)=0,0,SUM($P$4)/SUM($P$4:$S$4))</f>
        <v>0</v>
      </c>
      <c r="BY4" s="89">
        <f>IF(SUM($U$4:$AX$4)=0,0,SUM(#REF!)/SUM($U$4:$AX$4))</f>
        <v>0</v>
      </c>
      <c r="BZ4" s="111">
        <f>SUBTOTAL(109,BZ$15:INDEX(BZ:BZ,COUNTA($B:$B)+14-COUNTA($B$1:$B$14)))</f>
        <v>0</v>
      </c>
      <c r="CA4" s="111">
        <f>SUBTOTAL(109,CA$15:INDEX(CA:CA,COUNTA($B:$B)+14-COUNTA($B$1:$B$14)))</f>
        <v>0</v>
      </c>
      <c r="CB4" s="111">
        <f>SUBTOTAL(109,CB$15:INDEX(CB:CB,COUNTA($B:$B)+14-COUNTA($B$1:$B$14)))</f>
        <v>0</v>
      </c>
      <c r="CC4" s="111">
        <f>SUBTOTAL(109,CC$15:INDEX(CC:CC,COUNTA($B:$B)+14-COUNTA($B$1:$B$14)))</f>
        <v>0</v>
      </c>
      <c r="CD4" s="89" t="str">
        <f>IF(SUM($G$4)=0,"",(SUM($P4)+SUM(#REF!))/SUM($G$4))</f>
        <v/>
      </c>
    </row>
    <row r="5" spans="1:82"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J5" s="279" t="s">
        <v>123</v>
      </c>
      <c r="AL5" s="112" t="s">
        <v>134</v>
      </c>
      <c r="AO5" s="112" t="s">
        <v>134</v>
      </c>
      <c r="AP5" s="316" t="s">
        <v>134</v>
      </c>
      <c r="AQ5" s="239" t="s">
        <v>134</v>
      </c>
      <c r="AR5" s="221" t="s">
        <v>123</v>
      </c>
      <c r="AS5" s="69" t="s">
        <v>123</v>
      </c>
      <c r="AT5" s="124" t="s">
        <v>134</v>
      </c>
      <c r="AU5" s="53" t="s">
        <v>123</v>
      </c>
      <c r="AV5" s="54" t="s">
        <v>123</v>
      </c>
      <c r="AW5" s="54" t="s">
        <v>123</v>
      </c>
      <c r="AX5" s="112" t="s">
        <v>134</v>
      </c>
      <c r="AY5" s="213" t="s">
        <v>123</v>
      </c>
      <c r="AZ5" s="115" t="s">
        <v>123</v>
      </c>
      <c r="BA5" s="115" t="s">
        <v>123</v>
      </c>
      <c r="BB5" s="115" t="s">
        <v>123</v>
      </c>
      <c r="BC5" s="221" t="s">
        <v>123</v>
      </c>
      <c r="BD5" s="221" t="s">
        <v>123</v>
      </c>
      <c r="BE5" s="221" t="s">
        <v>123</v>
      </c>
      <c r="BF5" s="150" t="s">
        <v>123</v>
      </c>
      <c r="BG5" s="112" t="s">
        <v>123</v>
      </c>
      <c r="BH5" s="112" t="s">
        <v>123</v>
      </c>
      <c r="BI5" s="112" t="s">
        <v>123</v>
      </c>
      <c r="BJ5" s="112" t="s">
        <v>123</v>
      </c>
      <c r="BK5" s="112" t="s">
        <v>123</v>
      </c>
      <c r="BL5" s="112" t="s">
        <v>123</v>
      </c>
      <c r="BM5" s="112" t="s">
        <v>123</v>
      </c>
      <c r="BN5" s="53" t="s">
        <v>123</v>
      </c>
      <c r="BO5" s="54" t="s">
        <v>123</v>
      </c>
      <c r="BP5" s="54" t="s">
        <v>123</v>
      </c>
      <c r="BQ5" s="54" t="s">
        <v>123</v>
      </c>
      <c r="BR5" s="54" t="s">
        <v>123</v>
      </c>
      <c r="BS5" s="54" t="s">
        <v>123</v>
      </c>
      <c r="BT5" s="54" t="s">
        <v>123</v>
      </c>
      <c r="BU5" s="53" t="s">
        <v>123</v>
      </c>
      <c r="BV5" s="313" t="s">
        <v>132</v>
      </c>
      <c r="BW5" s="53" t="s">
        <v>123</v>
      </c>
      <c r="BX5" s="46" t="s">
        <v>123</v>
      </c>
      <c r="BY5" s="46" t="s">
        <v>123</v>
      </c>
      <c r="BZ5" s="112" t="s">
        <v>134</v>
      </c>
      <c r="CA5" s="112" t="s">
        <v>134</v>
      </c>
      <c r="CB5" s="112" t="s">
        <v>134</v>
      </c>
      <c r="CC5" s="112" t="s">
        <v>134</v>
      </c>
      <c r="CD5" s="46" t="s">
        <v>123</v>
      </c>
    </row>
    <row r="6" spans="1:82"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941</v>
      </c>
      <c r="N6" s="126" t="s">
        <v>118</v>
      </c>
      <c r="O6" s="112" t="s">
        <v>117</v>
      </c>
      <c r="P6" s="126" t="s">
        <v>118</v>
      </c>
      <c r="S6" s="112" t="s">
        <v>117</v>
      </c>
      <c r="U6" s="79" t="s">
        <v>118</v>
      </c>
      <c r="Y6" s="69" t="s">
        <v>118</v>
      </c>
      <c r="AA6" s="221" t="s">
        <v>137</v>
      </c>
      <c r="AJ6" s="279" t="s">
        <v>118</v>
      </c>
      <c r="AL6" s="112" t="s">
        <v>117</v>
      </c>
      <c r="AO6" s="112" t="s">
        <v>117</v>
      </c>
      <c r="AP6" s="316" t="s">
        <v>135</v>
      </c>
      <c r="AQ6" s="239" t="s">
        <v>135</v>
      </c>
      <c r="AR6" s="221" t="s">
        <v>137</v>
      </c>
      <c r="AS6" s="69" t="s">
        <v>137</v>
      </c>
      <c r="AT6" s="124" t="s">
        <v>117</v>
      </c>
      <c r="AU6" s="53" t="s">
        <v>137</v>
      </c>
      <c r="AV6" s="54" t="s">
        <v>137</v>
      </c>
      <c r="AW6" s="54" t="s">
        <v>137</v>
      </c>
      <c r="AX6" s="112" t="s">
        <v>117</v>
      </c>
      <c r="AY6" s="213" t="s">
        <v>137</v>
      </c>
      <c r="AZ6" s="115" t="s">
        <v>118</v>
      </c>
      <c r="BA6" s="115" t="s">
        <v>118</v>
      </c>
      <c r="BB6" s="115" t="s">
        <v>136</v>
      </c>
      <c r="BC6" s="221" t="s">
        <v>137</v>
      </c>
      <c r="BD6" s="221" t="s">
        <v>137</v>
      </c>
      <c r="BE6" s="221" t="s">
        <v>137</v>
      </c>
      <c r="BF6" s="150" t="s">
        <v>118</v>
      </c>
      <c r="BG6" s="112" t="s">
        <v>118</v>
      </c>
      <c r="BH6" s="112" t="s">
        <v>118</v>
      </c>
      <c r="BI6" s="112" t="s">
        <v>118</v>
      </c>
      <c r="BJ6" s="112" t="s">
        <v>118</v>
      </c>
      <c r="BK6" s="112" t="s">
        <v>118</v>
      </c>
      <c r="BL6" s="112" t="s">
        <v>118</v>
      </c>
      <c r="BM6" s="112" t="s">
        <v>118</v>
      </c>
      <c r="BN6" s="53" t="s">
        <v>118</v>
      </c>
      <c r="BO6" s="54" t="s">
        <v>118</v>
      </c>
      <c r="BP6" s="54" t="s">
        <v>118</v>
      </c>
      <c r="BQ6" s="54" t="s">
        <v>118</v>
      </c>
      <c r="BR6" s="54" t="s">
        <v>118</v>
      </c>
      <c r="BS6" s="54" t="s">
        <v>118</v>
      </c>
      <c r="BT6" s="54" t="s">
        <v>118</v>
      </c>
      <c r="BU6" s="53" t="s">
        <v>137</v>
      </c>
      <c r="BV6" s="313" t="s">
        <v>117</v>
      </c>
      <c r="BW6" s="53" t="s">
        <v>136</v>
      </c>
      <c r="BX6" s="46" t="s">
        <v>136</v>
      </c>
      <c r="BY6" s="46" t="s">
        <v>136</v>
      </c>
      <c r="BZ6" s="112" t="s">
        <v>117</v>
      </c>
      <c r="CA6" s="112" t="s">
        <v>117</v>
      </c>
      <c r="CB6" s="112" t="s">
        <v>117</v>
      </c>
      <c r="CC6" s="112" t="s">
        <v>117</v>
      </c>
      <c r="CD6" s="46" t="s">
        <v>118</v>
      </c>
    </row>
    <row r="7" spans="1:82"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J7" s="279" t="s">
        <v>119</v>
      </c>
      <c r="AL7" s="112" t="s">
        <v>119</v>
      </c>
      <c r="AO7" s="112" t="s">
        <v>119</v>
      </c>
      <c r="AP7" s="316" t="s">
        <v>119</v>
      </c>
      <c r="AQ7" s="239" t="s">
        <v>119</v>
      </c>
      <c r="AR7" s="221" t="s">
        <v>120</v>
      </c>
      <c r="AS7" s="69" t="s">
        <v>120</v>
      </c>
      <c r="AT7" s="124" t="s">
        <v>119</v>
      </c>
      <c r="AU7" s="53" t="s">
        <v>120</v>
      </c>
      <c r="AV7" s="54" t="s">
        <v>120</v>
      </c>
      <c r="AW7" s="54" t="s">
        <v>120</v>
      </c>
      <c r="AX7" s="112" t="s">
        <v>119</v>
      </c>
      <c r="AY7" s="213" t="s">
        <v>120</v>
      </c>
      <c r="AZ7" s="115" t="s">
        <v>119</v>
      </c>
      <c r="BA7" s="115" t="s">
        <v>119</v>
      </c>
      <c r="BB7" s="115" t="s">
        <v>120</v>
      </c>
      <c r="BC7" s="221" t="s">
        <v>120</v>
      </c>
      <c r="BD7" s="221" t="s">
        <v>120</v>
      </c>
      <c r="BE7" s="221" t="s">
        <v>120</v>
      </c>
      <c r="BF7" s="150" t="s">
        <v>119</v>
      </c>
      <c r="BG7" s="112" t="s">
        <v>119</v>
      </c>
      <c r="BH7" s="112" t="s">
        <v>119</v>
      </c>
      <c r="BI7" s="112" t="s">
        <v>119</v>
      </c>
      <c r="BJ7" s="112" t="s">
        <v>119</v>
      </c>
      <c r="BK7" s="112" t="s">
        <v>119</v>
      </c>
      <c r="BL7" s="112" t="s">
        <v>119</v>
      </c>
      <c r="BM7" s="112" t="s">
        <v>119</v>
      </c>
      <c r="BN7" s="53" t="s">
        <v>120</v>
      </c>
      <c r="BO7" s="54" t="s">
        <v>120</v>
      </c>
      <c r="BP7" s="54" t="s">
        <v>120</v>
      </c>
      <c r="BQ7" s="54" t="s">
        <v>120</v>
      </c>
      <c r="BR7" s="54" t="s">
        <v>120</v>
      </c>
      <c r="BS7" s="54" t="s">
        <v>120</v>
      </c>
      <c r="BT7" s="54" t="s">
        <v>120</v>
      </c>
      <c r="BU7" s="53" t="s">
        <v>120</v>
      </c>
      <c r="BV7" s="313" t="s">
        <v>119</v>
      </c>
      <c r="BW7" s="53" t="s">
        <v>120</v>
      </c>
      <c r="BX7" s="46" t="s">
        <v>120</v>
      </c>
      <c r="BY7" s="46" t="s">
        <v>120</v>
      </c>
      <c r="BZ7" s="112" t="s">
        <v>119</v>
      </c>
      <c r="CA7" s="112" t="s">
        <v>119</v>
      </c>
      <c r="CB7" s="112" t="s">
        <v>119</v>
      </c>
      <c r="CC7" s="112" t="s">
        <v>119</v>
      </c>
      <c r="CD7" s="46" t="s">
        <v>120</v>
      </c>
    </row>
    <row r="8" spans="1:82" x14ac:dyDescent="0.2">
      <c r="D8" s="141" t="s">
        <v>998</v>
      </c>
      <c r="F8" s="112" t="s">
        <v>121</v>
      </c>
      <c r="H8" s="112" t="s">
        <v>335</v>
      </c>
      <c r="J8" s="275" t="s">
        <v>122</v>
      </c>
      <c r="L8" s="112" t="s">
        <v>124</v>
      </c>
      <c r="M8" s="112" t="s">
        <v>728</v>
      </c>
      <c r="O8" s="112" t="s">
        <v>342</v>
      </c>
      <c r="Q8" s="478"/>
      <c r="S8" s="112" t="s">
        <v>125</v>
      </c>
      <c r="AC8" s="141" t="s">
        <v>1124</v>
      </c>
      <c r="AD8" s="140" t="s">
        <v>1002</v>
      </c>
      <c r="AJ8" s="150"/>
      <c r="AL8" s="112" t="s">
        <v>1002</v>
      </c>
      <c r="AO8" s="112" t="s">
        <v>164</v>
      </c>
      <c r="AP8" s="316" t="s">
        <v>932</v>
      </c>
      <c r="AQ8" s="239" t="s">
        <v>160</v>
      </c>
      <c r="AT8" s="124" t="s">
        <v>162</v>
      </c>
      <c r="AX8" s="112" t="s">
        <v>160</v>
      </c>
      <c r="BH8" s="112"/>
      <c r="BJ8" s="112"/>
      <c r="BK8" s="112"/>
      <c r="BL8" s="112"/>
      <c r="BV8" s="319" t="s">
        <v>124</v>
      </c>
      <c r="BZ8" s="112" t="s">
        <v>169</v>
      </c>
      <c r="CA8" s="112" t="s">
        <v>169</v>
      </c>
      <c r="CB8" s="112" t="s">
        <v>171</v>
      </c>
      <c r="CC8" s="112" t="s">
        <v>171</v>
      </c>
    </row>
    <row r="9" spans="1:82" x14ac:dyDescent="0.2">
      <c r="D9" s="141" t="s">
        <v>999</v>
      </c>
      <c r="AC9" s="141" t="s">
        <v>1125</v>
      </c>
      <c r="AD9" s="140" t="s">
        <v>1003</v>
      </c>
      <c r="AJ9" s="150"/>
      <c r="AL9" s="112" t="s">
        <v>1003</v>
      </c>
      <c r="AO9" s="112" t="s">
        <v>165</v>
      </c>
      <c r="AP9" s="316" t="s">
        <v>314</v>
      </c>
      <c r="AQ9" s="239" t="s">
        <v>161</v>
      </c>
      <c r="AT9" s="124" t="s">
        <v>163</v>
      </c>
      <c r="AX9" s="112" t="s">
        <v>161</v>
      </c>
      <c r="BH9" s="112"/>
      <c r="BJ9" s="112"/>
      <c r="BK9" s="112"/>
      <c r="BL9" s="112"/>
      <c r="BV9" s="319"/>
      <c r="BZ9" s="112" t="s">
        <v>170</v>
      </c>
      <c r="CA9" s="112" t="s">
        <v>170</v>
      </c>
      <c r="CB9" s="112" t="s">
        <v>172</v>
      </c>
      <c r="CC9" s="112" t="s">
        <v>172</v>
      </c>
      <c r="CD9" s="150"/>
    </row>
    <row r="10" spans="1:82" x14ac:dyDescent="0.2">
      <c r="D10" s="141" t="s">
        <v>1000</v>
      </c>
      <c r="H10" s="112" t="s">
        <v>129</v>
      </c>
      <c r="L10" s="112" t="s">
        <v>129</v>
      </c>
      <c r="M10" s="112" t="s">
        <v>129</v>
      </c>
      <c r="O10" s="112" t="s">
        <v>129</v>
      </c>
      <c r="Q10" s="478"/>
      <c r="S10" s="112" t="s">
        <v>129</v>
      </c>
      <c r="AC10" s="141" t="s">
        <v>166</v>
      </c>
      <c r="AD10" s="316" t="s">
        <v>129</v>
      </c>
      <c r="AJ10" s="150"/>
      <c r="AL10" s="112" t="s">
        <v>166</v>
      </c>
      <c r="AO10" s="112" t="s">
        <v>166</v>
      </c>
      <c r="AP10" s="316" t="s">
        <v>129</v>
      </c>
      <c r="AQ10" s="239" t="s">
        <v>129</v>
      </c>
      <c r="AT10" s="124" t="s">
        <v>129</v>
      </c>
      <c r="AX10" s="112" t="s">
        <v>129</v>
      </c>
      <c r="BH10" s="112"/>
      <c r="BJ10" s="112"/>
      <c r="BK10" s="112"/>
      <c r="BL10" s="112"/>
      <c r="BV10" s="319" t="s">
        <v>129</v>
      </c>
      <c r="BZ10" s="112" t="s">
        <v>127</v>
      </c>
      <c r="CA10" s="112" t="s">
        <v>128</v>
      </c>
      <c r="CB10" s="112" t="s">
        <v>127</v>
      </c>
      <c r="CC10" s="112" t="s">
        <v>128</v>
      </c>
    </row>
    <row r="11" spans="1:82"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J11" s="150" t="s">
        <v>39</v>
      </c>
      <c r="AL11" s="112" t="s">
        <v>232</v>
      </c>
      <c r="AO11" s="112" t="s">
        <v>232</v>
      </c>
      <c r="AP11" s="316" t="s">
        <v>232</v>
      </c>
      <c r="AQ11" s="239" t="s">
        <v>232</v>
      </c>
      <c r="AR11" s="221" t="s">
        <v>232</v>
      </c>
      <c r="AS11" s="69" t="s">
        <v>232</v>
      </c>
      <c r="AT11" s="124" t="s">
        <v>232</v>
      </c>
      <c r="AU11" s="53" t="s">
        <v>806</v>
      </c>
      <c r="AV11" s="54" t="s">
        <v>232</v>
      </c>
      <c r="AW11" s="54" t="s">
        <v>232</v>
      </c>
      <c r="AX11" s="112" t="s">
        <v>232</v>
      </c>
      <c r="AY11" s="213" t="s">
        <v>232</v>
      </c>
      <c r="AZ11" s="115" t="s">
        <v>232</v>
      </c>
      <c r="BA11" s="115" t="s">
        <v>232</v>
      </c>
      <c r="BB11" s="115" t="s">
        <v>232</v>
      </c>
      <c r="BC11" s="221" t="s">
        <v>232</v>
      </c>
      <c r="BD11" s="221" t="s">
        <v>806</v>
      </c>
      <c r="BE11" s="221" t="s">
        <v>806</v>
      </c>
      <c r="BF11" s="150" t="s">
        <v>232</v>
      </c>
      <c r="BG11" s="150" t="s">
        <v>806</v>
      </c>
      <c r="BH11" s="112" t="s">
        <v>233</v>
      </c>
      <c r="BI11" s="150" t="s">
        <v>233</v>
      </c>
      <c r="BJ11" s="112" t="s">
        <v>806</v>
      </c>
      <c r="BK11" s="112" t="s">
        <v>235</v>
      </c>
      <c r="BL11" s="112" t="s">
        <v>39</v>
      </c>
      <c r="BM11" s="150" t="s">
        <v>232</v>
      </c>
      <c r="BN11" s="53" t="s">
        <v>806</v>
      </c>
      <c r="BO11" s="54" t="s">
        <v>233</v>
      </c>
      <c r="BP11" s="54" t="s">
        <v>233</v>
      </c>
      <c r="BQ11" s="54" t="s">
        <v>806</v>
      </c>
      <c r="BR11" s="54" t="s">
        <v>235</v>
      </c>
      <c r="BS11" s="54" t="s">
        <v>39</v>
      </c>
      <c r="BT11" s="54" t="s">
        <v>806</v>
      </c>
      <c r="BU11" s="53" t="s">
        <v>232</v>
      </c>
      <c r="BV11" s="313" t="s">
        <v>232</v>
      </c>
      <c r="BW11" s="53" t="s">
        <v>806</v>
      </c>
      <c r="BX11" s="46" t="s">
        <v>806</v>
      </c>
      <c r="BY11" s="46" t="s">
        <v>806</v>
      </c>
      <c r="BZ11" s="112" t="s">
        <v>806</v>
      </c>
      <c r="CA11" s="112" t="s">
        <v>806</v>
      </c>
      <c r="CB11" s="112" t="s">
        <v>806</v>
      </c>
      <c r="CC11" s="112" t="s">
        <v>806</v>
      </c>
      <c r="CD11" s="46" t="s">
        <v>806</v>
      </c>
    </row>
    <row r="12" spans="1:82"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J12" s="150" t="s">
        <v>231</v>
      </c>
      <c r="AL12" s="112" t="s">
        <v>231</v>
      </c>
      <c r="AO12" s="112" t="s">
        <v>231</v>
      </c>
      <c r="AP12" s="316" t="s">
        <v>231</v>
      </c>
      <c r="AQ12" s="239" t="s">
        <v>231</v>
      </c>
      <c r="AR12" s="221" t="s">
        <v>231</v>
      </c>
      <c r="AS12" s="69" t="s">
        <v>231</v>
      </c>
      <c r="AT12" s="124" t="s">
        <v>231</v>
      </c>
      <c r="AU12" s="53" t="s">
        <v>231</v>
      </c>
      <c r="AV12" s="54" t="s">
        <v>231</v>
      </c>
      <c r="AW12" s="54" t="s">
        <v>231</v>
      </c>
      <c r="AX12" s="112" t="s">
        <v>231</v>
      </c>
      <c r="AY12" s="213" t="s">
        <v>231</v>
      </c>
      <c r="AZ12" s="115" t="s">
        <v>231</v>
      </c>
      <c r="BA12" s="115" t="s">
        <v>231</v>
      </c>
      <c r="BB12" s="115" t="s">
        <v>231</v>
      </c>
      <c r="BC12" s="221" t="s">
        <v>231</v>
      </c>
      <c r="BD12" s="221" t="s">
        <v>231</v>
      </c>
      <c r="BE12" s="221" t="s">
        <v>231</v>
      </c>
      <c r="BF12" s="150" t="s">
        <v>231</v>
      </c>
      <c r="BG12" s="150" t="s">
        <v>231</v>
      </c>
      <c r="BH12" s="112" t="s">
        <v>807</v>
      </c>
      <c r="BI12" s="150" t="s">
        <v>807</v>
      </c>
      <c r="BJ12" s="112" t="s">
        <v>231</v>
      </c>
      <c r="BK12" s="112" t="s">
        <v>808</v>
      </c>
      <c r="BL12" s="112" t="s">
        <v>231</v>
      </c>
      <c r="BM12" s="150" t="s">
        <v>231</v>
      </c>
      <c r="BN12" s="53" t="s">
        <v>231</v>
      </c>
      <c r="BO12" s="54" t="s">
        <v>807</v>
      </c>
      <c r="BP12" s="54" t="s">
        <v>807</v>
      </c>
      <c r="BQ12" s="54" t="s">
        <v>231</v>
      </c>
      <c r="BR12" s="54" t="s">
        <v>808</v>
      </c>
      <c r="BS12" s="54" t="s">
        <v>231</v>
      </c>
      <c r="BT12" s="54" t="s">
        <v>231</v>
      </c>
      <c r="BU12" s="53" t="s">
        <v>231</v>
      </c>
      <c r="BV12" s="313" t="s">
        <v>231</v>
      </c>
      <c r="BW12" s="53" t="s">
        <v>231</v>
      </c>
      <c r="BX12" s="46" t="s">
        <v>231</v>
      </c>
      <c r="BY12" s="46" t="s">
        <v>231</v>
      </c>
      <c r="BZ12" s="112" t="s">
        <v>231</v>
      </c>
      <c r="CA12" s="112" t="s">
        <v>231</v>
      </c>
      <c r="CB12" s="112" t="s">
        <v>231</v>
      </c>
      <c r="CC12" s="112" t="s">
        <v>231</v>
      </c>
      <c r="CD12" s="46" t="s">
        <v>231</v>
      </c>
    </row>
    <row r="13" spans="1:82" x14ac:dyDescent="0.2">
      <c r="D13" s="141" t="s">
        <v>1001</v>
      </c>
      <c r="AJ13" s="141" t="s">
        <v>1164</v>
      </c>
      <c r="AL13" s="112"/>
      <c r="AO13" s="112"/>
      <c r="AP13" s="316"/>
      <c r="AQ13" s="239"/>
      <c r="AT13" s="124"/>
      <c r="AX13" s="112"/>
      <c r="BH13" s="112"/>
      <c r="BJ13" s="112"/>
      <c r="BK13" s="112"/>
      <c r="BL13" s="112"/>
      <c r="BZ13" s="112"/>
      <c r="CA13" s="112"/>
      <c r="CB13" s="112"/>
      <c r="CC13" s="112"/>
    </row>
    <row r="14" spans="1:82" s="82" customFormat="1" x14ac:dyDescent="0.2">
      <c r="A14" s="80" t="s">
        <v>689</v>
      </c>
      <c r="B14" s="80" t="s">
        <v>5</v>
      </c>
      <c r="C14" s="73" t="s">
        <v>36</v>
      </c>
      <c r="D14" s="73" t="s">
        <v>6</v>
      </c>
      <c r="E14" s="73" t="s">
        <v>81</v>
      </c>
      <c r="F14" s="227" t="s">
        <v>354</v>
      </c>
      <c r="G14" s="235" t="s">
        <v>355</v>
      </c>
      <c r="H14" s="227" t="s">
        <v>356</v>
      </c>
      <c r="I14" s="235" t="s">
        <v>357</v>
      </c>
      <c r="J14" s="276" t="s">
        <v>359</v>
      </c>
      <c r="K14" s="235" t="s">
        <v>360</v>
      </c>
      <c r="L14" s="227" t="s">
        <v>358</v>
      </c>
      <c r="M14" s="227" t="s">
        <v>725</v>
      </c>
      <c r="N14" s="235" t="s">
        <v>830</v>
      </c>
      <c r="O14" s="227" t="s">
        <v>361</v>
      </c>
      <c r="P14" s="235" t="s">
        <v>831</v>
      </c>
      <c r="Q14" s="227" t="s">
        <v>983</v>
      </c>
      <c r="R14" s="235" t="s">
        <v>960</v>
      </c>
      <c r="S14" s="235" t="s">
        <v>362</v>
      </c>
      <c r="T14" s="229"/>
      <c r="U14" s="230" t="s">
        <v>585</v>
      </c>
      <c r="V14" s="233"/>
      <c r="W14" s="233"/>
      <c r="X14" s="235"/>
      <c r="Y14" s="133" t="s">
        <v>571</v>
      </c>
      <c r="Z14" s="235"/>
      <c r="AA14" s="224" t="s">
        <v>373</v>
      </c>
      <c r="AB14" s="235"/>
      <c r="AC14" s="147"/>
      <c r="AD14" s="142"/>
      <c r="AE14" s="142"/>
      <c r="AF14" s="224"/>
      <c r="AG14" s="224"/>
      <c r="AH14" s="142"/>
      <c r="AI14" s="142"/>
      <c r="AJ14" s="147" t="s">
        <v>605</v>
      </c>
      <c r="AK14" s="142"/>
      <c r="AL14" s="142" t="s">
        <v>1163</v>
      </c>
      <c r="AM14" s="147"/>
      <c r="AN14" s="224" t="s">
        <v>1172</v>
      </c>
      <c r="AO14" s="146" t="s">
        <v>376</v>
      </c>
      <c r="AP14" s="317" t="s">
        <v>370</v>
      </c>
      <c r="AQ14" s="240" t="s">
        <v>371</v>
      </c>
      <c r="AR14" s="224" t="s">
        <v>583</v>
      </c>
      <c r="AS14" s="81" t="s">
        <v>584</v>
      </c>
      <c r="AT14" s="242" t="s">
        <v>374</v>
      </c>
      <c r="AU14" s="494" t="s">
        <v>578</v>
      </c>
      <c r="AV14" s="495" t="s">
        <v>538</v>
      </c>
      <c r="AW14" s="495" t="s">
        <v>539</v>
      </c>
      <c r="AX14" s="146" t="s">
        <v>372</v>
      </c>
      <c r="AY14" s="214" t="s">
        <v>579</v>
      </c>
      <c r="AZ14" s="152" t="s">
        <v>541</v>
      </c>
      <c r="BA14" s="152" t="s">
        <v>580</v>
      </c>
      <c r="BB14" s="152" t="s">
        <v>581</v>
      </c>
      <c r="BC14" s="222" t="s">
        <v>582</v>
      </c>
      <c r="BD14" s="222" t="s">
        <v>667</v>
      </c>
      <c r="BE14" s="222" t="s">
        <v>829</v>
      </c>
      <c r="BF14" s="142" t="s">
        <v>646</v>
      </c>
      <c r="BG14" s="142" t="s">
        <v>668</v>
      </c>
      <c r="BH14" s="247" t="s">
        <v>428</v>
      </c>
      <c r="BI14" s="247" t="s">
        <v>430</v>
      </c>
      <c r="BJ14" s="133" t="s">
        <v>426</v>
      </c>
      <c r="BK14" s="133" t="s">
        <v>432</v>
      </c>
      <c r="BL14" s="227" t="s">
        <v>604</v>
      </c>
      <c r="BM14" s="142" t="s">
        <v>660</v>
      </c>
      <c r="BN14" s="294" t="s">
        <v>666</v>
      </c>
      <c r="BO14" s="266" t="s">
        <v>597</v>
      </c>
      <c r="BP14" s="266" t="s">
        <v>596</v>
      </c>
      <c r="BQ14" s="266" t="s">
        <v>669</v>
      </c>
      <c r="BR14" s="266" t="s">
        <v>670</v>
      </c>
      <c r="BS14" s="266" t="s">
        <v>677</v>
      </c>
      <c r="BT14" s="266" t="s">
        <v>678</v>
      </c>
      <c r="BU14" s="294" t="s">
        <v>688</v>
      </c>
      <c r="BV14" s="314" t="s">
        <v>687</v>
      </c>
      <c r="BW14" s="230" t="s">
        <v>393</v>
      </c>
      <c r="BX14" s="133" t="s">
        <v>394</v>
      </c>
      <c r="BY14" s="133" t="s">
        <v>395</v>
      </c>
      <c r="BZ14" s="133" t="s">
        <v>396</v>
      </c>
      <c r="CA14" s="133" t="s">
        <v>397</v>
      </c>
      <c r="CB14" s="133" t="s">
        <v>398</v>
      </c>
      <c r="CC14" s="133" t="s">
        <v>399</v>
      </c>
      <c r="CD14" s="133" t="s">
        <v>400</v>
      </c>
    </row>
    <row r="15" spans="1:82"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t="str">
        <f>IF($C15="&lt;01",IFERROR(ROUND(INDEX(EID!$S:$S,MATCH($B15,EID!$B:$B,0))/2,0),""),"")</f>
        <v/>
      </c>
      <c r="AK15" s="315" t="str">
        <f>IF($C15="&lt;01",IF(SUM($AJ15)=0,"",ROUND(SUM($AJ15)/#REF!,0)),IF(SUM($AI15)=0,"",ROUND(MAX($AG15,0)*SUM($AI15),0)))</f>
        <v/>
      </c>
      <c r="AL15" s="315" t="str">
        <f>IF(AND(SUM($AK15)=0,SUM($AD15)=0),"",ROUND(IF($C15="&lt;01",0,SUM($AD15))+SUM($AK15)+SUM($AJ15),0))</f>
        <v/>
      </c>
      <c r="AM15" s="488"/>
      <c r="AN15" s="238">
        <v>0.95</v>
      </c>
      <c r="AO15" s="315">
        <f>IF(SUM($AN15)=0,"",IF($C15="&lt;01",IFERROR(ROUND(INDEX(EID!$O:$O,MATCH($B15,EID!$B:$B,0))/2,0),""),ROUND(SUM($AL15)/SUM($AN15),0)))</f>
        <v>0</v>
      </c>
      <c r="AP15" s="488"/>
      <c r="AQ15" s="486"/>
      <c r="AR15" s="92">
        <v>0.7</v>
      </c>
      <c r="AS15" s="83">
        <v>1</v>
      </c>
      <c r="AT15" s="315">
        <f>IF($C15="&lt;01",IF($C15="&lt;01",IFERROR(ROUND(INDEX(EID!N:$N,MATCH($B15,EID!$B:$B,0))/2,0),""),""),ROUND((($AO15/$AS15)-$AQ15)/$AR15,0))</f>
        <v>0</v>
      </c>
      <c r="AU15" s="208">
        <v>1</v>
      </c>
      <c r="AV15" s="92">
        <v>0.98</v>
      </c>
      <c r="AW15" s="92">
        <v>0.98</v>
      </c>
      <c r="AX15" s="315">
        <f>IF($C15="&lt;01",$AT15*$AV15,($AQ15*$AW15))+($AT15*$AV15)</f>
        <v>0</v>
      </c>
      <c r="AY15" s="215">
        <v>0</v>
      </c>
      <c r="AZ15" s="131" t="str">
        <f>IF(SUM($AT15)=0,"",ROUND(SUM($AT15)*SUM($AY15),0))</f>
        <v/>
      </c>
      <c r="BA15" s="131" t="str">
        <f>IF(SUM($AT15)=0,"",SUM($AT15)-SUM($AZ15))</f>
        <v/>
      </c>
      <c r="BB15" s="131"/>
      <c r="BC15" s="223">
        <v>0.95</v>
      </c>
      <c r="BD15" s="223"/>
      <c r="BE15" s="223" t="str">
        <f>IF(OR(SUM($AT15)&lt;=0,$C15="&lt;01"),"",MAX(IF(OR(SUM($Y15)&lt;70%,LEFT($B15,4)="_Mil"),30%,IF(SUM($Y15)&gt;=80%,75%,50%)),SUM($BD15)))</f>
        <v/>
      </c>
      <c r="BF15" s="151" t="str">
        <f>IF($C15="&lt;01",IFERROR(ROUND(INDEX(EID!$P:$P,MATCH($B15,EID!$B:$B,0)),0)/2,""),IF(SUM($BA15)=0,"",ROUND(SUM($BA15)/SUM($BC15),0)))</f>
        <v/>
      </c>
      <c r="BG15" s="151" t="str">
        <f>IF($C15="&lt;01","",IF(SUM($BF15)=0,"",ROUND(SUM($BF15)*SUM($BE15),0)))</f>
        <v/>
      </c>
      <c r="BH15" s="151" t="str">
        <f>_xlfn.IFNA(INDEX(PMTCT!$AE:$AE,MATCH($E15,PMTCT!$E:$E,0)),"")</f>
        <v/>
      </c>
      <c r="BI15" s="151" t="str">
        <f>_xlfn.IFNA(INDEX(PMTCT!$AU:$AU,MATCH($E15,PMTCT!$E:$E,0)),"")</f>
        <v/>
      </c>
      <c r="BJ15" s="151" t="str">
        <f>_xlfn.IFNA(INDEX(TB!$Q:$Q,MATCH($E15,TB!$E:$E,0)),"")</f>
        <v/>
      </c>
      <c r="BK15" s="151" t="str">
        <f>_xlfn.IFNA(INDEX(VMMC!$AC:$AC,MATCH($E15,VMMC!$E:$E,0)),"")</f>
        <v/>
      </c>
      <c r="BL15" s="151" t="str">
        <f>IF($C15="&lt;01",$BF15,"")</f>
        <v/>
      </c>
      <c r="BM15" s="151" t="str">
        <f>IF(SUM($BF15)=0,"",($BF15)-SUM($BG15:$BL15))</f>
        <v/>
      </c>
      <c r="BN15" s="208" t="str">
        <f>IF(OR(SUM($BF15)=0,SUM($BG15)=0),"",SUM($BG15)/$BF15)</f>
        <v/>
      </c>
      <c r="BO15" s="92" t="str">
        <f>IF(OR(SUM($BF15)=0,SUM($BH15)=0),"",SUM($BH15)/$BF15)</f>
        <v/>
      </c>
      <c r="BP15" s="92" t="str">
        <f>IF(OR(SUM($BF15)=0,SUM($BI15)=0),"",SUM($BI15)/$BF15)</f>
        <v/>
      </c>
      <c r="BQ15" s="92" t="str">
        <f>IF(OR(SUM($BF15)=0,SUM($BJ15)=0),"",SUM($BJ15)/$BF15)</f>
        <v/>
      </c>
      <c r="BR15" s="92" t="str">
        <f>IF(OR(SUM($BF15)=0,SUM($BK15)=0),"",SUM($BK15)/$BF15)</f>
        <v/>
      </c>
      <c r="BS15" s="92" t="str">
        <f>IF(AND($C15="&lt;01",SUM($BL15)&lt;&gt;0),$BL15/SUM($BF15),"")</f>
        <v/>
      </c>
      <c r="BT15" s="92" t="str">
        <f>IF(OR(SUM($BF15)=0,SUM($BM15)=0),"",SUM($BM15)/$BF15)</f>
        <v/>
      </c>
      <c r="BU15" s="208" t="str">
        <f>IF(SUM($AG15)&lt;=0,"",$AG15)</f>
        <v/>
      </c>
      <c r="BV15" s="315">
        <f>IF(LEFT($B15,4)="_Mil","",MAX(SUM($L15)+ROUND(SUM($BF15)/IF(SUM($BU15)&lt;=0,1,SUM($BU15)),0),0))</f>
        <v>0</v>
      </c>
      <c r="BZ15" s="124" t="str">
        <f>IF(OR(SUM($BG15)=0,SUM($BW15)=0,SUM($BX15)=0),"",ROUND($BG15*$BW15,0))</f>
        <v/>
      </c>
      <c r="CA15" s="124" t="str">
        <f>IF(OR(SUM($BZ15)=0,SUM($BX15)=0),"",ROUND(SUM($BZ15)/SUM($BX15),0)-SUM($BZ15))</f>
        <v/>
      </c>
      <c r="CB15" s="124" t="str">
        <f>IF(SUM($BG15)=0,"",SUM($BG15)-SUM($BZ15))</f>
        <v/>
      </c>
      <c r="CC15" s="124" t="str">
        <f>IF(OR(SUM($CB15)=0,$BW15&gt;1,SUM($BY15)&lt;=0),"",ROUND($CB15/$BY15,0)-$CB15)</f>
        <v/>
      </c>
      <c r="CD15" s="46" t="str">
        <f>IF(SUM($BF15)&lt;=0,"",SUM($BZ15,$CB15)/$BF15)</f>
        <v/>
      </c>
    </row>
    <row r="16" spans="1:82"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315">
        <f>IF($C16="&lt;01",IF(#REF!="",0,#REF!),ROUND((($AO16/$AS16)-$AQ16)/$AR16,0))</f>
        <v>13</v>
      </c>
      <c r="AU16" s="208">
        <v>1</v>
      </c>
      <c r="AV16" s="92">
        <v>0.98</v>
      </c>
      <c r="AW16" s="92">
        <v>0.98</v>
      </c>
      <c r="AX16" s="315">
        <f>IF($C16="&lt;01",0,($AQ16*$AW16))+($AT16*$AV16)</f>
        <v>81.339999999999989</v>
      </c>
      <c r="AY16" s="215"/>
      <c r="AZ16" s="131"/>
      <c r="BA16" s="131"/>
      <c r="BB16" s="131"/>
      <c r="BC16" s="223"/>
      <c r="BD16" s="223"/>
      <c r="BE16" s="223"/>
      <c r="BF16" s="151"/>
      <c r="BG16" s="151"/>
      <c r="BH16" s="151"/>
      <c r="BI16" s="151"/>
      <c r="BJ16" s="151"/>
      <c r="BK16" s="151"/>
      <c r="BL16" s="151"/>
      <c r="BM16" s="151"/>
      <c r="BN16" s="208"/>
      <c r="BO16" s="92"/>
      <c r="BP16" s="92"/>
      <c r="BQ16" s="92"/>
      <c r="BR16" s="92"/>
      <c r="BS16" s="92"/>
      <c r="BT16" s="92"/>
      <c r="BU16" s="208"/>
      <c r="BV16" s="315"/>
    </row>
    <row r="17" spans="6:74"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315"/>
      <c r="AU17" s="208"/>
      <c r="AV17" s="92"/>
      <c r="AW17" s="92"/>
      <c r="AX17" s="315"/>
      <c r="AY17" s="215"/>
      <c r="AZ17" s="131"/>
      <c r="BA17" s="131"/>
      <c r="BB17" s="131"/>
      <c r="BC17" s="223"/>
      <c r="BD17" s="223"/>
      <c r="BE17" s="223"/>
      <c r="BF17" s="151"/>
      <c r="BG17" s="151"/>
      <c r="BH17" s="151"/>
      <c r="BI17" s="151"/>
      <c r="BJ17" s="151"/>
      <c r="BK17" s="151"/>
      <c r="BL17" s="151"/>
      <c r="BM17" s="151"/>
      <c r="BN17" s="208"/>
      <c r="BO17" s="92"/>
      <c r="BP17" s="92"/>
      <c r="BQ17" s="92"/>
      <c r="BR17" s="92"/>
      <c r="BS17" s="92"/>
      <c r="BT17" s="92"/>
      <c r="BU17" s="208"/>
      <c r="BV17" s="315"/>
    </row>
    <row r="18" spans="6:74"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315"/>
      <c r="AU18" s="208"/>
      <c r="AV18" s="92"/>
      <c r="AW18" s="92"/>
      <c r="AX18" s="315"/>
      <c r="AY18" s="215"/>
      <c r="AZ18" s="131"/>
      <c r="BA18" s="131"/>
      <c r="BB18" s="131"/>
      <c r="BC18" s="223"/>
      <c r="BD18" s="223"/>
      <c r="BE18" s="223"/>
      <c r="BF18" s="151"/>
      <c r="BG18" s="151"/>
      <c r="BH18" s="151"/>
      <c r="BI18" s="151"/>
      <c r="BJ18" s="151"/>
      <c r="BK18" s="151"/>
      <c r="BL18" s="151"/>
      <c r="BM18" s="151"/>
      <c r="BN18" s="208"/>
      <c r="BO18" s="92"/>
      <c r="BP18" s="92"/>
      <c r="BQ18" s="92"/>
      <c r="BR18" s="92"/>
      <c r="BS18" s="92"/>
      <c r="BT18" s="92"/>
      <c r="BU18" s="208"/>
      <c r="BV18" s="315"/>
    </row>
    <row r="19" spans="6:74"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315"/>
      <c r="AU19" s="208"/>
      <c r="AV19" s="92"/>
      <c r="AW19" s="92"/>
      <c r="AX19" s="315"/>
      <c r="AY19" s="215"/>
      <c r="AZ19" s="131"/>
      <c r="BA19" s="131"/>
      <c r="BB19" s="131"/>
      <c r="BC19" s="223"/>
      <c r="BD19" s="223"/>
      <c r="BE19" s="223"/>
      <c r="BF19" s="151"/>
      <c r="BG19" s="151"/>
      <c r="BH19" s="151"/>
      <c r="BI19" s="151"/>
      <c r="BJ19" s="151"/>
      <c r="BK19" s="151"/>
      <c r="BL19" s="151"/>
      <c r="BM19" s="151"/>
      <c r="BN19" s="208"/>
      <c r="BO19" s="92"/>
      <c r="BP19" s="92"/>
      <c r="BQ19" s="92"/>
      <c r="BR19" s="92"/>
      <c r="BS19" s="92"/>
      <c r="BT19" s="92"/>
      <c r="BU19" s="208"/>
      <c r="BV19" s="315"/>
    </row>
    <row r="20" spans="6:74"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315"/>
      <c r="AU20" s="208"/>
      <c r="AV20" s="92"/>
      <c r="AW20" s="92"/>
      <c r="AX20" s="315"/>
      <c r="AY20" s="215"/>
      <c r="AZ20" s="131"/>
      <c r="BA20" s="131"/>
      <c r="BB20" s="131"/>
      <c r="BC20" s="223"/>
      <c r="BD20" s="223"/>
      <c r="BE20" s="223"/>
      <c r="BF20" s="151"/>
      <c r="BG20" s="151"/>
      <c r="BH20" s="151"/>
      <c r="BI20" s="151"/>
      <c r="BJ20" s="151"/>
      <c r="BK20" s="151"/>
      <c r="BL20" s="151"/>
      <c r="BM20" s="151"/>
      <c r="BN20" s="208"/>
      <c r="BO20" s="92"/>
      <c r="BP20" s="92"/>
      <c r="BQ20" s="92"/>
      <c r="BR20" s="92"/>
      <c r="BS20" s="92"/>
      <c r="BT20" s="92"/>
      <c r="BU20" s="208"/>
      <c r="BV20" s="315"/>
    </row>
    <row r="21" spans="6:74"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315"/>
      <c r="AU21" s="208"/>
      <c r="AV21" s="92"/>
      <c r="AW21" s="92"/>
      <c r="AX21" s="315"/>
      <c r="AY21" s="215"/>
      <c r="AZ21" s="131"/>
      <c r="BA21" s="131"/>
      <c r="BB21" s="131"/>
      <c r="BC21" s="223"/>
      <c r="BD21" s="223"/>
      <c r="BE21" s="223"/>
      <c r="BF21" s="151"/>
      <c r="BG21" s="151"/>
      <c r="BH21" s="151"/>
      <c r="BI21" s="151"/>
      <c r="BJ21" s="151"/>
      <c r="BK21" s="151"/>
      <c r="BL21" s="151"/>
      <c r="BM21" s="151"/>
      <c r="BN21" s="208"/>
      <c r="BO21" s="92"/>
      <c r="BP21" s="92"/>
      <c r="BQ21" s="92"/>
      <c r="BR21" s="92"/>
      <c r="BS21" s="92"/>
      <c r="BT21" s="92"/>
      <c r="BU21" s="208"/>
      <c r="BV21" s="315"/>
    </row>
    <row r="22" spans="6:74"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315"/>
      <c r="AU22" s="208"/>
      <c r="AV22" s="92"/>
      <c r="AW22" s="92"/>
      <c r="AX22" s="315"/>
      <c r="AY22" s="215"/>
      <c r="AZ22" s="131"/>
      <c r="BA22" s="131"/>
      <c r="BB22" s="131"/>
      <c r="BC22" s="223"/>
      <c r="BD22" s="223"/>
      <c r="BE22" s="223"/>
      <c r="BF22" s="151"/>
      <c r="BG22" s="151"/>
      <c r="BH22" s="151"/>
      <c r="BI22" s="151"/>
      <c r="BJ22" s="151"/>
      <c r="BK22" s="151"/>
      <c r="BL22" s="151"/>
      <c r="BM22" s="151"/>
      <c r="BN22" s="208"/>
      <c r="BO22" s="92"/>
      <c r="BP22" s="92"/>
      <c r="BQ22" s="92"/>
      <c r="BR22" s="92"/>
      <c r="BS22" s="92"/>
      <c r="BT22" s="92"/>
      <c r="BU22" s="208"/>
      <c r="BV22" s="315"/>
    </row>
    <row r="23" spans="6:74"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315"/>
      <c r="AU23" s="208"/>
      <c r="AV23" s="92"/>
      <c r="AW23" s="92"/>
      <c r="AX23" s="315"/>
      <c r="AY23" s="215"/>
      <c r="AZ23" s="131"/>
      <c r="BA23" s="131"/>
      <c r="BB23" s="131"/>
      <c r="BC23" s="223"/>
      <c r="BD23" s="223"/>
      <c r="BE23" s="223"/>
      <c r="BF23" s="151"/>
      <c r="BG23" s="151"/>
      <c r="BH23" s="151"/>
      <c r="BI23" s="151"/>
      <c r="BJ23" s="151"/>
      <c r="BK23" s="151"/>
      <c r="BL23" s="151"/>
      <c r="BM23" s="151"/>
      <c r="BN23" s="208"/>
      <c r="BO23" s="92"/>
      <c r="BP23" s="92"/>
      <c r="BQ23" s="92"/>
      <c r="BR23" s="92"/>
      <c r="BS23" s="92"/>
      <c r="BT23" s="92"/>
      <c r="BU23" s="208"/>
      <c r="BV23" s="315"/>
    </row>
    <row r="24" spans="6:74"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315"/>
      <c r="AU24" s="208"/>
      <c r="AV24" s="92"/>
      <c r="AW24" s="92"/>
      <c r="AX24" s="315"/>
      <c r="AY24" s="215"/>
      <c r="AZ24" s="131"/>
      <c r="BA24" s="131"/>
      <c r="BB24" s="131"/>
      <c r="BC24" s="223"/>
      <c r="BD24" s="223"/>
      <c r="BE24" s="223"/>
      <c r="BF24" s="151"/>
      <c r="BG24" s="151"/>
      <c r="BH24" s="151"/>
      <c r="BI24" s="151"/>
      <c r="BJ24" s="151"/>
      <c r="BK24" s="151"/>
      <c r="BL24" s="151"/>
      <c r="BM24" s="151"/>
      <c r="BN24" s="208"/>
      <c r="BO24" s="92"/>
      <c r="BP24" s="92"/>
      <c r="BQ24" s="92"/>
      <c r="BR24" s="92"/>
      <c r="BS24" s="92"/>
      <c r="BT24" s="92"/>
      <c r="BU24" s="208"/>
      <c r="BV24" s="315"/>
    </row>
    <row r="25" spans="6:74"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315"/>
      <c r="AU25" s="208"/>
      <c r="AV25" s="92"/>
      <c r="AW25" s="92"/>
      <c r="AX25" s="315"/>
      <c r="AY25" s="215"/>
      <c r="AZ25" s="131"/>
      <c r="BA25" s="131"/>
      <c r="BB25" s="131"/>
      <c r="BC25" s="223"/>
      <c r="BD25" s="223"/>
      <c r="BE25" s="223"/>
      <c r="BF25" s="151"/>
      <c r="BG25" s="151"/>
      <c r="BH25" s="151"/>
      <c r="BI25" s="151"/>
      <c r="BJ25" s="151"/>
      <c r="BK25" s="151"/>
      <c r="BL25" s="151"/>
      <c r="BM25" s="151"/>
      <c r="BN25" s="208"/>
      <c r="BO25" s="92"/>
      <c r="BP25" s="92"/>
      <c r="BQ25" s="92"/>
      <c r="BR25" s="92"/>
      <c r="BS25" s="92"/>
      <c r="BT25" s="92"/>
      <c r="BU25" s="208"/>
      <c r="BV25" s="315"/>
    </row>
    <row r="26" spans="6:74"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315"/>
      <c r="AU26" s="208"/>
      <c r="AV26" s="92"/>
      <c r="AW26" s="92"/>
      <c r="AX26" s="315"/>
      <c r="AY26" s="215"/>
      <c r="AZ26" s="131"/>
      <c r="BA26" s="131"/>
      <c r="BB26" s="131"/>
      <c r="BC26" s="223"/>
      <c r="BD26" s="223"/>
      <c r="BE26" s="223"/>
      <c r="BF26" s="151"/>
      <c r="BG26" s="151"/>
      <c r="BH26" s="151"/>
      <c r="BI26" s="151"/>
      <c r="BJ26" s="151"/>
      <c r="BK26" s="151"/>
      <c r="BL26" s="151"/>
      <c r="BM26" s="151"/>
      <c r="BN26" s="208"/>
      <c r="BO26" s="92"/>
      <c r="BP26" s="92"/>
      <c r="BQ26" s="92"/>
      <c r="BR26" s="92"/>
      <c r="BS26" s="92"/>
      <c r="BT26" s="92"/>
      <c r="BU26" s="208"/>
      <c r="BV26" s="315"/>
    </row>
    <row r="27" spans="6:74"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315"/>
      <c r="AU27" s="208"/>
      <c r="AV27" s="92"/>
      <c r="AW27" s="92"/>
      <c r="AX27" s="315"/>
      <c r="AY27" s="215"/>
      <c r="AZ27" s="131"/>
      <c r="BA27" s="131"/>
      <c r="BB27" s="131"/>
      <c r="BC27" s="223"/>
      <c r="BD27" s="223"/>
      <c r="BE27" s="223"/>
      <c r="BF27" s="151"/>
      <c r="BG27" s="151"/>
      <c r="BH27" s="151"/>
      <c r="BI27" s="151"/>
      <c r="BJ27" s="151"/>
      <c r="BK27" s="151"/>
      <c r="BL27" s="151"/>
      <c r="BM27" s="151"/>
      <c r="BN27" s="208"/>
      <c r="BO27" s="92"/>
      <c r="BP27" s="92"/>
      <c r="BQ27" s="92"/>
      <c r="BR27" s="92"/>
      <c r="BS27" s="92"/>
      <c r="BT27" s="92"/>
      <c r="BU27" s="208"/>
      <c r="BV27" s="315"/>
    </row>
    <row r="28" spans="6:74"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315"/>
      <c r="AU28" s="208"/>
      <c r="AV28" s="92"/>
      <c r="AW28" s="92"/>
      <c r="AX28" s="315"/>
      <c r="AY28" s="215"/>
      <c r="AZ28" s="131"/>
      <c r="BA28" s="131"/>
      <c r="BB28" s="131"/>
      <c r="BC28" s="223"/>
      <c r="BD28" s="223"/>
      <c r="BE28" s="223"/>
      <c r="BF28" s="151"/>
      <c r="BG28" s="151"/>
      <c r="BH28" s="151"/>
      <c r="BI28" s="151"/>
      <c r="BJ28" s="151"/>
      <c r="BK28" s="151"/>
      <c r="BL28" s="151"/>
      <c r="BM28" s="151"/>
      <c r="BN28" s="208"/>
      <c r="BO28" s="92"/>
      <c r="BP28" s="92"/>
      <c r="BQ28" s="92"/>
      <c r="BR28" s="92"/>
      <c r="BS28" s="92"/>
      <c r="BT28" s="92"/>
      <c r="BU28" s="208"/>
      <c r="BV28" s="315"/>
    </row>
    <row r="29" spans="6:74"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315"/>
      <c r="AU29" s="208"/>
      <c r="AV29" s="92"/>
      <c r="AW29" s="92"/>
      <c r="AX29" s="315"/>
      <c r="AY29" s="215"/>
      <c r="AZ29" s="131"/>
      <c r="BA29" s="131"/>
      <c r="BB29" s="131"/>
      <c r="BC29" s="223"/>
      <c r="BD29" s="223"/>
      <c r="BE29" s="223"/>
      <c r="BF29" s="151"/>
      <c r="BG29" s="151"/>
      <c r="BH29" s="151"/>
      <c r="BI29" s="151"/>
      <c r="BJ29" s="151"/>
      <c r="BK29" s="151"/>
      <c r="BL29" s="151"/>
      <c r="BM29" s="151"/>
      <c r="BN29" s="208"/>
      <c r="BO29" s="92"/>
      <c r="BP29" s="92"/>
      <c r="BQ29" s="92"/>
      <c r="BR29" s="92"/>
      <c r="BS29" s="92"/>
      <c r="BT29" s="92"/>
      <c r="BU29" s="208"/>
      <c r="BV29" s="315"/>
    </row>
    <row r="30" spans="6:74"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315"/>
      <c r="AU30" s="208"/>
      <c r="AV30" s="92"/>
      <c r="AW30" s="92"/>
      <c r="AX30" s="315"/>
      <c r="AY30" s="215"/>
      <c r="AZ30" s="131"/>
      <c r="BA30" s="131"/>
      <c r="BB30" s="131"/>
      <c r="BC30" s="223"/>
      <c r="BD30" s="223"/>
      <c r="BE30" s="223"/>
      <c r="BF30" s="151"/>
      <c r="BG30" s="151"/>
      <c r="BH30" s="151"/>
      <c r="BI30" s="151"/>
      <c r="BJ30" s="151"/>
      <c r="BK30" s="151"/>
      <c r="BL30" s="151"/>
      <c r="BM30" s="151"/>
      <c r="BN30" s="208"/>
      <c r="BO30" s="92"/>
      <c r="BP30" s="92"/>
      <c r="BQ30" s="92"/>
      <c r="BR30" s="92"/>
      <c r="BS30" s="92"/>
      <c r="BT30" s="92"/>
      <c r="BU30" s="208"/>
      <c r="BV30" s="315"/>
    </row>
    <row r="31" spans="6:74"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315"/>
      <c r="AU31" s="208"/>
      <c r="AV31" s="92"/>
      <c r="AW31" s="92"/>
      <c r="AX31" s="315"/>
      <c r="AY31" s="215"/>
      <c r="AZ31" s="131"/>
      <c r="BA31" s="131"/>
      <c r="BB31" s="131"/>
      <c r="BC31" s="223"/>
      <c r="BD31" s="223"/>
      <c r="BE31" s="223"/>
      <c r="BF31" s="151"/>
      <c r="BG31" s="151"/>
      <c r="BH31" s="151"/>
      <c r="BI31" s="151"/>
      <c r="BJ31" s="151"/>
      <c r="BK31" s="151"/>
      <c r="BL31" s="151"/>
      <c r="BM31" s="151"/>
      <c r="BN31" s="208"/>
      <c r="BO31" s="92"/>
      <c r="BP31" s="92"/>
      <c r="BQ31" s="92"/>
      <c r="BR31" s="92"/>
      <c r="BS31" s="92"/>
      <c r="BT31" s="92"/>
      <c r="BU31" s="208"/>
      <c r="BV31" s="315"/>
    </row>
    <row r="32" spans="6:74"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315"/>
      <c r="AU32" s="208"/>
      <c r="AV32" s="92"/>
      <c r="AW32" s="92"/>
      <c r="AX32" s="315"/>
      <c r="AY32" s="215"/>
      <c r="AZ32" s="131"/>
      <c r="BA32" s="131"/>
      <c r="BB32" s="131"/>
      <c r="BC32" s="223"/>
      <c r="BD32" s="223"/>
      <c r="BE32" s="223"/>
      <c r="BF32" s="151"/>
      <c r="BG32" s="151"/>
      <c r="BH32" s="151"/>
      <c r="BI32" s="151"/>
      <c r="BJ32" s="151"/>
      <c r="BK32" s="151"/>
      <c r="BL32" s="151"/>
      <c r="BM32" s="151"/>
      <c r="BN32" s="208"/>
      <c r="BO32" s="92"/>
      <c r="BP32" s="92"/>
      <c r="BQ32" s="92"/>
      <c r="BR32" s="92"/>
      <c r="BS32" s="92"/>
      <c r="BT32" s="92"/>
      <c r="BU32" s="208"/>
      <c r="BV32" s="315"/>
    </row>
    <row r="33" spans="6:74"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315"/>
      <c r="AU33" s="208"/>
      <c r="AV33" s="92"/>
      <c r="AW33" s="92"/>
      <c r="AX33" s="315"/>
      <c r="AY33" s="215"/>
      <c r="AZ33" s="131"/>
      <c r="BA33" s="131"/>
      <c r="BB33" s="131"/>
      <c r="BC33" s="223"/>
      <c r="BD33" s="223"/>
      <c r="BE33" s="223"/>
      <c r="BF33" s="151"/>
      <c r="BG33" s="151"/>
      <c r="BH33" s="151"/>
      <c r="BI33" s="151"/>
      <c r="BJ33" s="151"/>
      <c r="BK33" s="151"/>
      <c r="BL33" s="151"/>
      <c r="BM33" s="151"/>
      <c r="BN33" s="208"/>
      <c r="BO33" s="92"/>
      <c r="BP33" s="92"/>
      <c r="BQ33" s="92"/>
      <c r="BR33" s="92"/>
      <c r="BS33" s="92"/>
      <c r="BT33" s="92"/>
      <c r="BU33" s="208"/>
      <c r="BV33" s="315"/>
    </row>
    <row r="34" spans="6:74"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315"/>
      <c r="AU34" s="208"/>
      <c r="AV34" s="92"/>
      <c r="AW34" s="92"/>
      <c r="AX34" s="315"/>
      <c r="AY34" s="215"/>
      <c r="AZ34" s="131"/>
      <c r="BA34" s="131"/>
      <c r="BB34" s="131"/>
      <c r="BC34" s="223"/>
      <c r="BD34" s="223"/>
      <c r="BE34" s="223"/>
      <c r="BF34" s="151"/>
      <c r="BG34" s="151"/>
      <c r="BH34" s="151"/>
      <c r="BI34" s="151"/>
      <c r="BJ34" s="151"/>
      <c r="BK34" s="151"/>
      <c r="BL34" s="151"/>
      <c r="BM34" s="151"/>
      <c r="BN34" s="208"/>
      <c r="BO34" s="92"/>
      <c r="BP34" s="92"/>
      <c r="BQ34" s="92"/>
      <c r="BR34" s="92"/>
      <c r="BS34" s="92"/>
      <c r="BT34" s="92"/>
      <c r="BU34" s="208"/>
      <c r="BV34" s="315"/>
    </row>
    <row r="35" spans="6:74"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315"/>
      <c r="AU35" s="208"/>
      <c r="AV35" s="92"/>
      <c r="AW35" s="92"/>
      <c r="AX35" s="315"/>
      <c r="AY35" s="215"/>
      <c r="AZ35" s="131"/>
      <c r="BA35" s="131"/>
      <c r="BB35" s="131"/>
      <c r="BC35" s="223"/>
      <c r="BD35" s="223"/>
      <c r="BE35" s="223"/>
      <c r="BF35" s="151"/>
      <c r="BG35" s="151"/>
      <c r="BH35" s="151"/>
      <c r="BI35" s="151"/>
      <c r="BJ35" s="151"/>
      <c r="BK35" s="151"/>
      <c r="BL35" s="151"/>
      <c r="BM35" s="151"/>
      <c r="BN35" s="208"/>
      <c r="BO35" s="92"/>
      <c r="BP35" s="92"/>
      <c r="BQ35" s="92"/>
      <c r="BR35" s="92"/>
      <c r="BS35" s="92"/>
      <c r="BT35" s="92"/>
      <c r="BU35" s="208"/>
      <c r="BV35" s="315"/>
    </row>
    <row r="36" spans="6:74"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315"/>
      <c r="AU36" s="208"/>
      <c r="AV36" s="92"/>
      <c r="AW36" s="92"/>
      <c r="AX36" s="315"/>
      <c r="AY36" s="215"/>
      <c r="AZ36" s="131"/>
      <c r="BA36" s="131"/>
      <c r="BB36" s="131"/>
      <c r="BC36" s="223"/>
      <c r="BD36" s="223"/>
      <c r="BE36" s="223"/>
      <c r="BF36" s="151"/>
      <c r="BG36" s="151"/>
      <c r="BH36" s="151"/>
      <c r="BI36" s="151"/>
      <c r="BJ36" s="151"/>
      <c r="BK36" s="151"/>
      <c r="BL36" s="151"/>
      <c r="BM36" s="151"/>
      <c r="BN36" s="208"/>
      <c r="BO36" s="92"/>
      <c r="BP36" s="92"/>
      <c r="BQ36" s="92"/>
      <c r="BR36" s="92"/>
      <c r="BS36" s="92"/>
      <c r="BT36" s="92"/>
      <c r="BU36" s="208"/>
      <c r="BV36" s="315"/>
    </row>
    <row r="37" spans="6:74"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315"/>
      <c r="AU37" s="208"/>
      <c r="AV37" s="92"/>
      <c r="AW37" s="92"/>
      <c r="AX37" s="315"/>
      <c r="AY37" s="215"/>
      <c r="AZ37" s="131"/>
      <c r="BA37" s="131"/>
      <c r="BB37" s="131"/>
      <c r="BC37" s="223"/>
      <c r="BD37" s="223"/>
      <c r="BE37" s="223"/>
      <c r="BF37" s="151"/>
      <c r="BG37" s="151"/>
      <c r="BH37" s="151"/>
      <c r="BI37" s="151"/>
      <c r="BJ37" s="151"/>
      <c r="BK37" s="151"/>
      <c r="BL37" s="151"/>
      <c r="BM37" s="151"/>
      <c r="BN37" s="208"/>
      <c r="BO37" s="92"/>
      <c r="BP37" s="92"/>
      <c r="BQ37" s="92"/>
      <c r="BR37" s="92"/>
      <c r="BS37" s="92"/>
      <c r="BT37" s="92"/>
      <c r="BU37" s="208"/>
      <c r="BV37" s="315"/>
    </row>
    <row r="38" spans="6:74"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315"/>
      <c r="AU38" s="208"/>
      <c r="AV38" s="92"/>
      <c r="AW38" s="92"/>
      <c r="AX38" s="315"/>
      <c r="AY38" s="215"/>
      <c r="AZ38" s="131"/>
      <c r="BA38" s="131"/>
      <c r="BB38" s="131"/>
      <c r="BC38" s="223"/>
      <c r="BD38" s="223"/>
      <c r="BE38" s="223"/>
      <c r="BF38" s="151"/>
      <c r="BG38" s="151"/>
      <c r="BH38" s="151"/>
      <c r="BI38" s="151"/>
      <c r="BJ38" s="151"/>
      <c r="BK38" s="151"/>
      <c r="BL38" s="151"/>
      <c r="BM38" s="151"/>
      <c r="BN38" s="208"/>
      <c r="BO38" s="92"/>
      <c r="BP38" s="92"/>
      <c r="BQ38" s="92"/>
      <c r="BR38" s="92"/>
      <c r="BS38" s="92"/>
      <c r="BT38" s="92"/>
      <c r="BU38" s="208"/>
      <c r="BV38" s="315"/>
    </row>
    <row r="39" spans="6:74"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315"/>
      <c r="AU39" s="208"/>
      <c r="AV39" s="92"/>
      <c r="AW39" s="92"/>
      <c r="AX39" s="315"/>
      <c r="AY39" s="215"/>
      <c r="AZ39" s="131"/>
      <c r="BA39" s="131"/>
      <c r="BB39" s="131"/>
      <c r="BC39" s="223"/>
      <c r="BD39" s="223"/>
      <c r="BE39" s="223"/>
      <c r="BF39" s="151"/>
      <c r="BG39" s="151"/>
      <c r="BH39" s="151"/>
      <c r="BI39" s="151"/>
      <c r="BJ39" s="151"/>
      <c r="BK39" s="151"/>
      <c r="BL39" s="151"/>
      <c r="BM39" s="151"/>
      <c r="BN39" s="208"/>
      <c r="BO39" s="92"/>
      <c r="BP39" s="92"/>
      <c r="BQ39" s="92"/>
      <c r="BR39" s="92"/>
      <c r="BS39" s="92"/>
      <c r="BT39" s="92"/>
      <c r="BU39" s="208"/>
      <c r="BV39" s="315"/>
    </row>
    <row r="40" spans="6:74"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315"/>
      <c r="AU40" s="208"/>
      <c r="AV40" s="92"/>
      <c r="AW40" s="92"/>
      <c r="AX40" s="315"/>
      <c r="AY40" s="215"/>
      <c r="AZ40" s="131"/>
      <c r="BA40" s="131"/>
      <c r="BB40" s="131"/>
      <c r="BC40" s="223"/>
      <c r="BD40" s="223"/>
      <c r="BE40" s="223"/>
      <c r="BF40" s="151"/>
      <c r="BG40" s="151"/>
      <c r="BH40" s="151"/>
      <c r="BI40" s="151"/>
      <c r="BJ40" s="151"/>
      <c r="BK40" s="151"/>
      <c r="BL40" s="151"/>
      <c r="BM40" s="151"/>
      <c r="BN40" s="208"/>
      <c r="BO40" s="92"/>
      <c r="BP40" s="92"/>
      <c r="BQ40" s="92"/>
      <c r="BR40" s="92"/>
      <c r="BS40" s="92"/>
      <c r="BT40" s="92"/>
      <c r="BU40" s="208"/>
      <c r="BV40" s="315"/>
    </row>
    <row r="41" spans="6:74"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315"/>
      <c r="AU41" s="208"/>
      <c r="AV41" s="92"/>
      <c r="AW41" s="92"/>
      <c r="AX41" s="315"/>
      <c r="AY41" s="215"/>
      <c r="AZ41" s="131"/>
      <c r="BA41" s="131"/>
      <c r="BB41" s="131"/>
      <c r="BC41" s="223"/>
      <c r="BD41" s="223"/>
      <c r="BE41" s="223"/>
      <c r="BF41" s="151"/>
      <c r="BG41" s="151"/>
      <c r="BH41" s="151"/>
      <c r="BI41" s="151"/>
      <c r="BJ41" s="151"/>
      <c r="BK41" s="151"/>
      <c r="BL41" s="151"/>
      <c r="BM41" s="151"/>
      <c r="BN41" s="208"/>
      <c r="BO41" s="92"/>
      <c r="BP41" s="92"/>
      <c r="BQ41" s="92"/>
      <c r="BR41" s="92"/>
      <c r="BS41" s="92"/>
      <c r="BT41" s="92"/>
      <c r="BU41" s="208"/>
      <c r="BV41" s="315"/>
    </row>
    <row r="42" spans="6:74"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315"/>
      <c r="AU42" s="208"/>
      <c r="AV42" s="92"/>
      <c r="AW42" s="92"/>
      <c r="AX42" s="315"/>
      <c r="AY42" s="215"/>
      <c r="AZ42" s="131"/>
      <c r="BA42" s="131"/>
      <c r="BB42" s="131"/>
      <c r="BC42" s="223"/>
      <c r="BD42" s="223"/>
      <c r="BE42" s="223"/>
      <c r="BF42" s="151"/>
      <c r="BG42" s="151"/>
      <c r="BH42" s="151"/>
      <c r="BI42" s="151"/>
      <c r="BJ42" s="151"/>
      <c r="BK42" s="151"/>
      <c r="BL42" s="151"/>
      <c r="BM42" s="151"/>
      <c r="BN42" s="208"/>
      <c r="BO42" s="92"/>
      <c r="BP42" s="92"/>
      <c r="BQ42" s="92"/>
      <c r="BR42" s="92"/>
      <c r="BS42" s="92"/>
      <c r="BT42" s="92"/>
      <c r="BU42" s="208"/>
      <c r="BV42" s="315"/>
    </row>
    <row r="43" spans="6:74"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315"/>
      <c r="AU43" s="208"/>
      <c r="AV43" s="92"/>
      <c r="AW43" s="92"/>
      <c r="AX43" s="315"/>
      <c r="AY43" s="215"/>
      <c r="AZ43" s="131"/>
      <c r="BA43" s="131"/>
      <c r="BB43" s="131"/>
      <c r="BC43" s="223"/>
      <c r="BD43" s="223"/>
      <c r="BE43" s="223"/>
      <c r="BF43" s="151"/>
      <c r="BG43" s="151"/>
      <c r="BH43" s="151"/>
      <c r="BI43" s="151"/>
      <c r="BJ43" s="151"/>
      <c r="BK43" s="151"/>
      <c r="BL43" s="151"/>
      <c r="BM43" s="151"/>
      <c r="BN43" s="208"/>
      <c r="BO43" s="92"/>
      <c r="BP43" s="92"/>
      <c r="BQ43" s="92"/>
      <c r="BR43" s="92"/>
      <c r="BS43" s="92"/>
      <c r="BT43" s="92"/>
      <c r="BU43" s="208"/>
      <c r="BV43" s="315"/>
    </row>
    <row r="44" spans="6:74"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315"/>
      <c r="AU44" s="208"/>
      <c r="AV44" s="92"/>
      <c r="AW44" s="92"/>
      <c r="AX44" s="315"/>
      <c r="AY44" s="215"/>
      <c r="AZ44" s="131"/>
      <c r="BA44" s="131"/>
      <c r="BB44" s="131"/>
      <c r="BC44" s="223"/>
      <c r="BD44" s="223"/>
      <c r="BE44" s="223"/>
      <c r="BF44" s="151"/>
      <c r="BG44" s="151"/>
      <c r="BH44" s="151"/>
      <c r="BI44" s="151"/>
      <c r="BJ44" s="151"/>
      <c r="BK44" s="151"/>
      <c r="BL44" s="151"/>
      <c r="BM44" s="151"/>
      <c r="BN44" s="208"/>
      <c r="BO44" s="92"/>
      <c r="BP44" s="92"/>
      <c r="BQ44" s="92"/>
      <c r="BR44" s="92"/>
      <c r="BS44" s="92"/>
      <c r="BT44" s="92"/>
      <c r="BU44" s="208"/>
      <c r="BV44" s="315"/>
    </row>
    <row r="45" spans="6:74"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315"/>
      <c r="AU45" s="208"/>
      <c r="AV45" s="92"/>
      <c r="AW45" s="92"/>
      <c r="AX45" s="315"/>
      <c r="AY45" s="215"/>
      <c r="AZ45" s="131"/>
      <c r="BA45" s="131"/>
      <c r="BB45" s="131"/>
      <c r="BC45" s="223"/>
      <c r="BD45" s="223"/>
      <c r="BE45" s="223"/>
      <c r="BF45" s="151"/>
      <c r="BG45" s="151"/>
      <c r="BH45" s="151"/>
      <c r="BI45" s="151"/>
      <c r="BJ45" s="151"/>
      <c r="BK45" s="151"/>
      <c r="BL45" s="151"/>
      <c r="BM45" s="151"/>
      <c r="BN45" s="208"/>
      <c r="BO45" s="92"/>
      <c r="BP45" s="92"/>
      <c r="BQ45" s="92"/>
      <c r="BR45" s="92"/>
      <c r="BS45" s="92"/>
      <c r="BT45" s="92"/>
      <c r="BU45" s="208"/>
      <c r="BV45" s="315"/>
    </row>
    <row r="46" spans="6:74"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315"/>
      <c r="AU46" s="208"/>
      <c r="AV46" s="92"/>
      <c r="AW46" s="92"/>
      <c r="AX46" s="315"/>
      <c r="AY46" s="215"/>
      <c r="AZ46" s="131"/>
      <c r="BA46" s="131"/>
      <c r="BB46" s="131"/>
      <c r="BC46" s="223"/>
      <c r="BD46" s="223"/>
      <c r="BE46" s="223"/>
      <c r="BF46" s="151"/>
      <c r="BG46" s="151"/>
      <c r="BH46" s="151"/>
      <c r="BI46" s="151"/>
      <c r="BJ46" s="151"/>
      <c r="BK46" s="151"/>
      <c r="BL46" s="151"/>
      <c r="BM46" s="151"/>
      <c r="BN46" s="208"/>
      <c r="BO46" s="92"/>
      <c r="BP46" s="92"/>
      <c r="BQ46" s="92"/>
      <c r="BR46" s="92"/>
      <c r="BS46" s="92"/>
      <c r="BT46" s="92"/>
      <c r="BU46" s="208"/>
      <c r="BV46" s="315"/>
    </row>
    <row r="47" spans="6:74"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315"/>
      <c r="AU47" s="208"/>
      <c r="AV47" s="92"/>
      <c r="AW47" s="92"/>
      <c r="AX47" s="315"/>
      <c r="AY47" s="215"/>
      <c r="AZ47" s="131"/>
      <c r="BA47" s="131"/>
      <c r="BB47" s="131"/>
      <c r="BC47" s="223"/>
      <c r="BD47" s="223"/>
      <c r="BE47" s="223"/>
      <c r="BF47" s="151"/>
      <c r="BG47" s="151"/>
      <c r="BH47" s="151"/>
      <c r="BI47" s="151"/>
      <c r="BJ47" s="151"/>
      <c r="BK47" s="151"/>
      <c r="BL47" s="151"/>
      <c r="BM47" s="151"/>
      <c r="BN47" s="208"/>
      <c r="BO47" s="92"/>
      <c r="BP47" s="92"/>
      <c r="BQ47" s="92"/>
      <c r="BR47" s="92"/>
      <c r="BS47" s="92"/>
      <c r="BT47" s="92"/>
      <c r="BU47" s="208"/>
      <c r="BV47" s="315"/>
    </row>
    <row r="48" spans="6:74"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315"/>
      <c r="AU48" s="208"/>
      <c r="AV48" s="92"/>
      <c r="AW48" s="92"/>
      <c r="AX48" s="315"/>
      <c r="AY48" s="215"/>
      <c r="AZ48" s="131"/>
      <c r="BA48" s="131"/>
      <c r="BB48" s="131"/>
      <c r="BC48" s="223"/>
      <c r="BD48" s="223"/>
      <c r="BE48" s="223"/>
      <c r="BF48" s="151"/>
      <c r="BG48" s="151"/>
      <c r="BH48" s="151"/>
      <c r="BI48" s="151"/>
      <c r="BJ48" s="151"/>
      <c r="BK48" s="151"/>
      <c r="BL48" s="151"/>
      <c r="BM48" s="151"/>
      <c r="BN48" s="208"/>
      <c r="BO48" s="92"/>
      <c r="BP48" s="92"/>
      <c r="BQ48" s="92"/>
      <c r="BR48" s="92"/>
      <c r="BS48" s="92"/>
      <c r="BT48" s="92"/>
      <c r="BU48" s="208"/>
      <c r="BV48" s="315"/>
    </row>
    <row r="49" spans="6:74"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315"/>
      <c r="AU49" s="208"/>
      <c r="AV49" s="92"/>
      <c r="AW49" s="92"/>
      <c r="AX49" s="315"/>
      <c r="AY49" s="215"/>
      <c r="AZ49" s="131"/>
      <c r="BA49" s="131"/>
      <c r="BB49" s="131"/>
      <c r="BC49" s="223"/>
      <c r="BD49" s="223"/>
      <c r="BE49" s="223"/>
      <c r="BF49" s="151"/>
      <c r="BG49" s="151"/>
      <c r="BH49" s="151"/>
      <c r="BI49" s="151"/>
      <c r="BJ49" s="151"/>
      <c r="BK49" s="151"/>
      <c r="BL49" s="151"/>
      <c r="BM49" s="151"/>
      <c r="BN49" s="208"/>
      <c r="BO49" s="92"/>
      <c r="BP49" s="92"/>
      <c r="BQ49" s="92"/>
      <c r="BR49" s="92"/>
      <c r="BS49" s="92"/>
      <c r="BT49" s="92"/>
      <c r="BU49" s="208"/>
      <c r="BV49" s="315"/>
    </row>
    <row r="50" spans="6:74"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315"/>
      <c r="AU50" s="208"/>
      <c r="AV50" s="92"/>
      <c r="AW50" s="92"/>
      <c r="AX50" s="315"/>
      <c r="AY50" s="215"/>
      <c r="AZ50" s="131"/>
      <c r="BA50" s="131"/>
      <c r="BB50" s="131"/>
      <c r="BC50" s="223"/>
      <c r="BD50" s="223"/>
      <c r="BE50" s="223"/>
      <c r="BF50" s="151"/>
      <c r="BG50" s="151"/>
      <c r="BH50" s="151"/>
      <c r="BI50" s="151"/>
      <c r="BJ50" s="151"/>
      <c r="BK50" s="151"/>
      <c r="BL50" s="151"/>
      <c r="BM50" s="151"/>
      <c r="BN50" s="208"/>
      <c r="BO50" s="92"/>
      <c r="BP50" s="92"/>
      <c r="BQ50" s="92"/>
      <c r="BR50" s="92"/>
      <c r="BS50" s="92"/>
      <c r="BT50" s="92"/>
      <c r="BU50" s="208"/>
      <c r="BV50" s="315"/>
    </row>
    <row r="51" spans="6:74"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315"/>
      <c r="AU51" s="208"/>
      <c r="AV51" s="92"/>
      <c r="AW51" s="92"/>
      <c r="AX51" s="315"/>
      <c r="AY51" s="215"/>
      <c r="AZ51" s="131"/>
      <c r="BA51" s="131"/>
      <c r="BB51" s="131"/>
      <c r="BC51" s="223"/>
      <c r="BD51" s="223"/>
      <c r="BE51" s="223"/>
      <c r="BF51" s="151"/>
      <c r="BG51" s="151"/>
      <c r="BH51" s="151"/>
      <c r="BI51" s="151"/>
      <c r="BJ51" s="151"/>
      <c r="BK51" s="151"/>
      <c r="BL51" s="151"/>
      <c r="BM51" s="151"/>
      <c r="BN51" s="208"/>
      <c r="BO51" s="92"/>
      <c r="BP51" s="92"/>
      <c r="BQ51" s="92"/>
      <c r="BR51" s="92"/>
      <c r="BS51" s="92"/>
      <c r="BT51" s="92"/>
      <c r="BU51" s="208"/>
      <c r="BV51" s="315"/>
    </row>
    <row r="52" spans="6:74"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315"/>
      <c r="AU52" s="208"/>
      <c r="AV52" s="92"/>
      <c r="AW52" s="92"/>
      <c r="AX52" s="315"/>
      <c r="AY52" s="215"/>
      <c r="AZ52" s="131"/>
      <c r="BA52" s="131"/>
      <c r="BB52" s="131"/>
      <c r="BC52" s="223"/>
      <c r="BD52" s="223"/>
      <c r="BE52" s="223"/>
      <c r="BF52" s="151"/>
      <c r="BG52" s="151"/>
      <c r="BH52" s="151"/>
      <c r="BI52" s="151"/>
      <c r="BJ52" s="151"/>
      <c r="BK52" s="151"/>
      <c r="BL52" s="151"/>
      <c r="BM52" s="151"/>
      <c r="BN52" s="208"/>
      <c r="BO52" s="92"/>
      <c r="BP52" s="92"/>
      <c r="BQ52" s="92"/>
      <c r="BR52" s="92"/>
      <c r="BS52" s="92"/>
      <c r="BT52" s="92"/>
      <c r="BU52" s="208"/>
      <c r="BV52" s="315"/>
    </row>
    <row r="53" spans="6:74"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315"/>
      <c r="AU53" s="208"/>
      <c r="AV53" s="92"/>
      <c r="AW53" s="92"/>
      <c r="AX53" s="315"/>
      <c r="AY53" s="215"/>
      <c r="AZ53" s="131"/>
      <c r="BA53" s="131"/>
      <c r="BB53" s="131"/>
      <c r="BC53" s="223"/>
      <c r="BD53" s="223"/>
      <c r="BE53" s="223"/>
      <c r="BF53" s="151"/>
      <c r="BG53" s="151"/>
      <c r="BH53" s="151"/>
      <c r="BI53" s="151"/>
      <c r="BJ53" s="151"/>
      <c r="BK53" s="151"/>
      <c r="BL53" s="151"/>
      <c r="BM53" s="151"/>
      <c r="BN53" s="208"/>
      <c r="BO53" s="92"/>
      <c r="BP53" s="92"/>
      <c r="BQ53" s="92"/>
      <c r="BR53" s="92"/>
      <c r="BS53" s="92"/>
      <c r="BT53" s="92"/>
      <c r="BU53" s="208"/>
      <c r="BV53" s="315"/>
    </row>
    <row r="54" spans="6:74"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315"/>
      <c r="AU54" s="208"/>
      <c r="AV54" s="92"/>
      <c r="AW54" s="92"/>
      <c r="AX54" s="315"/>
      <c r="AY54" s="215"/>
      <c r="AZ54" s="131"/>
      <c r="BA54" s="131"/>
      <c r="BB54" s="131"/>
      <c r="BC54" s="223"/>
      <c r="BD54" s="223"/>
      <c r="BE54" s="223"/>
      <c r="BF54" s="151"/>
      <c r="BG54" s="151"/>
      <c r="BH54" s="151"/>
      <c r="BI54" s="151"/>
      <c r="BJ54" s="151"/>
      <c r="BK54" s="151"/>
      <c r="BL54" s="151"/>
      <c r="BM54" s="151"/>
      <c r="BN54" s="208"/>
      <c r="BO54" s="92"/>
      <c r="BP54" s="92"/>
      <c r="BQ54" s="92"/>
      <c r="BR54" s="92"/>
      <c r="BS54" s="92"/>
      <c r="BT54" s="92"/>
      <c r="BU54" s="208"/>
      <c r="BV54" s="315"/>
    </row>
    <row r="55" spans="6:74"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315"/>
      <c r="AU55" s="208"/>
      <c r="AV55" s="92"/>
      <c r="AW55" s="92"/>
      <c r="AX55" s="315"/>
      <c r="AY55" s="215"/>
      <c r="AZ55" s="131"/>
      <c r="BA55" s="131"/>
      <c r="BB55" s="131"/>
      <c r="BC55" s="223"/>
      <c r="BD55" s="223"/>
      <c r="BE55" s="223"/>
      <c r="BF55" s="151"/>
      <c r="BG55" s="151"/>
      <c r="BH55" s="151"/>
      <c r="BI55" s="151"/>
      <c r="BJ55" s="151"/>
      <c r="BK55" s="151"/>
      <c r="BL55" s="151"/>
      <c r="BM55" s="151"/>
      <c r="BN55" s="208"/>
      <c r="BO55" s="92"/>
      <c r="BP55" s="92"/>
      <c r="BQ55" s="92"/>
      <c r="BR55" s="92"/>
      <c r="BS55" s="92"/>
      <c r="BT55" s="92"/>
      <c r="BU55" s="208"/>
      <c r="BV55" s="315"/>
    </row>
    <row r="56" spans="6:74"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315"/>
      <c r="AU56" s="208"/>
      <c r="AV56" s="92"/>
      <c r="AW56" s="92"/>
      <c r="AX56" s="315"/>
      <c r="AY56" s="215"/>
      <c r="AZ56" s="131"/>
      <c r="BA56" s="131"/>
      <c r="BB56" s="131"/>
      <c r="BC56" s="223"/>
      <c r="BD56" s="223"/>
      <c r="BE56" s="223"/>
      <c r="BF56" s="151"/>
      <c r="BG56" s="151"/>
      <c r="BH56" s="151"/>
      <c r="BI56" s="151"/>
      <c r="BJ56" s="151"/>
      <c r="BK56" s="151"/>
      <c r="BL56" s="151"/>
      <c r="BM56" s="151"/>
      <c r="BN56" s="208"/>
      <c r="BO56" s="92"/>
      <c r="BP56" s="92"/>
      <c r="BQ56" s="92"/>
      <c r="BR56" s="92"/>
      <c r="BS56" s="92"/>
      <c r="BT56" s="92"/>
      <c r="BU56" s="208"/>
      <c r="BV56" s="315"/>
    </row>
    <row r="57" spans="6:74"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315"/>
      <c r="AU57" s="208"/>
      <c r="AV57" s="92"/>
      <c r="AW57" s="92"/>
      <c r="AX57" s="315"/>
      <c r="AY57" s="215"/>
      <c r="AZ57" s="131"/>
      <c r="BA57" s="131"/>
      <c r="BB57" s="131"/>
      <c r="BC57" s="223"/>
      <c r="BD57" s="223"/>
      <c r="BE57" s="223"/>
      <c r="BF57" s="151"/>
      <c r="BG57" s="151"/>
      <c r="BH57" s="151"/>
      <c r="BI57" s="151"/>
      <c r="BJ57" s="151"/>
      <c r="BK57" s="151"/>
      <c r="BL57" s="151"/>
      <c r="BM57" s="151"/>
      <c r="BN57" s="208"/>
      <c r="BO57" s="92"/>
      <c r="BP57" s="92"/>
      <c r="BQ57" s="92"/>
      <c r="BR57" s="92"/>
      <c r="BS57" s="92"/>
      <c r="BT57" s="92"/>
      <c r="BU57" s="208"/>
      <c r="BV57" s="315"/>
    </row>
    <row r="58" spans="6:74"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315"/>
      <c r="AU58" s="208"/>
      <c r="AV58" s="92"/>
      <c r="AW58" s="92"/>
      <c r="AX58" s="315"/>
      <c r="AY58" s="215"/>
      <c r="AZ58" s="131"/>
      <c r="BA58" s="131"/>
      <c r="BB58" s="131"/>
      <c r="BC58" s="223"/>
      <c r="BD58" s="223"/>
      <c r="BE58" s="223"/>
      <c r="BF58" s="151"/>
      <c r="BG58" s="151"/>
      <c r="BH58" s="151"/>
      <c r="BI58" s="151"/>
      <c r="BJ58" s="151"/>
      <c r="BK58" s="151"/>
      <c r="BL58" s="151"/>
      <c r="BM58" s="151"/>
      <c r="BN58" s="208"/>
      <c r="BO58" s="92"/>
      <c r="BP58" s="92"/>
      <c r="BQ58" s="92"/>
      <c r="BR58" s="92"/>
      <c r="BS58" s="92"/>
      <c r="BT58" s="92"/>
      <c r="BU58" s="208"/>
      <c r="BV58" s="315"/>
    </row>
    <row r="59" spans="6:74"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315"/>
      <c r="AU59" s="208"/>
      <c r="AV59" s="92"/>
      <c r="AW59" s="92"/>
      <c r="AX59" s="315"/>
      <c r="AY59" s="215"/>
      <c r="AZ59" s="131"/>
      <c r="BA59" s="131"/>
      <c r="BB59" s="131"/>
      <c r="BC59" s="223"/>
      <c r="BD59" s="223"/>
      <c r="BE59" s="223"/>
      <c r="BF59" s="151"/>
      <c r="BG59" s="151"/>
      <c r="BH59" s="151"/>
      <c r="BI59" s="151"/>
      <c r="BJ59" s="151"/>
      <c r="BK59" s="151"/>
      <c r="BL59" s="151"/>
      <c r="BM59" s="151"/>
      <c r="BN59" s="208"/>
      <c r="BO59" s="92"/>
      <c r="BP59" s="92"/>
      <c r="BQ59" s="92"/>
      <c r="BR59" s="92"/>
      <c r="BS59" s="92"/>
      <c r="BT59" s="92"/>
      <c r="BU59" s="208"/>
      <c r="BV59" s="315"/>
    </row>
    <row r="60" spans="6:74"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315"/>
      <c r="AU60" s="208"/>
      <c r="AV60" s="92"/>
      <c r="AW60" s="92"/>
      <c r="AX60" s="315"/>
      <c r="AY60" s="215"/>
      <c r="AZ60" s="131"/>
      <c r="BA60" s="131"/>
      <c r="BB60" s="131"/>
      <c r="BC60" s="223"/>
      <c r="BD60" s="223"/>
      <c r="BE60" s="223"/>
      <c r="BF60" s="151"/>
      <c r="BG60" s="151"/>
      <c r="BH60" s="151"/>
      <c r="BI60" s="151"/>
      <c r="BJ60" s="151"/>
      <c r="BK60" s="151"/>
      <c r="BL60" s="151"/>
      <c r="BM60" s="151"/>
      <c r="BN60" s="208"/>
      <c r="BO60" s="92"/>
      <c r="BP60" s="92"/>
      <c r="BQ60" s="92"/>
      <c r="BR60" s="92"/>
      <c r="BS60" s="92"/>
      <c r="BT60" s="92"/>
      <c r="BU60" s="208"/>
      <c r="BV60" s="315"/>
    </row>
    <row r="61" spans="6:74"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315"/>
      <c r="AU61" s="208"/>
      <c r="AV61" s="92"/>
      <c r="AW61" s="92"/>
      <c r="AX61" s="315"/>
      <c r="AY61" s="215"/>
      <c r="AZ61" s="131"/>
      <c r="BA61" s="131"/>
      <c r="BB61" s="131"/>
      <c r="BC61" s="223"/>
      <c r="BD61" s="223"/>
      <c r="BE61" s="223"/>
      <c r="BF61" s="151"/>
      <c r="BG61" s="151"/>
      <c r="BH61" s="151"/>
      <c r="BI61" s="151"/>
      <c r="BJ61" s="151"/>
      <c r="BK61" s="151"/>
      <c r="BL61" s="151"/>
      <c r="BM61" s="151"/>
      <c r="BN61" s="208"/>
      <c r="BO61" s="92"/>
      <c r="BP61" s="92"/>
      <c r="BQ61" s="92"/>
      <c r="BR61" s="92"/>
      <c r="BS61" s="92"/>
      <c r="BT61" s="92"/>
      <c r="BU61" s="208"/>
      <c r="BV61" s="315"/>
    </row>
    <row r="62" spans="6:74"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315"/>
      <c r="AU62" s="208"/>
      <c r="AV62" s="92"/>
      <c r="AW62" s="92"/>
      <c r="AX62" s="315"/>
      <c r="AY62" s="215"/>
      <c r="AZ62" s="131"/>
      <c r="BA62" s="131"/>
      <c r="BB62" s="131"/>
      <c r="BC62" s="223"/>
      <c r="BD62" s="223"/>
      <c r="BE62" s="223"/>
      <c r="BF62" s="151"/>
      <c r="BG62" s="151"/>
      <c r="BH62" s="151"/>
      <c r="BI62" s="151"/>
      <c r="BJ62" s="151"/>
      <c r="BK62" s="151"/>
      <c r="BL62" s="151"/>
      <c r="BM62" s="151"/>
      <c r="BN62" s="208"/>
      <c r="BO62" s="92"/>
      <c r="BP62" s="92"/>
      <c r="BQ62" s="92"/>
      <c r="BR62" s="92"/>
      <c r="BS62" s="92"/>
      <c r="BT62" s="92"/>
      <c r="BU62" s="208"/>
      <c r="BV62" s="315"/>
    </row>
    <row r="63" spans="6:74"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315"/>
      <c r="AU63" s="208"/>
      <c r="AV63" s="92"/>
      <c r="AW63" s="92"/>
      <c r="AX63" s="315"/>
      <c r="AY63" s="215"/>
      <c r="AZ63" s="131"/>
      <c r="BA63" s="131"/>
      <c r="BB63" s="131"/>
      <c r="BC63" s="223"/>
      <c r="BD63" s="223"/>
      <c r="BE63" s="223"/>
      <c r="BF63" s="151"/>
      <c r="BG63" s="151"/>
      <c r="BH63" s="151"/>
      <c r="BI63" s="151"/>
      <c r="BJ63" s="151"/>
      <c r="BK63" s="151"/>
      <c r="BL63" s="151"/>
      <c r="BM63" s="151"/>
      <c r="BN63" s="208"/>
      <c r="BO63" s="92"/>
      <c r="BP63" s="92"/>
      <c r="BQ63" s="92"/>
      <c r="BR63" s="92"/>
      <c r="BS63" s="92"/>
      <c r="BT63" s="92"/>
      <c r="BU63" s="208"/>
      <c r="BV63" s="315"/>
    </row>
    <row r="64" spans="6:74"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315"/>
      <c r="AU64" s="208"/>
      <c r="AV64" s="92"/>
      <c r="AW64" s="92"/>
      <c r="AX64" s="315"/>
      <c r="AY64" s="215"/>
      <c r="AZ64" s="131"/>
      <c r="BA64" s="131"/>
      <c r="BB64" s="131"/>
      <c r="BC64" s="223"/>
      <c r="BD64" s="223"/>
      <c r="BE64" s="223"/>
      <c r="BF64" s="151"/>
      <c r="BG64" s="151"/>
      <c r="BH64" s="151"/>
      <c r="BI64" s="151"/>
      <c r="BJ64" s="151"/>
      <c r="BK64" s="151"/>
      <c r="BL64" s="151"/>
      <c r="BM64" s="151"/>
      <c r="BN64" s="208"/>
      <c r="BO64" s="92"/>
      <c r="BP64" s="92"/>
      <c r="BQ64" s="92"/>
      <c r="BR64" s="92"/>
      <c r="BS64" s="92"/>
      <c r="BT64" s="92"/>
      <c r="BU64" s="208"/>
      <c r="BV64" s="315"/>
    </row>
    <row r="65" spans="6:74"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315"/>
      <c r="AU65" s="208"/>
      <c r="AV65" s="92"/>
      <c r="AW65" s="92"/>
      <c r="AX65" s="315"/>
      <c r="AY65" s="215"/>
      <c r="AZ65" s="131"/>
      <c r="BA65" s="131"/>
      <c r="BB65" s="131"/>
      <c r="BC65" s="223"/>
      <c r="BD65" s="223"/>
      <c r="BE65" s="223"/>
      <c r="BF65" s="151"/>
      <c r="BG65" s="151"/>
      <c r="BH65" s="151"/>
      <c r="BI65" s="151"/>
      <c r="BJ65" s="151"/>
      <c r="BK65" s="151"/>
      <c r="BL65" s="151"/>
      <c r="BM65" s="151"/>
      <c r="BN65" s="208"/>
      <c r="BO65" s="92"/>
      <c r="BP65" s="92"/>
      <c r="BQ65" s="92"/>
      <c r="BR65" s="92"/>
      <c r="BS65" s="92"/>
      <c r="BT65" s="92"/>
      <c r="BU65" s="208"/>
      <c r="BV65" s="315"/>
    </row>
    <row r="66" spans="6:74"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315"/>
      <c r="AU66" s="208"/>
      <c r="AV66" s="92"/>
      <c r="AW66" s="92"/>
      <c r="AX66" s="315"/>
      <c r="AY66" s="215"/>
      <c r="AZ66" s="131"/>
      <c r="BA66" s="131"/>
      <c r="BB66" s="131"/>
      <c r="BC66" s="223"/>
      <c r="BD66" s="223"/>
      <c r="BE66" s="223"/>
      <c r="BF66" s="151"/>
      <c r="BG66" s="151"/>
      <c r="BH66" s="151"/>
      <c r="BI66" s="151"/>
      <c r="BJ66" s="151"/>
      <c r="BK66" s="151"/>
      <c r="BL66" s="151"/>
      <c r="BM66" s="151"/>
      <c r="BN66" s="208"/>
      <c r="BO66" s="92"/>
      <c r="BP66" s="92"/>
      <c r="BQ66" s="92"/>
      <c r="BR66" s="92"/>
      <c r="BS66" s="92"/>
      <c r="BT66" s="92"/>
      <c r="BU66" s="208"/>
      <c r="BV66" s="315"/>
    </row>
    <row r="67" spans="6:74"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315"/>
      <c r="AU67" s="208"/>
      <c r="AV67" s="92"/>
      <c r="AW67" s="92"/>
      <c r="AX67" s="315"/>
      <c r="AY67" s="215"/>
      <c r="AZ67" s="131"/>
      <c r="BA67" s="131"/>
      <c r="BB67" s="131"/>
      <c r="BC67" s="223"/>
      <c r="BD67" s="223"/>
      <c r="BE67" s="223"/>
      <c r="BF67" s="151"/>
      <c r="BG67" s="151"/>
      <c r="BH67" s="151"/>
      <c r="BI67" s="151"/>
      <c r="BJ67" s="151"/>
      <c r="BK67" s="151"/>
      <c r="BL67" s="151"/>
      <c r="BM67" s="151"/>
      <c r="BN67" s="208"/>
      <c r="BO67" s="92"/>
      <c r="BP67" s="92"/>
      <c r="BQ67" s="92"/>
      <c r="BR67" s="92"/>
      <c r="BS67" s="92"/>
      <c r="BT67" s="92"/>
      <c r="BU67" s="208"/>
      <c r="BV67" s="315"/>
    </row>
    <row r="68" spans="6:74"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315"/>
      <c r="AU68" s="208"/>
      <c r="AV68" s="92"/>
      <c r="AW68" s="92"/>
      <c r="AX68" s="315"/>
      <c r="AY68" s="215"/>
      <c r="AZ68" s="131"/>
      <c r="BA68" s="131"/>
      <c r="BB68" s="131"/>
      <c r="BC68" s="223"/>
      <c r="BD68" s="223"/>
      <c r="BE68" s="223"/>
      <c r="BF68" s="151"/>
      <c r="BG68" s="151"/>
      <c r="BH68" s="151"/>
      <c r="BI68" s="151"/>
      <c r="BJ68" s="151"/>
      <c r="BK68" s="151"/>
      <c r="BL68" s="151"/>
      <c r="BM68" s="151"/>
      <c r="BN68" s="208"/>
      <c r="BO68" s="92"/>
      <c r="BP68" s="92"/>
      <c r="BQ68" s="92"/>
      <c r="BR68" s="92"/>
      <c r="BS68" s="92"/>
      <c r="BT68" s="92"/>
      <c r="BU68" s="208"/>
      <c r="BV68" s="315"/>
    </row>
    <row r="69" spans="6:74"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315"/>
      <c r="AU69" s="208"/>
      <c r="AV69" s="92"/>
      <c r="AW69" s="92"/>
      <c r="AX69" s="315"/>
      <c r="AY69" s="215"/>
      <c r="AZ69" s="131"/>
      <c r="BA69" s="131"/>
      <c r="BB69" s="131"/>
      <c r="BC69" s="223"/>
      <c r="BD69" s="223"/>
      <c r="BE69" s="223"/>
      <c r="BF69" s="151"/>
      <c r="BG69" s="151"/>
      <c r="BH69" s="151"/>
      <c r="BI69" s="151"/>
      <c r="BJ69" s="151"/>
      <c r="BK69" s="151"/>
      <c r="BL69" s="151"/>
      <c r="BM69" s="151"/>
      <c r="BN69" s="208"/>
      <c r="BO69" s="92"/>
      <c r="BP69" s="92"/>
      <c r="BQ69" s="92"/>
      <c r="BR69" s="92"/>
      <c r="BS69" s="92"/>
      <c r="BT69" s="92"/>
      <c r="BU69" s="208"/>
      <c r="BV69" s="315"/>
    </row>
    <row r="70" spans="6:74"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315"/>
      <c r="AU70" s="208"/>
      <c r="AV70" s="92"/>
      <c r="AW70" s="92"/>
      <c r="AX70" s="315"/>
      <c r="AY70" s="215"/>
      <c r="AZ70" s="131"/>
      <c r="BA70" s="131"/>
      <c r="BB70" s="131"/>
      <c r="BC70" s="223"/>
      <c r="BD70" s="223"/>
      <c r="BE70" s="223"/>
      <c r="BF70" s="151"/>
      <c r="BG70" s="151"/>
      <c r="BH70" s="151"/>
      <c r="BI70" s="151"/>
      <c r="BJ70" s="151"/>
      <c r="BK70" s="151"/>
      <c r="BL70" s="151"/>
      <c r="BM70" s="151"/>
      <c r="BN70" s="208"/>
      <c r="BO70" s="92"/>
      <c r="BP70" s="92"/>
      <c r="BQ70" s="92"/>
      <c r="BR70" s="92"/>
      <c r="BS70" s="92"/>
      <c r="BT70" s="92"/>
      <c r="BU70" s="208"/>
      <c r="BV70" s="315"/>
    </row>
    <row r="71" spans="6:74"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315"/>
      <c r="AU71" s="208"/>
      <c r="AV71" s="92"/>
      <c r="AW71" s="92"/>
      <c r="AX71" s="315"/>
      <c r="AY71" s="215"/>
      <c r="AZ71" s="131"/>
      <c r="BA71" s="131"/>
      <c r="BB71" s="131"/>
      <c r="BC71" s="223"/>
      <c r="BD71" s="223"/>
      <c r="BE71" s="223"/>
      <c r="BF71" s="151"/>
      <c r="BG71" s="151"/>
      <c r="BH71" s="151"/>
      <c r="BI71" s="151"/>
      <c r="BJ71" s="151"/>
      <c r="BK71" s="151"/>
      <c r="BL71" s="151"/>
      <c r="BM71" s="151"/>
      <c r="BN71" s="208"/>
      <c r="BO71" s="92"/>
      <c r="BP71" s="92"/>
      <c r="BQ71" s="92"/>
      <c r="BR71" s="92"/>
      <c r="BS71" s="92"/>
      <c r="BT71" s="92"/>
      <c r="BU71" s="208"/>
      <c r="BV71" s="315"/>
    </row>
    <row r="72" spans="6:74"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315"/>
      <c r="AU72" s="208"/>
      <c r="AV72" s="92"/>
      <c r="AW72" s="92"/>
      <c r="AX72" s="315"/>
      <c r="AY72" s="215"/>
      <c r="AZ72" s="131"/>
      <c r="BA72" s="131"/>
      <c r="BB72" s="131"/>
      <c r="BC72" s="223"/>
      <c r="BD72" s="223"/>
      <c r="BE72" s="223"/>
      <c r="BF72" s="151"/>
      <c r="BG72" s="151"/>
      <c r="BH72" s="151"/>
      <c r="BI72" s="151"/>
      <c r="BJ72" s="151"/>
      <c r="BK72" s="151"/>
      <c r="BL72" s="151"/>
      <c r="BM72" s="151"/>
      <c r="BN72" s="208"/>
      <c r="BO72" s="92"/>
      <c r="BP72" s="92"/>
      <c r="BQ72" s="92"/>
      <c r="BR72" s="92"/>
      <c r="BS72" s="92"/>
      <c r="BT72" s="92"/>
      <c r="BU72" s="208"/>
      <c r="BV72" s="315"/>
    </row>
    <row r="73" spans="6:74"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315"/>
      <c r="AU73" s="208"/>
      <c r="AV73" s="92"/>
      <c r="AW73" s="92"/>
      <c r="AX73" s="315"/>
      <c r="AY73" s="215"/>
      <c r="AZ73" s="131"/>
      <c r="BA73" s="131"/>
      <c r="BB73" s="131"/>
      <c r="BC73" s="223"/>
      <c r="BD73" s="223"/>
      <c r="BE73" s="223"/>
      <c r="BF73" s="151"/>
      <c r="BG73" s="151"/>
      <c r="BH73" s="151"/>
      <c r="BI73" s="151"/>
      <c r="BJ73" s="151"/>
      <c r="BK73" s="151"/>
      <c r="BL73" s="151"/>
      <c r="BM73" s="151"/>
      <c r="BN73" s="208"/>
      <c r="BO73" s="92"/>
      <c r="BP73" s="92"/>
      <c r="BQ73" s="92"/>
      <c r="BR73" s="92"/>
      <c r="BS73" s="92"/>
      <c r="BT73" s="92"/>
      <c r="BU73" s="208"/>
      <c r="BV73" s="315"/>
    </row>
    <row r="74" spans="6:74"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315"/>
      <c r="AU74" s="208"/>
      <c r="AV74" s="92"/>
      <c r="AW74" s="92"/>
      <c r="AX74" s="315"/>
      <c r="AY74" s="215"/>
      <c r="AZ74" s="131"/>
      <c r="BA74" s="131"/>
      <c r="BB74" s="131"/>
      <c r="BC74" s="223"/>
      <c r="BD74" s="223"/>
      <c r="BE74" s="223"/>
      <c r="BF74" s="151"/>
      <c r="BG74" s="151"/>
      <c r="BH74" s="151"/>
      <c r="BI74" s="151"/>
      <c r="BJ74" s="151"/>
      <c r="BK74" s="151"/>
      <c r="BL74" s="151"/>
      <c r="BM74" s="151"/>
      <c r="BN74" s="208"/>
      <c r="BO74" s="92"/>
      <c r="BP74" s="92"/>
      <c r="BQ74" s="92"/>
      <c r="BR74" s="92"/>
      <c r="BS74" s="92"/>
      <c r="BT74" s="92"/>
      <c r="BU74" s="208"/>
      <c r="BV74" s="315"/>
    </row>
    <row r="75" spans="6:74"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315"/>
      <c r="AU75" s="208"/>
      <c r="AV75" s="92"/>
      <c r="AW75" s="92"/>
      <c r="AX75" s="315"/>
      <c r="AY75" s="215"/>
      <c r="AZ75" s="131"/>
      <c r="BA75" s="131"/>
      <c r="BB75" s="131"/>
      <c r="BC75" s="223"/>
      <c r="BD75" s="223"/>
      <c r="BE75" s="223"/>
      <c r="BF75" s="151"/>
      <c r="BG75" s="151"/>
      <c r="BH75" s="151"/>
      <c r="BI75" s="151"/>
      <c r="BJ75" s="151"/>
      <c r="BK75" s="151"/>
      <c r="BL75" s="151"/>
      <c r="BM75" s="151"/>
      <c r="BN75" s="208"/>
      <c r="BO75" s="92"/>
      <c r="BP75" s="92"/>
      <c r="BQ75" s="92"/>
      <c r="BR75" s="92"/>
      <c r="BS75" s="92"/>
      <c r="BT75" s="92"/>
      <c r="BU75" s="208"/>
      <c r="BV75" s="315"/>
    </row>
    <row r="76" spans="6:74"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315"/>
      <c r="AU76" s="208"/>
      <c r="AV76" s="92"/>
      <c r="AW76" s="92"/>
      <c r="AX76" s="315"/>
      <c r="AY76" s="215"/>
      <c r="AZ76" s="131"/>
      <c r="BA76" s="131"/>
      <c r="BB76" s="131"/>
      <c r="BC76" s="223"/>
      <c r="BD76" s="223"/>
      <c r="BE76" s="223"/>
      <c r="BF76" s="151"/>
      <c r="BG76" s="151"/>
      <c r="BH76" s="151"/>
      <c r="BI76" s="151"/>
      <c r="BJ76" s="151"/>
      <c r="BK76" s="151"/>
      <c r="BL76" s="151"/>
      <c r="BM76" s="151"/>
      <c r="BN76" s="208"/>
      <c r="BO76" s="92"/>
      <c r="BP76" s="92"/>
      <c r="BQ76" s="92"/>
      <c r="BR76" s="92"/>
      <c r="BS76" s="92"/>
      <c r="BT76" s="92"/>
      <c r="BU76" s="208"/>
      <c r="BV76" s="315"/>
    </row>
    <row r="77" spans="6:74"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315"/>
      <c r="AU77" s="208"/>
      <c r="AV77" s="92"/>
      <c r="AW77" s="92"/>
      <c r="AX77" s="315"/>
      <c r="AY77" s="215"/>
      <c r="AZ77" s="131"/>
      <c r="BA77" s="131"/>
      <c r="BB77" s="131"/>
      <c r="BC77" s="223"/>
      <c r="BD77" s="223"/>
      <c r="BE77" s="223"/>
      <c r="BF77" s="151"/>
      <c r="BG77" s="151"/>
      <c r="BH77" s="151"/>
      <c r="BI77" s="151"/>
      <c r="BJ77" s="151"/>
      <c r="BK77" s="151"/>
      <c r="BL77" s="151"/>
      <c r="BM77" s="151"/>
      <c r="BN77" s="208"/>
      <c r="BO77" s="92"/>
      <c r="BP77" s="92"/>
      <c r="BQ77" s="92"/>
      <c r="BR77" s="92"/>
      <c r="BS77" s="92"/>
      <c r="BT77" s="92"/>
      <c r="BU77" s="208"/>
      <c r="BV77" s="315"/>
    </row>
    <row r="78" spans="6:74"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315"/>
      <c r="AU78" s="208"/>
      <c r="AV78" s="92"/>
      <c r="AW78" s="92"/>
      <c r="AX78" s="315"/>
      <c r="AY78" s="215"/>
      <c r="AZ78" s="131"/>
      <c r="BA78" s="131"/>
      <c r="BB78" s="131"/>
      <c r="BC78" s="223"/>
      <c r="BD78" s="223"/>
      <c r="BE78" s="223"/>
      <c r="BF78" s="151"/>
      <c r="BG78" s="151"/>
      <c r="BH78" s="151"/>
      <c r="BI78" s="151"/>
      <c r="BJ78" s="151"/>
      <c r="BK78" s="151"/>
      <c r="BL78" s="151"/>
      <c r="BM78" s="151"/>
      <c r="BN78" s="208"/>
      <c r="BO78" s="92"/>
      <c r="BP78" s="92"/>
      <c r="BQ78" s="92"/>
      <c r="BR78" s="92"/>
      <c r="BS78" s="92"/>
      <c r="BT78" s="92"/>
      <c r="BU78" s="208"/>
      <c r="BV78" s="315"/>
    </row>
    <row r="79" spans="6:74"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315"/>
      <c r="AU79" s="208"/>
      <c r="AV79" s="92"/>
      <c r="AW79" s="92"/>
      <c r="AX79" s="315"/>
      <c r="AY79" s="215"/>
      <c r="AZ79" s="131"/>
      <c r="BA79" s="131"/>
      <c r="BB79" s="131"/>
      <c r="BC79" s="223"/>
      <c r="BD79" s="223"/>
      <c r="BE79" s="223"/>
      <c r="BF79" s="151"/>
      <c r="BG79" s="151"/>
      <c r="BH79" s="151"/>
      <c r="BI79" s="151"/>
      <c r="BJ79" s="151"/>
      <c r="BK79" s="151"/>
      <c r="BL79" s="151"/>
      <c r="BM79" s="151"/>
      <c r="BN79" s="208"/>
      <c r="BO79" s="92"/>
      <c r="BP79" s="92"/>
      <c r="BQ79" s="92"/>
      <c r="BR79" s="92"/>
      <c r="BS79" s="92"/>
      <c r="BT79" s="92"/>
      <c r="BU79" s="208"/>
      <c r="BV79" s="315"/>
    </row>
    <row r="80" spans="6:74"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315"/>
      <c r="AU80" s="208"/>
      <c r="AV80" s="92"/>
      <c r="AW80" s="92"/>
      <c r="AX80" s="315"/>
      <c r="AY80" s="215"/>
      <c r="AZ80" s="131"/>
      <c r="BA80" s="131"/>
      <c r="BB80" s="131"/>
      <c r="BC80" s="223"/>
      <c r="BD80" s="223"/>
      <c r="BE80" s="223"/>
      <c r="BF80" s="151"/>
      <c r="BG80" s="151"/>
      <c r="BH80" s="151"/>
      <c r="BI80" s="151"/>
      <c r="BJ80" s="151"/>
      <c r="BK80" s="151"/>
      <c r="BL80" s="151"/>
      <c r="BM80" s="151"/>
      <c r="BN80" s="208"/>
      <c r="BO80" s="92"/>
      <c r="BP80" s="92"/>
      <c r="BQ80" s="92"/>
      <c r="BR80" s="92"/>
      <c r="BS80" s="92"/>
      <c r="BT80" s="92"/>
      <c r="BU80" s="208"/>
      <c r="BV80" s="315"/>
    </row>
    <row r="81" spans="6:74"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315"/>
      <c r="AU81" s="208"/>
      <c r="AV81" s="92"/>
      <c r="AW81" s="92"/>
      <c r="AX81" s="315"/>
      <c r="AY81" s="215"/>
      <c r="AZ81" s="131"/>
      <c r="BA81" s="131"/>
      <c r="BB81" s="131"/>
      <c r="BC81" s="223"/>
      <c r="BD81" s="223"/>
      <c r="BE81" s="223"/>
      <c r="BF81" s="151"/>
      <c r="BG81" s="151"/>
      <c r="BH81" s="151"/>
      <c r="BI81" s="151"/>
      <c r="BJ81" s="151"/>
      <c r="BK81" s="151"/>
      <c r="BL81" s="151"/>
      <c r="BM81" s="151"/>
      <c r="BN81" s="208"/>
      <c r="BO81" s="92"/>
      <c r="BP81" s="92"/>
      <c r="BQ81" s="92"/>
      <c r="BR81" s="92"/>
      <c r="BS81" s="92"/>
      <c r="BT81" s="92"/>
      <c r="BU81" s="208"/>
      <c r="BV81" s="315"/>
    </row>
    <row r="82" spans="6:74"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315"/>
      <c r="AU82" s="208"/>
      <c r="AV82" s="92"/>
      <c r="AW82" s="92"/>
      <c r="AX82" s="315"/>
      <c r="AY82" s="215"/>
      <c r="AZ82" s="131"/>
      <c r="BA82" s="131"/>
      <c r="BB82" s="131"/>
      <c r="BC82" s="223"/>
      <c r="BD82" s="223"/>
      <c r="BE82" s="223"/>
      <c r="BF82" s="151"/>
      <c r="BG82" s="151"/>
      <c r="BH82" s="151"/>
      <c r="BI82" s="151"/>
      <c r="BJ82" s="151"/>
      <c r="BK82" s="151"/>
      <c r="BL82" s="151"/>
      <c r="BM82" s="151"/>
      <c r="BN82" s="208"/>
      <c r="BO82" s="92"/>
      <c r="BP82" s="92"/>
      <c r="BQ82" s="92"/>
      <c r="BR82" s="92"/>
      <c r="BS82" s="92"/>
      <c r="BT82" s="92"/>
      <c r="BU82" s="208"/>
      <c r="BV82" s="315"/>
    </row>
    <row r="83" spans="6:74"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315"/>
      <c r="AU83" s="208"/>
      <c r="AV83" s="92"/>
      <c r="AW83" s="92"/>
      <c r="AX83" s="315"/>
      <c r="AY83" s="215"/>
      <c r="AZ83" s="131"/>
      <c r="BA83" s="131"/>
      <c r="BB83" s="131"/>
      <c r="BC83" s="223"/>
      <c r="BD83" s="223"/>
      <c r="BE83" s="223"/>
      <c r="BF83" s="151"/>
      <c r="BG83" s="151"/>
      <c r="BH83" s="151"/>
      <c r="BI83" s="151"/>
      <c r="BJ83" s="151"/>
      <c r="BK83" s="151"/>
      <c r="BL83" s="151"/>
      <c r="BM83" s="151"/>
      <c r="BN83" s="208"/>
      <c r="BO83" s="92"/>
      <c r="BP83" s="92"/>
      <c r="BQ83" s="92"/>
      <c r="BR83" s="92"/>
      <c r="BS83" s="92"/>
      <c r="BT83" s="92"/>
      <c r="BU83" s="208"/>
      <c r="BV83" s="315"/>
    </row>
    <row r="84" spans="6:74"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315"/>
      <c r="AU84" s="208"/>
      <c r="AV84" s="92"/>
      <c r="AW84" s="92"/>
      <c r="AX84" s="315"/>
      <c r="AY84" s="215"/>
      <c r="AZ84" s="131"/>
      <c r="BA84" s="131"/>
      <c r="BB84" s="131"/>
      <c r="BC84" s="223"/>
      <c r="BD84" s="223"/>
      <c r="BE84" s="223"/>
      <c r="BF84" s="151"/>
      <c r="BG84" s="151"/>
      <c r="BH84" s="151"/>
      <c r="BI84" s="151"/>
      <c r="BJ84" s="151"/>
      <c r="BK84" s="151"/>
      <c r="BL84" s="151"/>
      <c r="BM84" s="151"/>
      <c r="BN84" s="208"/>
      <c r="BO84" s="92"/>
      <c r="BP84" s="92"/>
      <c r="BQ84" s="92"/>
      <c r="BR84" s="92"/>
      <c r="BS84" s="92"/>
      <c r="BT84" s="92"/>
      <c r="BU84" s="208"/>
      <c r="BV84" s="315"/>
    </row>
    <row r="85" spans="6:74"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315"/>
      <c r="AU85" s="208"/>
      <c r="AV85" s="92"/>
      <c r="AW85" s="92"/>
      <c r="AX85" s="315"/>
      <c r="AY85" s="215"/>
      <c r="AZ85" s="131"/>
      <c r="BA85" s="131"/>
      <c r="BB85" s="131"/>
      <c r="BC85" s="223"/>
      <c r="BD85" s="223"/>
      <c r="BE85" s="223"/>
      <c r="BF85" s="151"/>
      <c r="BG85" s="151"/>
      <c r="BH85" s="151"/>
      <c r="BI85" s="151"/>
      <c r="BJ85" s="151"/>
      <c r="BK85" s="151"/>
      <c r="BL85" s="151"/>
      <c r="BM85" s="151"/>
      <c r="BN85" s="208"/>
      <c r="BO85" s="92"/>
      <c r="BP85" s="92"/>
      <c r="BQ85" s="92"/>
      <c r="BR85" s="92"/>
      <c r="BS85" s="92"/>
      <c r="BT85" s="92"/>
      <c r="BU85" s="208"/>
      <c r="BV85" s="315"/>
    </row>
    <row r="86" spans="6:74"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315"/>
      <c r="AU86" s="208"/>
      <c r="AV86" s="92"/>
      <c r="AW86" s="92"/>
      <c r="AX86" s="315"/>
      <c r="AY86" s="215"/>
      <c r="AZ86" s="131"/>
      <c r="BA86" s="131"/>
      <c r="BB86" s="131"/>
      <c r="BC86" s="223"/>
      <c r="BD86" s="223"/>
      <c r="BE86" s="223"/>
      <c r="BF86" s="151"/>
      <c r="BG86" s="151"/>
      <c r="BH86" s="151"/>
      <c r="BI86" s="151"/>
      <c r="BJ86" s="151"/>
      <c r="BK86" s="151"/>
      <c r="BL86" s="151"/>
      <c r="BM86" s="151"/>
      <c r="BN86" s="208"/>
      <c r="BO86" s="92"/>
      <c r="BP86" s="92"/>
      <c r="BQ86" s="92"/>
      <c r="BR86" s="92"/>
      <c r="BS86" s="92"/>
      <c r="BT86" s="92"/>
      <c r="BU86" s="208"/>
      <c r="BV86" s="315"/>
    </row>
    <row r="87" spans="6:74"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315"/>
      <c r="AU87" s="208"/>
      <c r="AV87" s="92"/>
      <c r="AW87" s="92"/>
      <c r="AX87" s="315"/>
      <c r="AY87" s="215"/>
      <c r="AZ87" s="131"/>
      <c r="BA87" s="131"/>
      <c r="BB87" s="131"/>
      <c r="BC87" s="223"/>
      <c r="BD87" s="223"/>
      <c r="BE87" s="223"/>
      <c r="BF87" s="151"/>
      <c r="BG87" s="151"/>
      <c r="BH87" s="151"/>
      <c r="BI87" s="151"/>
      <c r="BJ87" s="151"/>
      <c r="BK87" s="151"/>
      <c r="BL87" s="151"/>
      <c r="BM87" s="151"/>
      <c r="BN87" s="208"/>
      <c r="BO87" s="92"/>
      <c r="BP87" s="92"/>
      <c r="BQ87" s="92"/>
      <c r="BR87" s="92"/>
      <c r="BS87" s="92"/>
      <c r="BT87" s="92"/>
      <c r="BU87" s="208"/>
      <c r="BV87" s="315"/>
    </row>
    <row r="88" spans="6:74"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315"/>
      <c r="AU88" s="208"/>
      <c r="AV88" s="92"/>
      <c r="AW88" s="92"/>
      <c r="AX88" s="315"/>
      <c r="AY88" s="215"/>
      <c r="AZ88" s="131"/>
      <c r="BA88" s="131"/>
      <c r="BB88" s="131"/>
      <c r="BC88" s="223"/>
      <c r="BD88" s="223"/>
      <c r="BE88" s="223"/>
      <c r="BF88" s="151"/>
      <c r="BG88" s="151"/>
      <c r="BH88" s="151"/>
      <c r="BI88" s="151"/>
      <c r="BJ88" s="151"/>
      <c r="BK88" s="151"/>
      <c r="BL88" s="151"/>
      <c r="BM88" s="151"/>
      <c r="BN88" s="208"/>
      <c r="BO88" s="92"/>
      <c r="BP88" s="92"/>
      <c r="BQ88" s="92"/>
      <c r="BR88" s="92"/>
      <c r="BS88" s="92"/>
      <c r="BT88" s="92"/>
      <c r="BU88" s="208"/>
      <c r="BV88" s="315"/>
    </row>
    <row r="89" spans="6:74"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315"/>
      <c r="AU89" s="208"/>
      <c r="AV89" s="92"/>
      <c r="AW89" s="92"/>
      <c r="AX89" s="315"/>
      <c r="AY89" s="215"/>
      <c r="AZ89" s="131"/>
      <c r="BA89" s="131"/>
      <c r="BB89" s="131"/>
      <c r="BC89" s="223"/>
      <c r="BD89" s="223"/>
      <c r="BE89" s="223"/>
      <c r="BF89" s="151"/>
      <c r="BG89" s="151"/>
      <c r="BH89" s="151"/>
      <c r="BI89" s="151"/>
      <c r="BJ89" s="151"/>
      <c r="BK89" s="151"/>
      <c r="BL89" s="151"/>
      <c r="BM89" s="151"/>
      <c r="BN89" s="208"/>
      <c r="BO89" s="92"/>
      <c r="BP89" s="92"/>
      <c r="BQ89" s="92"/>
      <c r="BR89" s="92"/>
      <c r="BS89" s="92"/>
      <c r="BT89" s="92"/>
      <c r="BU89" s="208"/>
      <c r="BV89" s="315"/>
    </row>
    <row r="90" spans="6:74"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315"/>
      <c r="AU90" s="208"/>
      <c r="AV90" s="92"/>
      <c r="AW90" s="92"/>
      <c r="AX90" s="315"/>
      <c r="AY90" s="215"/>
      <c r="AZ90" s="131"/>
      <c r="BA90" s="131"/>
      <c r="BB90" s="131"/>
      <c r="BC90" s="223"/>
      <c r="BD90" s="223"/>
      <c r="BE90" s="223"/>
      <c r="BF90" s="151"/>
      <c r="BG90" s="151"/>
      <c r="BH90" s="151"/>
      <c r="BI90" s="151"/>
      <c r="BJ90" s="151"/>
      <c r="BK90" s="151"/>
      <c r="BL90" s="151"/>
      <c r="BM90" s="151"/>
      <c r="BN90" s="208"/>
      <c r="BO90" s="92"/>
      <c r="BP90" s="92"/>
      <c r="BQ90" s="92"/>
      <c r="BR90" s="92"/>
      <c r="BS90" s="92"/>
      <c r="BT90" s="92"/>
      <c r="BU90" s="208"/>
      <c r="BV90" s="315"/>
    </row>
    <row r="91" spans="6:74"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315"/>
      <c r="AU91" s="208"/>
      <c r="AV91" s="92"/>
      <c r="AW91" s="92"/>
      <c r="AX91" s="315"/>
      <c r="AY91" s="215"/>
      <c r="AZ91" s="131"/>
      <c r="BA91" s="131"/>
      <c r="BB91" s="131"/>
      <c r="BC91" s="223"/>
      <c r="BD91" s="223"/>
      <c r="BE91" s="223"/>
      <c r="BF91" s="151"/>
      <c r="BG91" s="151"/>
      <c r="BH91" s="151"/>
      <c r="BI91" s="151"/>
      <c r="BJ91" s="151"/>
      <c r="BK91" s="151"/>
      <c r="BL91" s="151"/>
      <c r="BM91" s="151"/>
      <c r="BN91" s="208"/>
      <c r="BO91" s="92"/>
      <c r="BP91" s="92"/>
      <c r="BQ91" s="92"/>
      <c r="BR91" s="92"/>
      <c r="BS91" s="92"/>
      <c r="BT91" s="92"/>
      <c r="BU91" s="208"/>
      <c r="BV91" s="315"/>
    </row>
    <row r="92" spans="6:74"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315"/>
      <c r="AU92" s="208"/>
      <c r="AV92" s="92"/>
      <c r="AW92" s="92"/>
      <c r="AX92" s="315"/>
      <c r="AY92" s="215"/>
      <c r="AZ92" s="131"/>
      <c r="BA92" s="131"/>
      <c r="BB92" s="131"/>
      <c r="BC92" s="223"/>
      <c r="BD92" s="223"/>
      <c r="BE92" s="223"/>
      <c r="BF92" s="151"/>
      <c r="BG92" s="151"/>
      <c r="BH92" s="151"/>
      <c r="BI92" s="151"/>
      <c r="BJ92" s="151"/>
      <c r="BK92" s="151"/>
      <c r="BL92" s="151"/>
      <c r="BM92" s="151"/>
      <c r="BN92" s="208"/>
      <c r="BO92" s="92"/>
      <c r="BP92" s="92"/>
      <c r="BQ92" s="92"/>
      <c r="BR92" s="92"/>
      <c r="BS92" s="92"/>
      <c r="BT92" s="92"/>
      <c r="BU92" s="208"/>
      <c r="BV92" s="315"/>
    </row>
    <row r="93" spans="6:74"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315"/>
      <c r="AU93" s="208"/>
      <c r="AV93" s="92"/>
      <c r="AW93" s="92"/>
      <c r="AX93" s="315"/>
      <c r="AY93" s="215"/>
      <c r="AZ93" s="131"/>
      <c r="BA93" s="131"/>
      <c r="BB93" s="131"/>
      <c r="BC93" s="223"/>
      <c r="BD93" s="223"/>
      <c r="BE93" s="223"/>
      <c r="BF93" s="151"/>
      <c r="BG93" s="151"/>
      <c r="BH93" s="151"/>
      <c r="BI93" s="151"/>
      <c r="BJ93" s="151"/>
      <c r="BK93" s="151"/>
      <c r="BL93" s="151"/>
      <c r="BM93" s="151"/>
      <c r="BN93" s="208"/>
      <c r="BO93" s="92"/>
      <c r="BP93" s="92"/>
      <c r="BQ93" s="92"/>
      <c r="BR93" s="92"/>
      <c r="BS93" s="92"/>
      <c r="BT93" s="92"/>
      <c r="BU93" s="208"/>
      <c r="BV93" s="315"/>
    </row>
    <row r="94" spans="6:74"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315"/>
      <c r="AU94" s="208"/>
      <c r="AV94" s="92"/>
      <c r="AW94" s="92"/>
      <c r="AX94" s="315"/>
      <c r="AY94" s="215"/>
      <c r="AZ94" s="131"/>
      <c r="BA94" s="131"/>
      <c r="BB94" s="131"/>
      <c r="BC94" s="223"/>
      <c r="BD94" s="223"/>
      <c r="BE94" s="223"/>
      <c r="BF94" s="151"/>
      <c r="BG94" s="151"/>
      <c r="BH94" s="151"/>
      <c r="BI94" s="151"/>
      <c r="BJ94" s="151"/>
      <c r="BK94" s="151"/>
      <c r="BL94" s="151"/>
      <c r="BM94" s="151"/>
      <c r="BN94" s="208"/>
      <c r="BO94" s="92"/>
      <c r="BP94" s="92"/>
      <c r="BQ94" s="92"/>
      <c r="BR94" s="92"/>
      <c r="BS94" s="92"/>
      <c r="BT94" s="92"/>
      <c r="BU94" s="208"/>
      <c r="BV94" s="315"/>
    </row>
    <row r="95" spans="6:74"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315"/>
      <c r="AU95" s="208"/>
      <c r="AV95" s="92"/>
      <c r="AW95" s="92"/>
      <c r="AX95" s="315"/>
      <c r="AY95" s="215"/>
      <c r="AZ95" s="131"/>
      <c r="BA95" s="131"/>
      <c r="BB95" s="131"/>
      <c r="BC95" s="223"/>
      <c r="BD95" s="223"/>
      <c r="BE95" s="223"/>
      <c r="BF95" s="151"/>
      <c r="BG95" s="151"/>
      <c r="BH95" s="151"/>
      <c r="BI95" s="151"/>
      <c r="BJ95" s="151"/>
      <c r="BK95" s="151"/>
      <c r="BL95" s="151"/>
      <c r="BM95" s="151"/>
      <c r="BN95" s="208"/>
      <c r="BO95" s="92"/>
      <c r="BP95" s="92"/>
      <c r="BQ95" s="92"/>
      <c r="BR95" s="92"/>
      <c r="BS95" s="92"/>
      <c r="BT95" s="92"/>
      <c r="BU95" s="208"/>
      <c r="BV95" s="315"/>
    </row>
    <row r="96" spans="6:74"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315"/>
      <c r="AU96" s="208"/>
      <c r="AV96" s="92"/>
      <c r="AW96" s="92"/>
      <c r="AX96" s="315"/>
      <c r="AY96" s="215"/>
      <c r="AZ96" s="131"/>
      <c r="BA96" s="131"/>
      <c r="BB96" s="131"/>
      <c r="BC96" s="223"/>
      <c r="BD96" s="223"/>
      <c r="BE96" s="223"/>
      <c r="BF96" s="151"/>
      <c r="BG96" s="151"/>
      <c r="BH96" s="151"/>
      <c r="BI96" s="151"/>
      <c r="BJ96" s="151"/>
      <c r="BK96" s="151"/>
      <c r="BL96" s="151"/>
      <c r="BM96" s="151"/>
      <c r="BN96" s="208"/>
      <c r="BO96" s="92"/>
      <c r="BP96" s="92"/>
      <c r="BQ96" s="92"/>
      <c r="BR96" s="92"/>
      <c r="BS96" s="92"/>
      <c r="BT96" s="92"/>
      <c r="BU96" s="208"/>
      <c r="BV96" s="315"/>
    </row>
    <row r="97" spans="6:74"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315"/>
      <c r="AU97" s="208"/>
      <c r="AV97" s="92"/>
      <c r="AW97" s="92"/>
      <c r="AX97" s="315"/>
      <c r="AY97" s="215"/>
      <c r="AZ97" s="131"/>
      <c r="BA97" s="131"/>
      <c r="BB97" s="131"/>
      <c r="BC97" s="223"/>
      <c r="BD97" s="223"/>
      <c r="BE97" s="223"/>
      <c r="BF97" s="151"/>
      <c r="BG97" s="151"/>
      <c r="BH97" s="151"/>
      <c r="BI97" s="151"/>
      <c r="BJ97" s="151"/>
      <c r="BK97" s="151"/>
      <c r="BL97" s="151"/>
      <c r="BM97" s="151"/>
      <c r="BN97" s="208"/>
      <c r="BO97" s="92"/>
      <c r="BP97" s="92"/>
      <c r="BQ97" s="92"/>
      <c r="BR97" s="92"/>
      <c r="BS97" s="92"/>
      <c r="BT97" s="92"/>
      <c r="BU97" s="208"/>
      <c r="BV97" s="315"/>
    </row>
    <row r="98" spans="6:74"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315"/>
      <c r="AU98" s="208"/>
      <c r="AV98" s="92"/>
      <c r="AW98" s="92"/>
      <c r="AX98" s="315"/>
      <c r="AY98" s="215"/>
      <c r="AZ98" s="131"/>
      <c r="BA98" s="131"/>
      <c r="BB98" s="131"/>
      <c r="BC98" s="223"/>
      <c r="BD98" s="223"/>
      <c r="BE98" s="223"/>
      <c r="BF98" s="151"/>
      <c r="BG98" s="151"/>
      <c r="BH98" s="151"/>
      <c r="BI98" s="151"/>
      <c r="BJ98" s="151"/>
      <c r="BK98" s="151"/>
      <c r="BL98" s="151"/>
      <c r="BM98" s="151"/>
      <c r="BN98" s="208"/>
      <c r="BO98" s="92"/>
      <c r="BP98" s="92"/>
      <c r="BQ98" s="92"/>
      <c r="BR98" s="92"/>
      <c r="BS98" s="92"/>
      <c r="BT98" s="92"/>
      <c r="BU98" s="208"/>
      <c r="BV98" s="315"/>
    </row>
    <row r="99" spans="6:74"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315"/>
      <c r="AU99" s="208"/>
      <c r="AV99" s="92"/>
      <c r="AW99" s="92"/>
      <c r="AX99" s="315"/>
      <c r="AY99" s="215"/>
      <c r="AZ99" s="131"/>
      <c r="BA99" s="131"/>
      <c r="BB99" s="131"/>
      <c r="BC99" s="223"/>
      <c r="BD99" s="223"/>
      <c r="BE99" s="223"/>
      <c r="BF99" s="151"/>
      <c r="BG99" s="151"/>
      <c r="BH99" s="151"/>
      <c r="BI99" s="151"/>
      <c r="BJ99" s="151"/>
      <c r="BK99" s="151"/>
      <c r="BL99" s="151"/>
      <c r="BM99" s="151"/>
      <c r="BN99" s="208"/>
      <c r="BO99" s="92"/>
      <c r="BP99" s="92"/>
      <c r="BQ99" s="92"/>
      <c r="BR99" s="92"/>
      <c r="BS99" s="92"/>
      <c r="BT99" s="92"/>
      <c r="BU99" s="208"/>
      <c r="BV99" s="315"/>
    </row>
    <row r="100" spans="6:74"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315"/>
      <c r="AU100" s="208"/>
      <c r="AV100" s="92"/>
      <c r="AW100" s="92"/>
      <c r="AX100" s="315"/>
      <c r="AY100" s="215"/>
      <c r="AZ100" s="131"/>
      <c r="BA100" s="131"/>
      <c r="BB100" s="131"/>
      <c r="BC100" s="223"/>
      <c r="BD100" s="223"/>
      <c r="BE100" s="223"/>
      <c r="BF100" s="151"/>
      <c r="BG100" s="151"/>
      <c r="BH100" s="151"/>
      <c r="BI100" s="151"/>
      <c r="BJ100" s="151"/>
      <c r="BK100" s="151"/>
      <c r="BL100" s="151"/>
      <c r="BM100" s="151"/>
      <c r="BN100" s="208"/>
      <c r="BO100" s="92"/>
      <c r="BP100" s="92"/>
      <c r="BQ100" s="92"/>
      <c r="BR100" s="92"/>
      <c r="BS100" s="92"/>
      <c r="BT100" s="92"/>
      <c r="BU100" s="208"/>
      <c r="BV100" s="315"/>
    </row>
    <row r="101" spans="6:74"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315"/>
      <c r="AU101" s="208"/>
      <c r="AV101" s="92"/>
      <c r="AW101" s="92"/>
      <c r="AX101" s="315"/>
      <c r="AY101" s="215"/>
      <c r="AZ101" s="131"/>
      <c r="BA101" s="131"/>
      <c r="BB101" s="131"/>
      <c r="BC101" s="223"/>
      <c r="BD101" s="223"/>
      <c r="BE101" s="223"/>
      <c r="BF101" s="151"/>
      <c r="BG101" s="151"/>
      <c r="BH101" s="151"/>
      <c r="BI101" s="151"/>
      <c r="BJ101" s="151"/>
      <c r="BK101" s="151"/>
      <c r="BL101" s="151"/>
      <c r="BM101" s="151"/>
      <c r="BN101" s="208"/>
      <c r="BO101" s="92"/>
      <c r="BP101" s="92"/>
      <c r="BQ101" s="92"/>
      <c r="BR101" s="92"/>
      <c r="BS101" s="92"/>
      <c r="BT101" s="92"/>
      <c r="BU101" s="208"/>
      <c r="BV101" s="315"/>
    </row>
    <row r="102" spans="6:74"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315"/>
      <c r="AU102" s="208"/>
      <c r="AV102" s="92"/>
      <c r="AW102" s="92"/>
      <c r="AX102" s="315"/>
      <c r="AY102" s="215"/>
      <c r="AZ102" s="131"/>
      <c r="BA102" s="131"/>
      <c r="BB102" s="131"/>
      <c r="BC102" s="223"/>
      <c r="BD102" s="223"/>
      <c r="BE102" s="223"/>
      <c r="BF102" s="151"/>
      <c r="BG102" s="151"/>
      <c r="BH102" s="151"/>
      <c r="BI102" s="151"/>
      <c r="BJ102" s="151"/>
      <c r="BK102" s="151"/>
      <c r="BL102" s="151"/>
      <c r="BM102" s="151"/>
      <c r="BN102" s="208"/>
      <c r="BO102" s="92"/>
      <c r="BP102" s="92"/>
      <c r="BQ102" s="92"/>
      <c r="BR102" s="92"/>
      <c r="BS102" s="92"/>
      <c r="BT102" s="92"/>
      <c r="BU102" s="208"/>
      <c r="BV102" s="315"/>
    </row>
    <row r="103" spans="6:74"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315"/>
      <c r="AU103" s="208"/>
      <c r="AV103" s="92"/>
      <c r="AW103" s="92"/>
      <c r="AX103" s="315"/>
      <c r="AY103" s="215"/>
      <c r="AZ103" s="131"/>
      <c r="BA103" s="131"/>
      <c r="BB103" s="131"/>
      <c r="BC103" s="223"/>
      <c r="BD103" s="223"/>
      <c r="BE103" s="223"/>
      <c r="BF103" s="151"/>
      <c r="BG103" s="151"/>
      <c r="BH103" s="151"/>
      <c r="BI103" s="151"/>
      <c r="BJ103" s="151"/>
      <c r="BK103" s="151"/>
      <c r="BL103" s="151"/>
      <c r="BM103" s="151"/>
      <c r="BN103" s="208"/>
      <c r="BO103" s="92"/>
      <c r="BP103" s="92"/>
      <c r="BQ103" s="92"/>
      <c r="BR103" s="92"/>
      <c r="BS103" s="92"/>
      <c r="BT103" s="92"/>
      <c r="BU103" s="208"/>
      <c r="BV103" s="315"/>
    </row>
    <row r="104" spans="6:74"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315"/>
      <c r="AU104" s="208"/>
      <c r="AV104" s="92"/>
      <c r="AW104" s="92"/>
      <c r="AX104" s="315"/>
      <c r="AY104" s="215"/>
      <c r="AZ104" s="131"/>
      <c r="BA104" s="131"/>
      <c r="BB104" s="131"/>
      <c r="BC104" s="223"/>
      <c r="BD104" s="223"/>
      <c r="BE104" s="223"/>
      <c r="BF104" s="151"/>
      <c r="BG104" s="151"/>
      <c r="BH104" s="151"/>
      <c r="BI104" s="151"/>
      <c r="BJ104" s="151"/>
      <c r="BK104" s="151"/>
      <c r="BL104" s="151"/>
      <c r="BM104" s="151"/>
      <c r="BN104" s="208"/>
      <c r="BO104" s="92"/>
      <c r="BP104" s="92"/>
      <c r="BQ104" s="92"/>
      <c r="BR104" s="92"/>
      <c r="BS104" s="92"/>
      <c r="BT104" s="92"/>
      <c r="BU104" s="208"/>
      <c r="BV104" s="315"/>
    </row>
    <row r="105" spans="6:74"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315"/>
      <c r="AU105" s="208"/>
      <c r="AV105" s="92"/>
      <c r="AW105" s="92"/>
      <c r="AX105" s="315"/>
      <c r="AY105" s="215"/>
      <c r="AZ105" s="131"/>
      <c r="BA105" s="131"/>
      <c r="BB105" s="131"/>
      <c r="BC105" s="223"/>
      <c r="BD105" s="223"/>
      <c r="BE105" s="223"/>
      <c r="BF105" s="151"/>
      <c r="BG105" s="151"/>
      <c r="BH105" s="151"/>
      <c r="BI105" s="151"/>
      <c r="BJ105" s="151"/>
      <c r="BK105" s="151"/>
      <c r="BL105" s="151"/>
      <c r="BM105" s="151"/>
      <c r="BN105" s="208"/>
      <c r="BO105" s="92"/>
      <c r="BP105" s="92"/>
      <c r="BQ105" s="92"/>
      <c r="BR105" s="92"/>
      <c r="BS105" s="92"/>
      <c r="BT105" s="92"/>
      <c r="BU105" s="208"/>
      <c r="BV105" s="315"/>
    </row>
    <row r="106" spans="6:74"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315"/>
      <c r="AU106" s="208"/>
      <c r="AV106" s="92"/>
      <c r="AW106" s="92"/>
      <c r="AX106" s="315"/>
      <c r="AY106" s="215"/>
      <c r="AZ106" s="131"/>
      <c r="BA106" s="131"/>
      <c r="BB106" s="131"/>
      <c r="BC106" s="223"/>
      <c r="BD106" s="223"/>
      <c r="BE106" s="223"/>
      <c r="BF106" s="151"/>
      <c r="BG106" s="151"/>
      <c r="BH106" s="151"/>
      <c r="BI106" s="151"/>
      <c r="BJ106" s="151"/>
      <c r="BK106" s="151"/>
      <c r="BL106" s="151"/>
      <c r="BM106" s="151"/>
      <c r="BN106" s="208"/>
      <c r="BO106" s="92"/>
      <c r="BP106" s="92"/>
      <c r="BQ106" s="92"/>
      <c r="BR106" s="92"/>
      <c r="BS106" s="92"/>
      <c r="BT106" s="92"/>
      <c r="BU106" s="208"/>
      <c r="BV106" s="315"/>
    </row>
    <row r="107" spans="6:74"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315"/>
      <c r="AU107" s="208"/>
      <c r="AV107" s="92"/>
      <c r="AW107" s="92"/>
      <c r="AX107" s="315"/>
      <c r="AY107" s="215"/>
      <c r="AZ107" s="131"/>
      <c r="BA107" s="131"/>
      <c r="BB107" s="131"/>
      <c r="BC107" s="223"/>
      <c r="BD107" s="223"/>
      <c r="BE107" s="223"/>
      <c r="BF107" s="151"/>
      <c r="BG107" s="151"/>
      <c r="BH107" s="151"/>
      <c r="BI107" s="151"/>
      <c r="BJ107" s="151"/>
      <c r="BK107" s="151"/>
      <c r="BL107" s="151"/>
      <c r="BM107" s="151"/>
      <c r="BN107" s="208"/>
      <c r="BO107" s="92"/>
      <c r="BP107" s="92"/>
      <c r="BQ107" s="92"/>
      <c r="BR107" s="92"/>
      <c r="BS107" s="92"/>
      <c r="BT107" s="92"/>
      <c r="BU107" s="208"/>
      <c r="BV107" s="315"/>
    </row>
    <row r="108" spans="6:74"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315"/>
      <c r="AU108" s="208"/>
      <c r="AV108" s="92"/>
      <c r="AW108" s="92"/>
      <c r="AX108" s="315"/>
      <c r="AY108" s="215"/>
      <c r="AZ108" s="131"/>
      <c r="BA108" s="131"/>
      <c r="BB108" s="131"/>
      <c r="BC108" s="223"/>
      <c r="BD108" s="223"/>
      <c r="BE108" s="223"/>
      <c r="BF108" s="151"/>
      <c r="BG108" s="151"/>
      <c r="BH108" s="151"/>
      <c r="BI108" s="151"/>
      <c r="BJ108" s="151"/>
      <c r="BK108" s="151"/>
      <c r="BL108" s="151"/>
      <c r="BM108" s="151"/>
      <c r="BN108" s="208"/>
      <c r="BO108" s="92"/>
      <c r="BP108" s="92"/>
      <c r="BQ108" s="92"/>
      <c r="BR108" s="92"/>
      <c r="BS108" s="92"/>
      <c r="BT108" s="92"/>
      <c r="BU108" s="208"/>
      <c r="BV108" s="315"/>
    </row>
    <row r="109" spans="6:74"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315"/>
      <c r="AU109" s="208"/>
      <c r="AV109" s="92"/>
      <c r="AW109" s="92"/>
      <c r="AX109" s="315"/>
      <c r="AY109" s="215"/>
      <c r="AZ109" s="131"/>
      <c r="BA109" s="131"/>
      <c r="BB109" s="131"/>
      <c r="BC109" s="223"/>
      <c r="BD109" s="223"/>
      <c r="BE109" s="223"/>
      <c r="BF109" s="151"/>
      <c r="BG109" s="151"/>
      <c r="BH109" s="151"/>
      <c r="BI109" s="151"/>
      <c r="BJ109" s="151"/>
      <c r="BK109" s="151"/>
      <c r="BL109" s="151"/>
      <c r="BM109" s="151"/>
      <c r="BN109" s="208"/>
      <c r="BO109" s="92"/>
      <c r="BP109" s="92"/>
      <c r="BQ109" s="92"/>
      <c r="BR109" s="92"/>
      <c r="BS109" s="92"/>
      <c r="BT109" s="92"/>
      <c r="BU109" s="208"/>
      <c r="BV109" s="315"/>
    </row>
    <row r="110" spans="6:74"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315"/>
      <c r="AU110" s="208"/>
      <c r="AV110" s="92"/>
      <c r="AW110" s="92"/>
      <c r="AX110" s="315"/>
      <c r="AY110" s="215"/>
      <c r="AZ110" s="131"/>
      <c r="BA110" s="131"/>
      <c r="BB110" s="131"/>
      <c r="BC110" s="223"/>
      <c r="BD110" s="223"/>
      <c r="BE110" s="223"/>
      <c r="BF110" s="151"/>
      <c r="BG110" s="151"/>
      <c r="BH110" s="151"/>
      <c r="BI110" s="151"/>
      <c r="BJ110" s="151"/>
      <c r="BK110" s="151"/>
      <c r="BL110" s="151"/>
      <c r="BM110" s="151"/>
      <c r="BN110" s="208"/>
      <c r="BO110" s="92"/>
      <c r="BP110" s="92"/>
      <c r="BQ110" s="92"/>
      <c r="BR110" s="92"/>
      <c r="BS110" s="92"/>
      <c r="BT110" s="92"/>
      <c r="BU110" s="208"/>
      <c r="BV110" s="315"/>
    </row>
    <row r="111" spans="6:74"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315"/>
      <c r="AU111" s="208"/>
      <c r="AV111" s="92"/>
      <c r="AW111" s="92"/>
      <c r="AX111" s="315"/>
      <c r="AY111" s="215"/>
      <c r="AZ111" s="131"/>
      <c r="BA111" s="131"/>
      <c r="BB111" s="131"/>
      <c r="BC111" s="223"/>
      <c r="BD111" s="223"/>
      <c r="BE111" s="223"/>
      <c r="BF111" s="151"/>
      <c r="BG111" s="151"/>
      <c r="BH111" s="151"/>
      <c r="BI111" s="151"/>
      <c r="BJ111" s="151"/>
      <c r="BK111" s="151"/>
      <c r="BL111" s="151"/>
      <c r="BM111" s="151"/>
      <c r="BN111" s="208"/>
      <c r="BO111" s="92"/>
      <c r="BP111" s="92"/>
      <c r="BQ111" s="92"/>
      <c r="BR111" s="92"/>
      <c r="BS111" s="92"/>
      <c r="BT111" s="92"/>
      <c r="BU111" s="208"/>
      <c r="BV111" s="315"/>
    </row>
    <row r="112" spans="6:74"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315"/>
      <c r="AU112" s="208"/>
      <c r="AV112" s="92"/>
      <c r="AW112" s="92"/>
      <c r="AX112" s="315"/>
      <c r="AY112" s="215"/>
      <c r="AZ112" s="131"/>
      <c r="BA112" s="131"/>
      <c r="BB112" s="131"/>
      <c r="BC112" s="223"/>
      <c r="BD112" s="223"/>
      <c r="BE112" s="223"/>
      <c r="BF112" s="151"/>
      <c r="BG112" s="151"/>
      <c r="BH112" s="151"/>
      <c r="BI112" s="151"/>
      <c r="BJ112" s="151"/>
      <c r="BK112" s="151"/>
      <c r="BL112" s="151"/>
      <c r="BM112" s="151"/>
      <c r="BN112" s="208"/>
      <c r="BO112" s="92"/>
      <c r="BP112" s="92"/>
      <c r="BQ112" s="92"/>
      <c r="BR112" s="92"/>
      <c r="BS112" s="92"/>
      <c r="BT112" s="92"/>
      <c r="BU112" s="208"/>
      <c r="BV112" s="315"/>
    </row>
    <row r="113" spans="6:74"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315"/>
      <c r="AU113" s="208"/>
      <c r="AV113" s="92"/>
      <c r="AW113" s="92"/>
      <c r="AX113" s="315"/>
      <c r="AY113" s="215"/>
      <c r="AZ113" s="131"/>
      <c r="BA113" s="131"/>
      <c r="BB113" s="131"/>
      <c r="BC113" s="223"/>
      <c r="BD113" s="223"/>
      <c r="BE113" s="223"/>
      <c r="BF113" s="151"/>
      <c r="BG113" s="151"/>
      <c r="BH113" s="151"/>
      <c r="BI113" s="151"/>
      <c r="BJ113" s="151"/>
      <c r="BK113" s="151"/>
      <c r="BL113" s="151"/>
      <c r="BM113" s="151"/>
      <c r="BN113" s="208"/>
      <c r="BO113" s="92"/>
      <c r="BP113" s="92"/>
      <c r="BQ113" s="92"/>
      <c r="BR113" s="92"/>
      <c r="BS113" s="92"/>
      <c r="BT113" s="92"/>
      <c r="BU113" s="208"/>
      <c r="BV113" s="315"/>
    </row>
    <row r="114" spans="6:74"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315"/>
      <c r="AU114" s="208"/>
      <c r="AV114" s="92"/>
      <c r="AW114" s="92"/>
      <c r="AX114" s="315"/>
      <c r="AY114" s="215"/>
      <c r="AZ114" s="131"/>
      <c r="BA114" s="131"/>
      <c r="BB114" s="131"/>
      <c r="BC114" s="223"/>
      <c r="BD114" s="223"/>
      <c r="BE114" s="223"/>
      <c r="BF114" s="151"/>
      <c r="BG114" s="151"/>
      <c r="BH114" s="151"/>
      <c r="BI114" s="151"/>
      <c r="BJ114" s="151"/>
      <c r="BK114" s="151"/>
      <c r="BL114" s="151"/>
      <c r="BM114" s="151"/>
      <c r="BN114" s="208"/>
      <c r="BO114" s="92"/>
      <c r="BP114" s="92"/>
      <c r="BQ114" s="92"/>
      <c r="BR114" s="92"/>
      <c r="BS114" s="92"/>
      <c r="BT114" s="92"/>
      <c r="BU114" s="208"/>
      <c r="BV114" s="315"/>
    </row>
    <row r="115" spans="6:74"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315"/>
      <c r="AU115" s="208"/>
      <c r="AV115" s="92"/>
      <c r="AW115" s="92"/>
      <c r="AX115" s="315"/>
      <c r="AY115" s="215"/>
      <c r="AZ115" s="131"/>
      <c r="BA115" s="131"/>
      <c r="BB115" s="131"/>
      <c r="BC115" s="223"/>
      <c r="BD115" s="223"/>
      <c r="BE115" s="223"/>
      <c r="BF115" s="151"/>
      <c r="BG115" s="151"/>
      <c r="BH115" s="151"/>
      <c r="BI115" s="151"/>
      <c r="BJ115" s="151"/>
      <c r="BK115" s="151"/>
      <c r="BL115" s="151"/>
      <c r="BM115" s="151"/>
      <c r="BN115" s="208"/>
      <c r="BO115" s="92"/>
      <c r="BP115" s="92"/>
      <c r="BQ115" s="92"/>
      <c r="BR115" s="92"/>
      <c r="BS115" s="92"/>
      <c r="BT115" s="92"/>
      <c r="BU115" s="208"/>
      <c r="BV115" s="315"/>
    </row>
    <row r="116" spans="6:74"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315"/>
      <c r="AU116" s="208"/>
      <c r="AV116" s="92"/>
      <c r="AW116" s="92"/>
      <c r="AX116" s="315"/>
      <c r="AY116" s="215"/>
      <c r="AZ116" s="131"/>
      <c r="BA116" s="131"/>
      <c r="BB116" s="131"/>
      <c r="BC116" s="223"/>
      <c r="BD116" s="223"/>
      <c r="BE116" s="223"/>
      <c r="BF116" s="151"/>
      <c r="BG116" s="151"/>
      <c r="BH116" s="151"/>
      <c r="BI116" s="151"/>
      <c r="BJ116" s="151"/>
      <c r="BK116" s="151"/>
      <c r="BL116" s="151"/>
      <c r="BM116" s="151"/>
      <c r="BN116" s="208"/>
      <c r="BO116" s="92"/>
      <c r="BP116" s="92"/>
      <c r="BQ116" s="92"/>
      <c r="BR116" s="92"/>
      <c r="BS116" s="92"/>
      <c r="BT116" s="92"/>
      <c r="BU116" s="208"/>
      <c r="BV116" s="315"/>
    </row>
    <row r="117" spans="6:74"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315"/>
      <c r="AU117" s="208"/>
      <c r="AV117" s="92"/>
      <c r="AW117" s="92"/>
      <c r="AX117" s="315"/>
      <c r="AY117" s="215"/>
      <c r="AZ117" s="131"/>
      <c r="BA117" s="131"/>
      <c r="BB117" s="131"/>
      <c r="BC117" s="223"/>
      <c r="BD117" s="223"/>
      <c r="BE117" s="223"/>
      <c r="BF117" s="151"/>
      <c r="BG117" s="151"/>
      <c r="BH117" s="151"/>
      <c r="BI117" s="151"/>
      <c r="BJ117" s="151"/>
      <c r="BK117" s="151"/>
      <c r="BL117" s="151"/>
      <c r="BM117" s="151"/>
      <c r="BN117" s="208"/>
      <c r="BO117" s="92"/>
      <c r="BP117" s="92"/>
      <c r="BQ117" s="92"/>
      <c r="BR117" s="92"/>
      <c r="BS117" s="92"/>
      <c r="BT117" s="92"/>
      <c r="BU117" s="208"/>
      <c r="BV117" s="315"/>
    </row>
    <row r="118" spans="6:74"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315"/>
      <c r="AU118" s="208"/>
      <c r="AV118" s="92"/>
      <c r="AW118" s="92"/>
      <c r="AX118" s="315"/>
      <c r="AY118" s="215"/>
      <c r="AZ118" s="131"/>
      <c r="BA118" s="131"/>
      <c r="BB118" s="131"/>
      <c r="BC118" s="223"/>
      <c r="BD118" s="223"/>
      <c r="BE118" s="223"/>
      <c r="BF118" s="151"/>
      <c r="BG118" s="151"/>
      <c r="BH118" s="151"/>
      <c r="BI118" s="151"/>
      <c r="BJ118" s="151"/>
      <c r="BK118" s="151"/>
      <c r="BL118" s="151"/>
      <c r="BM118" s="151"/>
      <c r="BN118" s="208"/>
      <c r="BO118" s="92"/>
      <c r="BP118" s="92"/>
      <c r="BQ118" s="92"/>
      <c r="BR118" s="92"/>
      <c r="BS118" s="92"/>
      <c r="BT118" s="92"/>
      <c r="BU118" s="208"/>
      <c r="BV118" s="315"/>
    </row>
    <row r="119" spans="6:74"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315"/>
      <c r="AU119" s="208"/>
      <c r="AV119" s="92"/>
      <c r="AW119" s="92"/>
      <c r="AX119" s="315"/>
      <c r="AY119" s="215"/>
      <c r="AZ119" s="131"/>
      <c r="BA119" s="131"/>
      <c r="BB119" s="131"/>
      <c r="BC119" s="223"/>
      <c r="BD119" s="223"/>
      <c r="BE119" s="223"/>
      <c r="BF119" s="151"/>
      <c r="BG119" s="151"/>
      <c r="BH119" s="151"/>
      <c r="BI119" s="151"/>
      <c r="BJ119" s="151"/>
      <c r="BK119" s="151"/>
      <c r="BL119" s="151"/>
      <c r="BM119" s="151"/>
      <c r="BN119" s="208"/>
      <c r="BO119" s="92"/>
      <c r="BP119" s="92"/>
      <c r="BQ119" s="92"/>
      <c r="BR119" s="92"/>
      <c r="BS119" s="92"/>
      <c r="BT119" s="92"/>
      <c r="BU119" s="208"/>
      <c r="BV119" s="315"/>
    </row>
    <row r="120" spans="6:74"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315"/>
      <c r="AU120" s="208"/>
      <c r="AV120" s="92"/>
      <c r="AW120" s="92"/>
      <c r="AX120" s="315"/>
      <c r="AY120" s="215"/>
      <c r="AZ120" s="131"/>
      <c r="BA120" s="131"/>
      <c r="BB120" s="131"/>
      <c r="BC120" s="223"/>
      <c r="BD120" s="223"/>
      <c r="BE120" s="223"/>
      <c r="BF120" s="151"/>
      <c r="BG120" s="151"/>
      <c r="BH120" s="151"/>
      <c r="BI120" s="151"/>
      <c r="BJ120" s="151"/>
      <c r="BK120" s="151"/>
      <c r="BL120" s="151"/>
      <c r="BM120" s="151"/>
      <c r="BN120" s="208"/>
      <c r="BO120" s="92"/>
      <c r="BP120" s="92"/>
      <c r="BQ120" s="92"/>
      <c r="BR120" s="92"/>
      <c r="BS120" s="92"/>
      <c r="BT120" s="92"/>
      <c r="BU120" s="208"/>
      <c r="BV120" s="315"/>
    </row>
    <row r="121" spans="6:74"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315"/>
      <c r="AU121" s="208"/>
      <c r="AV121" s="92"/>
      <c r="AW121" s="92"/>
      <c r="AX121" s="315"/>
      <c r="AY121" s="215"/>
      <c r="AZ121" s="131"/>
      <c r="BA121" s="131"/>
      <c r="BB121" s="131"/>
      <c r="BC121" s="223"/>
      <c r="BD121" s="223"/>
      <c r="BE121" s="223"/>
      <c r="BF121" s="151"/>
      <c r="BG121" s="151"/>
      <c r="BH121" s="151"/>
      <c r="BI121" s="151"/>
      <c r="BJ121" s="151"/>
      <c r="BK121" s="151"/>
      <c r="BL121" s="151"/>
      <c r="BM121" s="151"/>
      <c r="BN121" s="208"/>
      <c r="BO121" s="92"/>
      <c r="BP121" s="92"/>
      <c r="BQ121" s="92"/>
      <c r="BR121" s="92"/>
      <c r="BS121" s="92"/>
      <c r="BT121" s="92"/>
      <c r="BU121" s="208"/>
      <c r="BV121" s="315"/>
    </row>
    <row r="122" spans="6:74"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315"/>
      <c r="AU122" s="208"/>
      <c r="AV122" s="92"/>
      <c r="AW122" s="92"/>
      <c r="AX122" s="315"/>
      <c r="AY122" s="215"/>
      <c r="AZ122" s="131"/>
      <c r="BA122" s="131"/>
      <c r="BB122" s="131"/>
      <c r="BC122" s="223"/>
      <c r="BD122" s="223"/>
      <c r="BE122" s="223"/>
      <c r="BF122" s="151"/>
      <c r="BG122" s="151"/>
      <c r="BH122" s="151"/>
      <c r="BI122" s="151"/>
      <c r="BJ122" s="151"/>
      <c r="BK122" s="151"/>
      <c r="BL122" s="151"/>
      <c r="BM122" s="151"/>
      <c r="BN122" s="208"/>
      <c r="BO122" s="92"/>
      <c r="BP122" s="92"/>
      <c r="BQ122" s="92"/>
      <c r="BR122" s="92"/>
      <c r="BS122" s="92"/>
      <c r="BT122" s="92"/>
      <c r="BU122" s="208"/>
      <c r="BV122" s="315"/>
    </row>
    <row r="123" spans="6:74"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315"/>
      <c r="AU123" s="208"/>
      <c r="AV123" s="92"/>
      <c r="AW123" s="92"/>
      <c r="AX123" s="315"/>
      <c r="AY123" s="215"/>
      <c r="AZ123" s="131"/>
      <c r="BA123" s="131"/>
      <c r="BB123" s="131"/>
      <c r="BC123" s="223"/>
      <c r="BD123" s="223"/>
      <c r="BE123" s="223"/>
      <c r="BF123" s="151"/>
      <c r="BG123" s="151"/>
      <c r="BH123" s="151"/>
      <c r="BI123" s="151"/>
      <c r="BJ123" s="151"/>
      <c r="BK123" s="151"/>
      <c r="BL123" s="151"/>
      <c r="BM123" s="151"/>
      <c r="BN123" s="208"/>
      <c r="BO123" s="92"/>
      <c r="BP123" s="92"/>
      <c r="BQ123" s="92"/>
      <c r="BR123" s="92"/>
      <c r="BS123" s="92"/>
      <c r="BT123" s="92"/>
      <c r="BU123" s="208"/>
      <c r="BV123" s="315"/>
    </row>
    <row r="124" spans="6:74"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315"/>
      <c r="AU124" s="208"/>
      <c r="AV124" s="92"/>
      <c r="AW124" s="92"/>
      <c r="AX124" s="315"/>
      <c r="AY124" s="215"/>
      <c r="AZ124" s="131"/>
      <c r="BA124" s="131"/>
      <c r="BB124" s="131"/>
      <c r="BC124" s="223"/>
      <c r="BD124" s="223"/>
      <c r="BE124" s="223"/>
      <c r="BF124" s="151"/>
      <c r="BG124" s="151"/>
      <c r="BH124" s="151"/>
      <c r="BI124" s="151"/>
      <c r="BJ124" s="151"/>
      <c r="BK124" s="151"/>
      <c r="BL124" s="151"/>
      <c r="BM124" s="151"/>
      <c r="BN124" s="208"/>
      <c r="BO124" s="92"/>
      <c r="BP124" s="92"/>
      <c r="BQ124" s="92"/>
      <c r="BR124" s="92"/>
      <c r="BS124" s="92"/>
      <c r="BT124" s="92"/>
      <c r="BU124" s="208"/>
      <c r="BV124" s="315"/>
    </row>
    <row r="125" spans="6:74"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315"/>
      <c r="AU125" s="208"/>
      <c r="AV125" s="92"/>
      <c r="AW125" s="92"/>
      <c r="AX125" s="315"/>
      <c r="AY125" s="215"/>
      <c r="AZ125" s="131"/>
      <c r="BA125" s="131"/>
      <c r="BB125" s="131"/>
      <c r="BC125" s="223"/>
      <c r="BD125" s="223"/>
      <c r="BE125" s="223"/>
      <c r="BF125" s="151"/>
      <c r="BG125" s="151"/>
      <c r="BH125" s="151"/>
      <c r="BI125" s="151"/>
      <c r="BJ125" s="151"/>
      <c r="BK125" s="151"/>
      <c r="BL125" s="151"/>
      <c r="BM125" s="151"/>
      <c r="BN125" s="208"/>
      <c r="BO125" s="92"/>
      <c r="BP125" s="92"/>
      <c r="BQ125" s="92"/>
      <c r="BR125" s="92"/>
      <c r="BS125" s="92"/>
      <c r="BT125" s="92"/>
      <c r="BU125" s="208"/>
      <c r="BV125" s="315"/>
    </row>
    <row r="126" spans="6:74"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315"/>
      <c r="AU126" s="208"/>
      <c r="AV126" s="92"/>
      <c r="AW126" s="92"/>
      <c r="AX126" s="315"/>
      <c r="AY126" s="215"/>
      <c r="AZ126" s="131"/>
      <c r="BA126" s="131"/>
      <c r="BB126" s="131"/>
      <c r="BC126" s="223"/>
      <c r="BD126" s="223"/>
      <c r="BE126" s="223"/>
      <c r="BF126" s="151"/>
      <c r="BG126" s="151"/>
      <c r="BH126" s="151"/>
      <c r="BI126" s="151"/>
      <c r="BJ126" s="151"/>
      <c r="BK126" s="151"/>
      <c r="BL126" s="151"/>
      <c r="BM126" s="151"/>
      <c r="BN126" s="208"/>
      <c r="BO126" s="92"/>
      <c r="BP126" s="92"/>
      <c r="BQ126" s="92"/>
      <c r="BR126" s="92"/>
      <c r="BS126" s="92"/>
      <c r="BT126" s="92"/>
      <c r="BU126" s="208"/>
      <c r="BV126" s="315"/>
    </row>
    <row r="127" spans="6:74"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315"/>
      <c r="AU127" s="208"/>
      <c r="AV127" s="92"/>
      <c r="AW127" s="92"/>
      <c r="AX127" s="315"/>
      <c r="AY127" s="215"/>
      <c r="AZ127" s="131"/>
      <c r="BA127" s="131"/>
      <c r="BB127" s="131"/>
      <c r="BC127" s="223"/>
      <c r="BD127" s="223"/>
      <c r="BE127" s="223"/>
      <c r="BF127" s="151"/>
      <c r="BG127" s="151"/>
      <c r="BH127" s="151"/>
      <c r="BI127" s="151"/>
      <c r="BJ127" s="151"/>
      <c r="BK127" s="151"/>
      <c r="BL127" s="151"/>
      <c r="BM127" s="151"/>
      <c r="BN127" s="208"/>
      <c r="BO127" s="92"/>
      <c r="BP127" s="92"/>
      <c r="BQ127" s="92"/>
      <c r="BR127" s="92"/>
      <c r="BS127" s="92"/>
      <c r="BT127" s="92"/>
      <c r="BU127" s="208"/>
      <c r="BV127" s="315"/>
    </row>
    <row r="128" spans="6:74"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315"/>
      <c r="AU128" s="208"/>
      <c r="AV128" s="92"/>
      <c r="AW128" s="92"/>
      <c r="AX128" s="315"/>
      <c r="AY128" s="215"/>
      <c r="AZ128" s="131"/>
      <c r="BA128" s="131"/>
      <c r="BB128" s="131"/>
      <c r="BC128" s="223"/>
      <c r="BD128" s="223"/>
      <c r="BE128" s="223"/>
      <c r="BF128" s="151"/>
      <c r="BG128" s="151"/>
      <c r="BH128" s="151"/>
      <c r="BI128" s="151"/>
      <c r="BJ128" s="151"/>
      <c r="BK128" s="151"/>
      <c r="BL128" s="151"/>
      <c r="BM128" s="151"/>
      <c r="BN128" s="208"/>
      <c r="BO128" s="92"/>
      <c r="BP128" s="92"/>
      <c r="BQ128" s="92"/>
      <c r="BR128" s="92"/>
      <c r="BS128" s="92"/>
      <c r="BT128" s="92"/>
      <c r="BU128" s="208"/>
      <c r="BV128" s="315"/>
    </row>
    <row r="129" spans="6:74"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315"/>
      <c r="AU129" s="208"/>
      <c r="AV129" s="92"/>
      <c r="AW129" s="92"/>
      <c r="AX129" s="315"/>
      <c r="AY129" s="215"/>
      <c r="AZ129" s="131"/>
      <c r="BA129" s="131"/>
      <c r="BB129" s="131"/>
      <c r="BC129" s="223"/>
      <c r="BD129" s="223"/>
      <c r="BE129" s="223"/>
      <c r="BF129" s="151"/>
      <c r="BG129" s="151"/>
      <c r="BH129" s="151"/>
      <c r="BI129" s="151"/>
      <c r="BJ129" s="151"/>
      <c r="BK129" s="151"/>
      <c r="BL129" s="151"/>
      <c r="BM129" s="151"/>
      <c r="BN129" s="208"/>
      <c r="BO129" s="92"/>
      <c r="BP129" s="92"/>
      <c r="BQ129" s="92"/>
      <c r="BR129" s="92"/>
      <c r="BS129" s="92"/>
      <c r="BT129" s="92"/>
      <c r="BU129" s="208"/>
      <c r="BV129" s="315"/>
    </row>
    <row r="130" spans="6:74"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315"/>
      <c r="AU130" s="208"/>
      <c r="AV130" s="92"/>
      <c r="AW130" s="92"/>
      <c r="AX130" s="315"/>
      <c r="AY130" s="215"/>
      <c r="AZ130" s="131"/>
      <c r="BA130" s="131"/>
      <c r="BB130" s="131"/>
      <c r="BC130" s="223"/>
      <c r="BD130" s="223"/>
      <c r="BE130" s="223"/>
      <c r="BF130" s="151"/>
      <c r="BG130" s="151"/>
      <c r="BH130" s="151"/>
      <c r="BI130" s="151"/>
      <c r="BJ130" s="151"/>
      <c r="BK130" s="151"/>
      <c r="BL130" s="151"/>
      <c r="BM130" s="151"/>
      <c r="BN130" s="208"/>
      <c r="BO130" s="92"/>
      <c r="BP130" s="92"/>
      <c r="BQ130" s="92"/>
      <c r="BR130" s="92"/>
      <c r="BS130" s="92"/>
      <c r="BT130" s="92"/>
      <c r="BU130" s="208"/>
      <c r="BV130" s="315"/>
    </row>
    <row r="131" spans="6:74"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315"/>
      <c r="AU131" s="208"/>
      <c r="AV131" s="92"/>
      <c r="AW131" s="92"/>
      <c r="AX131" s="315"/>
      <c r="AY131" s="215"/>
      <c r="AZ131" s="131"/>
      <c r="BA131" s="131"/>
      <c r="BB131" s="131"/>
      <c r="BC131" s="223"/>
      <c r="BD131" s="223"/>
      <c r="BE131" s="223"/>
      <c r="BF131" s="151"/>
      <c r="BG131" s="151"/>
      <c r="BH131" s="151"/>
      <c r="BI131" s="151"/>
      <c r="BJ131" s="151"/>
      <c r="BK131" s="151"/>
      <c r="BL131" s="151"/>
      <c r="BM131" s="151"/>
      <c r="BN131" s="208"/>
      <c r="BO131" s="92"/>
      <c r="BP131" s="92"/>
      <c r="BQ131" s="92"/>
      <c r="BR131" s="92"/>
      <c r="BS131" s="92"/>
      <c r="BT131" s="92"/>
      <c r="BU131" s="208"/>
      <c r="BV131" s="315"/>
    </row>
    <row r="132" spans="6:74"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315"/>
      <c r="AU132" s="208"/>
      <c r="AV132" s="92"/>
      <c r="AW132" s="92"/>
      <c r="AX132" s="315"/>
      <c r="AY132" s="215"/>
      <c r="AZ132" s="131"/>
      <c r="BA132" s="131"/>
      <c r="BB132" s="131"/>
      <c r="BC132" s="223"/>
      <c r="BD132" s="223"/>
      <c r="BE132" s="223"/>
      <c r="BF132" s="151"/>
      <c r="BG132" s="151"/>
      <c r="BH132" s="151"/>
      <c r="BI132" s="151"/>
      <c r="BJ132" s="151"/>
      <c r="BK132" s="151"/>
      <c r="BL132" s="151"/>
      <c r="BM132" s="151"/>
      <c r="BN132" s="208"/>
      <c r="BO132" s="92"/>
      <c r="BP132" s="92"/>
      <c r="BQ132" s="92"/>
      <c r="BR132" s="92"/>
      <c r="BS132" s="92"/>
      <c r="BT132" s="92"/>
      <c r="BU132" s="208"/>
      <c r="BV132" s="315"/>
    </row>
    <row r="133" spans="6:74"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315"/>
      <c r="AU133" s="208"/>
      <c r="AV133" s="92"/>
      <c r="AW133" s="92"/>
      <c r="AX133" s="315"/>
      <c r="AY133" s="215"/>
      <c r="AZ133" s="131"/>
      <c r="BA133" s="131"/>
      <c r="BB133" s="131"/>
      <c r="BC133" s="223"/>
      <c r="BD133" s="223"/>
      <c r="BE133" s="223"/>
      <c r="BF133" s="151"/>
      <c r="BG133" s="151"/>
      <c r="BH133" s="151"/>
      <c r="BI133" s="151"/>
      <c r="BJ133" s="151"/>
      <c r="BK133" s="151"/>
      <c r="BL133" s="151"/>
      <c r="BM133" s="151"/>
      <c r="BN133" s="208"/>
      <c r="BO133" s="92"/>
      <c r="BP133" s="92"/>
      <c r="BQ133" s="92"/>
      <c r="BR133" s="92"/>
      <c r="BS133" s="92"/>
      <c r="BT133" s="92"/>
      <c r="BU133" s="208"/>
      <c r="BV133" s="315"/>
    </row>
    <row r="134" spans="6:74"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315"/>
      <c r="AU134" s="208"/>
      <c r="AV134" s="92"/>
      <c r="AW134" s="92"/>
      <c r="AX134" s="315"/>
      <c r="AY134" s="215"/>
      <c r="AZ134" s="131"/>
      <c r="BA134" s="131"/>
      <c r="BB134" s="131"/>
      <c r="BC134" s="223"/>
      <c r="BD134" s="223"/>
      <c r="BE134" s="223"/>
      <c r="BF134" s="151"/>
      <c r="BG134" s="151"/>
      <c r="BH134" s="151"/>
      <c r="BI134" s="151"/>
      <c r="BJ134" s="151"/>
      <c r="BK134" s="151"/>
      <c r="BL134" s="151"/>
      <c r="BM134" s="151"/>
      <c r="BN134" s="208"/>
      <c r="BO134" s="92"/>
      <c r="BP134" s="92"/>
      <c r="BQ134" s="92"/>
      <c r="BR134" s="92"/>
      <c r="BS134" s="92"/>
      <c r="BT134" s="92"/>
      <c r="BU134" s="208"/>
      <c r="BV134" s="315"/>
    </row>
    <row r="135" spans="6:74"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315"/>
      <c r="AU135" s="208"/>
      <c r="AV135" s="92"/>
      <c r="AW135" s="92"/>
      <c r="AX135" s="315"/>
      <c r="AY135" s="215"/>
      <c r="AZ135" s="131"/>
      <c r="BA135" s="131"/>
      <c r="BB135" s="131"/>
      <c r="BC135" s="223"/>
      <c r="BD135" s="223"/>
      <c r="BE135" s="223"/>
      <c r="BF135" s="151"/>
      <c r="BG135" s="151"/>
      <c r="BH135" s="151"/>
      <c r="BI135" s="151"/>
      <c r="BJ135" s="151"/>
      <c r="BK135" s="151"/>
      <c r="BL135" s="151"/>
      <c r="BM135" s="151"/>
      <c r="BN135" s="208"/>
      <c r="BO135" s="92"/>
      <c r="BP135" s="92"/>
      <c r="BQ135" s="92"/>
      <c r="BR135" s="92"/>
      <c r="BS135" s="92"/>
      <c r="BT135" s="92"/>
      <c r="BU135" s="208"/>
      <c r="BV135" s="315"/>
    </row>
    <row r="136" spans="6:74"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315"/>
      <c r="AU136" s="208"/>
      <c r="AV136" s="92"/>
      <c r="AW136" s="92"/>
      <c r="AX136" s="315"/>
      <c r="AY136" s="215"/>
      <c r="AZ136" s="131"/>
      <c r="BA136" s="131"/>
      <c r="BB136" s="131"/>
      <c r="BC136" s="223"/>
      <c r="BD136" s="223"/>
      <c r="BE136" s="223"/>
      <c r="BF136" s="151"/>
      <c r="BG136" s="151"/>
      <c r="BH136" s="151"/>
      <c r="BI136" s="151"/>
      <c r="BJ136" s="151"/>
      <c r="BK136" s="151"/>
      <c r="BL136" s="151"/>
      <c r="BM136" s="151"/>
      <c r="BN136" s="208"/>
      <c r="BO136" s="92"/>
      <c r="BP136" s="92"/>
      <c r="BQ136" s="92"/>
      <c r="BR136" s="92"/>
      <c r="BS136" s="92"/>
      <c r="BT136" s="92"/>
      <c r="BU136" s="208"/>
      <c r="BV136" s="315"/>
    </row>
    <row r="137" spans="6:74"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315"/>
      <c r="AU137" s="208"/>
      <c r="AV137" s="92"/>
      <c r="AW137" s="92"/>
      <c r="AX137" s="315"/>
      <c r="AY137" s="215"/>
      <c r="AZ137" s="131"/>
      <c r="BA137" s="131"/>
      <c r="BB137" s="131"/>
      <c r="BC137" s="223"/>
      <c r="BD137" s="223"/>
      <c r="BE137" s="223"/>
      <c r="BF137" s="151"/>
      <c r="BG137" s="151"/>
      <c r="BH137" s="151"/>
      <c r="BI137" s="151"/>
      <c r="BJ137" s="151"/>
      <c r="BK137" s="151"/>
      <c r="BL137" s="151"/>
      <c r="BM137" s="151"/>
      <c r="BN137" s="208"/>
      <c r="BO137" s="92"/>
      <c r="BP137" s="92"/>
      <c r="BQ137" s="92"/>
      <c r="BR137" s="92"/>
      <c r="BS137" s="92"/>
      <c r="BT137" s="92"/>
      <c r="BU137" s="208"/>
      <c r="BV137" s="315"/>
    </row>
    <row r="138" spans="6:74"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315"/>
      <c r="AU138" s="208"/>
      <c r="AV138" s="92"/>
      <c r="AW138" s="92"/>
      <c r="AX138" s="315"/>
      <c r="AY138" s="215"/>
      <c r="AZ138" s="131"/>
      <c r="BA138" s="131"/>
      <c r="BB138" s="131"/>
      <c r="BC138" s="223"/>
      <c r="BD138" s="223"/>
      <c r="BE138" s="223"/>
      <c r="BF138" s="151"/>
      <c r="BG138" s="151"/>
      <c r="BH138" s="151"/>
      <c r="BI138" s="151"/>
      <c r="BJ138" s="151"/>
      <c r="BK138" s="151"/>
      <c r="BL138" s="151"/>
      <c r="BM138" s="151"/>
      <c r="BN138" s="208"/>
      <c r="BO138" s="92"/>
      <c r="BP138" s="92"/>
      <c r="BQ138" s="92"/>
      <c r="BR138" s="92"/>
      <c r="BS138" s="92"/>
      <c r="BT138" s="92"/>
      <c r="BU138" s="208"/>
      <c r="BV138" s="315"/>
    </row>
    <row r="139" spans="6:74"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315"/>
      <c r="AU139" s="208"/>
      <c r="AV139" s="92"/>
      <c r="AW139" s="92"/>
      <c r="AX139" s="315"/>
      <c r="AY139" s="215"/>
      <c r="AZ139" s="131"/>
      <c r="BA139" s="131"/>
      <c r="BB139" s="131"/>
      <c r="BC139" s="223"/>
      <c r="BD139" s="223"/>
      <c r="BE139" s="223"/>
      <c r="BF139" s="151"/>
      <c r="BG139" s="151"/>
      <c r="BH139" s="151"/>
      <c r="BI139" s="151"/>
      <c r="BJ139" s="151"/>
      <c r="BK139" s="151"/>
      <c r="BL139" s="151"/>
      <c r="BM139" s="151"/>
      <c r="BN139" s="208"/>
      <c r="BO139" s="92"/>
      <c r="BP139" s="92"/>
      <c r="BQ139" s="92"/>
      <c r="BR139" s="92"/>
      <c r="BS139" s="92"/>
      <c r="BT139" s="92"/>
      <c r="BU139" s="208"/>
      <c r="BV139" s="315"/>
    </row>
    <row r="140" spans="6:74"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315"/>
      <c r="AU140" s="208"/>
      <c r="AV140" s="92"/>
      <c r="AW140" s="92"/>
      <c r="AX140" s="315"/>
      <c r="AY140" s="215"/>
      <c r="AZ140" s="131"/>
      <c r="BA140" s="131"/>
      <c r="BB140" s="131"/>
      <c r="BC140" s="223"/>
      <c r="BD140" s="223"/>
      <c r="BE140" s="223"/>
      <c r="BF140" s="151"/>
      <c r="BG140" s="151"/>
      <c r="BH140" s="151"/>
      <c r="BI140" s="151"/>
      <c r="BJ140" s="151"/>
      <c r="BK140" s="151"/>
      <c r="BL140" s="151"/>
      <c r="BM140" s="151"/>
      <c r="BN140" s="208"/>
      <c r="BO140" s="92"/>
      <c r="BP140" s="92"/>
      <c r="BQ140" s="92"/>
      <c r="BR140" s="92"/>
      <c r="BS140" s="92"/>
      <c r="BT140" s="92"/>
      <c r="BU140" s="208"/>
      <c r="BV140" s="315"/>
    </row>
    <row r="141" spans="6:74"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315"/>
      <c r="AU141" s="208"/>
      <c r="AV141" s="92"/>
      <c r="AW141" s="92"/>
      <c r="AX141" s="315"/>
      <c r="AY141" s="215"/>
      <c r="AZ141" s="131"/>
      <c r="BA141" s="131"/>
      <c r="BB141" s="131"/>
      <c r="BC141" s="223"/>
      <c r="BD141" s="223"/>
      <c r="BE141" s="223"/>
      <c r="BF141" s="151"/>
      <c r="BG141" s="151"/>
      <c r="BH141" s="151"/>
      <c r="BI141" s="151"/>
      <c r="BJ141" s="151"/>
      <c r="BK141" s="151"/>
      <c r="BL141" s="151"/>
      <c r="BM141" s="151"/>
      <c r="BN141" s="208"/>
      <c r="BO141" s="92"/>
      <c r="BP141" s="92"/>
      <c r="BQ141" s="92"/>
      <c r="BR141" s="92"/>
      <c r="BS141" s="92"/>
      <c r="BT141" s="92"/>
      <c r="BU141" s="208"/>
      <c r="BV141" s="315"/>
    </row>
    <row r="142" spans="6:74"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315"/>
      <c r="AU142" s="208"/>
      <c r="AV142" s="92"/>
      <c r="AW142" s="92"/>
      <c r="AX142" s="315"/>
      <c r="AY142" s="215"/>
      <c r="AZ142" s="131"/>
      <c r="BA142" s="131"/>
      <c r="BB142" s="131"/>
      <c r="BC142" s="223"/>
      <c r="BD142" s="223"/>
      <c r="BE142" s="223"/>
      <c r="BF142" s="151"/>
      <c r="BG142" s="151"/>
      <c r="BH142" s="151"/>
      <c r="BI142" s="151"/>
      <c r="BJ142" s="151"/>
      <c r="BK142" s="151"/>
      <c r="BL142" s="151"/>
      <c r="BM142" s="151"/>
      <c r="BN142" s="208"/>
      <c r="BO142" s="92"/>
      <c r="BP142" s="92"/>
      <c r="BQ142" s="92"/>
      <c r="BR142" s="92"/>
      <c r="BS142" s="92"/>
      <c r="BT142" s="92"/>
      <c r="BU142" s="208"/>
      <c r="BV142" s="315"/>
    </row>
    <row r="143" spans="6:74"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315"/>
      <c r="AU143" s="208"/>
      <c r="AV143" s="92"/>
      <c r="AW143" s="92"/>
      <c r="AX143" s="315"/>
      <c r="AY143" s="215"/>
      <c r="AZ143" s="131"/>
      <c r="BA143" s="131"/>
      <c r="BB143" s="131"/>
      <c r="BC143" s="223"/>
      <c r="BD143" s="223"/>
      <c r="BE143" s="223"/>
      <c r="BF143" s="151"/>
      <c r="BG143" s="151"/>
      <c r="BH143" s="151"/>
      <c r="BI143" s="151"/>
      <c r="BJ143" s="151"/>
      <c r="BK143" s="151"/>
      <c r="BL143" s="151"/>
      <c r="BM143" s="151"/>
      <c r="BN143" s="208"/>
      <c r="BO143" s="92"/>
      <c r="BP143" s="92"/>
      <c r="BQ143" s="92"/>
      <c r="BR143" s="92"/>
      <c r="BS143" s="92"/>
      <c r="BT143" s="92"/>
      <c r="BU143" s="208"/>
      <c r="BV143" s="315"/>
    </row>
    <row r="144" spans="6:74"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315"/>
      <c r="AU144" s="208"/>
      <c r="AV144" s="92"/>
      <c r="AW144" s="92"/>
      <c r="AX144" s="315"/>
      <c r="AY144" s="215"/>
      <c r="AZ144" s="131"/>
      <c r="BA144" s="131"/>
      <c r="BB144" s="131"/>
      <c r="BC144" s="223"/>
      <c r="BD144" s="223"/>
      <c r="BE144" s="223"/>
      <c r="BF144" s="151"/>
      <c r="BG144" s="151"/>
      <c r="BH144" s="151"/>
      <c r="BI144" s="151"/>
      <c r="BJ144" s="151"/>
      <c r="BK144" s="151"/>
      <c r="BL144" s="151"/>
      <c r="BM144" s="151"/>
      <c r="BN144" s="208"/>
      <c r="BO144" s="92"/>
      <c r="BP144" s="92"/>
      <c r="BQ144" s="92"/>
      <c r="BR144" s="92"/>
      <c r="BS144" s="92"/>
      <c r="BT144" s="92"/>
      <c r="BU144" s="208"/>
      <c r="BV144" s="315"/>
    </row>
    <row r="145" spans="6:74"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315"/>
      <c r="AU145" s="208"/>
      <c r="AV145" s="92"/>
      <c r="AW145" s="92"/>
      <c r="AX145" s="315"/>
      <c r="AY145" s="215"/>
      <c r="AZ145" s="131"/>
      <c r="BA145" s="131"/>
      <c r="BB145" s="131"/>
      <c r="BC145" s="223"/>
      <c r="BD145" s="223"/>
      <c r="BE145" s="223"/>
      <c r="BF145" s="151"/>
      <c r="BG145" s="151"/>
      <c r="BH145" s="151"/>
      <c r="BI145" s="151"/>
      <c r="BJ145" s="151"/>
      <c r="BK145" s="151"/>
      <c r="BL145" s="151"/>
      <c r="BM145" s="151"/>
      <c r="BN145" s="208"/>
      <c r="BO145" s="92"/>
      <c r="BP145" s="92"/>
      <c r="BQ145" s="92"/>
      <c r="BR145" s="92"/>
      <c r="BS145" s="92"/>
      <c r="BT145" s="92"/>
      <c r="BU145" s="208"/>
      <c r="BV145" s="315"/>
    </row>
    <row r="146" spans="6:74"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315"/>
      <c r="AU146" s="208"/>
      <c r="AV146" s="92"/>
      <c r="AW146" s="92"/>
      <c r="AX146" s="315"/>
      <c r="AY146" s="215"/>
      <c r="AZ146" s="131"/>
      <c r="BA146" s="131"/>
      <c r="BB146" s="131"/>
      <c r="BC146" s="223"/>
      <c r="BD146" s="223"/>
      <c r="BE146" s="223"/>
      <c r="BF146" s="151"/>
      <c r="BG146" s="151"/>
      <c r="BH146" s="151"/>
      <c r="BI146" s="151"/>
      <c r="BJ146" s="151"/>
      <c r="BK146" s="151"/>
      <c r="BL146" s="151"/>
      <c r="BM146" s="151"/>
      <c r="BN146" s="208"/>
      <c r="BO146" s="92"/>
      <c r="BP146" s="92"/>
      <c r="BQ146" s="92"/>
      <c r="BR146" s="92"/>
      <c r="BS146" s="92"/>
      <c r="BT146" s="92"/>
      <c r="BU146" s="208"/>
      <c r="BV146" s="315"/>
    </row>
    <row r="147" spans="6:74"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315"/>
      <c r="AU147" s="208"/>
      <c r="AV147" s="92"/>
      <c r="AW147" s="92"/>
      <c r="AX147" s="315"/>
      <c r="AY147" s="215"/>
      <c r="AZ147" s="131"/>
      <c r="BA147" s="131"/>
      <c r="BB147" s="131"/>
      <c r="BC147" s="223"/>
      <c r="BD147" s="223"/>
      <c r="BE147" s="223"/>
      <c r="BF147" s="151"/>
      <c r="BG147" s="151"/>
      <c r="BH147" s="151"/>
      <c r="BI147" s="151"/>
      <c r="BJ147" s="151"/>
      <c r="BK147" s="151"/>
      <c r="BL147" s="151"/>
      <c r="BM147" s="151"/>
      <c r="BN147" s="208"/>
      <c r="BO147" s="92"/>
      <c r="BP147" s="92"/>
      <c r="BQ147" s="92"/>
      <c r="BR147" s="92"/>
      <c r="BS147" s="92"/>
      <c r="BT147" s="92"/>
      <c r="BU147" s="208"/>
      <c r="BV147" s="315"/>
    </row>
    <row r="148" spans="6:74"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315"/>
      <c r="AU148" s="208"/>
      <c r="AV148" s="92"/>
      <c r="AW148" s="92"/>
      <c r="AX148" s="315"/>
      <c r="AY148" s="215"/>
      <c r="AZ148" s="131"/>
      <c r="BA148" s="131"/>
      <c r="BB148" s="131"/>
      <c r="BC148" s="223"/>
      <c r="BD148" s="223"/>
      <c r="BE148" s="223"/>
      <c r="BF148" s="151"/>
      <c r="BG148" s="151"/>
      <c r="BH148" s="151"/>
      <c r="BI148" s="151"/>
      <c r="BJ148" s="151"/>
      <c r="BK148" s="151"/>
      <c r="BL148" s="151"/>
      <c r="BM148" s="151"/>
      <c r="BN148" s="208"/>
      <c r="BO148" s="92"/>
      <c r="BP148" s="92"/>
      <c r="BQ148" s="92"/>
      <c r="BR148" s="92"/>
      <c r="BS148" s="92"/>
      <c r="BT148" s="92"/>
      <c r="BU148" s="208"/>
      <c r="BV148" s="315"/>
    </row>
    <row r="149" spans="6:74"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315"/>
      <c r="AU149" s="208"/>
      <c r="AV149" s="92"/>
      <c r="AW149" s="92"/>
      <c r="AX149" s="315"/>
      <c r="AY149" s="215"/>
      <c r="AZ149" s="131"/>
      <c r="BA149" s="131"/>
      <c r="BB149" s="131"/>
      <c r="BC149" s="223"/>
      <c r="BD149" s="223"/>
      <c r="BE149" s="223"/>
      <c r="BF149" s="151"/>
      <c r="BG149" s="151"/>
      <c r="BH149" s="151"/>
      <c r="BI149" s="151"/>
      <c r="BJ149" s="151"/>
      <c r="BK149" s="151"/>
      <c r="BL149" s="151"/>
      <c r="BM149" s="151"/>
      <c r="BN149" s="208"/>
      <c r="BO149" s="92"/>
      <c r="BP149" s="92"/>
      <c r="BQ149" s="92"/>
      <c r="BR149" s="92"/>
      <c r="BS149" s="92"/>
      <c r="BT149" s="92"/>
      <c r="BU149" s="208"/>
      <c r="BV149" s="315"/>
    </row>
    <row r="150" spans="6:74"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315"/>
      <c r="AU150" s="208"/>
      <c r="AV150" s="92"/>
      <c r="AW150" s="92"/>
      <c r="AX150" s="315"/>
      <c r="AY150" s="215"/>
      <c r="AZ150" s="131"/>
      <c r="BA150" s="131"/>
      <c r="BB150" s="131"/>
      <c r="BC150" s="223"/>
      <c r="BD150" s="223"/>
      <c r="BE150" s="223"/>
      <c r="BF150" s="151"/>
      <c r="BG150" s="151"/>
      <c r="BH150" s="151"/>
      <c r="BI150" s="151"/>
      <c r="BJ150" s="151"/>
      <c r="BK150" s="151"/>
      <c r="BL150" s="151"/>
      <c r="BM150" s="151"/>
      <c r="BN150" s="208"/>
      <c r="BO150" s="92"/>
      <c r="BP150" s="92"/>
      <c r="BQ150" s="92"/>
      <c r="BR150" s="92"/>
      <c r="BS150" s="92"/>
      <c r="BT150" s="92"/>
      <c r="BU150" s="208"/>
      <c r="BV150" s="315"/>
    </row>
    <row r="151" spans="6:74"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315"/>
      <c r="AU151" s="208"/>
      <c r="AV151" s="92"/>
      <c r="AW151" s="92"/>
      <c r="AX151" s="315"/>
      <c r="AY151" s="215"/>
      <c r="AZ151" s="131"/>
      <c r="BA151" s="131"/>
      <c r="BB151" s="131"/>
      <c r="BC151" s="223"/>
      <c r="BD151" s="223"/>
      <c r="BE151" s="223"/>
      <c r="BF151" s="151"/>
      <c r="BG151" s="151"/>
      <c r="BH151" s="151"/>
      <c r="BI151" s="151"/>
      <c r="BJ151" s="151"/>
      <c r="BK151" s="151"/>
      <c r="BL151" s="151"/>
      <c r="BM151" s="151"/>
      <c r="BN151" s="208"/>
      <c r="BO151" s="92"/>
      <c r="BP151" s="92"/>
      <c r="BQ151" s="92"/>
      <c r="BR151" s="92"/>
      <c r="BS151" s="92"/>
      <c r="BT151" s="92"/>
      <c r="BU151" s="208"/>
      <c r="BV151" s="315"/>
    </row>
    <row r="152" spans="6:74"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315"/>
      <c r="AU152" s="208"/>
      <c r="AV152" s="92"/>
      <c r="AW152" s="92"/>
      <c r="AX152" s="315"/>
      <c r="AY152" s="215"/>
      <c r="AZ152" s="131"/>
      <c r="BA152" s="131"/>
      <c r="BB152" s="131"/>
      <c r="BC152" s="223"/>
      <c r="BD152" s="223"/>
      <c r="BE152" s="223"/>
      <c r="BF152" s="151"/>
      <c r="BG152" s="151"/>
      <c r="BH152" s="151"/>
      <c r="BI152" s="151"/>
      <c r="BJ152" s="151"/>
      <c r="BK152" s="151"/>
      <c r="BL152" s="151"/>
      <c r="BM152" s="151"/>
      <c r="BN152" s="208"/>
      <c r="BO152" s="92"/>
      <c r="BP152" s="92"/>
      <c r="BQ152" s="92"/>
      <c r="BR152" s="92"/>
      <c r="BS152" s="92"/>
      <c r="BT152" s="92"/>
      <c r="BU152" s="208"/>
      <c r="BV152" s="315"/>
    </row>
    <row r="153" spans="6:74"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315"/>
      <c r="AU153" s="208"/>
      <c r="AV153" s="92"/>
      <c r="AW153" s="92"/>
      <c r="AX153" s="315"/>
      <c r="AY153" s="215"/>
      <c r="AZ153" s="131"/>
      <c r="BA153" s="131"/>
      <c r="BB153" s="131"/>
      <c r="BC153" s="223"/>
      <c r="BD153" s="223"/>
      <c r="BE153" s="223"/>
      <c r="BF153" s="151"/>
      <c r="BG153" s="151"/>
      <c r="BH153" s="151"/>
      <c r="BI153" s="151"/>
      <c r="BJ153" s="151"/>
      <c r="BK153" s="151"/>
      <c r="BL153" s="151"/>
      <c r="BM153" s="151"/>
      <c r="BN153" s="208"/>
      <c r="BO153" s="92"/>
      <c r="BP153" s="92"/>
      <c r="BQ153" s="92"/>
      <c r="BR153" s="92"/>
      <c r="BS153" s="92"/>
      <c r="BT153" s="92"/>
      <c r="BU153" s="208"/>
      <c r="BV153" s="315"/>
    </row>
    <row r="154" spans="6:74"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315"/>
      <c r="AU154" s="208"/>
      <c r="AV154" s="92"/>
      <c r="AW154" s="92"/>
      <c r="AX154" s="315"/>
      <c r="AY154" s="215"/>
      <c r="AZ154" s="131"/>
      <c r="BA154" s="131"/>
      <c r="BB154" s="131"/>
      <c r="BC154" s="223"/>
      <c r="BD154" s="223"/>
      <c r="BE154" s="223"/>
      <c r="BF154" s="151"/>
      <c r="BG154" s="151"/>
      <c r="BH154" s="151"/>
      <c r="BI154" s="151"/>
      <c r="BJ154" s="151"/>
      <c r="BK154" s="151"/>
      <c r="BL154" s="151"/>
      <c r="BM154" s="151"/>
      <c r="BN154" s="208"/>
      <c r="BO154" s="92"/>
      <c r="BP154" s="92"/>
      <c r="BQ154" s="92"/>
      <c r="BR154" s="92"/>
      <c r="BS154" s="92"/>
      <c r="BT154" s="92"/>
      <c r="BU154" s="208"/>
      <c r="BV154" s="315"/>
    </row>
    <row r="155" spans="6:74"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315"/>
      <c r="AU155" s="208"/>
      <c r="AV155" s="92"/>
      <c r="AW155" s="92"/>
      <c r="AX155" s="315"/>
      <c r="AY155" s="215"/>
      <c r="AZ155" s="131"/>
      <c r="BA155" s="131"/>
      <c r="BB155" s="131"/>
      <c r="BC155" s="223"/>
      <c r="BD155" s="223"/>
      <c r="BE155" s="223"/>
      <c r="BF155" s="151"/>
      <c r="BG155" s="151"/>
      <c r="BH155" s="151"/>
      <c r="BI155" s="151"/>
      <c r="BJ155" s="151"/>
      <c r="BK155" s="151"/>
      <c r="BL155" s="151"/>
      <c r="BM155" s="151"/>
      <c r="BN155" s="208"/>
      <c r="BO155" s="92"/>
      <c r="BP155" s="92"/>
      <c r="BQ155" s="92"/>
      <c r="BR155" s="92"/>
      <c r="BS155" s="92"/>
      <c r="BT155" s="92"/>
      <c r="BU155" s="208"/>
      <c r="BV155" s="315"/>
    </row>
    <row r="156" spans="6:74"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315"/>
      <c r="AU156" s="208"/>
      <c r="AV156" s="92"/>
      <c r="AW156" s="92"/>
      <c r="AX156" s="315"/>
      <c r="AY156" s="215"/>
      <c r="AZ156" s="131"/>
      <c r="BA156" s="131"/>
      <c r="BB156" s="131"/>
      <c r="BC156" s="223"/>
      <c r="BD156" s="223"/>
      <c r="BE156" s="223"/>
      <c r="BF156" s="151"/>
      <c r="BG156" s="151"/>
      <c r="BH156" s="151"/>
      <c r="BI156" s="151"/>
      <c r="BJ156" s="151"/>
      <c r="BK156" s="151"/>
      <c r="BL156" s="151"/>
      <c r="BM156" s="151"/>
      <c r="BN156" s="208"/>
      <c r="BO156" s="92"/>
      <c r="BP156" s="92"/>
      <c r="BQ156" s="92"/>
      <c r="BR156" s="92"/>
      <c r="BS156" s="92"/>
      <c r="BT156" s="92"/>
      <c r="BU156" s="208"/>
      <c r="BV156" s="315"/>
    </row>
    <row r="157" spans="6:74"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315"/>
      <c r="AU157" s="208"/>
      <c r="AV157" s="92"/>
      <c r="AW157" s="92"/>
      <c r="AX157" s="315"/>
      <c r="AY157" s="215"/>
      <c r="AZ157" s="131"/>
      <c r="BA157" s="131"/>
      <c r="BB157" s="131"/>
      <c r="BC157" s="223"/>
      <c r="BD157" s="223"/>
      <c r="BE157" s="223"/>
      <c r="BF157" s="151"/>
      <c r="BG157" s="151"/>
      <c r="BH157" s="151"/>
      <c r="BI157" s="151"/>
      <c r="BJ157" s="151"/>
      <c r="BK157" s="151"/>
      <c r="BL157" s="151"/>
      <c r="BM157" s="151"/>
      <c r="BN157" s="208"/>
      <c r="BO157" s="92"/>
      <c r="BP157" s="92"/>
      <c r="BQ157" s="92"/>
      <c r="BR157" s="92"/>
      <c r="BS157" s="92"/>
      <c r="BT157" s="92"/>
      <c r="BU157" s="208"/>
      <c r="BV157" s="315"/>
    </row>
    <row r="158" spans="6:74"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315"/>
      <c r="AU158" s="208"/>
      <c r="AV158" s="92"/>
      <c r="AW158" s="92"/>
      <c r="AX158" s="315"/>
      <c r="AY158" s="215"/>
      <c r="AZ158" s="131"/>
      <c r="BA158" s="131"/>
      <c r="BB158" s="131"/>
      <c r="BC158" s="223"/>
      <c r="BD158" s="223"/>
      <c r="BE158" s="223"/>
      <c r="BF158" s="151"/>
      <c r="BG158" s="151"/>
      <c r="BH158" s="151"/>
      <c r="BI158" s="151"/>
      <c r="BJ158" s="151"/>
      <c r="BK158" s="151"/>
      <c r="BL158" s="151"/>
      <c r="BM158" s="151"/>
      <c r="BN158" s="208"/>
      <c r="BO158" s="92"/>
      <c r="BP158" s="92"/>
      <c r="BQ158" s="92"/>
      <c r="BR158" s="92"/>
      <c r="BS158" s="92"/>
      <c r="BT158" s="92"/>
      <c r="BU158" s="208"/>
      <c r="BV158" s="315"/>
    </row>
    <row r="159" spans="6:74"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315"/>
      <c r="AU159" s="208"/>
      <c r="AV159" s="92"/>
      <c r="AW159" s="92"/>
      <c r="AX159" s="315"/>
      <c r="AY159" s="215"/>
      <c r="AZ159" s="131"/>
      <c r="BA159" s="131"/>
      <c r="BB159" s="131"/>
      <c r="BC159" s="223"/>
      <c r="BD159" s="223"/>
      <c r="BE159" s="223"/>
      <c r="BF159" s="151"/>
      <c r="BG159" s="151"/>
      <c r="BH159" s="151"/>
      <c r="BI159" s="151"/>
      <c r="BJ159" s="151"/>
      <c r="BK159" s="151"/>
      <c r="BL159" s="151"/>
      <c r="BM159" s="151"/>
      <c r="BN159" s="208"/>
      <c r="BO159" s="92"/>
      <c r="BP159" s="92"/>
      <c r="BQ159" s="92"/>
      <c r="BR159" s="92"/>
      <c r="BS159" s="92"/>
      <c r="BT159" s="92"/>
      <c r="BU159" s="208"/>
      <c r="BV159" s="315"/>
    </row>
    <row r="160" spans="6:74"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315"/>
      <c r="AU160" s="208"/>
      <c r="AV160" s="92"/>
      <c r="AW160" s="92"/>
      <c r="AX160" s="315"/>
      <c r="AY160" s="215"/>
      <c r="AZ160" s="131"/>
      <c r="BA160" s="131"/>
      <c r="BB160" s="131"/>
      <c r="BC160" s="223"/>
      <c r="BD160" s="223"/>
      <c r="BE160" s="223"/>
      <c r="BF160" s="151"/>
      <c r="BG160" s="151"/>
      <c r="BH160" s="151"/>
      <c r="BI160" s="151"/>
      <c r="BJ160" s="151"/>
      <c r="BK160" s="151"/>
      <c r="BL160" s="151"/>
      <c r="BM160" s="151"/>
      <c r="BN160" s="208"/>
      <c r="BO160" s="92"/>
      <c r="BP160" s="92"/>
      <c r="BQ160" s="92"/>
      <c r="BR160" s="92"/>
      <c r="BS160" s="92"/>
      <c r="BT160" s="92"/>
      <c r="BU160" s="208"/>
      <c r="BV160" s="315"/>
    </row>
    <row r="161" spans="6:74"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315"/>
      <c r="AU161" s="208"/>
      <c r="AV161" s="92"/>
      <c r="AW161" s="92"/>
      <c r="AX161" s="315"/>
      <c r="AY161" s="215"/>
      <c r="AZ161" s="131"/>
      <c r="BA161" s="131"/>
      <c r="BB161" s="131"/>
      <c r="BC161" s="223"/>
      <c r="BD161" s="223"/>
      <c r="BE161" s="223"/>
      <c r="BF161" s="151"/>
      <c r="BG161" s="151"/>
      <c r="BH161" s="151"/>
      <c r="BI161" s="151"/>
      <c r="BJ161" s="151"/>
      <c r="BK161" s="151"/>
      <c r="BL161" s="151"/>
      <c r="BM161" s="151"/>
      <c r="BN161" s="208"/>
      <c r="BO161" s="92"/>
      <c r="BP161" s="92"/>
      <c r="BQ161" s="92"/>
      <c r="BR161" s="92"/>
      <c r="BS161" s="92"/>
      <c r="BT161" s="92"/>
      <c r="BU161" s="208"/>
      <c r="BV161" s="315"/>
    </row>
    <row r="162" spans="6:74"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315"/>
      <c r="AU162" s="208"/>
      <c r="AV162" s="92"/>
      <c r="AW162" s="92"/>
      <c r="AX162" s="315"/>
      <c r="AY162" s="215"/>
      <c r="AZ162" s="131"/>
      <c r="BA162" s="131"/>
      <c r="BB162" s="131"/>
      <c r="BC162" s="223"/>
      <c r="BD162" s="223"/>
      <c r="BE162" s="223"/>
      <c r="BF162" s="151"/>
      <c r="BG162" s="151"/>
      <c r="BH162" s="151"/>
      <c r="BI162" s="151"/>
      <c r="BJ162" s="151"/>
      <c r="BK162" s="151"/>
      <c r="BL162" s="151"/>
      <c r="BM162" s="151"/>
      <c r="BN162" s="208"/>
      <c r="BO162" s="92"/>
      <c r="BP162" s="92"/>
      <c r="BQ162" s="92"/>
      <c r="BR162" s="92"/>
      <c r="BS162" s="92"/>
      <c r="BT162" s="92"/>
      <c r="BU162" s="208"/>
      <c r="BV162" s="315"/>
    </row>
    <row r="163" spans="6:74"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315"/>
      <c r="AU163" s="208"/>
      <c r="AV163" s="92"/>
      <c r="AW163" s="92"/>
      <c r="AX163" s="315"/>
      <c r="AY163" s="215"/>
      <c r="AZ163" s="131"/>
      <c r="BA163" s="131"/>
      <c r="BB163" s="131"/>
      <c r="BC163" s="223"/>
      <c r="BD163" s="223"/>
      <c r="BE163" s="223"/>
      <c r="BF163" s="151"/>
      <c r="BG163" s="151"/>
      <c r="BH163" s="151"/>
      <c r="BI163" s="151"/>
      <c r="BJ163" s="151"/>
      <c r="BK163" s="151"/>
      <c r="BL163" s="151"/>
      <c r="BM163" s="151"/>
      <c r="BN163" s="208"/>
      <c r="BO163" s="92"/>
      <c r="BP163" s="92"/>
      <c r="BQ163" s="92"/>
      <c r="BR163" s="92"/>
      <c r="BS163" s="92"/>
      <c r="BT163" s="92"/>
      <c r="BU163" s="208"/>
      <c r="BV163" s="315"/>
    </row>
    <row r="164" spans="6:74"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315"/>
      <c r="AU164" s="208"/>
      <c r="AV164" s="92"/>
      <c r="AW164" s="92"/>
      <c r="AX164" s="315"/>
      <c r="AY164" s="215"/>
      <c r="AZ164" s="131"/>
      <c r="BA164" s="131"/>
      <c r="BB164" s="131"/>
      <c r="BC164" s="223"/>
      <c r="BD164" s="223"/>
      <c r="BE164" s="223"/>
      <c r="BF164" s="151"/>
      <c r="BG164" s="151"/>
      <c r="BH164" s="151"/>
      <c r="BI164" s="151"/>
      <c r="BJ164" s="151"/>
      <c r="BK164" s="151"/>
      <c r="BL164" s="151"/>
      <c r="BM164" s="151"/>
      <c r="BN164" s="208"/>
      <c r="BO164" s="92"/>
      <c r="BP164" s="92"/>
      <c r="BQ164" s="92"/>
      <c r="BR164" s="92"/>
      <c r="BS164" s="92"/>
      <c r="BT164" s="92"/>
      <c r="BU164" s="208"/>
      <c r="BV164" s="315"/>
    </row>
    <row r="165" spans="6:74"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315"/>
      <c r="AU165" s="208"/>
      <c r="AV165" s="92"/>
      <c r="AW165" s="92"/>
      <c r="AX165" s="315"/>
      <c r="AY165" s="215"/>
      <c r="AZ165" s="131"/>
      <c r="BA165" s="131"/>
      <c r="BB165" s="131"/>
      <c r="BC165" s="223"/>
      <c r="BD165" s="223"/>
      <c r="BE165" s="223"/>
      <c r="BF165" s="151"/>
      <c r="BG165" s="151"/>
      <c r="BH165" s="151"/>
      <c r="BI165" s="151"/>
      <c r="BJ165" s="151"/>
      <c r="BK165" s="151"/>
      <c r="BL165" s="151"/>
      <c r="BM165" s="151"/>
      <c r="BN165" s="208"/>
      <c r="BO165" s="92"/>
      <c r="BP165" s="92"/>
      <c r="BQ165" s="92"/>
      <c r="BR165" s="92"/>
      <c r="BS165" s="92"/>
      <c r="BT165" s="92"/>
      <c r="BU165" s="208"/>
      <c r="BV165" s="315"/>
    </row>
    <row r="166" spans="6:74"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315"/>
      <c r="AU166" s="208"/>
      <c r="AV166" s="92"/>
      <c r="AW166" s="92"/>
      <c r="AX166" s="315"/>
      <c r="AY166" s="215"/>
      <c r="AZ166" s="131"/>
      <c r="BA166" s="131"/>
      <c r="BB166" s="131"/>
      <c r="BC166" s="223"/>
      <c r="BD166" s="223"/>
      <c r="BE166" s="223"/>
      <c r="BF166" s="151"/>
      <c r="BG166" s="151"/>
      <c r="BH166" s="151"/>
      <c r="BI166" s="151"/>
      <c r="BJ166" s="151"/>
      <c r="BK166" s="151"/>
      <c r="BL166" s="151"/>
      <c r="BM166" s="151"/>
      <c r="BN166" s="208"/>
      <c r="BO166" s="92"/>
      <c r="BP166" s="92"/>
      <c r="BQ166" s="92"/>
      <c r="BR166" s="92"/>
      <c r="BS166" s="92"/>
      <c r="BT166" s="92"/>
      <c r="BU166" s="208"/>
      <c r="BV166" s="315"/>
    </row>
    <row r="167" spans="6:74"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315"/>
      <c r="AU167" s="208"/>
      <c r="AV167" s="92"/>
      <c r="AW167" s="92"/>
      <c r="AX167" s="315"/>
      <c r="AY167" s="215"/>
      <c r="AZ167" s="131"/>
      <c r="BA167" s="131"/>
      <c r="BB167" s="131"/>
      <c r="BC167" s="223"/>
      <c r="BD167" s="223"/>
      <c r="BE167" s="223"/>
      <c r="BF167" s="151"/>
      <c r="BG167" s="151"/>
      <c r="BH167" s="151"/>
      <c r="BI167" s="151"/>
      <c r="BJ167" s="151"/>
      <c r="BK167" s="151"/>
      <c r="BL167" s="151"/>
      <c r="BM167" s="151"/>
      <c r="BN167" s="208"/>
      <c r="BO167" s="92"/>
      <c r="BP167" s="92"/>
      <c r="BQ167" s="92"/>
      <c r="BR167" s="92"/>
      <c r="BS167" s="92"/>
      <c r="BT167" s="92"/>
      <c r="BU167" s="208"/>
      <c r="BV167" s="315"/>
    </row>
    <row r="168" spans="6:74"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315"/>
      <c r="AU168" s="208"/>
      <c r="AV168" s="92"/>
      <c r="AW168" s="92"/>
      <c r="AX168" s="315"/>
      <c r="AY168" s="215"/>
      <c r="AZ168" s="131"/>
      <c r="BA168" s="131"/>
      <c r="BB168" s="131"/>
      <c r="BC168" s="223"/>
      <c r="BD168" s="223"/>
      <c r="BE168" s="223"/>
      <c r="BF168" s="151"/>
      <c r="BG168" s="151"/>
      <c r="BH168" s="151"/>
      <c r="BI168" s="151"/>
      <c r="BJ168" s="151"/>
      <c r="BK168" s="151"/>
      <c r="BL168" s="151"/>
      <c r="BM168" s="151"/>
      <c r="BN168" s="208"/>
      <c r="BO168" s="92"/>
      <c r="BP168" s="92"/>
      <c r="BQ168" s="92"/>
      <c r="BR168" s="92"/>
      <c r="BS168" s="92"/>
      <c r="BT168" s="92"/>
      <c r="BU168" s="208"/>
      <c r="BV168" s="315"/>
    </row>
    <row r="169" spans="6:74"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315"/>
      <c r="AU169" s="208"/>
      <c r="AV169" s="92"/>
      <c r="AW169" s="92"/>
      <c r="AX169" s="315"/>
      <c r="AY169" s="215"/>
      <c r="AZ169" s="131"/>
      <c r="BA169" s="131"/>
      <c r="BB169" s="131"/>
      <c r="BC169" s="223"/>
      <c r="BD169" s="223"/>
      <c r="BE169" s="223"/>
      <c r="BF169" s="151"/>
      <c r="BG169" s="151"/>
      <c r="BH169" s="151"/>
      <c r="BI169" s="151"/>
      <c r="BJ169" s="151"/>
      <c r="BK169" s="151"/>
      <c r="BL169" s="151"/>
      <c r="BM169" s="151"/>
      <c r="BN169" s="208"/>
      <c r="BO169" s="92"/>
      <c r="BP169" s="92"/>
      <c r="BQ169" s="92"/>
      <c r="BR169" s="92"/>
      <c r="BS169" s="92"/>
      <c r="BT169" s="92"/>
      <c r="BU169" s="208"/>
      <c r="BV169" s="315"/>
    </row>
    <row r="170" spans="6:74"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315"/>
      <c r="AU170" s="208"/>
      <c r="AV170" s="92"/>
      <c r="AW170" s="92"/>
      <c r="AX170" s="315"/>
      <c r="AY170" s="215"/>
      <c r="AZ170" s="131"/>
      <c r="BA170" s="131"/>
      <c r="BB170" s="131"/>
      <c r="BC170" s="223"/>
      <c r="BD170" s="223"/>
      <c r="BE170" s="223"/>
      <c r="BF170" s="151"/>
      <c r="BG170" s="151"/>
      <c r="BH170" s="151"/>
      <c r="BI170" s="151"/>
      <c r="BJ170" s="151"/>
      <c r="BK170" s="151"/>
      <c r="BL170" s="151"/>
      <c r="BM170" s="151"/>
      <c r="BN170" s="208"/>
      <c r="BO170" s="92"/>
      <c r="BP170" s="92"/>
      <c r="BQ170" s="92"/>
      <c r="BR170" s="92"/>
      <c r="BS170" s="92"/>
      <c r="BT170" s="92"/>
      <c r="BU170" s="208"/>
      <c r="BV170" s="315"/>
    </row>
    <row r="171" spans="6:74"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315"/>
      <c r="AU171" s="208"/>
      <c r="AV171" s="92"/>
      <c r="AW171" s="92"/>
      <c r="AX171" s="315"/>
      <c r="AY171" s="215"/>
      <c r="AZ171" s="131"/>
      <c r="BA171" s="131"/>
      <c r="BB171" s="131"/>
      <c r="BC171" s="223"/>
      <c r="BD171" s="223"/>
      <c r="BE171" s="223"/>
      <c r="BF171" s="151"/>
      <c r="BG171" s="151"/>
      <c r="BH171" s="151"/>
      <c r="BI171" s="151"/>
      <c r="BJ171" s="151"/>
      <c r="BK171" s="151"/>
      <c r="BL171" s="151"/>
      <c r="BM171" s="151"/>
      <c r="BN171" s="208"/>
      <c r="BO171" s="92"/>
      <c r="BP171" s="92"/>
      <c r="BQ171" s="92"/>
      <c r="BR171" s="92"/>
      <c r="BS171" s="92"/>
      <c r="BT171" s="92"/>
      <c r="BU171" s="208"/>
      <c r="BV171" s="315"/>
    </row>
    <row r="172" spans="6:74"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315"/>
      <c r="AU172" s="208"/>
      <c r="AV172" s="92"/>
      <c r="AW172" s="92"/>
      <c r="AX172" s="315"/>
      <c r="AY172" s="215"/>
      <c r="AZ172" s="131"/>
      <c r="BA172" s="131"/>
      <c r="BB172" s="131"/>
      <c r="BC172" s="223"/>
      <c r="BD172" s="223"/>
      <c r="BE172" s="223"/>
      <c r="BF172" s="151"/>
      <c r="BG172" s="151"/>
      <c r="BH172" s="151"/>
      <c r="BI172" s="151"/>
      <c r="BJ172" s="151"/>
      <c r="BK172" s="151"/>
      <c r="BL172" s="151"/>
      <c r="BM172" s="151"/>
      <c r="BN172" s="208"/>
      <c r="BO172" s="92"/>
      <c r="BP172" s="92"/>
      <c r="BQ172" s="92"/>
      <c r="BR172" s="92"/>
      <c r="BS172" s="92"/>
      <c r="BT172" s="92"/>
      <c r="BU172" s="208"/>
      <c r="BV172" s="315"/>
    </row>
    <row r="173" spans="6:74"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315"/>
      <c r="AU173" s="208"/>
      <c r="AV173" s="92"/>
      <c r="AW173" s="92"/>
      <c r="AX173" s="315"/>
      <c r="AY173" s="215"/>
      <c r="AZ173" s="131"/>
      <c r="BA173" s="131"/>
      <c r="BB173" s="131"/>
      <c r="BC173" s="223"/>
      <c r="BD173" s="223"/>
      <c r="BE173" s="223"/>
      <c r="BF173" s="151"/>
      <c r="BG173" s="151"/>
      <c r="BH173" s="151"/>
      <c r="BI173" s="151"/>
      <c r="BJ173" s="151"/>
      <c r="BK173" s="151"/>
      <c r="BL173" s="151"/>
      <c r="BM173" s="151"/>
      <c r="BN173" s="208"/>
      <c r="BO173" s="92"/>
      <c r="BP173" s="92"/>
      <c r="BQ173" s="92"/>
      <c r="BR173" s="92"/>
      <c r="BS173" s="92"/>
      <c r="BT173" s="92"/>
      <c r="BU173" s="208"/>
      <c r="BV173" s="315"/>
    </row>
    <row r="174" spans="6:74"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315"/>
      <c r="AU174" s="208"/>
      <c r="AV174" s="92"/>
      <c r="AW174" s="92"/>
      <c r="AX174" s="315"/>
      <c r="AY174" s="215"/>
      <c r="AZ174" s="131"/>
      <c r="BA174" s="131"/>
      <c r="BB174" s="131"/>
      <c r="BC174" s="223"/>
      <c r="BD174" s="223"/>
      <c r="BE174" s="223"/>
      <c r="BF174" s="151"/>
      <c r="BG174" s="151"/>
      <c r="BH174" s="151"/>
      <c r="BI174" s="151"/>
      <c r="BJ174" s="151"/>
      <c r="BK174" s="151"/>
      <c r="BL174" s="151"/>
      <c r="BM174" s="151"/>
      <c r="BN174" s="208"/>
      <c r="BO174" s="92"/>
      <c r="BP174" s="92"/>
      <c r="BQ174" s="92"/>
      <c r="BR174" s="92"/>
      <c r="BS174" s="92"/>
      <c r="BT174" s="92"/>
      <c r="BU174" s="208"/>
      <c r="BV174" s="315"/>
    </row>
    <row r="175" spans="6:74"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315"/>
      <c r="AU175" s="208"/>
      <c r="AV175" s="92"/>
      <c r="AW175" s="92"/>
      <c r="AX175" s="315"/>
      <c r="AY175" s="215"/>
      <c r="AZ175" s="131"/>
      <c r="BA175" s="131"/>
      <c r="BB175" s="131"/>
      <c r="BC175" s="223"/>
      <c r="BD175" s="223"/>
      <c r="BE175" s="223"/>
      <c r="BF175" s="151"/>
      <c r="BG175" s="151"/>
      <c r="BH175" s="151"/>
      <c r="BI175" s="151"/>
      <c r="BJ175" s="151"/>
      <c r="BK175" s="151"/>
      <c r="BL175" s="151"/>
      <c r="BM175" s="151"/>
      <c r="BN175" s="208"/>
      <c r="BO175" s="92"/>
      <c r="BP175" s="92"/>
      <c r="BQ175" s="92"/>
      <c r="BR175" s="92"/>
      <c r="BS175" s="92"/>
      <c r="BT175" s="92"/>
      <c r="BU175" s="208"/>
      <c r="BV175" s="315"/>
    </row>
    <row r="176" spans="6:74"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315"/>
      <c r="AU176" s="208"/>
      <c r="AV176" s="92"/>
      <c r="AW176" s="92"/>
      <c r="AX176" s="315"/>
      <c r="AY176" s="215"/>
      <c r="AZ176" s="131"/>
      <c r="BA176" s="131"/>
      <c r="BB176" s="131"/>
      <c r="BC176" s="223"/>
      <c r="BD176" s="223"/>
      <c r="BE176" s="223"/>
      <c r="BF176" s="151"/>
      <c r="BG176" s="151"/>
      <c r="BH176" s="151"/>
      <c r="BI176" s="151"/>
      <c r="BJ176" s="151"/>
      <c r="BK176" s="151"/>
      <c r="BL176" s="151"/>
      <c r="BM176" s="151"/>
      <c r="BN176" s="208"/>
      <c r="BO176" s="92"/>
      <c r="BP176" s="92"/>
      <c r="BQ176" s="92"/>
      <c r="BR176" s="92"/>
      <c r="BS176" s="92"/>
      <c r="BT176" s="92"/>
      <c r="BU176" s="208"/>
      <c r="BV176" s="315"/>
    </row>
    <row r="177" spans="6:74"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315"/>
      <c r="AU177" s="208"/>
      <c r="AV177" s="92"/>
      <c r="AW177" s="92"/>
      <c r="AX177" s="315"/>
      <c r="AY177" s="215"/>
      <c r="AZ177" s="131"/>
      <c r="BA177" s="131"/>
      <c r="BB177" s="131"/>
      <c r="BC177" s="223"/>
      <c r="BD177" s="223"/>
      <c r="BE177" s="223"/>
      <c r="BF177" s="151"/>
      <c r="BG177" s="151"/>
      <c r="BH177" s="151"/>
      <c r="BI177" s="151"/>
      <c r="BJ177" s="151"/>
      <c r="BK177" s="151"/>
      <c r="BL177" s="151"/>
      <c r="BM177" s="151"/>
      <c r="BN177" s="208"/>
      <c r="BO177" s="92"/>
      <c r="BP177" s="92"/>
      <c r="BQ177" s="92"/>
      <c r="BR177" s="92"/>
      <c r="BS177" s="92"/>
      <c r="BT177" s="92"/>
      <c r="BU177" s="208"/>
      <c r="BV177" s="315"/>
    </row>
    <row r="178" spans="6:74"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315"/>
      <c r="AU178" s="208"/>
      <c r="AV178" s="92"/>
      <c r="AW178" s="92"/>
      <c r="AX178" s="315"/>
      <c r="AY178" s="215"/>
      <c r="AZ178" s="131"/>
      <c r="BA178" s="131"/>
      <c r="BB178" s="131"/>
      <c r="BC178" s="223"/>
      <c r="BD178" s="223"/>
      <c r="BE178" s="223"/>
      <c r="BF178" s="151"/>
      <c r="BG178" s="151"/>
      <c r="BH178" s="151"/>
      <c r="BI178" s="151"/>
      <c r="BJ178" s="151"/>
      <c r="BK178" s="151"/>
      <c r="BL178" s="151"/>
      <c r="BM178" s="151"/>
      <c r="BN178" s="208"/>
      <c r="BO178" s="92"/>
      <c r="BP178" s="92"/>
      <c r="BQ178" s="92"/>
      <c r="BR178" s="92"/>
      <c r="BS178" s="92"/>
      <c r="BT178" s="92"/>
      <c r="BU178" s="208"/>
      <c r="BV178" s="315"/>
    </row>
    <row r="179" spans="6:74"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315"/>
      <c r="AU179" s="208"/>
      <c r="AV179" s="92"/>
      <c r="AW179" s="92"/>
      <c r="AX179" s="315"/>
      <c r="AY179" s="215"/>
      <c r="AZ179" s="131"/>
      <c r="BA179" s="131"/>
      <c r="BB179" s="131"/>
      <c r="BC179" s="223"/>
      <c r="BD179" s="223"/>
      <c r="BE179" s="223"/>
      <c r="BF179" s="151"/>
      <c r="BG179" s="151"/>
      <c r="BH179" s="151"/>
      <c r="BI179" s="151"/>
      <c r="BJ179" s="151"/>
      <c r="BK179" s="151"/>
      <c r="BL179" s="151"/>
      <c r="BM179" s="151"/>
      <c r="BN179" s="208"/>
      <c r="BO179" s="92"/>
      <c r="BP179" s="92"/>
      <c r="BQ179" s="92"/>
      <c r="BR179" s="92"/>
      <c r="BS179" s="92"/>
      <c r="BT179" s="92"/>
      <c r="BU179" s="208"/>
      <c r="BV179" s="315"/>
    </row>
    <row r="180" spans="6:74"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315"/>
      <c r="AU180" s="208"/>
      <c r="AV180" s="92"/>
      <c r="AW180" s="92"/>
      <c r="AX180" s="315"/>
      <c r="AY180" s="215"/>
      <c r="AZ180" s="131"/>
      <c r="BA180" s="131"/>
      <c r="BB180" s="131"/>
      <c r="BC180" s="223"/>
      <c r="BD180" s="223"/>
      <c r="BE180" s="223"/>
      <c r="BF180" s="151"/>
      <c r="BG180" s="151"/>
      <c r="BH180" s="151"/>
      <c r="BI180" s="151"/>
      <c r="BJ180" s="151"/>
      <c r="BK180" s="151"/>
      <c r="BL180" s="151"/>
      <c r="BM180" s="151"/>
      <c r="BN180" s="208"/>
      <c r="BO180" s="92"/>
      <c r="BP180" s="92"/>
      <c r="BQ180" s="92"/>
      <c r="BR180" s="92"/>
      <c r="BS180" s="92"/>
      <c r="BT180" s="92"/>
      <c r="BU180" s="208"/>
      <c r="BV180" s="315"/>
    </row>
    <row r="181" spans="6:74"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315"/>
      <c r="AU181" s="208"/>
      <c r="AV181" s="92"/>
      <c r="AW181" s="92"/>
      <c r="AX181" s="315"/>
      <c r="AY181" s="215"/>
      <c r="AZ181" s="131"/>
      <c r="BA181" s="131"/>
      <c r="BB181" s="131"/>
      <c r="BC181" s="223"/>
      <c r="BD181" s="223"/>
      <c r="BE181" s="223"/>
      <c r="BF181" s="151"/>
      <c r="BG181" s="151"/>
      <c r="BH181" s="151"/>
      <c r="BI181" s="151"/>
      <c r="BJ181" s="151"/>
      <c r="BK181" s="151"/>
      <c r="BL181" s="151"/>
      <c r="BM181" s="151"/>
      <c r="BN181" s="208"/>
      <c r="BO181" s="92"/>
      <c r="BP181" s="92"/>
      <c r="BQ181" s="92"/>
      <c r="BR181" s="92"/>
      <c r="BS181" s="92"/>
      <c r="BT181" s="92"/>
      <c r="BU181" s="208"/>
      <c r="BV181" s="315"/>
    </row>
    <row r="182" spans="6:74"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315"/>
      <c r="AU182" s="208"/>
      <c r="AV182" s="92"/>
      <c r="AW182" s="92"/>
      <c r="AX182" s="315"/>
      <c r="AY182" s="215"/>
      <c r="AZ182" s="131"/>
      <c r="BA182" s="131"/>
      <c r="BB182" s="131"/>
      <c r="BC182" s="223"/>
      <c r="BD182" s="223"/>
      <c r="BE182" s="223"/>
      <c r="BF182" s="151"/>
      <c r="BG182" s="151"/>
      <c r="BH182" s="151"/>
      <c r="BI182" s="151"/>
      <c r="BJ182" s="151"/>
      <c r="BK182" s="151"/>
      <c r="BL182" s="151"/>
      <c r="BM182" s="151"/>
      <c r="BN182" s="208"/>
      <c r="BO182" s="92"/>
      <c r="BP182" s="92"/>
      <c r="BQ182" s="92"/>
      <c r="BR182" s="92"/>
      <c r="BS182" s="92"/>
      <c r="BT182" s="92"/>
      <c r="BU182" s="208"/>
      <c r="BV182" s="315"/>
    </row>
    <row r="183" spans="6:74"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315"/>
      <c r="AU183" s="208"/>
      <c r="AV183" s="92"/>
      <c r="AW183" s="92"/>
      <c r="AX183" s="315"/>
      <c r="AY183" s="215"/>
      <c r="AZ183" s="131"/>
      <c r="BA183" s="131"/>
      <c r="BB183" s="131"/>
      <c r="BC183" s="223"/>
      <c r="BD183" s="223"/>
      <c r="BE183" s="223"/>
      <c r="BF183" s="151"/>
      <c r="BG183" s="151"/>
      <c r="BH183" s="151"/>
      <c r="BI183" s="151"/>
      <c r="BJ183" s="151"/>
      <c r="BK183" s="151"/>
      <c r="BL183" s="151"/>
      <c r="BM183" s="151"/>
      <c r="BN183" s="208"/>
      <c r="BO183" s="92"/>
      <c r="BP183" s="92"/>
      <c r="BQ183" s="92"/>
      <c r="BR183" s="92"/>
      <c r="BS183" s="92"/>
      <c r="BT183" s="92"/>
      <c r="BU183" s="208"/>
      <c r="BV183" s="315"/>
    </row>
    <row r="184" spans="6:74"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315"/>
      <c r="AU184" s="208"/>
      <c r="AV184" s="92"/>
      <c r="AW184" s="92"/>
      <c r="AX184" s="315"/>
      <c r="AY184" s="215"/>
      <c r="AZ184" s="131"/>
      <c r="BA184" s="131"/>
      <c r="BB184" s="131"/>
      <c r="BC184" s="223"/>
      <c r="BD184" s="223"/>
      <c r="BE184" s="223"/>
      <c r="BF184" s="151"/>
      <c r="BG184" s="151"/>
      <c r="BH184" s="151"/>
      <c r="BI184" s="151"/>
      <c r="BJ184" s="151"/>
      <c r="BK184" s="151"/>
      <c r="BL184" s="151"/>
      <c r="BM184" s="151"/>
      <c r="BN184" s="208"/>
      <c r="BO184" s="92"/>
      <c r="BP184" s="92"/>
      <c r="BQ184" s="92"/>
      <c r="BR184" s="92"/>
      <c r="BS184" s="92"/>
      <c r="BT184" s="92"/>
      <c r="BU184" s="208"/>
      <c r="BV184" s="315"/>
    </row>
    <row r="185" spans="6:74"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315"/>
      <c r="AU185" s="208"/>
      <c r="AV185" s="92"/>
      <c r="AW185" s="92"/>
      <c r="AX185" s="315"/>
      <c r="AY185" s="215"/>
      <c r="AZ185" s="131"/>
      <c r="BA185" s="131"/>
      <c r="BB185" s="131"/>
      <c r="BC185" s="223"/>
      <c r="BD185" s="223"/>
      <c r="BE185" s="223"/>
      <c r="BF185" s="151"/>
      <c r="BG185" s="151"/>
      <c r="BH185" s="151"/>
      <c r="BI185" s="151"/>
      <c r="BJ185" s="151"/>
      <c r="BK185" s="151"/>
      <c r="BL185" s="151"/>
      <c r="BM185" s="151"/>
      <c r="BN185" s="208"/>
      <c r="BO185" s="92"/>
      <c r="BP185" s="92"/>
      <c r="BQ185" s="92"/>
      <c r="BR185" s="92"/>
      <c r="BS185" s="92"/>
      <c r="BT185" s="92"/>
      <c r="BU185" s="208"/>
      <c r="BV185" s="315"/>
    </row>
    <row r="186" spans="6:74"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315"/>
      <c r="AU186" s="208"/>
      <c r="AV186" s="92"/>
      <c r="AW186" s="92"/>
      <c r="AX186" s="315"/>
      <c r="AY186" s="215"/>
      <c r="AZ186" s="131"/>
      <c r="BA186" s="131"/>
      <c r="BB186" s="131"/>
      <c r="BC186" s="223"/>
      <c r="BD186" s="223"/>
      <c r="BE186" s="223"/>
      <c r="BF186" s="151"/>
      <c r="BG186" s="151"/>
      <c r="BH186" s="151"/>
      <c r="BI186" s="151"/>
      <c r="BJ186" s="151"/>
      <c r="BK186" s="151"/>
      <c r="BL186" s="151"/>
      <c r="BM186" s="151"/>
      <c r="BN186" s="208"/>
      <c r="BO186" s="92"/>
      <c r="BP186" s="92"/>
      <c r="BQ186" s="92"/>
      <c r="BR186" s="92"/>
      <c r="BS186" s="92"/>
      <c r="BT186" s="92"/>
      <c r="BU186" s="208"/>
      <c r="BV186" s="315"/>
    </row>
    <row r="187" spans="6:74"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315"/>
      <c r="AU187" s="208"/>
      <c r="AV187" s="92"/>
      <c r="AW187" s="92"/>
      <c r="AX187" s="315"/>
      <c r="AY187" s="215"/>
      <c r="AZ187" s="131"/>
      <c r="BA187" s="131"/>
      <c r="BB187" s="131"/>
      <c r="BC187" s="223"/>
      <c r="BD187" s="223"/>
      <c r="BE187" s="223"/>
      <c r="BF187" s="151"/>
      <c r="BG187" s="151"/>
      <c r="BH187" s="151"/>
      <c r="BI187" s="151"/>
      <c r="BJ187" s="151"/>
      <c r="BK187" s="151"/>
      <c r="BL187" s="151"/>
      <c r="BM187" s="151"/>
      <c r="BN187" s="208"/>
      <c r="BO187" s="92"/>
      <c r="BP187" s="92"/>
      <c r="BQ187" s="92"/>
      <c r="BR187" s="92"/>
      <c r="BS187" s="92"/>
      <c r="BT187" s="92"/>
      <c r="BU187" s="208"/>
      <c r="BV187" s="315"/>
    </row>
    <row r="188" spans="6:74"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315"/>
      <c r="AU188" s="208"/>
      <c r="AV188" s="92"/>
      <c r="AW188" s="92"/>
      <c r="AX188" s="315"/>
      <c r="AY188" s="215"/>
      <c r="AZ188" s="131"/>
      <c r="BA188" s="131"/>
      <c r="BB188" s="131"/>
      <c r="BC188" s="223"/>
      <c r="BD188" s="223"/>
      <c r="BE188" s="223"/>
      <c r="BF188" s="151"/>
      <c r="BG188" s="151"/>
      <c r="BH188" s="151"/>
      <c r="BI188" s="151"/>
      <c r="BJ188" s="151"/>
      <c r="BK188" s="151"/>
      <c r="BL188" s="151"/>
      <c r="BM188" s="151"/>
      <c r="BN188" s="208"/>
      <c r="BO188" s="92"/>
      <c r="BP188" s="92"/>
      <c r="BQ188" s="92"/>
      <c r="BR188" s="92"/>
      <c r="BS188" s="92"/>
      <c r="BT188" s="92"/>
      <c r="BU188" s="208"/>
      <c r="BV188" s="315"/>
    </row>
    <row r="189" spans="6:74"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315"/>
      <c r="AU189" s="208"/>
      <c r="AV189" s="92"/>
      <c r="AW189" s="92"/>
      <c r="AX189" s="315"/>
      <c r="AY189" s="215"/>
      <c r="AZ189" s="131"/>
      <c r="BA189" s="131"/>
      <c r="BB189" s="131"/>
      <c r="BC189" s="223"/>
      <c r="BD189" s="223"/>
      <c r="BE189" s="223"/>
      <c r="BF189" s="151"/>
      <c r="BG189" s="151"/>
      <c r="BH189" s="151"/>
      <c r="BI189" s="151"/>
      <c r="BJ189" s="151"/>
      <c r="BK189" s="151"/>
      <c r="BL189" s="151"/>
      <c r="BM189" s="151"/>
      <c r="BN189" s="208"/>
      <c r="BO189" s="92"/>
      <c r="BP189" s="92"/>
      <c r="BQ189" s="92"/>
      <c r="BR189" s="92"/>
      <c r="BS189" s="92"/>
      <c r="BT189" s="92"/>
      <c r="BU189" s="208"/>
      <c r="BV189" s="315"/>
    </row>
    <row r="190" spans="6:74"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315"/>
      <c r="AU190" s="208"/>
      <c r="AV190" s="92"/>
      <c r="AW190" s="92"/>
      <c r="AX190" s="315"/>
      <c r="AY190" s="215"/>
      <c r="AZ190" s="131"/>
      <c r="BA190" s="131"/>
      <c r="BB190" s="131"/>
      <c r="BC190" s="223"/>
      <c r="BD190" s="223"/>
      <c r="BE190" s="223"/>
      <c r="BF190" s="151"/>
      <c r="BG190" s="151"/>
      <c r="BH190" s="151"/>
      <c r="BI190" s="151"/>
      <c r="BJ190" s="151"/>
      <c r="BK190" s="151"/>
      <c r="BL190" s="151"/>
      <c r="BM190" s="151"/>
      <c r="BN190" s="208"/>
      <c r="BO190" s="92"/>
      <c r="BP190" s="92"/>
      <c r="BQ190" s="92"/>
      <c r="BR190" s="92"/>
      <c r="BS190" s="92"/>
      <c r="BT190" s="92"/>
      <c r="BU190" s="208"/>
      <c r="BV190" s="315"/>
    </row>
    <row r="191" spans="6:74"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315"/>
      <c r="AU191" s="208"/>
      <c r="AV191" s="92"/>
      <c r="AW191" s="92"/>
      <c r="AX191" s="315"/>
      <c r="AY191" s="215"/>
      <c r="AZ191" s="131"/>
      <c r="BA191" s="131"/>
      <c r="BB191" s="131"/>
      <c r="BC191" s="223"/>
      <c r="BD191" s="223"/>
      <c r="BE191" s="223"/>
      <c r="BF191" s="151"/>
      <c r="BG191" s="151"/>
      <c r="BH191" s="151"/>
      <c r="BI191" s="151"/>
      <c r="BJ191" s="151"/>
      <c r="BK191" s="151"/>
      <c r="BL191" s="151"/>
      <c r="BM191" s="151"/>
      <c r="BN191" s="208"/>
      <c r="BO191" s="92"/>
      <c r="BP191" s="92"/>
      <c r="BQ191" s="92"/>
      <c r="BR191" s="92"/>
      <c r="BS191" s="92"/>
      <c r="BT191" s="92"/>
      <c r="BU191" s="208"/>
      <c r="BV191" s="315"/>
    </row>
    <row r="192" spans="6:74"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315"/>
      <c r="AU192" s="208"/>
      <c r="AV192" s="92"/>
      <c r="AW192" s="92"/>
      <c r="AX192" s="315"/>
      <c r="AY192" s="215"/>
      <c r="AZ192" s="131"/>
      <c r="BA192" s="131"/>
      <c r="BB192" s="131"/>
      <c r="BC192" s="223"/>
      <c r="BD192" s="223"/>
      <c r="BE192" s="223"/>
      <c r="BF192" s="151"/>
      <c r="BG192" s="151"/>
      <c r="BH192" s="151"/>
      <c r="BI192" s="151"/>
      <c r="BJ192" s="151"/>
      <c r="BK192" s="151"/>
      <c r="BL192" s="151"/>
      <c r="BM192" s="151"/>
      <c r="BN192" s="208"/>
      <c r="BO192" s="92"/>
      <c r="BP192" s="92"/>
      <c r="BQ192" s="92"/>
      <c r="BR192" s="92"/>
      <c r="BS192" s="92"/>
      <c r="BT192" s="92"/>
      <c r="BU192" s="208"/>
      <c r="BV192" s="315"/>
    </row>
    <row r="193" spans="6:74"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315"/>
      <c r="AU193" s="208"/>
      <c r="AV193" s="92"/>
      <c r="AW193" s="92"/>
      <c r="AX193" s="315"/>
      <c r="AY193" s="215"/>
      <c r="AZ193" s="131"/>
      <c r="BA193" s="131"/>
      <c r="BB193" s="131"/>
      <c r="BC193" s="223"/>
      <c r="BD193" s="223"/>
      <c r="BE193" s="223"/>
      <c r="BF193" s="151"/>
      <c r="BG193" s="151"/>
      <c r="BH193" s="151"/>
      <c r="BI193" s="151"/>
      <c r="BJ193" s="151"/>
      <c r="BK193" s="151"/>
      <c r="BL193" s="151"/>
      <c r="BM193" s="151"/>
      <c r="BN193" s="208"/>
      <c r="BO193" s="92"/>
      <c r="BP193" s="92"/>
      <c r="BQ193" s="92"/>
      <c r="BR193" s="92"/>
      <c r="BS193" s="92"/>
      <c r="BT193" s="92"/>
      <c r="BU193" s="208"/>
      <c r="BV193" s="315"/>
    </row>
    <row r="194" spans="6:74"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315"/>
      <c r="AU194" s="208"/>
      <c r="AV194" s="92"/>
      <c r="AW194" s="92"/>
      <c r="AX194" s="315"/>
      <c r="AY194" s="215"/>
      <c r="AZ194" s="131"/>
      <c r="BA194" s="131"/>
      <c r="BB194" s="131"/>
      <c r="BC194" s="223"/>
      <c r="BD194" s="223"/>
      <c r="BE194" s="223"/>
      <c r="BF194" s="151"/>
      <c r="BG194" s="151"/>
      <c r="BH194" s="151"/>
      <c r="BI194" s="151"/>
      <c r="BJ194" s="151"/>
      <c r="BK194" s="151"/>
      <c r="BL194" s="151"/>
      <c r="BM194" s="151"/>
      <c r="BN194" s="208"/>
      <c r="BO194" s="92"/>
      <c r="BP194" s="92"/>
      <c r="BQ194" s="92"/>
      <c r="BR194" s="92"/>
      <c r="BS194" s="92"/>
      <c r="BT194" s="92"/>
      <c r="BU194" s="208"/>
      <c r="BV194" s="315"/>
    </row>
    <row r="195" spans="6:74"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315"/>
      <c r="AU195" s="208"/>
      <c r="AV195" s="92"/>
      <c r="AW195" s="92"/>
      <c r="AX195" s="315"/>
      <c r="AY195" s="215"/>
      <c r="AZ195" s="131"/>
      <c r="BA195" s="131"/>
      <c r="BB195" s="131"/>
      <c r="BC195" s="223"/>
      <c r="BD195" s="223"/>
      <c r="BE195" s="223"/>
      <c r="BF195" s="151"/>
      <c r="BG195" s="151"/>
      <c r="BH195" s="151"/>
      <c r="BI195" s="151"/>
      <c r="BJ195" s="151"/>
      <c r="BK195" s="151"/>
      <c r="BL195" s="151"/>
      <c r="BM195" s="151"/>
      <c r="BN195" s="208"/>
      <c r="BO195" s="92"/>
      <c r="BP195" s="92"/>
      <c r="BQ195" s="92"/>
      <c r="BR195" s="92"/>
      <c r="BS195" s="92"/>
      <c r="BT195" s="92"/>
      <c r="BU195" s="208"/>
      <c r="BV195" s="315"/>
    </row>
    <row r="196" spans="6:74"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315"/>
      <c r="AU196" s="208"/>
      <c r="AV196" s="92"/>
      <c r="AW196" s="92"/>
      <c r="AX196" s="315"/>
      <c r="AY196" s="215"/>
      <c r="AZ196" s="131"/>
      <c r="BA196" s="131"/>
      <c r="BB196" s="131"/>
      <c r="BC196" s="223"/>
      <c r="BD196" s="223"/>
      <c r="BE196" s="223"/>
      <c r="BF196" s="151"/>
      <c r="BG196" s="151"/>
      <c r="BH196" s="151"/>
      <c r="BI196" s="151"/>
      <c r="BJ196" s="151"/>
      <c r="BK196" s="151"/>
      <c r="BL196" s="151"/>
      <c r="BM196" s="151"/>
      <c r="BN196" s="208"/>
      <c r="BO196" s="92"/>
      <c r="BP196" s="92"/>
      <c r="BQ196" s="92"/>
      <c r="BR196" s="92"/>
      <c r="BS196" s="92"/>
      <c r="BT196" s="92"/>
      <c r="BU196" s="208"/>
      <c r="BV196" s="315"/>
    </row>
    <row r="197" spans="6:74"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315"/>
      <c r="AU197" s="208"/>
      <c r="AV197" s="92"/>
      <c r="AW197" s="92"/>
      <c r="AX197" s="315"/>
      <c r="AY197" s="215"/>
      <c r="AZ197" s="131"/>
      <c r="BA197" s="131"/>
      <c r="BB197" s="131"/>
      <c r="BC197" s="223"/>
      <c r="BD197" s="223"/>
      <c r="BE197" s="223"/>
      <c r="BF197" s="151"/>
      <c r="BG197" s="151"/>
      <c r="BH197" s="151"/>
      <c r="BI197" s="151"/>
      <c r="BJ197" s="151"/>
      <c r="BK197" s="151"/>
      <c r="BL197" s="151"/>
      <c r="BM197" s="151"/>
      <c r="BN197" s="208"/>
      <c r="BO197" s="92"/>
      <c r="BP197" s="92"/>
      <c r="BQ197" s="92"/>
      <c r="BR197" s="92"/>
      <c r="BS197" s="92"/>
      <c r="BT197" s="92"/>
      <c r="BU197" s="208"/>
      <c r="BV197" s="315"/>
    </row>
    <row r="198" spans="6:74"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315"/>
      <c r="AU198" s="208"/>
      <c r="AV198" s="92"/>
      <c r="AW198" s="92"/>
      <c r="AX198" s="315"/>
      <c r="AY198" s="215"/>
      <c r="AZ198" s="131"/>
      <c r="BA198" s="131"/>
      <c r="BB198" s="131"/>
      <c r="BC198" s="223"/>
      <c r="BD198" s="223"/>
      <c r="BE198" s="223"/>
      <c r="BF198" s="151"/>
      <c r="BG198" s="151"/>
      <c r="BH198" s="151"/>
      <c r="BI198" s="151"/>
      <c r="BJ198" s="151"/>
      <c r="BK198" s="151"/>
      <c r="BL198" s="151"/>
      <c r="BM198" s="151"/>
      <c r="BN198" s="208"/>
      <c r="BO198" s="92"/>
      <c r="BP198" s="92"/>
      <c r="BQ198" s="92"/>
      <c r="BR198" s="92"/>
      <c r="BS198" s="92"/>
      <c r="BT198" s="92"/>
      <c r="BU198" s="208"/>
      <c r="BV198" s="315"/>
    </row>
    <row r="199" spans="6:74"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315"/>
      <c r="AU199" s="208"/>
      <c r="AV199" s="92"/>
      <c r="AW199" s="92"/>
      <c r="AX199" s="315"/>
      <c r="AY199" s="215"/>
      <c r="AZ199" s="131"/>
      <c r="BA199" s="131"/>
      <c r="BB199" s="131"/>
      <c r="BC199" s="223"/>
      <c r="BD199" s="223"/>
      <c r="BE199" s="223"/>
      <c r="BF199" s="151"/>
      <c r="BG199" s="151"/>
      <c r="BH199" s="151"/>
      <c r="BI199" s="151"/>
      <c r="BJ199" s="151"/>
      <c r="BK199" s="151"/>
      <c r="BL199" s="151"/>
      <c r="BM199" s="151"/>
      <c r="BN199" s="208"/>
      <c r="BO199" s="92"/>
      <c r="BP199" s="92"/>
      <c r="BQ199" s="92"/>
      <c r="BR199" s="92"/>
      <c r="BS199" s="92"/>
      <c r="BT199" s="92"/>
      <c r="BU199" s="208"/>
      <c r="BV199" s="315"/>
    </row>
    <row r="200" spans="6:74"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315"/>
      <c r="AU200" s="208"/>
      <c r="AV200" s="92"/>
      <c r="AW200" s="92"/>
      <c r="AX200" s="315"/>
      <c r="AY200" s="215"/>
      <c r="AZ200" s="131"/>
      <c r="BA200" s="131"/>
      <c r="BB200" s="131"/>
      <c r="BC200" s="223"/>
      <c r="BD200" s="223"/>
      <c r="BE200" s="223"/>
      <c r="BF200" s="151"/>
      <c r="BG200" s="151"/>
      <c r="BH200" s="151"/>
      <c r="BI200" s="151"/>
      <c r="BJ200" s="151"/>
      <c r="BK200" s="151"/>
      <c r="BL200" s="151"/>
      <c r="BM200" s="151"/>
      <c r="BN200" s="208"/>
      <c r="BO200" s="92"/>
      <c r="BP200" s="92"/>
      <c r="BQ200" s="92"/>
      <c r="BR200" s="92"/>
      <c r="BS200" s="92"/>
      <c r="BT200" s="92"/>
      <c r="BU200" s="208"/>
      <c r="BV200" s="315"/>
    </row>
    <row r="201" spans="6:74"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315"/>
      <c r="AU201" s="208"/>
      <c r="AV201" s="92"/>
      <c r="AW201" s="92"/>
      <c r="AX201" s="315"/>
      <c r="AY201" s="215"/>
      <c r="AZ201" s="131"/>
      <c r="BA201" s="131"/>
      <c r="BB201" s="131"/>
      <c r="BC201" s="223"/>
      <c r="BD201" s="223"/>
      <c r="BE201" s="223"/>
      <c r="BF201" s="151"/>
      <c r="BG201" s="151"/>
      <c r="BH201" s="151"/>
      <c r="BI201" s="151"/>
      <c r="BJ201" s="151"/>
      <c r="BK201" s="151"/>
      <c r="BL201" s="151"/>
      <c r="BM201" s="151"/>
      <c r="BN201" s="208"/>
      <c r="BO201" s="92"/>
      <c r="BP201" s="92"/>
      <c r="BQ201" s="92"/>
      <c r="BR201" s="92"/>
      <c r="BS201" s="92"/>
      <c r="BT201" s="92"/>
      <c r="BU201" s="208"/>
      <c r="BV201" s="315"/>
    </row>
    <row r="202" spans="6:74"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315"/>
      <c r="AU202" s="208"/>
      <c r="AV202" s="92"/>
      <c r="AW202" s="92"/>
      <c r="AX202" s="315"/>
      <c r="AY202" s="215"/>
      <c r="AZ202" s="131"/>
      <c r="BA202" s="131"/>
      <c r="BB202" s="131"/>
      <c r="BC202" s="223"/>
      <c r="BD202" s="223"/>
      <c r="BE202" s="223"/>
      <c r="BF202" s="151"/>
      <c r="BG202" s="151"/>
      <c r="BH202" s="151"/>
      <c r="BI202" s="151"/>
      <c r="BJ202" s="151"/>
      <c r="BK202" s="151"/>
      <c r="BL202" s="151"/>
      <c r="BM202" s="151"/>
      <c r="BN202" s="208"/>
      <c r="BO202" s="92"/>
      <c r="BP202" s="92"/>
      <c r="BQ202" s="92"/>
      <c r="BR202" s="92"/>
      <c r="BS202" s="92"/>
      <c r="BT202" s="92"/>
      <c r="BU202" s="208"/>
      <c r="BV202" s="315"/>
    </row>
    <row r="203" spans="6:74"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315"/>
      <c r="AU203" s="208"/>
      <c r="AV203" s="92"/>
      <c r="AW203" s="92"/>
      <c r="AX203" s="315"/>
      <c r="AY203" s="215"/>
      <c r="AZ203" s="131"/>
      <c r="BA203" s="131"/>
      <c r="BB203" s="131"/>
      <c r="BC203" s="223"/>
      <c r="BD203" s="223"/>
      <c r="BE203" s="223"/>
      <c r="BF203" s="151"/>
      <c r="BG203" s="151"/>
      <c r="BH203" s="151"/>
      <c r="BI203" s="151"/>
      <c r="BJ203" s="151"/>
      <c r="BK203" s="151"/>
      <c r="BL203" s="151"/>
      <c r="BM203" s="151"/>
      <c r="BN203" s="208"/>
      <c r="BO203" s="92"/>
      <c r="BP203" s="92"/>
      <c r="BQ203" s="92"/>
      <c r="BR203" s="92"/>
      <c r="BS203" s="92"/>
      <c r="BT203" s="92"/>
      <c r="BU203" s="208"/>
      <c r="BV203" s="315"/>
    </row>
    <row r="204" spans="6:74"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315"/>
      <c r="AU204" s="208"/>
      <c r="AV204" s="92"/>
      <c r="AW204" s="92"/>
      <c r="AX204" s="315"/>
      <c r="AY204" s="215"/>
      <c r="AZ204" s="131"/>
      <c r="BA204" s="131"/>
      <c r="BB204" s="131"/>
      <c r="BC204" s="223"/>
      <c r="BD204" s="223"/>
      <c r="BE204" s="223"/>
      <c r="BF204" s="151"/>
      <c r="BG204" s="151"/>
      <c r="BH204" s="151"/>
      <c r="BI204" s="151"/>
      <c r="BJ204" s="151"/>
      <c r="BK204" s="151"/>
      <c r="BL204" s="151"/>
      <c r="BM204" s="151"/>
      <c r="BN204" s="208"/>
      <c r="BO204" s="92"/>
      <c r="BP204" s="92"/>
      <c r="BQ204" s="92"/>
      <c r="BR204" s="92"/>
      <c r="BS204" s="92"/>
      <c r="BT204" s="92"/>
      <c r="BU204" s="208"/>
      <c r="BV204" s="315"/>
    </row>
    <row r="205" spans="6:74"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315"/>
      <c r="AU205" s="208"/>
      <c r="AV205" s="92"/>
      <c r="AW205" s="92"/>
      <c r="AX205" s="315"/>
      <c r="AY205" s="215"/>
      <c r="AZ205" s="131"/>
      <c r="BA205" s="131"/>
      <c r="BB205" s="131"/>
      <c r="BC205" s="223"/>
      <c r="BD205" s="223"/>
      <c r="BE205" s="223"/>
      <c r="BF205" s="151"/>
      <c r="BG205" s="151"/>
      <c r="BH205" s="151"/>
      <c r="BI205" s="151"/>
      <c r="BJ205" s="151"/>
      <c r="BK205" s="151"/>
      <c r="BL205" s="151"/>
      <c r="BM205" s="151"/>
      <c r="BN205" s="208"/>
      <c r="BO205" s="92"/>
      <c r="BP205" s="92"/>
      <c r="BQ205" s="92"/>
      <c r="BR205" s="92"/>
      <c r="BS205" s="92"/>
      <c r="BT205" s="92"/>
      <c r="BU205" s="208"/>
      <c r="BV205" s="315"/>
    </row>
    <row r="206" spans="6:74"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315"/>
      <c r="AU206" s="208"/>
      <c r="AV206" s="92"/>
      <c r="AW206" s="92"/>
      <c r="AX206" s="315"/>
      <c r="AY206" s="215"/>
      <c r="AZ206" s="131"/>
      <c r="BA206" s="131"/>
      <c r="BB206" s="131"/>
      <c r="BC206" s="223"/>
      <c r="BD206" s="223"/>
      <c r="BE206" s="223"/>
      <c r="BF206" s="151"/>
      <c r="BG206" s="151"/>
      <c r="BH206" s="151"/>
      <c r="BI206" s="151"/>
      <c r="BJ206" s="151"/>
      <c r="BK206" s="151"/>
      <c r="BL206" s="151"/>
      <c r="BM206" s="151"/>
      <c r="BN206" s="208"/>
      <c r="BO206" s="92"/>
      <c r="BP206" s="92"/>
      <c r="BQ206" s="92"/>
      <c r="BR206" s="92"/>
      <c r="BS206" s="92"/>
      <c r="BT206" s="92"/>
      <c r="BU206" s="208"/>
      <c r="BV206" s="315"/>
    </row>
    <row r="207" spans="6:74"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315"/>
      <c r="AU207" s="208"/>
      <c r="AV207" s="92"/>
      <c r="AW207" s="92"/>
      <c r="AX207" s="315"/>
      <c r="AY207" s="215"/>
      <c r="AZ207" s="131"/>
      <c r="BA207" s="131"/>
      <c r="BB207" s="131"/>
      <c r="BC207" s="223"/>
      <c r="BD207" s="223"/>
      <c r="BE207" s="223"/>
      <c r="BF207" s="151"/>
      <c r="BG207" s="151"/>
      <c r="BH207" s="151"/>
      <c r="BI207" s="151"/>
      <c r="BJ207" s="151"/>
      <c r="BK207" s="151"/>
      <c r="BL207" s="151"/>
      <c r="BM207" s="151"/>
      <c r="BN207" s="208"/>
      <c r="BO207" s="92"/>
      <c r="BP207" s="92"/>
      <c r="BQ207" s="92"/>
      <c r="BR207" s="92"/>
      <c r="BS207" s="92"/>
      <c r="BT207" s="92"/>
      <c r="BU207" s="208"/>
      <c r="BV207" s="315"/>
    </row>
    <row r="208" spans="6:74"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315"/>
      <c r="AU208" s="208"/>
      <c r="AV208" s="92"/>
      <c r="AW208" s="92"/>
      <c r="AX208" s="315"/>
      <c r="AY208" s="215"/>
      <c r="AZ208" s="131"/>
      <c r="BA208" s="131"/>
      <c r="BB208" s="131"/>
      <c r="BC208" s="223"/>
      <c r="BD208" s="223"/>
      <c r="BE208" s="223"/>
      <c r="BF208" s="151"/>
      <c r="BG208" s="151"/>
      <c r="BH208" s="151"/>
      <c r="BI208" s="151"/>
      <c r="BJ208" s="151"/>
      <c r="BK208" s="151"/>
      <c r="BL208" s="151"/>
      <c r="BM208" s="151"/>
      <c r="BN208" s="208"/>
      <c r="BO208" s="92"/>
      <c r="BP208" s="92"/>
      <c r="BQ208" s="92"/>
      <c r="BR208" s="92"/>
      <c r="BS208" s="92"/>
      <c r="BT208" s="92"/>
      <c r="BU208" s="208"/>
      <c r="BV208" s="315"/>
    </row>
    <row r="209" spans="6:74"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315"/>
      <c r="AU209" s="208"/>
      <c r="AV209" s="92"/>
      <c r="AW209" s="92"/>
      <c r="AX209" s="315"/>
      <c r="AY209" s="215"/>
      <c r="AZ209" s="131"/>
      <c r="BA209" s="131"/>
      <c r="BB209" s="131"/>
      <c r="BC209" s="223"/>
      <c r="BD209" s="223"/>
      <c r="BE209" s="223"/>
      <c r="BF209" s="151"/>
      <c r="BG209" s="151"/>
      <c r="BH209" s="151"/>
      <c r="BI209" s="151"/>
      <c r="BJ209" s="151"/>
      <c r="BK209" s="151"/>
      <c r="BL209" s="151"/>
      <c r="BM209" s="151"/>
      <c r="BN209" s="208"/>
      <c r="BO209" s="92"/>
      <c r="BP209" s="92"/>
      <c r="BQ209" s="92"/>
      <c r="BR209" s="92"/>
      <c r="BS209" s="92"/>
      <c r="BT209" s="92"/>
      <c r="BU209" s="208"/>
      <c r="BV209" s="315"/>
    </row>
    <row r="210" spans="6:74"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315"/>
      <c r="AU210" s="208"/>
      <c r="AV210" s="92"/>
      <c r="AW210" s="92"/>
      <c r="AX210" s="315"/>
      <c r="AY210" s="215"/>
      <c r="AZ210" s="131"/>
      <c r="BA210" s="131"/>
      <c r="BB210" s="131"/>
      <c r="BC210" s="223"/>
      <c r="BD210" s="223"/>
      <c r="BE210" s="223"/>
      <c r="BF210" s="151"/>
      <c r="BG210" s="151"/>
      <c r="BH210" s="151"/>
      <c r="BI210" s="151"/>
      <c r="BJ210" s="151"/>
      <c r="BK210" s="151"/>
      <c r="BL210" s="151"/>
      <c r="BM210" s="151"/>
      <c r="BN210" s="208"/>
      <c r="BO210" s="92"/>
      <c r="BP210" s="92"/>
      <c r="BQ210" s="92"/>
      <c r="BR210" s="92"/>
      <c r="BS210" s="92"/>
      <c r="BT210" s="92"/>
      <c r="BU210" s="208"/>
      <c r="BV210" s="315"/>
    </row>
    <row r="211" spans="6:74"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315"/>
      <c r="AU211" s="208"/>
      <c r="AV211" s="92"/>
      <c r="AW211" s="92"/>
      <c r="AX211" s="315"/>
      <c r="AY211" s="215"/>
      <c r="AZ211" s="131"/>
      <c r="BA211" s="131"/>
      <c r="BB211" s="131"/>
      <c r="BC211" s="223"/>
      <c r="BD211" s="223"/>
      <c r="BE211" s="223"/>
      <c r="BF211" s="151"/>
      <c r="BG211" s="151"/>
      <c r="BH211" s="151"/>
      <c r="BI211" s="151"/>
      <c r="BJ211" s="151"/>
      <c r="BK211" s="151"/>
      <c r="BL211" s="151"/>
      <c r="BM211" s="151"/>
      <c r="BN211" s="208"/>
      <c r="BO211" s="92"/>
      <c r="BP211" s="92"/>
      <c r="BQ211" s="92"/>
      <c r="BR211" s="92"/>
      <c r="BS211" s="92"/>
      <c r="BT211" s="92"/>
      <c r="BU211" s="208"/>
      <c r="BV211" s="315"/>
    </row>
    <row r="212" spans="6:74"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315"/>
      <c r="AU212" s="208"/>
      <c r="AV212" s="92"/>
      <c r="AW212" s="92"/>
      <c r="AX212" s="315"/>
      <c r="AY212" s="215"/>
      <c r="AZ212" s="131"/>
      <c r="BA212" s="131"/>
      <c r="BB212" s="131"/>
      <c r="BC212" s="223"/>
      <c r="BD212" s="223"/>
      <c r="BE212" s="223"/>
      <c r="BF212" s="151"/>
      <c r="BG212" s="151"/>
      <c r="BH212" s="151"/>
      <c r="BI212" s="151"/>
      <c r="BJ212" s="151"/>
      <c r="BK212" s="151"/>
      <c r="BL212" s="151"/>
      <c r="BM212" s="151"/>
      <c r="BN212" s="208"/>
      <c r="BO212" s="92"/>
      <c r="BP212" s="92"/>
      <c r="BQ212" s="92"/>
      <c r="BR212" s="92"/>
      <c r="BS212" s="92"/>
      <c r="BT212" s="92"/>
      <c r="BU212" s="208"/>
      <c r="BV212" s="315"/>
    </row>
    <row r="213" spans="6:74"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315"/>
      <c r="AU213" s="208"/>
      <c r="AV213" s="92"/>
      <c r="AW213" s="92"/>
      <c r="AX213" s="315"/>
      <c r="AY213" s="215"/>
      <c r="AZ213" s="131"/>
      <c r="BA213" s="131"/>
      <c r="BB213" s="131"/>
      <c r="BC213" s="223"/>
      <c r="BD213" s="223"/>
      <c r="BE213" s="223"/>
      <c r="BF213" s="151"/>
      <c r="BG213" s="151"/>
      <c r="BH213" s="151"/>
      <c r="BI213" s="151"/>
      <c r="BJ213" s="151"/>
      <c r="BK213" s="151"/>
      <c r="BL213" s="151"/>
      <c r="BM213" s="151"/>
      <c r="BN213" s="208"/>
      <c r="BO213" s="92"/>
      <c r="BP213" s="92"/>
      <c r="BQ213" s="92"/>
      <c r="BR213" s="92"/>
      <c r="BS213" s="92"/>
      <c r="BT213" s="92"/>
      <c r="BU213" s="208"/>
      <c r="BV213" s="315"/>
    </row>
    <row r="214" spans="6:74"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315"/>
      <c r="AU214" s="208"/>
      <c r="AV214" s="92"/>
      <c r="AW214" s="92"/>
      <c r="AX214" s="315"/>
      <c r="AY214" s="215"/>
      <c r="AZ214" s="131"/>
      <c r="BA214" s="131"/>
      <c r="BB214" s="131"/>
      <c r="BC214" s="223"/>
      <c r="BD214" s="223"/>
      <c r="BE214" s="223"/>
      <c r="BF214" s="151"/>
      <c r="BG214" s="151"/>
      <c r="BH214" s="151"/>
      <c r="BI214" s="151"/>
      <c r="BJ214" s="151"/>
      <c r="BK214" s="151"/>
      <c r="BL214" s="151"/>
      <c r="BM214" s="151"/>
      <c r="BN214" s="208"/>
      <c r="BO214" s="92"/>
      <c r="BP214" s="92"/>
      <c r="BQ214" s="92"/>
      <c r="BR214" s="92"/>
      <c r="BS214" s="92"/>
      <c r="BT214" s="92"/>
      <c r="BU214" s="208"/>
      <c r="BV214" s="315"/>
    </row>
    <row r="215" spans="6:74"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315"/>
      <c r="AU215" s="208"/>
      <c r="AV215" s="92"/>
      <c r="AW215" s="92"/>
      <c r="AX215" s="315"/>
      <c r="AY215" s="215"/>
      <c r="AZ215" s="131"/>
      <c r="BA215" s="131"/>
      <c r="BB215" s="131"/>
      <c r="BC215" s="223"/>
      <c r="BD215" s="223"/>
      <c r="BE215" s="223"/>
      <c r="BF215" s="151"/>
      <c r="BG215" s="151"/>
      <c r="BH215" s="151"/>
      <c r="BI215" s="151"/>
      <c r="BJ215" s="151"/>
      <c r="BK215" s="151"/>
      <c r="BL215" s="151"/>
      <c r="BM215" s="151"/>
      <c r="BN215" s="208"/>
      <c r="BO215" s="92"/>
      <c r="BP215" s="92"/>
      <c r="BQ215" s="92"/>
      <c r="BR215" s="92"/>
      <c r="BS215" s="92"/>
      <c r="BT215" s="92"/>
      <c r="BU215" s="208"/>
      <c r="BV215" s="315"/>
    </row>
    <row r="216" spans="6:74"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315"/>
      <c r="AU216" s="208"/>
      <c r="AV216" s="92"/>
      <c r="AW216" s="92"/>
      <c r="AX216" s="315"/>
      <c r="AY216" s="215"/>
      <c r="AZ216" s="131"/>
      <c r="BA216" s="131"/>
      <c r="BB216" s="131"/>
      <c r="BC216" s="223"/>
      <c r="BD216" s="223"/>
      <c r="BE216" s="223"/>
      <c r="BF216" s="151"/>
      <c r="BG216" s="151"/>
      <c r="BH216" s="151"/>
      <c r="BI216" s="151"/>
      <c r="BJ216" s="151"/>
      <c r="BK216" s="151"/>
      <c r="BL216" s="151"/>
      <c r="BM216" s="151"/>
      <c r="BN216" s="208"/>
      <c r="BO216" s="92"/>
      <c r="BP216" s="92"/>
      <c r="BQ216" s="92"/>
      <c r="BR216" s="92"/>
      <c r="BS216" s="92"/>
      <c r="BT216" s="92"/>
      <c r="BU216" s="208"/>
      <c r="BV216" s="315"/>
    </row>
    <row r="217" spans="6:74"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315"/>
      <c r="AU217" s="208"/>
      <c r="AV217" s="92"/>
      <c r="AW217" s="92"/>
      <c r="AX217" s="315"/>
      <c r="AY217" s="215"/>
      <c r="AZ217" s="131"/>
      <c r="BA217" s="131"/>
      <c r="BB217" s="131"/>
      <c r="BC217" s="223"/>
      <c r="BD217" s="223"/>
      <c r="BE217" s="223"/>
      <c r="BF217" s="151"/>
      <c r="BG217" s="151"/>
      <c r="BH217" s="151"/>
      <c r="BI217" s="151"/>
      <c r="BJ217" s="151"/>
      <c r="BK217" s="151"/>
      <c r="BL217" s="151"/>
      <c r="BM217" s="151"/>
      <c r="BN217" s="208"/>
      <c r="BO217" s="92"/>
      <c r="BP217" s="92"/>
      <c r="BQ217" s="92"/>
      <c r="BR217" s="92"/>
      <c r="BS217" s="92"/>
      <c r="BT217" s="92"/>
      <c r="BU217" s="208"/>
      <c r="BV217" s="315"/>
    </row>
    <row r="218" spans="6:74"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315"/>
      <c r="AU218" s="208"/>
      <c r="AV218" s="92"/>
      <c r="AW218" s="92"/>
      <c r="AX218" s="315"/>
      <c r="AY218" s="215"/>
      <c r="AZ218" s="131"/>
      <c r="BA218" s="131"/>
      <c r="BB218" s="131"/>
      <c r="BC218" s="223"/>
      <c r="BD218" s="223"/>
      <c r="BE218" s="223"/>
      <c r="BF218" s="151"/>
      <c r="BG218" s="151"/>
      <c r="BH218" s="151"/>
      <c r="BI218" s="151"/>
      <c r="BJ218" s="151"/>
      <c r="BK218" s="151"/>
      <c r="BL218" s="151"/>
      <c r="BM218" s="151"/>
      <c r="BN218" s="208"/>
      <c r="BO218" s="92"/>
      <c r="BP218" s="92"/>
      <c r="BQ218" s="92"/>
      <c r="BR218" s="92"/>
      <c r="BS218" s="92"/>
      <c r="BT218" s="92"/>
      <c r="BU218" s="208"/>
      <c r="BV218" s="315"/>
    </row>
    <row r="219" spans="6:74"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315"/>
      <c r="AU219" s="208"/>
      <c r="AV219" s="92"/>
      <c r="AW219" s="92"/>
      <c r="AX219" s="315"/>
      <c r="AY219" s="215"/>
      <c r="AZ219" s="131"/>
      <c r="BA219" s="131"/>
      <c r="BB219" s="131"/>
      <c r="BC219" s="223"/>
      <c r="BD219" s="223"/>
      <c r="BE219" s="223"/>
      <c r="BF219" s="151"/>
      <c r="BG219" s="151"/>
      <c r="BH219" s="151"/>
      <c r="BI219" s="151"/>
      <c r="BJ219" s="151"/>
      <c r="BK219" s="151"/>
      <c r="BL219" s="151"/>
      <c r="BM219" s="151"/>
      <c r="BN219" s="208"/>
      <c r="BO219" s="92"/>
      <c r="BP219" s="92"/>
      <c r="BQ219" s="92"/>
      <c r="BR219" s="92"/>
      <c r="BS219" s="92"/>
      <c r="BT219" s="92"/>
      <c r="BU219" s="208"/>
      <c r="BV219" s="315"/>
    </row>
    <row r="220" spans="6:74"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315"/>
      <c r="AU220" s="208"/>
      <c r="AV220" s="92"/>
      <c r="AW220" s="92"/>
      <c r="AX220" s="315"/>
      <c r="AY220" s="215"/>
      <c r="AZ220" s="131"/>
      <c r="BA220" s="131"/>
      <c r="BB220" s="131"/>
      <c r="BC220" s="223"/>
      <c r="BD220" s="223"/>
      <c r="BE220" s="223"/>
      <c r="BF220" s="151"/>
      <c r="BG220" s="151"/>
      <c r="BH220" s="151"/>
      <c r="BI220" s="151"/>
      <c r="BJ220" s="151"/>
      <c r="BK220" s="151"/>
      <c r="BL220" s="151"/>
      <c r="BM220" s="151"/>
      <c r="BN220" s="208"/>
      <c r="BO220" s="92"/>
      <c r="BP220" s="92"/>
      <c r="BQ220" s="92"/>
      <c r="BR220" s="92"/>
      <c r="BS220" s="92"/>
      <c r="BT220" s="92"/>
      <c r="BU220" s="208"/>
      <c r="BV220" s="315"/>
    </row>
    <row r="221" spans="6:74"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315"/>
      <c r="AU221" s="208"/>
      <c r="AV221" s="92"/>
      <c r="AW221" s="92"/>
      <c r="AX221" s="315"/>
      <c r="AY221" s="215"/>
      <c r="AZ221" s="131"/>
      <c r="BA221" s="131"/>
      <c r="BB221" s="131"/>
      <c r="BC221" s="223"/>
      <c r="BD221" s="223"/>
      <c r="BE221" s="223"/>
      <c r="BF221" s="151"/>
      <c r="BG221" s="151"/>
      <c r="BH221" s="151"/>
      <c r="BI221" s="151"/>
      <c r="BJ221" s="151"/>
      <c r="BK221" s="151"/>
      <c r="BL221" s="151"/>
      <c r="BM221" s="151"/>
      <c r="BN221" s="208"/>
      <c r="BO221" s="92"/>
      <c r="BP221" s="92"/>
      <c r="BQ221" s="92"/>
      <c r="BR221" s="92"/>
      <c r="BS221" s="92"/>
      <c r="BT221" s="92"/>
      <c r="BU221" s="208"/>
      <c r="BV221" s="315"/>
    </row>
    <row r="222" spans="6:74"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315"/>
      <c r="AU222" s="208"/>
      <c r="AV222" s="92"/>
      <c r="AW222" s="92"/>
      <c r="AX222" s="315"/>
      <c r="AY222" s="215"/>
      <c r="AZ222" s="131"/>
      <c r="BA222" s="131"/>
      <c r="BB222" s="131"/>
      <c r="BC222" s="223"/>
      <c r="BD222" s="223"/>
      <c r="BE222" s="223"/>
      <c r="BF222" s="151"/>
      <c r="BG222" s="151"/>
      <c r="BH222" s="151"/>
      <c r="BI222" s="151"/>
      <c r="BJ222" s="151"/>
      <c r="BK222" s="151"/>
      <c r="BL222" s="151"/>
      <c r="BM222" s="151"/>
      <c r="BN222" s="208"/>
      <c r="BO222" s="92"/>
      <c r="BP222" s="92"/>
      <c r="BQ222" s="92"/>
      <c r="BR222" s="92"/>
      <c r="BS222" s="92"/>
      <c r="BT222" s="92"/>
      <c r="BU222" s="208"/>
      <c r="BV222" s="315"/>
    </row>
    <row r="223" spans="6:74"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315"/>
      <c r="AU223" s="208"/>
      <c r="AV223" s="92"/>
      <c r="AW223" s="92"/>
      <c r="AX223" s="315"/>
      <c r="AY223" s="215"/>
      <c r="AZ223" s="131"/>
      <c r="BA223" s="131"/>
      <c r="BB223" s="131"/>
      <c r="BC223" s="223"/>
      <c r="BD223" s="223"/>
      <c r="BE223" s="223"/>
      <c r="BF223" s="151"/>
      <c r="BG223" s="151"/>
      <c r="BH223" s="151"/>
      <c r="BI223" s="151"/>
      <c r="BJ223" s="151"/>
      <c r="BK223" s="151"/>
      <c r="BL223" s="151"/>
      <c r="BM223" s="151"/>
      <c r="BN223" s="208"/>
      <c r="BO223" s="92"/>
      <c r="BP223" s="92"/>
      <c r="BQ223" s="92"/>
      <c r="BR223" s="92"/>
      <c r="BS223" s="92"/>
      <c r="BT223" s="92"/>
      <c r="BU223" s="208"/>
      <c r="BV223" s="315"/>
    </row>
    <row r="224" spans="6:74"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315"/>
      <c r="AU224" s="208"/>
      <c r="AV224" s="92"/>
      <c r="AW224" s="92"/>
      <c r="AX224" s="315"/>
      <c r="AY224" s="215"/>
      <c r="AZ224" s="131"/>
      <c r="BA224" s="131"/>
      <c r="BB224" s="131"/>
      <c r="BC224" s="223"/>
      <c r="BD224" s="223"/>
      <c r="BE224" s="223"/>
      <c r="BF224" s="151"/>
      <c r="BG224" s="151"/>
      <c r="BH224" s="151"/>
      <c r="BI224" s="151"/>
      <c r="BJ224" s="151"/>
      <c r="BK224" s="151"/>
      <c r="BL224" s="151"/>
      <c r="BM224" s="151"/>
      <c r="BN224" s="208"/>
      <c r="BO224" s="92"/>
      <c r="BP224" s="92"/>
      <c r="BQ224" s="92"/>
      <c r="BR224" s="92"/>
      <c r="BS224" s="92"/>
      <c r="BT224" s="92"/>
      <c r="BU224" s="208"/>
      <c r="BV224" s="315"/>
    </row>
    <row r="225" spans="6:74"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315"/>
      <c r="AU225" s="208"/>
      <c r="AV225" s="92"/>
      <c r="AW225" s="92"/>
      <c r="AX225" s="315"/>
      <c r="AY225" s="215"/>
      <c r="AZ225" s="131"/>
      <c r="BA225" s="131"/>
      <c r="BB225" s="131"/>
      <c r="BC225" s="223"/>
      <c r="BD225" s="223"/>
      <c r="BE225" s="223"/>
      <c r="BF225" s="151"/>
      <c r="BG225" s="151"/>
      <c r="BH225" s="151"/>
      <c r="BI225" s="151"/>
      <c r="BJ225" s="151"/>
      <c r="BK225" s="151"/>
      <c r="BL225" s="151"/>
      <c r="BM225" s="151"/>
      <c r="BN225" s="208"/>
      <c r="BO225" s="92"/>
      <c r="BP225" s="92"/>
      <c r="BQ225" s="92"/>
      <c r="BR225" s="92"/>
      <c r="BS225" s="92"/>
      <c r="BT225" s="92"/>
      <c r="BU225" s="208"/>
      <c r="BV225" s="315"/>
    </row>
    <row r="226" spans="6:74"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315"/>
      <c r="AU226" s="208"/>
      <c r="AV226" s="92"/>
      <c r="AW226" s="92"/>
      <c r="AX226" s="315"/>
      <c r="AY226" s="215"/>
      <c r="AZ226" s="131"/>
      <c r="BA226" s="131"/>
      <c r="BB226" s="131"/>
      <c r="BC226" s="223"/>
      <c r="BD226" s="223"/>
      <c r="BE226" s="223"/>
      <c r="BF226" s="151"/>
      <c r="BG226" s="151"/>
      <c r="BH226" s="151"/>
      <c r="BI226" s="151"/>
      <c r="BJ226" s="151"/>
      <c r="BK226" s="151"/>
      <c r="BL226" s="151"/>
      <c r="BM226" s="151"/>
      <c r="BN226" s="208"/>
      <c r="BO226" s="92"/>
      <c r="BP226" s="92"/>
      <c r="BQ226" s="92"/>
      <c r="BR226" s="92"/>
      <c r="BS226" s="92"/>
      <c r="BT226" s="92"/>
      <c r="BU226" s="208"/>
      <c r="BV226" s="315"/>
    </row>
    <row r="227" spans="6:74"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315"/>
      <c r="AU227" s="208"/>
      <c r="AV227" s="92"/>
      <c r="AW227" s="92"/>
      <c r="AX227" s="315"/>
      <c r="AY227" s="215"/>
      <c r="AZ227" s="131"/>
      <c r="BA227" s="131"/>
      <c r="BB227" s="131"/>
      <c r="BC227" s="223"/>
      <c r="BD227" s="223"/>
      <c r="BE227" s="223"/>
      <c r="BF227" s="151"/>
      <c r="BG227" s="151"/>
      <c r="BH227" s="151"/>
      <c r="BI227" s="151"/>
      <c r="BJ227" s="151"/>
      <c r="BK227" s="151"/>
      <c r="BL227" s="151"/>
      <c r="BM227" s="151"/>
      <c r="BN227" s="208"/>
      <c r="BO227" s="92"/>
      <c r="BP227" s="92"/>
      <c r="BQ227" s="92"/>
      <c r="BR227" s="92"/>
      <c r="BS227" s="92"/>
      <c r="BT227" s="92"/>
      <c r="BU227" s="208"/>
      <c r="BV227" s="315"/>
    </row>
    <row r="228" spans="6:74"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315"/>
      <c r="AU228" s="208"/>
      <c r="AV228" s="92"/>
      <c r="AW228" s="92"/>
      <c r="AX228" s="315"/>
      <c r="AY228" s="215"/>
      <c r="AZ228" s="131"/>
      <c r="BA228" s="131"/>
      <c r="BB228" s="131"/>
      <c r="BC228" s="223"/>
      <c r="BD228" s="223"/>
      <c r="BE228" s="223"/>
      <c r="BF228" s="151"/>
      <c r="BG228" s="151"/>
      <c r="BH228" s="151"/>
      <c r="BI228" s="151"/>
      <c r="BJ228" s="151"/>
      <c r="BK228" s="151"/>
      <c r="BL228" s="151"/>
      <c r="BM228" s="151"/>
      <c r="BN228" s="208"/>
      <c r="BO228" s="92"/>
      <c r="BP228" s="92"/>
      <c r="BQ228" s="92"/>
      <c r="BR228" s="92"/>
      <c r="BS228" s="92"/>
      <c r="BT228" s="92"/>
      <c r="BU228" s="208"/>
      <c r="BV228" s="315"/>
    </row>
    <row r="229" spans="6:74"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315"/>
      <c r="AU229" s="208"/>
      <c r="AV229" s="92"/>
      <c r="AW229" s="92"/>
      <c r="AX229" s="315"/>
      <c r="AY229" s="215"/>
      <c r="AZ229" s="131"/>
      <c r="BA229" s="131"/>
      <c r="BB229" s="131"/>
      <c r="BC229" s="223"/>
      <c r="BD229" s="223"/>
      <c r="BE229" s="223"/>
      <c r="BF229" s="151"/>
      <c r="BG229" s="151"/>
      <c r="BH229" s="151"/>
      <c r="BI229" s="151"/>
      <c r="BJ229" s="151"/>
      <c r="BK229" s="151"/>
      <c r="BL229" s="151"/>
      <c r="BM229" s="151"/>
      <c r="BN229" s="208"/>
      <c r="BO229" s="92"/>
      <c r="BP229" s="92"/>
      <c r="BQ229" s="92"/>
      <c r="BR229" s="92"/>
      <c r="BS229" s="92"/>
      <c r="BT229" s="92"/>
      <c r="BU229" s="208"/>
      <c r="BV229" s="315"/>
    </row>
    <row r="230" spans="6:74"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315"/>
      <c r="AU230" s="208"/>
      <c r="AV230" s="92"/>
      <c r="AW230" s="92"/>
      <c r="AX230" s="315"/>
      <c r="AY230" s="215"/>
      <c r="AZ230" s="131"/>
      <c r="BA230" s="131"/>
      <c r="BB230" s="131"/>
      <c r="BC230" s="223"/>
      <c r="BD230" s="223"/>
      <c r="BE230" s="223"/>
      <c r="BF230" s="151"/>
      <c r="BG230" s="151"/>
      <c r="BH230" s="151"/>
      <c r="BI230" s="151"/>
      <c r="BJ230" s="151"/>
      <c r="BK230" s="151"/>
      <c r="BL230" s="151"/>
      <c r="BM230" s="151"/>
      <c r="BN230" s="208"/>
      <c r="BO230" s="92"/>
      <c r="BP230" s="92"/>
      <c r="BQ230" s="92"/>
      <c r="BR230" s="92"/>
      <c r="BS230" s="92"/>
      <c r="BT230" s="92"/>
      <c r="BU230" s="208"/>
      <c r="BV230" s="315"/>
    </row>
    <row r="231" spans="6:74"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315"/>
      <c r="AU231" s="208"/>
      <c r="AV231" s="92"/>
      <c r="AW231" s="92"/>
      <c r="AX231" s="315"/>
      <c r="AY231" s="215"/>
      <c r="AZ231" s="131"/>
      <c r="BA231" s="131"/>
      <c r="BB231" s="131"/>
      <c r="BC231" s="223"/>
      <c r="BD231" s="223"/>
      <c r="BE231" s="223"/>
      <c r="BF231" s="151"/>
      <c r="BG231" s="151"/>
      <c r="BH231" s="151"/>
      <c r="BI231" s="151"/>
      <c r="BJ231" s="151"/>
      <c r="BK231" s="151"/>
      <c r="BL231" s="151"/>
      <c r="BM231" s="151"/>
      <c r="BN231" s="208"/>
      <c r="BO231" s="92"/>
      <c r="BP231" s="92"/>
      <c r="BQ231" s="92"/>
      <c r="BR231" s="92"/>
      <c r="BS231" s="92"/>
      <c r="BT231" s="92"/>
      <c r="BU231" s="208"/>
      <c r="BV231" s="315"/>
    </row>
    <row r="232" spans="6:74"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315"/>
      <c r="AU232" s="208"/>
      <c r="AV232" s="92"/>
      <c r="AW232" s="92"/>
      <c r="AX232" s="315"/>
      <c r="AY232" s="215"/>
      <c r="AZ232" s="131"/>
      <c r="BA232" s="131"/>
      <c r="BB232" s="131"/>
      <c r="BC232" s="223"/>
      <c r="BD232" s="223"/>
      <c r="BE232" s="223"/>
      <c r="BF232" s="151"/>
      <c r="BG232" s="151"/>
      <c r="BH232" s="151"/>
      <c r="BI232" s="151"/>
      <c r="BJ232" s="151"/>
      <c r="BK232" s="151"/>
      <c r="BL232" s="151"/>
      <c r="BM232" s="151"/>
      <c r="BN232" s="208"/>
      <c r="BO232" s="92"/>
      <c r="BP232" s="92"/>
      <c r="BQ232" s="92"/>
      <c r="BR232" s="92"/>
      <c r="BS232" s="92"/>
      <c r="BT232" s="92"/>
      <c r="BU232" s="208"/>
      <c r="BV232" s="315"/>
    </row>
    <row r="233" spans="6:74"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315"/>
      <c r="AU233" s="208"/>
      <c r="AV233" s="92"/>
      <c r="AW233" s="92"/>
      <c r="AX233" s="315"/>
      <c r="AY233" s="215"/>
      <c r="AZ233" s="131"/>
      <c r="BA233" s="131"/>
      <c r="BB233" s="131"/>
      <c r="BC233" s="223"/>
      <c r="BD233" s="223"/>
      <c r="BE233" s="223"/>
      <c r="BF233" s="151"/>
      <c r="BG233" s="151"/>
      <c r="BH233" s="151"/>
      <c r="BI233" s="151"/>
      <c r="BJ233" s="151"/>
      <c r="BK233" s="151"/>
      <c r="BL233" s="151"/>
      <c r="BM233" s="151"/>
      <c r="BN233" s="208"/>
      <c r="BO233" s="92"/>
      <c r="BP233" s="92"/>
      <c r="BQ233" s="92"/>
      <c r="BR233" s="92"/>
      <c r="BS233" s="92"/>
      <c r="BT233" s="92"/>
      <c r="BU233" s="208"/>
      <c r="BV233" s="315"/>
    </row>
    <row r="234" spans="6:74"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315"/>
      <c r="AU234" s="208"/>
      <c r="AV234" s="92"/>
      <c r="AW234" s="92"/>
      <c r="AX234" s="315"/>
      <c r="AY234" s="215"/>
      <c r="AZ234" s="131"/>
      <c r="BA234" s="131"/>
      <c r="BB234" s="131"/>
      <c r="BC234" s="223"/>
      <c r="BD234" s="223"/>
      <c r="BE234" s="223"/>
      <c r="BF234" s="151"/>
      <c r="BG234" s="151"/>
      <c r="BH234" s="151"/>
      <c r="BI234" s="151"/>
      <c r="BJ234" s="151"/>
      <c r="BK234" s="151"/>
      <c r="BL234" s="151"/>
      <c r="BM234" s="151"/>
      <c r="BN234" s="208"/>
      <c r="BO234" s="92"/>
      <c r="BP234" s="92"/>
      <c r="BQ234" s="92"/>
      <c r="BR234" s="92"/>
      <c r="BS234" s="92"/>
      <c r="BT234" s="92"/>
      <c r="BU234" s="208"/>
      <c r="BV234" s="315"/>
    </row>
    <row r="235" spans="6:74"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315"/>
      <c r="AU235" s="208"/>
      <c r="AV235" s="92"/>
      <c r="AW235" s="92"/>
      <c r="AX235" s="315"/>
      <c r="AY235" s="215"/>
      <c r="AZ235" s="131"/>
      <c r="BA235" s="131"/>
      <c r="BB235" s="131"/>
      <c r="BC235" s="223"/>
      <c r="BD235" s="223"/>
      <c r="BE235" s="223"/>
      <c r="BF235" s="151"/>
      <c r="BG235" s="151"/>
      <c r="BH235" s="151"/>
      <c r="BI235" s="151"/>
      <c r="BJ235" s="151"/>
      <c r="BK235" s="151"/>
      <c r="BL235" s="151"/>
      <c r="BM235" s="151"/>
      <c r="BN235" s="208"/>
      <c r="BO235" s="92"/>
      <c r="BP235" s="92"/>
      <c r="BQ235" s="92"/>
      <c r="BR235" s="92"/>
      <c r="BS235" s="92"/>
      <c r="BT235" s="92"/>
      <c r="BU235" s="208"/>
      <c r="BV235" s="315"/>
    </row>
    <row r="236" spans="6:74"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315"/>
      <c r="AU236" s="208"/>
      <c r="AV236" s="92"/>
      <c r="AW236" s="92"/>
      <c r="AX236" s="315"/>
      <c r="AY236" s="215"/>
      <c r="AZ236" s="131"/>
      <c r="BA236" s="131"/>
      <c r="BB236" s="131"/>
      <c r="BC236" s="223"/>
      <c r="BD236" s="223"/>
      <c r="BE236" s="223"/>
      <c r="BF236" s="151"/>
      <c r="BG236" s="151"/>
      <c r="BH236" s="151"/>
      <c r="BI236" s="151"/>
      <c r="BJ236" s="151"/>
      <c r="BK236" s="151"/>
      <c r="BL236" s="151"/>
      <c r="BM236" s="151"/>
      <c r="BN236" s="208"/>
      <c r="BO236" s="92"/>
      <c r="BP236" s="92"/>
      <c r="BQ236" s="92"/>
      <c r="BR236" s="92"/>
      <c r="BS236" s="92"/>
      <c r="BT236" s="92"/>
      <c r="BU236" s="208"/>
      <c r="BV236" s="315"/>
    </row>
    <row r="237" spans="6:74"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315"/>
      <c r="AU237" s="208"/>
      <c r="AV237" s="92"/>
      <c r="AW237" s="92"/>
      <c r="AX237" s="315"/>
      <c r="AY237" s="215"/>
      <c r="AZ237" s="131"/>
      <c r="BA237" s="131"/>
      <c r="BB237" s="131"/>
      <c r="BC237" s="223"/>
      <c r="BD237" s="223"/>
      <c r="BE237" s="223"/>
      <c r="BF237" s="151"/>
      <c r="BG237" s="151"/>
      <c r="BH237" s="151"/>
      <c r="BI237" s="151"/>
      <c r="BJ237" s="151"/>
      <c r="BK237" s="151"/>
      <c r="BL237" s="151"/>
      <c r="BM237" s="151"/>
      <c r="BN237" s="208"/>
      <c r="BO237" s="92"/>
      <c r="BP237" s="92"/>
      <c r="BQ237" s="92"/>
      <c r="BR237" s="92"/>
      <c r="BS237" s="92"/>
      <c r="BT237" s="92"/>
      <c r="BU237" s="208"/>
      <c r="BV237" s="315"/>
    </row>
    <row r="238" spans="6:74"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315"/>
      <c r="AU238" s="208"/>
      <c r="AV238" s="92"/>
      <c r="AW238" s="92"/>
      <c r="AX238" s="315"/>
      <c r="AY238" s="215"/>
      <c r="AZ238" s="131"/>
      <c r="BA238" s="131"/>
      <c r="BB238" s="131"/>
      <c r="BC238" s="223"/>
      <c r="BD238" s="223"/>
      <c r="BE238" s="223"/>
      <c r="BF238" s="151"/>
      <c r="BG238" s="151"/>
      <c r="BH238" s="151"/>
      <c r="BI238" s="151"/>
      <c r="BJ238" s="151"/>
      <c r="BK238" s="151"/>
      <c r="BL238" s="151"/>
      <c r="BM238" s="151"/>
      <c r="BN238" s="208"/>
      <c r="BO238" s="92"/>
      <c r="BP238" s="92"/>
      <c r="BQ238" s="92"/>
      <c r="BR238" s="92"/>
      <c r="BS238" s="92"/>
      <c r="BT238" s="92"/>
      <c r="BU238" s="208"/>
      <c r="BV238" s="315"/>
    </row>
    <row r="239" spans="6:74"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315"/>
      <c r="AU239" s="208"/>
      <c r="AV239" s="92"/>
      <c r="AW239" s="92"/>
      <c r="AX239" s="315"/>
      <c r="AY239" s="215"/>
      <c r="AZ239" s="131"/>
      <c r="BA239" s="131"/>
      <c r="BB239" s="131"/>
      <c r="BC239" s="223"/>
      <c r="BD239" s="223"/>
      <c r="BE239" s="223"/>
      <c r="BF239" s="151"/>
      <c r="BG239" s="151"/>
      <c r="BH239" s="151"/>
      <c r="BI239" s="151"/>
      <c r="BJ239" s="151"/>
      <c r="BK239" s="151"/>
      <c r="BL239" s="151"/>
      <c r="BM239" s="151"/>
      <c r="BN239" s="208"/>
      <c r="BO239" s="92"/>
      <c r="BP239" s="92"/>
      <c r="BQ239" s="92"/>
      <c r="BR239" s="92"/>
      <c r="BS239" s="92"/>
      <c r="BT239" s="92"/>
      <c r="BU239" s="208"/>
      <c r="BV239" s="315"/>
    </row>
    <row r="240" spans="6:74"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315"/>
      <c r="AU240" s="208"/>
      <c r="AV240" s="92"/>
      <c r="AW240" s="92"/>
      <c r="AX240" s="315"/>
      <c r="AY240" s="215"/>
      <c r="AZ240" s="131"/>
      <c r="BA240" s="131"/>
      <c r="BB240" s="131"/>
      <c r="BC240" s="223"/>
      <c r="BD240" s="223"/>
      <c r="BE240" s="223"/>
      <c r="BF240" s="151"/>
      <c r="BG240" s="151"/>
      <c r="BH240" s="151"/>
      <c r="BI240" s="151"/>
      <c r="BJ240" s="151"/>
      <c r="BK240" s="151"/>
      <c r="BL240" s="151"/>
      <c r="BM240" s="151"/>
      <c r="BN240" s="208"/>
      <c r="BO240" s="92"/>
      <c r="BP240" s="92"/>
      <c r="BQ240" s="92"/>
      <c r="BR240" s="92"/>
      <c r="BS240" s="92"/>
      <c r="BT240" s="92"/>
      <c r="BU240" s="208"/>
      <c r="BV240" s="315"/>
    </row>
    <row r="241" spans="6:74"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315"/>
      <c r="AU241" s="208"/>
      <c r="AV241" s="92"/>
      <c r="AW241" s="92"/>
      <c r="AX241" s="315"/>
      <c r="AY241" s="215"/>
      <c r="AZ241" s="131"/>
      <c r="BA241" s="131"/>
      <c r="BB241" s="131"/>
      <c r="BC241" s="223"/>
      <c r="BD241" s="223"/>
      <c r="BE241" s="223"/>
      <c r="BF241" s="151"/>
      <c r="BG241" s="151"/>
      <c r="BH241" s="151"/>
      <c r="BI241" s="151"/>
      <c r="BJ241" s="151"/>
      <c r="BK241" s="151"/>
      <c r="BL241" s="151"/>
      <c r="BM241" s="151"/>
      <c r="BN241" s="208"/>
      <c r="BO241" s="92"/>
      <c r="BP241" s="92"/>
      <c r="BQ241" s="92"/>
      <c r="BR241" s="92"/>
      <c r="BS241" s="92"/>
      <c r="BT241" s="92"/>
      <c r="BU241" s="208"/>
      <c r="BV241" s="315"/>
    </row>
    <row r="242" spans="6:74"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315"/>
      <c r="AU242" s="208"/>
      <c r="AV242" s="92"/>
      <c r="AW242" s="92"/>
      <c r="AX242" s="315"/>
      <c r="AY242" s="215"/>
      <c r="AZ242" s="131"/>
      <c r="BA242" s="131"/>
      <c r="BB242" s="131"/>
      <c r="BC242" s="223"/>
      <c r="BD242" s="223"/>
      <c r="BE242" s="223"/>
      <c r="BF242" s="151"/>
      <c r="BG242" s="151"/>
      <c r="BH242" s="151"/>
      <c r="BI242" s="151"/>
      <c r="BJ242" s="151"/>
      <c r="BK242" s="151"/>
      <c r="BL242" s="151"/>
      <c r="BM242" s="151"/>
      <c r="BN242" s="208"/>
      <c r="BO242" s="92"/>
      <c r="BP242" s="92"/>
      <c r="BQ242" s="92"/>
      <c r="BR242" s="92"/>
      <c r="BS242" s="92"/>
      <c r="BT242" s="92"/>
      <c r="BU242" s="208"/>
      <c r="BV242" s="315"/>
    </row>
    <row r="243" spans="6:74"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315"/>
      <c r="AU243" s="208"/>
      <c r="AV243" s="92"/>
      <c r="AW243" s="92"/>
      <c r="AX243" s="315"/>
      <c r="AY243" s="215"/>
      <c r="AZ243" s="131"/>
      <c r="BA243" s="131"/>
      <c r="BB243" s="131"/>
      <c r="BC243" s="223"/>
      <c r="BD243" s="223"/>
      <c r="BE243" s="223"/>
      <c r="BF243" s="151"/>
      <c r="BG243" s="151"/>
      <c r="BH243" s="151"/>
      <c r="BI243" s="151"/>
      <c r="BJ243" s="151"/>
      <c r="BK243" s="151"/>
      <c r="BL243" s="151"/>
      <c r="BM243" s="151"/>
      <c r="BN243" s="208"/>
      <c r="BO243" s="92"/>
      <c r="BP243" s="92"/>
      <c r="BQ243" s="92"/>
      <c r="BR243" s="92"/>
      <c r="BS243" s="92"/>
      <c r="BT243" s="92"/>
      <c r="BU243" s="208"/>
      <c r="BV243" s="315"/>
    </row>
    <row r="244" spans="6:74"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315"/>
      <c r="AU244" s="208"/>
      <c r="AV244" s="92"/>
      <c r="AW244" s="92"/>
      <c r="AX244" s="315"/>
      <c r="AY244" s="215"/>
      <c r="AZ244" s="131"/>
      <c r="BA244" s="131"/>
      <c r="BB244" s="131"/>
      <c r="BC244" s="223"/>
      <c r="BD244" s="223"/>
      <c r="BE244" s="223"/>
      <c r="BF244" s="151"/>
      <c r="BG244" s="151"/>
      <c r="BH244" s="151"/>
      <c r="BI244" s="151"/>
      <c r="BJ244" s="151"/>
      <c r="BK244" s="151"/>
      <c r="BL244" s="151"/>
      <c r="BM244" s="151"/>
      <c r="BN244" s="208"/>
      <c r="BO244" s="92"/>
      <c r="BP244" s="92"/>
      <c r="BQ244" s="92"/>
      <c r="BR244" s="92"/>
      <c r="BS244" s="92"/>
      <c r="BT244" s="92"/>
      <c r="BU244" s="208"/>
      <c r="BV244" s="315"/>
    </row>
    <row r="245" spans="6:74"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315"/>
      <c r="AU245" s="208"/>
      <c r="AV245" s="92"/>
      <c r="AW245" s="92"/>
      <c r="AX245" s="315"/>
      <c r="AY245" s="215"/>
      <c r="AZ245" s="131"/>
      <c r="BA245" s="131"/>
      <c r="BB245" s="131"/>
      <c r="BC245" s="223"/>
      <c r="BD245" s="223"/>
      <c r="BE245" s="223"/>
      <c r="BF245" s="151"/>
      <c r="BG245" s="151"/>
      <c r="BH245" s="151"/>
      <c r="BI245" s="151"/>
      <c r="BJ245" s="151"/>
      <c r="BK245" s="151"/>
      <c r="BL245" s="151"/>
      <c r="BM245" s="151"/>
      <c r="BN245" s="208"/>
      <c r="BO245" s="92"/>
      <c r="BP245" s="92"/>
      <c r="BQ245" s="92"/>
      <c r="BR245" s="92"/>
      <c r="BS245" s="92"/>
      <c r="BT245" s="92"/>
      <c r="BU245" s="208"/>
      <c r="BV245" s="315"/>
    </row>
    <row r="246" spans="6:74"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315"/>
      <c r="AU246" s="208"/>
      <c r="AV246" s="92"/>
      <c r="AW246" s="92"/>
      <c r="AX246" s="315"/>
      <c r="AY246" s="215"/>
      <c r="AZ246" s="131"/>
      <c r="BA246" s="131"/>
      <c r="BB246" s="131"/>
      <c r="BC246" s="223"/>
      <c r="BD246" s="223"/>
      <c r="BE246" s="223"/>
      <c r="BF246" s="151"/>
      <c r="BG246" s="151"/>
      <c r="BH246" s="151"/>
      <c r="BI246" s="151"/>
      <c r="BJ246" s="151"/>
      <c r="BK246" s="151"/>
      <c r="BL246" s="151"/>
      <c r="BM246" s="151"/>
      <c r="BN246" s="208"/>
      <c r="BO246" s="92"/>
      <c r="BP246" s="92"/>
      <c r="BQ246" s="92"/>
      <c r="BR246" s="92"/>
      <c r="BS246" s="92"/>
      <c r="BT246" s="92"/>
      <c r="BU246" s="208"/>
      <c r="BV246" s="315"/>
    </row>
    <row r="247" spans="6:74"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315"/>
      <c r="AU247" s="208"/>
      <c r="AV247" s="92"/>
      <c r="AW247" s="92"/>
      <c r="AX247" s="315"/>
      <c r="AY247" s="215"/>
      <c r="AZ247" s="131"/>
      <c r="BA247" s="131"/>
      <c r="BB247" s="131"/>
      <c r="BC247" s="223"/>
      <c r="BD247" s="223"/>
      <c r="BE247" s="223"/>
      <c r="BF247" s="151"/>
      <c r="BG247" s="151"/>
      <c r="BH247" s="151"/>
      <c r="BI247" s="151"/>
      <c r="BJ247" s="151"/>
      <c r="BK247" s="151"/>
      <c r="BL247" s="151"/>
      <c r="BM247" s="151"/>
      <c r="BN247" s="208"/>
      <c r="BO247" s="92"/>
      <c r="BP247" s="92"/>
      <c r="BQ247" s="92"/>
      <c r="BR247" s="92"/>
      <c r="BS247" s="92"/>
      <c r="BT247" s="92"/>
      <c r="BU247" s="208"/>
      <c r="BV247" s="315"/>
    </row>
    <row r="248" spans="6:74"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315"/>
      <c r="AU248" s="208"/>
      <c r="AV248" s="92"/>
      <c r="AW248" s="92"/>
      <c r="AX248" s="315"/>
      <c r="AY248" s="215"/>
      <c r="AZ248" s="131"/>
      <c r="BA248" s="131"/>
      <c r="BB248" s="131"/>
      <c r="BC248" s="223"/>
      <c r="BD248" s="223"/>
      <c r="BE248" s="223"/>
      <c r="BF248" s="151"/>
      <c r="BG248" s="151"/>
      <c r="BH248" s="151"/>
      <c r="BI248" s="151"/>
      <c r="BJ248" s="151"/>
      <c r="BK248" s="151"/>
      <c r="BL248" s="151"/>
      <c r="BM248" s="151"/>
      <c r="BN248" s="208"/>
      <c r="BO248" s="92"/>
      <c r="BP248" s="92"/>
      <c r="BQ248" s="92"/>
      <c r="BR248" s="92"/>
      <c r="BS248" s="92"/>
      <c r="BT248" s="92"/>
      <c r="BU248" s="208"/>
      <c r="BV248" s="315"/>
    </row>
    <row r="249" spans="6:74"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315"/>
      <c r="AU249" s="208"/>
      <c r="AV249" s="92"/>
      <c r="AW249" s="92"/>
      <c r="AX249" s="315"/>
      <c r="AY249" s="215"/>
      <c r="AZ249" s="131"/>
      <c r="BA249" s="131"/>
      <c r="BB249" s="131"/>
      <c r="BC249" s="223"/>
      <c r="BD249" s="223"/>
      <c r="BE249" s="223"/>
      <c r="BF249" s="151"/>
      <c r="BG249" s="151"/>
      <c r="BH249" s="151"/>
      <c r="BI249" s="151"/>
      <c r="BJ249" s="151"/>
      <c r="BK249" s="151"/>
      <c r="BL249" s="151"/>
      <c r="BM249" s="151"/>
      <c r="BN249" s="208"/>
      <c r="BO249" s="92"/>
      <c r="BP249" s="92"/>
      <c r="BQ249" s="92"/>
      <c r="BR249" s="92"/>
      <c r="BS249" s="92"/>
      <c r="BT249" s="92"/>
      <c r="BU249" s="208"/>
      <c r="BV249" s="315"/>
    </row>
    <row r="250" spans="6:74"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315"/>
      <c r="AU250" s="208"/>
      <c r="AV250" s="92"/>
      <c r="AW250" s="92"/>
      <c r="AX250" s="315"/>
      <c r="AY250" s="215"/>
      <c r="AZ250" s="131"/>
      <c r="BA250" s="131"/>
      <c r="BB250" s="131"/>
      <c r="BC250" s="223"/>
      <c r="BD250" s="223"/>
      <c r="BE250" s="223"/>
      <c r="BF250" s="151"/>
      <c r="BG250" s="151"/>
      <c r="BH250" s="151"/>
      <c r="BI250" s="151"/>
      <c r="BJ250" s="151"/>
      <c r="BK250" s="151"/>
      <c r="BL250" s="151"/>
      <c r="BM250" s="151"/>
      <c r="BN250" s="208"/>
      <c r="BO250" s="92"/>
      <c r="BP250" s="92"/>
      <c r="BQ250" s="92"/>
      <c r="BR250" s="92"/>
      <c r="BS250" s="92"/>
      <c r="BT250" s="92"/>
      <c r="BU250" s="208"/>
      <c r="BV250" s="315"/>
    </row>
    <row r="251" spans="6:74"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315"/>
      <c r="AU251" s="208"/>
      <c r="AV251" s="92"/>
      <c r="AW251" s="92"/>
      <c r="AX251" s="315"/>
      <c r="AY251" s="215"/>
      <c r="AZ251" s="131"/>
      <c r="BA251" s="131"/>
      <c r="BB251" s="131"/>
      <c r="BC251" s="223"/>
      <c r="BD251" s="223"/>
      <c r="BE251" s="223"/>
      <c r="BF251" s="151"/>
      <c r="BG251" s="151"/>
      <c r="BH251" s="151"/>
      <c r="BI251" s="151"/>
      <c r="BJ251" s="151"/>
      <c r="BK251" s="151"/>
      <c r="BL251" s="151"/>
      <c r="BM251" s="151"/>
      <c r="BN251" s="208"/>
      <c r="BO251" s="92"/>
      <c r="BP251" s="92"/>
      <c r="BQ251" s="92"/>
      <c r="BR251" s="92"/>
      <c r="BS251" s="92"/>
      <c r="BT251" s="92"/>
      <c r="BU251" s="208"/>
      <c r="BV251" s="315"/>
    </row>
    <row r="252" spans="6:74"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315"/>
      <c r="AU252" s="208"/>
      <c r="AV252" s="92"/>
      <c r="AW252" s="92"/>
      <c r="AX252" s="315"/>
      <c r="AY252" s="215"/>
      <c r="AZ252" s="131"/>
      <c r="BA252" s="131"/>
      <c r="BB252" s="131"/>
      <c r="BC252" s="223"/>
      <c r="BD252" s="223"/>
      <c r="BE252" s="223"/>
      <c r="BF252" s="151"/>
      <c r="BG252" s="151"/>
      <c r="BH252" s="151"/>
      <c r="BI252" s="151"/>
      <c r="BJ252" s="151"/>
      <c r="BK252" s="151"/>
      <c r="BL252" s="151"/>
      <c r="BM252" s="151"/>
      <c r="BN252" s="208"/>
      <c r="BO252" s="92"/>
      <c r="BP252" s="92"/>
      <c r="BQ252" s="92"/>
      <c r="BR252" s="92"/>
      <c r="BS252" s="92"/>
      <c r="BT252" s="92"/>
      <c r="BU252" s="208"/>
      <c r="BV252" s="315"/>
    </row>
    <row r="253" spans="6:74"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315"/>
      <c r="AU253" s="208"/>
      <c r="AV253" s="92"/>
      <c r="AW253" s="92"/>
      <c r="AX253" s="315"/>
      <c r="AY253" s="215"/>
      <c r="AZ253" s="131"/>
      <c r="BA253" s="131"/>
      <c r="BB253" s="131"/>
      <c r="BC253" s="223"/>
      <c r="BD253" s="223"/>
      <c r="BE253" s="223"/>
      <c r="BF253" s="151"/>
      <c r="BG253" s="151"/>
      <c r="BH253" s="151"/>
      <c r="BI253" s="151"/>
      <c r="BJ253" s="151"/>
      <c r="BK253" s="151"/>
      <c r="BL253" s="151"/>
      <c r="BM253" s="151"/>
      <c r="BN253" s="208"/>
      <c r="BO253" s="92"/>
      <c r="BP253" s="92"/>
      <c r="BQ253" s="92"/>
      <c r="BR253" s="92"/>
      <c r="BS253" s="92"/>
      <c r="BT253" s="92"/>
      <c r="BU253" s="208"/>
      <c r="BV253" s="315"/>
    </row>
    <row r="254" spans="6:74"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315"/>
      <c r="AU254" s="208"/>
      <c r="AV254" s="92"/>
      <c r="AW254" s="92"/>
      <c r="AX254" s="315"/>
      <c r="AY254" s="215"/>
      <c r="AZ254" s="131"/>
      <c r="BA254" s="131"/>
      <c r="BB254" s="131"/>
      <c r="BC254" s="223"/>
      <c r="BD254" s="223"/>
      <c r="BE254" s="223"/>
      <c r="BF254" s="151"/>
      <c r="BG254" s="151"/>
      <c r="BH254" s="151"/>
      <c r="BI254" s="151"/>
      <c r="BJ254" s="151"/>
      <c r="BK254" s="151"/>
      <c r="BL254" s="151"/>
      <c r="BM254" s="151"/>
      <c r="BN254" s="208"/>
      <c r="BO254" s="92"/>
      <c r="BP254" s="92"/>
      <c r="BQ254" s="92"/>
      <c r="BR254" s="92"/>
      <c r="BS254" s="92"/>
      <c r="BT254" s="92"/>
      <c r="BU254" s="208"/>
      <c r="BV254" s="315"/>
    </row>
    <row r="255" spans="6:74"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315"/>
      <c r="AU255" s="208"/>
      <c r="AV255" s="92"/>
      <c r="AW255" s="92"/>
      <c r="AX255" s="315"/>
      <c r="AY255" s="215"/>
      <c r="AZ255" s="131"/>
      <c r="BA255" s="131"/>
      <c r="BB255" s="131"/>
      <c r="BC255" s="223"/>
      <c r="BD255" s="223"/>
      <c r="BE255" s="223"/>
      <c r="BF255" s="151"/>
      <c r="BG255" s="151"/>
      <c r="BH255" s="151"/>
      <c r="BI255" s="151"/>
      <c r="BJ255" s="151"/>
      <c r="BK255" s="151"/>
      <c r="BL255" s="151"/>
      <c r="BM255" s="151"/>
      <c r="BN255" s="208"/>
      <c r="BO255" s="92"/>
      <c r="BP255" s="92"/>
      <c r="BQ255" s="92"/>
      <c r="BR255" s="92"/>
      <c r="BS255" s="92"/>
      <c r="BT255" s="92"/>
      <c r="BU255" s="208"/>
      <c r="BV255" s="315"/>
    </row>
    <row r="256" spans="6:74"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315"/>
      <c r="AU256" s="208"/>
      <c r="AV256" s="92"/>
      <c r="AW256" s="92"/>
      <c r="AX256" s="315"/>
      <c r="AY256" s="215"/>
      <c r="AZ256" s="131"/>
      <c r="BA256" s="131"/>
      <c r="BB256" s="131"/>
      <c r="BC256" s="223"/>
      <c r="BD256" s="223"/>
      <c r="BE256" s="223"/>
      <c r="BF256" s="151"/>
      <c r="BG256" s="151"/>
      <c r="BH256" s="151"/>
      <c r="BI256" s="151"/>
      <c r="BJ256" s="151"/>
      <c r="BK256" s="151"/>
      <c r="BL256" s="151"/>
      <c r="BM256" s="151"/>
      <c r="BN256" s="208"/>
      <c r="BO256" s="92"/>
      <c r="BP256" s="92"/>
      <c r="BQ256" s="92"/>
      <c r="BR256" s="92"/>
      <c r="BS256" s="92"/>
      <c r="BT256" s="92"/>
      <c r="BU256" s="208"/>
      <c r="BV256" s="315"/>
    </row>
    <row r="257" spans="6:74"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315"/>
      <c r="AU257" s="208"/>
      <c r="AV257" s="92"/>
      <c r="AW257" s="92"/>
      <c r="AX257" s="315"/>
      <c r="AY257" s="215"/>
      <c r="AZ257" s="131"/>
      <c r="BA257" s="131"/>
      <c r="BB257" s="131"/>
      <c r="BC257" s="223"/>
      <c r="BD257" s="223"/>
      <c r="BE257" s="223"/>
      <c r="BF257" s="151"/>
      <c r="BG257" s="151"/>
      <c r="BH257" s="151"/>
      <c r="BI257" s="151"/>
      <c r="BJ257" s="151"/>
      <c r="BK257" s="151"/>
      <c r="BL257" s="151"/>
      <c r="BM257" s="151"/>
      <c r="BN257" s="208"/>
      <c r="BO257" s="92"/>
      <c r="BP257" s="92"/>
      <c r="BQ257" s="92"/>
      <c r="BR257" s="92"/>
      <c r="BS257" s="92"/>
      <c r="BT257" s="92"/>
      <c r="BU257" s="208"/>
      <c r="BV257" s="315"/>
    </row>
    <row r="258" spans="6:74"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315"/>
      <c r="AU258" s="208"/>
      <c r="AV258" s="92"/>
      <c r="AW258" s="92"/>
      <c r="AX258" s="315"/>
      <c r="AY258" s="215"/>
      <c r="AZ258" s="131"/>
      <c r="BA258" s="131"/>
      <c r="BB258" s="131"/>
      <c r="BC258" s="223"/>
      <c r="BD258" s="223"/>
      <c r="BE258" s="223"/>
      <c r="BF258" s="151"/>
      <c r="BG258" s="151"/>
      <c r="BH258" s="151"/>
      <c r="BI258" s="151"/>
      <c r="BJ258" s="151"/>
      <c r="BK258" s="151"/>
      <c r="BL258" s="151"/>
      <c r="BM258" s="151"/>
      <c r="BN258" s="208"/>
      <c r="BO258" s="92"/>
      <c r="BP258" s="92"/>
      <c r="BQ258" s="92"/>
      <c r="BR258" s="92"/>
      <c r="BS258" s="92"/>
      <c r="BT258" s="92"/>
      <c r="BU258" s="208"/>
      <c r="BV258" s="315"/>
    </row>
    <row r="259" spans="6:74"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315"/>
      <c r="AU259" s="208"/>
      <c r="AV259" s="92"/>
      <c r="AW259" s="92"/>
      <c r="AX259" s="315"/>
      <c r="AY259" s="215"/>
      <c r="AZ259" s="131"/>
      <c r="BA259" s="131"/>
      <c r="BB259" s="131"/>
      <c r="BC259" s="223"/>
      <c r="BD259" s="223"/>
      <c r="BE259" s="223"/>
      <c r="BF259" s="151"/>
      <c r="BG259" s="151"/>
      <c r="BH259" s="151"/>
      <c r="BI259" s="151"/>
      <c r="BJ259" s="151"/>
      <c r="BK259" s="151"/>
      <c r="BL259" s="151"/>
      <c r="BM259" s="151"/>
      <c r="BN259" s="208"/>
      <c r="BO259" s="92"/>
      <c r="BP259" s="92"/>
      <c r="BQ259" s="92"/>
      <c r="BR259" s="92"/>
      <c r="BS259" s="92"/>
      <c r="BT259" s="92"/>
      <c r="BU259" s="208"/>
      <c r="BV259" s="315"/>
    </row>
    <row r="260" spans="6:74"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315"/>
      <c r="AU260" s="208"/>
      <c r="AV260" s="92"/>
      <c r="AW260" s="92"/>
      <c r="AX260" s="315"/>
      <c r="AY260" s="215"/>
      <c r="AZ260" s="131"/>
      <c r="BA260" s="131"/>
      <c r="BB260" s="131"/>
      <c r="BC260" s="223"/>
      <c r="BD260" s="223"/>
      <c r="BE260" s="223"/>
      <c r="BF260" s="151"/>
      <c r="BG260" s="151"/>
      <c r="BH260" s="151"/>
      <c r="BI260" s="151"/>
      <c r="BJ260" s="151"/>
      <c r="BK260" s="151"/>
      <c r="BL260" s="151"/>
      <c r="BM260" s="151"/>
      <c r="BN260" s="208"/>
      <c r="BO260" s="92"/>
      <c r="BP260" s="92"/>
      <c r="BQ260" s="92"/>
      <c r="BR260" s="92"/>
      <c r="BS260" s="92"/>
      <c r="BT260" s="92"/>
      <c r="BU260" s="208"/>
      <c r="BV260" s="315"/>
    </row>
    <row r="261" spans="6:74"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315"/>
      <c r="AU261" s="208"/>
      <c r="AV261" s="92"/>
      <c r="AW261" s="92"/>
      <c r="AX261" s="315"/>
      <c r="AY261" s="215"/>
      <c r="AZ261" s="131"/>
      <c r="BA261" s="131"/>
      <c r="BB261" s="131"/>
      <c r="BC261" s="223"/>
      <c r="BD261" s="223"/>
      <c r="BE261" s="223"/>
      <c r="BF261" s="151"/>
      <c r="BG261" s="151"/>
      <c r="BH261" s="151"/>
      <c r="BI261" s="151"/>
      <c r="BJ261" s="151"/>
      <c r="BK261" s="151"/>
      <c r="BL261" s="151"/>
      <c r="BM261" s="151"/>
      <c r="BN261" s="208"/>
      <c r="BO261" s="92"/>
      <c r="BP261" s="92"/>
      <c r="BQ261" s="92"/>
      <c r="BR261" s="92"/>
      <c r="BS261" s="92"/>
      <c r="BT261" s="92"/>
      <c r="BU261" s="208"/>
      <c r="BV261" s="315"/>
    </row>
    <row r="262" spans="6:74"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315"/>
      <c r="AU262" s="208"/>
      <c r="AV262" s="92"/>
      <c r="AW262" s="92"/>
      <c r="AX262" s="315"/>
      <c r="AY262" s="215"/>
      <c r="AZ262" s="131"/>
      <c r="BA262" s="131"/>
      <c r="BB262" s="131"/>
      <c r="BC262" s="223"/>
      <c r="BD262" s="223"/>
      <c r="BE262" s="223"/>
      <c r="BF262" s="151"/>
      <c r="BG262" s="151"/>
      <c r="BH262" s="151"/>
      <c r="BI262" s="151"/>
      <c r="BJ262" s="151"/>
      <c r="BK262" s="151"/>
      <c r="BL262" s="151"/>
      <c r="BM262" s="151"/>
      <c r="BN262" s="208"/>
      <c r="BO262" s="92"/>
      <c r="BP262" s="92"/>
      <c r="BQ262" s="92"/>
      <c r="BR262" s="92"/>
      <c r="BS262" s="92"/>
      <c r="BT262" s="92"/>
      <c r="BU262" s="208"/>
      <c r="BV262" s="315"/>
    </row>
    <row r="263" spans="6:74"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315"/>
      <c r="AU263" s="208"/>
      <c r="AV263" s="92"/>
      <c r="AW263" s="92"/>
      <c r="AX263" s="315"/>
      <c r="AY263" s="215"/>
      <c r="AZ263" s="131"/>
      <c r="BA263" s="131"/>
      <c r="BB263" s="131"/>
      <c r="BC263" s="223"/>
      <c r="BD263" s="223"/>
      <c r="BE263" s="223"/>
      <c r="BF263" s="151"/>
      <c r="BG263" s="151"/>
      <c r="BH263" s="151"/>
      <c r="BI263" s="151"/>
      <c r="BJ263" s="151"/>
      <c r="BK263" s="151"/>
      <c r="BL263" s="151"/>
      <c r="BM263" s="151"/>
      <c r="BN263" s="208"/>
      <c r="BO263" s="92"/>
      <c r="BP263" s="92"/>
      <c r="BQ263" s="92"/>
      <c r="BR263" s="92"/>
      <c r="BS263" s="92"/>
      <c r="BT263" s="92"/>
      <c r="BU263" s="208"/>
      <c r="BV263" s="315"/>
    </row>
    <row r="264" spans="6:74"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315"/>
      <c r="AU264" s="208"/>
      <c r="AV264" s="92"/>
      <c r="AW264" s="92"/>
      <c r="AX264" s="315"/>
      <c r="AY264" s="215"/>
      <c r="AZ264" s="131"/>
      <c r="BA264" s="131"/>
      <c r="BB264" s="131"/>
      <c r="BC264" s="223"/>
      <c r="BD264" s="223"/>
      <c r="BE264" s="223"/>
      <c r="BF264" s="151"/>
      <c r="BG264" s="151"/>
      <c r="BH264" s="151"/>
      <c r="BI264" s="151"/>
      <c r="BJ264" s="151"/>
      <c r="BK264" s="151"/>
      <c r="BL264" s="151"/>
      <c r="BM264" s="151"/>
      <c r="BN264" s="208"/>
      <c r="BO264" s="92"/>
      <c r="BP264" s="92"/>
      <c r="BQ264" s="92"/>
      <c r="BR264" s="92"/>
      <c r="BS264" s="92"/>
      <c r="BT264" s="92"/>
      <c r="BU264" s="208"/>
      <c r="BV264" s="315"/>
    </row>
    <row r="265" spans="6:74"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315"/>
      <c r="AU265" s="208"/>
      <c r="AV265" s="92"/>
      <c r="AW265" s="92"/>
      <c r="AX265" s="315"/>
      <c r="AY265" s="215"/>
      <c r="AZ265" s="131"/>
      <c r="BA265" s="131"/>
      <c r="BB265" s="131"/>
      <c r="BC265" s="223"/>
      <c r="BD265" s="223"/>
      <c r="BE265" s="223"/>
      <c r="BF265" s="151"/>
      <c r="BG265" s="151"/>
      <c r="BH265" s="151"/>
      <c r="BI265" s="151"/>
      <c r="BJ265" s="151"/>
      <c r="BK265" s="151"/>
      <c r="BL265" s="151"/>
      <c r="BM265" s="151"/>
      <c r="BN265" s="208"/>
      <c r="BO265" s="92"/>
      <c r="BP265" s="92"/>
      <c r="BQ265" s="92"/>
      <c r="BR265" s="92"/>
      <c r="BS265" s="92"/>
      <c r="BT265" s="92"/>
      <c r="BU265" s="208"/>
      <c r="BV265" s="315"/>
    </row>
    <row r="266" spans="6:74"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315"/>
      <c r="AU266" s="208"/>
      <c r="AV266" s="92"/>
      <c r="AW266" s="92"/>
      <c r="AX266" s="315"/>
      <c r="AY266" s="215"/>
      <c r="AZ266" s="131"/>
      <c r="BA266" s="131"/>
      <c r="BB266" s="131"/>
      <c r="BC266" s="223"/>
      <c r="BD266" s="223"/>
      <c r="BE266" s="223"/>
      <c r="BF266" s="151"/>
      <c r="BG266" s="151"/>
      <c r="BH266" s="151"/>
      <c r="BI266" s="151"/>
      <c r="BJ266" s="151"/>
      <c r="BK266" s="151"/>
      <c r="BL266" s="151"/>
      <c r="BM266" s="151"/>
      <c r="BN266" s="208"/>
      <c r="BO266" s="92"/>
      <c r="BP266" s="92"/>
      <c r="BQ266" s="92"/>
      <c r="BR266" s="92"/>
      <c r="BS266" s="92"/>
      <c r="BT266" s="92"/>
      <c r="BU266" s="208"/>
      <c r="BV266" s="315"/>
    </row>
    <row r="267" spans="6:74"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315"/>
      <c r="AU267" s="208"/>
      <c r="AV267" s="92"/>
      <c r="AW267" s="92"/>
      <c r="AX267" s="315"/>
      <c r="AY267" s="215"/>
      <c r="AZ267" s="131"/>
      <c r="BA267" s="131"/>
      <c r="BB267" s="131"/>
      <c r="BC267" s="223"/>
      <c r="BD267" s="223"/>
      <c r="BE267" s="223"/>
      <c r="BF267" s="151"/>
      <c r="BG267" s="151"/>
      <c r="BH267" s="151"/>
      <c r="BI267" s="151"/>
      <c r="BJ267" s="151"/>
      <c r="BK267" s="151"/>
      <c r="BL267" s="151"/>
      <c r="BM267" s="151"/>
      <c r="BN267" s="208"/>
      <c r="BO267" s="92"/>
      <c r="BP267" s="92"/>
      <c r="BQ267" s="92"/>
      <c r="BR267" s="92"/>
      <c r="BS267" s="92"/>
      <c r="BT267" s="92"/>
      <c r="BU267" s="208"/>
      <c r="BV267" s="315"/>
    </row>
    <row r="268" spans="6:74"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315"/>
      <c r="AU268" s="208"/>
      <c r="AV268" s="92"/>
      <c r="AW268" s="92"/>
      <c r="AX268" s="315"/>
      <c r="AY268" s="215"/>
      <c r="AZ268" s="131"/>
      <c r="BA268" s="131"/>
      <c r="BB268" s="131"/>
      <c r="BC268" s="223"/>
      <c r="BD268" s="223"/>
      <c r="BE268" s="223"/>
      <c r="BF268" s="151"/>
      <c r="BG268" s="151"/>
      <c r="BH268" s="151"/>
      <c r="BI268" s="151"/>
      <c r="BJ268" s="151"/>
      <c r="BK268" s="151"/>
      <c r="BL268" s="151"/>
      <c r="BM268" s="151"/>
      <c r="BN268" s="208"/>
      <c r="BO268" s="92"/>
      <c r="BP268" s="92"/>
      <c r="BQ268" s="92"/>
      <c r="BR268" s="92"/>
      <c r="BS268" s="92"/>
      <c r="BT268" s="92"/>
      <c r="BU268" s="208"/>
      <c r="BV268" s="315"/>
    </row>
    <row r="269" spans="6:74"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315"/>
      <c r="AU269" s="208"/>
      <c r="AV269" s="92"/>
      <c r="AW269" s="92"/>
      <c r="AX269" s="315"/>
      <c r="AY269" s="215"/>
      <c r="AZ269" s="131"/>
      <c r="BA269" s="131"/>
      <c r="BB269" s="131"/>
      <c r="BC269" s="223"/>
      <c r="BD269" s="223"/>
      <c r="BE269" s="223"/>
      <c r="BF269" s="151"/>
      <c r="BG269" s="151"/>
      <c r="BH269" s="151"/>
      <c r="BI269" s="151"/>
      <c r="BJ269" s="151"/>
      <c r="BK269" s="151"/>
      <c r="BL269" s="151"/>
      <c r="BM269" s="151"/>
      <c r="BN269" s="208"/>
      <c r="BO269" s="92"/>
      <c r="BP269" s="92"/>
      <c r="BQ269" s="92"/>
      <c r="BR269" s="92"/>
      <c r="BS269" s="92"/>
      <c r="BT269" s="92"/>
      <c r="BU269" s="208"/>
      <c r="BV269" s="315"/>
    </row>
    <row r="270" spans="6:74"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315"/>
      <c r="AU270" s="208"/>
      <c r="AV270" s="92"/>
      <c r="AW270" s="92"/>
      <c r="AX270" s="315"/>
      <c r="AY270" s="215"/>
      <c r="AZ270" s="131"/>
      <c r="BA270" s="131"/>
      <c r="BB270" s="131"/>
      <c r="BC270" s="223"/>
      <c r="BD270" s="223"/>
      <c r="BE270" s="223"/>
      <c r="BF270" s="151"/>
      <c r="BG270" s="151"/>
      <c r="BH270" s="151"/>
      <c r="BI270" s="151"/>
      <c r="BJ270" s="151"/>
      <c r="BK270" s="151"/>
      <c r="BL270" s="151"/>
      <c r="BM270" s="151"/>
      <c r="BN270" s="208"/>
      <c r="BO270" s="92"/>
      <c r="BP270" s="92"/>
      <c r="BQ270" s="92"/>
      <c r="BR270" s="92"/>
      <c r="BS270" s="92"/>
      <c r="BT270" s="92"/>
      <c r="BU270" s="208"/>
      <c r="BV270" s="315"/>
    </row>
    <row r="271" spans="6:74"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315"/>
      <c r="AU271" s="208"/>
      <c r="AV271" s="92"/>
      <c r="AW271" s="92"/>
      <c r="AX271" s="315"/>
      <c r="AY271" s="215"/>
      <c r="AZ271" s="131"/>
      <c r="BA271" s="131"/>
      <c r="BB271" s="131"/>
      <c r="BC271" s="223"/>
      <c r="BD271" s="223"/>
      <c r="BE271" s="223"/>
      <c r="BF271" s="151"/>
      <c r="BG271" s="151"/>
      <c r="BH271" s="151"/>
      <c r="BI271" s="151"/>
      <c r="BJ271" s="151"/>
      <c r="BK271" s="151"/>
      <c r="BL271" s="151"/>
      <c r="BM271" s="151"/>
      <c r="BN271" s="208"/>
      <c r="BO271" s="92"/>
      <c r="BP271" s="92"/>
      <c r="BQ271" s="92"/>
      <c r="BR271" s="92"/>
      <c r="BS271" s="92"/>
      <c r="BT271" s="92"/>
      <c r="BU271" s="208"/>
      <c r="BV271" s="315"/>
    </row>
    <row r="272" spans="6:74"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315"/>
      <c r="AU272" s="208"/>
      <c r="AV272" s="92"/>
      <c r="AW272" s="92"/>
      <c r="AX272" s="315"/>
      <c r="AY272" s="215"/>
      <c r="AZ272" s="131"/>
      <c r="BA272" s="131"/>
      <c r="BB272" s="131"/>
      <c r="BC272" s="223"/>
      <c r="BD272" s="223"/>
      <c r="BE272" s="223"/>
      <c r="BF272" s="151"/>
      <c r="BG272" s="151"/>
      <c r="BH272" s="151"/>
      <c r="BI272" s="151"/>
      <c r="BJ272" s="151"/>
      <c r="BK272" s="151"/>
      <c r="BL272" s="151"/>
      <c r="BM272" s="151"/>
      <c r="BN272" s="208"/>
      <c r="BO272" s="92"/>
      <c r="BP272" s="92"/>
      <c r="BQ272" s="92"/>
      <c r="BR272" s="92"/>
      <c r="BS272" s="92"/>
      <c r="BT272" s="92"/>
      <c r="BU272" s="208"/>
      <c r="BV272" s="315"/>
    </row>
    <row r="273" spans="6:74"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315"/>
      <c r="AU273" s="208"/>
      <c r="AV273" s="92"/>
      <c r="AW273" s="92"/>
      <c r="AX273" s="315"/>
      <c r="AY273" s="215"/>
      <c r="AZ273" s="131"/>
      <c r="BA273" s="131"/>
      <c r="BB273" s="131"/>
      <c r="BC273" s="223"/>
      <c r="BD273" s="223"/>
      <c r="BE273" s="223"/>
      <c r="BF273" s="151"/>
      <c r="BG273" s="151"/>
      <c r="BH273" s="151"/>
      <c r="BI273" s="151"/>
      <c r="BJ273" s="151"/>
      <c r="BK273" s="151"/>
      <c r="BL273" s="151"/>
      <c r="BM273" s="151"/>
      <c r="BN273" s="208"/>
      <c r="BO273" s="92"/>
      <c r="BP273" s="92"/>
      <c r="BQ273" s="92"/>
      <c r="BR273" s="92"/>
      <c r="BS273" s="92"/>
      <c r="BT273" s="92"/>
      <c r="BU273" s="208"/>
      <c r="BV273" s="315"/>
    </row>
    <row r="274" spans="6:74"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315"/>
      <c r="AU274" s="208"/>
      <c r="AV274" s="92"/>
      <c r="AW274" s="92"/>
      <c r="AX274" s="315"/>
      <c r="AY274" s="215"/>
      <c r="AZ274" s="131"/>
      <c r="BA274" s="131"/>
      <c r="BB274" s="131"/>
      <c r="BC274" s="223"/>
      <c r="BD274" s="223"/>
      <c r="BE274" s="223"/>
      <c r="BF274" s="151"/>
      <c r="BG274" s="151"/>
      <c r="BH274" s="151"/>
      <c r="BI274" s="151"/>
      <c r="BJ274" s="151"/>
      <c r="BK274" s="151"/>
      <c r="BL274" s="151"/>
      <c r="BM274" s="151"/>
      <c r="BN274" s="208"/>
      <c r="BO274" s="92"/>
      <c r="BP274" s="92"/>
      <c r="BQ274" s="92"/>
      <c r="BR274" s="92"/>
      <c r="BS274" s="92"/>
      <c r="BT274" s="92"/>
      <c r="BU274" s="208"/>
      <c r="BV274" s="315"/>
    </row>
    <row r="275" spans="6:74"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315"/>
      <c r="AU275" s="208"/>
      <c r="AV275" s="92"/>
      <c r="AW275" s="92"/>
      <c r="AX275" s="315"/>
      <c r="AY275" s="215"/>
      <c r="AZ275" s="131"/>
      <c r="BA275" s="131"/>
      <c r="BB275" s="131"/>
      <c r="BC275" s="223"/>
      <c r="BD275" s="223"/>
      <c r="BE275" s="223"/>
      <c r="BF275" s="151"/>
      <c r="BG275" s="151"/>
      <c r="BH275" s="151"/>
      <c r="BI275" s="151"/>
      <c r="BJ275" s="151"/>
      <c r="BK275" s="151"/>
      <c r="BL275" s="151"/>
      <c r="BM275" s="151"/>
      <c r="BN275" s="208"/>
      <c r="BO275" s="92"/>
      <c r="BP275" s="92"/>
      <c r="BQ275" s="92"/>
      <c r="BR275" s="92"/>
      <c r="BS275" s="92"/>
      <c r="BT275" s="92"/>
      <c r="BU275" s="208"/>
      <c r="BV275" s="315"/>
    </row>
    <row r="276" spans="6:74"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315"/>
      <c r="AU276" s="208"/>
      <c r="AV276" s="92"/>
      <c r="AW276" s="92"/>
      <c r="AX276" s="315"/>
      <c r="AY276" s="215"/>
      <c r="AZ276" s="131"/>
      <c r="BA276" s="131"/>
      <c r="BB276" s="131"/>
      <c r="BC276" s="223"/>
      <c r="BD276" s="223"/>
      <c r="BE276" s="223"/>
      <c r="BF276" s="151"/>
      <c r="BG276" s="151"/>
      <c r="BH276" s="151"/>
      <c r="BI276" s="151"/>
      <c r="BJ276" s="151"/>
      <c r="BK276" s="151"/>
      <c r="BL276" s="151"/>
      <c r="BM276" s="151"/>
      <c r="BN276" s="208"/>
      <c r="BO276" s="92"/>
      <c r="BP276" s="92"/>
      <c r="BQ276" s="92"/>
      <c r="BR276" s="92"/>
      <c r="BS276" s="92"/>
      <c r="BT276" s="92"/>
      <c r="BU276" s="208"/>
      <c r="BV276" s="315"/>
    </row>
    <row r="277" spans="6:74"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315"/>
      <c r="AU277" s="208"/>
      <c r="AV277" s="92"/>
      <c r="AW277" s="92"/>
      <c r="AX277" s="315"/>
      <c r="AY277" s="215"/>
      <c r="AZ277" s="131"/>
      <c r="BA277" s="131"/>
      <c r="BB277" s="131"/>
      <c r="BC277" s="223"/>
      <c r="BD277" s="223"/>
      <c r="BE277" s="223"/>
      <c r="BF277" s="151"/>
      <c r="BG277" s="151"/>
      <c r="BH277" s="151"/>
      <c r="BI277" s="151"/>
      <c r="BJ277" s="151"/>
      <c r="BK277" s="151"/>
      <c r="BL277" s="151"/>
      <c r="BM277" s="151"/>
      <c r="BN277" s="208"/>
      <c r="BO277" s="92"/>
      <c r="BP277" s="92"/>
      <c r="BQ277" s="92"/>
      <c r="BR277" s="92"/>
      <c r="BS277" s="92"/>
      <c r="BT277" s="92"/>
      <c r="BU277" s="208"/>
      <c r="BV277" s="315"/>
    </row>
    <row r="278" spans="6:74"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315"/>
      <c r="AU278" s="208"/>
      <c r="AV278" s="92"/>
      <c r="AW278" s="92"/>
      <c r="AX278" s="315"/>
      <c r="AY278" s="215"/>
      <c r="AZ278" s="131"/>
      <c r="BA278" s="131"/>
      <c r="BB278" s="131"/>
      <c r="BC278" s="223"/>
      <c r="BD278" s="223"/>
      <c r="BE278" s="223"/>
      <c r="BF278" s="151"/>
      <c r="BG278" s="151"/>
      <c r="BH278" s="151"/>
      <c r="BI278" s="151"/>
      <c r="BJ278" s="151"/>
      <c r="BK278" s="151"/>
      <c r="BL278" s="151"/>
      <c r="BM278" s="151"/>
      <c r="BN278" s="208"/>
      <c r="BO278" s="92"/>
      <c r="BP278" s="92"/>
      <c r="BQ278" s="92"/>
      <c r="BR278" s="92"/>
      <c r="BS278" s="92"/>
      <c r="BT278" s="92"/>
      <c r="BU278" s="208"/>
      <c r="BV278" s="315"/>
    </row>
    <row r="279" spans="6:74"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315"/>
      <c r="AU279" s="208"/>
      <c r="AV279" s="92"/>
      <c r="AW279" s="92"/>
      <c r="AX279" s="315"/>
      <c r="AY279" s="215"/>
      <c r="AZ279" s="131"/>
      <c r="BA279" s="131"/>
      <c r="BB279" s="131"/>
      <c r="BC279" s="223"/>
      <c r="BD279" s="223"/>
      <c r="BE279" s="223"/>
      <c r="BF279" s="151"/>
      <c r="BG279" s="151"/>
      <c r="BH279" s="151"/>
      <c r="BI279" s="151"/>
      <c r="BJ279" s="151"/>
      <c r="BK279" s="151"/>
      <c r="BL279" s="151"/>
      <c r="BM279" s="151"/>
      <c r="BN279" s="208"/>
      <c r="BO279" s="92"/>
      <c r="BP279" s="92"/>
      <c r="BQ279" s="92"/>
      <c r="BR279" s="92"/>
      <c r="BS279" s="92"/>
      <c r="BT279" s="92"/>
      <c r="BU279" s="208"/>
      <c r="BV279" s="315"/>
    </row>
    <row r="280" spans="6:74"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315"/>
      <c r="AU280" s="208"/>
      <c r="AV280" s="92"/>
      <c r="AW280" s="92"/>
      <c r="AX280" s="315"/>
      <c r="AY280" s="215"/>
      <c r="AZ280" s="131"/>
      <c r="BA280" s="131"/>
      <c r="BB280" s="131"/>
      <c r="BC280" s="223"/>
      <c r="BD280" s="223"/>
      <c r="BE280" s="223"/>
      <c r="BF280" s="151"/>
      <c r="BG280" s="151"/>
      <c r="BH280" s="151"/>
      <c r="BI280" s="151"/>
      <c r="BJ280" s="151"/>
      <c r="BK280" s="151"/>
      <c r="BL280" s="151"/>
      <c r="BM280" s="151"/>
      <c r="BN280" s="208"/>
      <c r="BO280" s="92"/>
      <c r="BP280" s="92"/>
      <c r="BQ280" s="92"/>
      <c r="BR280" s="92"/>
      <c r="BS280" s="92"/>
      <c r="BT280" s="92"/>
      <c r="BU280" s="208"/>
      <c r="BV280" s="315"/>
    </row>
    <row r="281" spans="6:74"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315"/>
      <c r="AU281" s="208"/>
      <c r="AV281" s="92"/>
      <c r="AW281" s="92"/>
      <c r="AX281" s="315"/>
      <c r="AY281" s="215"/>
      <c r="AZ281" s="131"/>
      <c r="BA281" s="131"/>
      <c r="BB281" s="131"/>
      <c r="BC281" s="223"/>
      <c r="BD281" s="223"/>
      <c r="BE281" s="223"/>
      <c r="BF281" s="151"/>
      <c r="BG281" s="151"/>
      <c r="BH281" s="151"/>
      <c r="BI281" s="151"/>
      <c r="BJ281" s="151"/>
      <c r="BK281" s="151"/>
      <c r="BL281" s="151"/>
      <c r="BM281" s="151"/>
      <c r="BN281" s="208"/>
      <c r="BO281" s="92"/>
      <c r="BP281" s="92"/>
      <c r="BQ281" s="92"/>
      <c r="BR281" s="92"/>
      <c r="BS281" s="92"/>
      <c r="BT281" s="92"/>
      <c r="BU281" s="208"/>
      <c r="BV281" s="315"/>
    </row>
    <row r="282" spans="6:74"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315"/>
      <c r="AU282" s="208"/>
      <c r="AV282" s="92"/>
      <c r="AW282" s="92"/>
      <c r="AX282" s="315"/>
      <c r="AY282" s="215"/>
      <c r="AZ282" s="131"/>
      <c r="BA282" s="131"/>
      <c r="BB282" s="131"/>
      <c r="BC282" s="223"/>
      <c r="BD282" s="223"/>
      <c r="BE282" s="223"/>
      <c r="BF282" s="151"/>
      <c r="BG282" s="151"/>
      <c r="BH282" s="151"/>
      <c r="BI282" s="151"/>
      <c r="BJ282" s="151"/>
      <c r="BK282" s="151"/>
      <c r="BL282" s="151"/>
      <c r="BM282" s="151"/>
      <c r="BN282" s="208"/>
      <c r="BO282" s="92"/>
      <c r="BP282" s="92"/>
      <c r="BQ282" s="92"/>
      <c r="BR282" s="92"/>
      <c r="BS282" s="92"/>
      <c r="BT282" s="92"/>
      <c r="BU282" s="208"/>
      <c r="BV282" s="315"/>
    </row>
    <row r="283" spans="6:74"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315"/>
      <c r="AU283" s="208"/>
      <c r="AV283" s="92"/>
      <c r="AW283" s="92"/>
      <c r="AX283" s="315"/>
      <c r="AY283" s="215"/>
      <c r="AZ283" s="131"/>
      <c r="BA283" s="131"/>
      <c r="BB283" s="131"/>
      <c r="BC283" s="223"/>
      <c r="BD283" s="223"/>
      <c r="BE283" s="223"/>
      <c r="BF283" s="151"/>
      <c r="BG283" s="151"/>
      <c r="BH283" s="151"/>
      <c r="BI283" s="151"/>
      <c r="BJ283" s="151"/>
      <c r="BK283" s="151"/>
      <c r="BL283" s="151"/>
      <c r="BM283" s="151"/>
      <c r="BN283" s="208"/>
      <c r="BO283" s="92"/>
      <c r="BP283" s="92"/>
      <c r="BQ283" s="92"/>
      <c r="BR283" s="92"/>
      <c r="BS283" s="92"/>
      <c r="BT283" s="92"/>
      <c r="BU283" s="208"/>
      <c r="BV283" s="315"/>
    </row>
    <row r="284" spans="6:74"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315"/>
      <c r="AU284" s="208"/>
      <c r="AV284" s="92"/>
      <c r="AW284" s="92"/>
      <c r="AX284" s="315"/>
      <c r="AY284" s="215"/>
      <c r="AZ284" s="131"/>
      <c r="BA284" s="131"/>
      <c r="BB284" s="131"/>
      <c r="BC284" s="223"/>
      <c r="BD284" s="223"/>
      <c r="BE284" s="223"/>
      <c r="BF284" s="151"/>
      <c r="BG284" s="151"/>
      <c r="BH284" s="151"/>
      <c r="BI284" s="151"/>
      <c r="BJ284" s="151"/>
      <c r="BK284" s="151"/>
      <c r="BL284" s="151"/>
      <c r="BM284" s="151"/>
      <c r="BN284" s="208"/>
      <c r="BO284" s="92"/>
      <c r="BP284" s="92"/>
      <c r="BQ284" s="92"/>
      <c r="BR284" s="92"/>
      <c r="BS284" s="92"/>
      <c r="BT284" s="92"/>
      <c r="BU284" s="208"/>
      <c r="BV284" s="315"/>
    </row>
    <row r="285" spans="6:74"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315"/>
      <c r="AU285" s="208"/>
      <c r="AV285" s="92"/>
      <c r="AW285" s="92"/>
      <c r="AX285" s="315"/>
      <c r="AY285" s="215"/>
      <c r="AZ285" s="131"/>
      <c r="BA285" s="131"/>
      <c r="BB285" s="131"/>
      <c r="BC285" s="223"/>
      <c r="BD285" s="223"/>
      <c r="BE285" s="223"/>
      <c r="BF285" s="151"/>
      <c r="BG285" s="151"/>
      <c r="BH285" s="151"/>
      <c r="BI285" s="151"/>
      <c r="BJ285" s="151"/>
      <c r="BK285" s="151"/>
      <c r="BL285" s="151"/>
      <c r="BM285" s="151"/>
      <c r="BN285" s="208"/>
      <c r="BO285" s="92"/>
      <c r="BP285" s="92"/>
      <c r="BQ285" s="92"/>
      <c r="BR285" s="92"/>
      <c r="BS285" s="92"/>
      <c r="BT285" s="92"/>
      <c r="BU285" s="208"/>
      <c r="BV285" s="315"/>
    </row>
    <row r="286" spans="6:74"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315"/>
      <c r="AU286" s="208"/>
      <c r="AV286" s="92"/>
      <c r="AW286" s="92"/>
      <c r="AX286" s="315"/>
      <c r="AY286" s="215"/>
      <c r="AZ286" s="131"/>
      <c r="BA286" s="131"/>
      <c r="BB286" s="131"/>
      <c r="BC286" s="223"/>
      <c r="BD286" s="223"/>
      <c r="BE286" s="223"/>
      <c r="BF286" s="151"/>
      <c r="BG286" s="151"/>
      <c r="BH286" s="151"/>
      <c r="BI286" s="151"/>
      <c r="BJ286" s="151"/>
      <c r="BK286" s="151"/>
      <c r="BL286" s="151"/>
      <c r="BM286" s="151"/>
      <c r="BN286" s="208"/>
      <c r="BO286" s="92"/>
      <c r="BP286" s="92"/>
      <c r="BQ286" s="92"/>
      <c r="BR286" s="92"/>
      <c r="BS286" s="92"/>
      <c r="BT286" s="92"/>
      <c r="BU286" s="208"/>
      <c r="BV286" s="315"/>
    </row>
    <row r="287" spans="6:74"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315"/>
      <c r="AU287" s="208"/>
      <c r="AV287" s="92"/>
      <c r="AW287" s="92"/>
      <c r="AX287" s="315"/>
      <c r="AY287" s="215"/>
      <c r="AZ287" s="131"/>
      <c r="BA287" s="131"/>
      <c r="BB287" s="131"/>
      <c r="BC287" s="223"/>
      <c r="BD287" s="223"/>
      <c r="BE287" s="223"/>
      <c r="BF287" s="151"/>
      <c r="BG287" s="151"/>
      <c r="BH287" s="151"/>
      <c r="BI287" s="151"/>
      <c r="BJ287" s="151"/>
      <c r="BK287" s="151"/>
      <c r="BL287" s="151"/>
      <c r="BM287" s="151"/>
      <c r="BN287" s="208"/>
      <c r="BO287" s="92"/>
      <c r="BP287" s="92"/>
      <c r="BQ287" s="92"/>
      <c r="BR287" s="92"/>
      <c r="BS287" s="92"/>
      <c r="BT287" s="92"/>
      <c r="BU287" s="208"/>
      <c r="BV287" s="315"/>
    </row>
    <row r="288" spans="6:74"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315"/>
      <c r="AU288" s="208"/>
      <c r="AV288" s="92"/>
      <c r="AW288" s="92"/>
      <c r="AX288" s="315"/>
      <c r="AY288" s="215"/>
      <c r="AZ288" s="131"/>
      <c r="BA288" s="131"/>
      <c r="BB288" s="131"/>
      <c r="BC288" s="223"/>
      <c r="BD288" s="223"/>
      <c r="BE288" s="223"/>
      <c r="BF288" s="151"/>
      <c r="BG288" s="151"/>
      <c r="BH288" s="151"/>
      <c r="BI288" s="151"/>
      <c r="BJ288" s="151"/>
      <c r="BK288" s="151"/>
      <c r="BL288" s="151"/>
      <c r="BM288" s="151"/>
      <c r="BN288" s="208"/>
      <c r="BO288" s="92"/>
      <c r="BP288" s="92"/>
      <c r="BQ288" s="92"/>
      <c r="BR288" s="92"/>
      <c r="BS288" s="92"/>
      <c r="BT288" s="92"/>
      <c r="BU288" s="208"/>
      <c r="BV288" s="315"/>
    </row>
    <row r="289" spans="6:74"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315"/>
      <c r="AU289" s="208"/>
      <c r="AV289" s="92"/>
      <c r="AW289" s="92"/>
      <c r="AX289" s="315"/>
      <c r="AY289" s="215"/>
      <c r="AZ289" s="131"/>
      <c r="BA289" s="131"/>
      <c r="BB289" s="131"/>
      <c r="BC289" s="223"/>
      <c r="BD289" s="223"/>
      <c r="BE289" s="223"/>
      <c r="BF289" s="151"/>
      <c r="BG289" s="151"/>
      <c r="BH289" s="151"/>
      <c r="BI289" s="151"/>
      <c r="BJ289" s="151"/>
      <c r="BK289" s="151"/>
      <c r="BL289" s="151"/>
      <c r="BM289" s="151"/>
      <c r="BN289" s="208"/>
      <c r="BO289" s="92"/>
      <c r="BP289" s="92"/>
      <c r="BQ289" s="92"/>
      <c r="BR289" s="92"/>
      <c r="BS289" s="92"/>
      <c r="BT289" s="92"/>
      <c r="BU289" s="208"/>
      <c r="BV289" s="315"/>
    </row>
    <row r="290" spans="6:74"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315"/>
      <c r="AU290" s="208"/>
      <c r="AV290" s="92"/>
      <c r="AW290" s="92"/>
      <c r="AX290" s="315"/>
      <c r="AY290" s="215"/>
      <c r="AZ290" s="131"/>
      <c r="BA290" s="131"/>
      <c r="BB290" s="131"/>
      <c r="BC290" s="223"/>
      <c r="BD290" s="223"/>
      <c r="BE290" s="223"/>
      <c r="BF290" s="151"/>
      <c r="BG290" s="151"/>
      <c r="BH290" s="151"/>
      <c r="BI290" s="151"/>
      <c r="BJ290" s="151"/>
      <c r="BK290" s="151"/>
      <c r="BL290" s="151"/>
      <c r="BM290" s="151"/>
      <c r="BN290" s="208"/>
      <c r="BO290" s="92"/>
      <c r="BP290" s="92"/>
      <c r="BQ290" s="92"/>
      <c r="BR290" s="92"/>
      <c r="BS290" s="92"/>
      <c r="BT290" s="92"/>
      <c r="BU290" s="208"/>
      <c r="BV290" s="315"/>
    </row>
    <row r="291" spans="6:74"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315"/>
      <c r="AU291" s="208"/>
      <c r="AV291" s="92"/>
      <c r="AW291" s="92"/>
      <c r="AX291" s="315"/>
      <c r="AY291" s="215"/>
      <c r="AZ291" s="131"/>
      <c r="BA291" s="131"/>
      <c r="BB291" s="131"/>
      <c r="BC291" s="223"/>
      <c r="BD291" s="223"/>
      <c r="BE291" s="223"/>
      <c r="BF291" s="151"/>
      <c r="BG291" s="151"/>
      <c r="BH291" s="151"/>
      <c r="BI291" s="151"/>
      <c r="BJ291" s="151"/>
      <c r="BK291" s="151"/>
      <c r="BL291" s="151"/>
      <c r="BM291" s="151"/>
      <c r="BN291" s="208"/>
      <c r="BO291" s="92"/>
      <c r="BP291" s="92"/>
      <c r="BQ291" s="92"/>
      <c r="BR291" s="92"/>
      <c r="BS291" s="92"/>
      <c r="BT291" s="92"/>
      <c r="BU291" s="208"/>
      <c r="BV291" s="315"/>
    </row>
    <row r="292" spans="6:74"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315"/>
      <c r="AU292" s="208"/>
      <c r="AV292" s="92"/>
      <c r="AW292" s="92"/>
      <c r="AX292" s="315"/>
      <c r="AY292" s="215"/>
      <c r="AZ292" s="131"/>
      <c r="BA292" s="131"/>
      <c r="BB292" s="131"/>
      <c r="BC292" s="223"/>
      <c r="BD292" s="223"/>
      <c r="BE292" s="223"/>
      <c r="BF292" s="151"/>
      <c r="BG292" s="151"/>
      <c r="BH292" s="151"/>
      <c r="BI292" s="151"/>
      <c r="BJ292" s="151"/>
      <c r="BK292" s="151"/>
      <c r="BL292" s="151"/>
      <c r="BM292" s="151"/>
      <c r="BN292" s="208"/>
      <c r="BO292" s="92"/>
      <c r="BP292" s="92"/>
      <c r="BQ292" s="92"/>
      <c r="BR292" s="92"/>
      <c r="BS292" s="92"/>
      <c r="BT292" s="92"/>
      <c r="BU292" s="208"/>
      <c r="BV292" s="315"/>
    </row>
    <row r="293" spans="6:74"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315"/>
      <c r="AU293" s="208"/>
      <c r="AV293" s="92"/>
      <c r="AW293" s="92"/>
      <c r="AX293" s="315"/>
      <c r="AY293" s="215"/>
      <c r="AZ293" s="131"/>
      <c r="BA293" s="131"/>
      <c r="BB293" s="131"/>
      <c r="BC293" s="223"/>
      <c r="BD293" s="223"/>
      <c r="BE293" s="223"/>
      <c r="BF293" s="151"/>
      <c r="BG293" s="151"/>
      <c r="BH293" s="151"/>
      <c r="BI293" s="151"/>
      <c r="BJ293" s="151"/>
      <c r="BK293" s="151"/>
      <c r="BL293" s="151"/>
      <c r="BM293" s="151"/>
      <c r="BN293" s="208"/>
      <c r="BO293" s="92"/>
      <c r="BP293" s="92"/>
      <c r="BQ293" s="92"/>
      <c r="BR293" s="92"/>
      <c r="BS293" s="92"/>
      <c r="BT293" s="92"/>
      <c r="BU293" s="208"/>
      <c r="BV293" s="315"/>
    </row>
    <row r="294" spans="6:74"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315"/>
      <c r="AU294" s="208"/>
      <c r="AV294" s="92"/>
      <c r="AW294" s="92"/>
      <c r="AX294" s="315"/>
      <c r="AY294" s="215"/>
      <c r="AZ294" s="131"/>
      <c r="BA294" s="131"/>
      <c r="BB294" s="131"/>
      <c r="BC294" s="223"/>
      <c r="BD294" s="223"/>
      <c r="BE294" s="223"/>
      <c r="BF294" s="151"/>
      <c r="BG294" s="151"/>
      <c r="BH294" s="151"/>
      <c r="BI294" s="151"/>
      <c r="BJ294" s="151"/>
      <c r="BK294" s="151"/>
      <c r="BL294" s="151"/>
      <c r="BM294" s="151"/>
      <c r="BN294" s="208"/>
      <c r="BO294" s="92"/>
      <c r="BP294" s="92"/>
      <c r="BQ294" s="92"/>
      <c r="BR294" s="92"/>
      <c r="BS294" s="92"/>
      <c r="BT294" s="92"/>
      <c r="BU294" s="208"/>
      <c r="BV294" s="315"/>
    </row>
    <row r="295" spans="6:74"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315"/>
      <c r="AU295" s="208"/>
      <c r="AV295" s="92"/>
      <c r="AW295" s="92"/>
      <c r="AX295" s="315"/>
      <c r="AY295" s="215"/>
      <c r="AZ295" s="131"/>
      <c r="BA295" s="131"/>
      <c r="BB295" s="131"/>
      <c r="BC295" s="223"/>
      <c r="BD295" s="223"/>
      <c r="BE295" s="223"/>
      <c r="BF295" s="151"/>
      <c r="BG295" s="151"/>
      <c r="BH295" s="151"/>
      <c r="BI295" s="151"/>
      <c r="BJ295" s="151"/>
      <c r="BK295" s="151"/>
      <c r="BL295" s="151"/>
      <c r="BM295" s="151"/>
      <c r="BN295" s="208"/>
      <c r="BO295" s="92"/>
      <c r="BP295" s="92"/>
      <c r="BQ295" s="92"/>
      <c r="BR295" s="92"/>
      <c r="BS295" s="92"/>
      <c r="BT295" s="92"/>
      <c r="BU295" s="208"/>
      <c r="BV295" s="315"/>
    </row>
    <row r="296" spans="6:74"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315"/>
      <c r="AU296" s="208"/>
      <c r="AV296" s="92"/>
      <c r="AW296" s="92"/>
      <c r="AX296" s="315"/>
      <c r="AY296" s="215"/>
      <c r="AZ296" s="131"/>
      <c r="BA296" s="131"/>
      <c r="BB296" s="131"/>
      <c r="BC296" s="223"/>
      <c r="BD296" s="223"/>
      <c r="BE296" s="223"/>
      <c r="BF296" s="151"/>
      <c r="BG296" s="151"/>
      <c r="BH296" s="151"/>
      <c r="BI296" s="151"/>
      <c r="BJ296" s="151"/>
      <c r="BK296" s="151"/>
      <c r="BL296" s="151"/>
      <c r="BM296" s="151"/>
      <c r="BN296" s="208"/>
      <c r="BO296" s="92"/>
      <c r="BP296" s="92"/>
      <c r="BQ296" s="92"/>
      <c r="BR296" s="92"/>
      <c r="BS296" s="92"/>
      <c r="BT296" s="92"/>
      <c r="BU296" s="208"/>
      <c r="BV296" s="315"/>
    </row>
    <row r="297" spans="6:74"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315"/>
      <c r="AU297" s="208"/>
      <c r="AV297" s="92"/>
      <c r="AW297" s="92"/>
      <c r="AX297" s="315"/>
      <c r="AY297" s="215"/>
      <c r="AZ297" s="131"/>
      <c r="BA297" s="131"/>
      <c r="BB297" s="131"/>
      <c r="BC297" s="223"/>
      <c r="BD297" s="223"/>
      <c r="BE297" s="223"/>
      <c r="BF297" s="151"/>
      <c r="BG297" s="151"/>
      <c r="BH297" s="151"/>
      <c r="BI297" s="151"/>
      <c r="BJ297" s="151"/>
      <c r="BK297" s="151"/>
      <c r="BL297" s="151"/>
      <c r="BM297" s="151"/>
      <c r="BN297" s="208"/>
      <c r="BO297" s="92"/>
      <c r="BP297" s="92"/>
      <c r="BQ297" s="92"/>
      <c r="BR297" s="92"/>
      <c r="BS297" s="92"/>
      <c r="BT297" s="92"/>
      <c r="BU297" s="208"/>
      <c r="BV297" s="315"/>
    </row>
    <row r="298" spans="6:74"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315"/>
      <c r="AU298" s="208"/>
      <c r="AV298" s="92"/>
      <c r="AW298" s="92"/>
      <c r="AX298" s="315"/>
      <c r="AY298" s="215"/>
      <c r="AZ298" s="131"/>
      <c r="BA298" s="131"/>
      <c r="BB298" s="131"/>
      <c r="BC298" s="223"/>
      <c r="BD298" s="223"/>
      <c r="BE298" s="223"/>
      <c r="BF298" s="151"/>
      <c r="BG298" s="151"/>
      <c r="BH298" s="151"/>
      <c r="BI298" s="151"/>
      <c r="BJ298" s="151"/>
      <c r="BK298" s="151"/>
      <c r="BL298" s="151"/>
      <c r="BM298" s="151"/>
      <c r="BN298" s="208"/>
      <c r="BO298" s="92"/>
      <c r="BP298" s="92"/>
      <c r="BQ298" s="92"/>
      <c r="BR298" s="92"/>
      <c r="BS298" s="92"/>
      <c r="BT298" s="92"/>
      <c r="BU298" s="208"/>
      <c r="BV298" s="315"/>
    </row>
    <row r="299" spans="6:74"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315"/>
      <c r="AU299" s="208"/>
      <c r="AV299" s="92"/>
      <c r="AW299" s="92"/>
      <c r="AX299" s="315"/>
      <c r="AY299" s="215"/>
      <c r="AZ299" s="131"/>
      <c r="BA299" s="131"/>
      <c r="BB299" s="131"/>
      <c r="BC299" s="223"/>
      <c r="BD299" s="223"/>
      <c r="BE299" s="223"/>
      <c r="BF299" s="151"/>
      <c r="BG299" s="151"/>
      <c r="BH299" s="151"/>
      <c r="BI299" s="151"/>
      <c r="BJ299" s="151"/>
      <c r="BK299" s="151"/>
      <c r="BL299" s="151"/>
      <c r="BM299" s="151"/>
      <c r="BN299" s="208"/>
      <c r="BO299" s="92"/>
      <c r="BP299" s="92"/>
      <c r="BQ299" s="92"/>
      <c r="BR299" s="92"/>
      <c r="BS299" s="92"/>
      <c r="BT299" s="92"/>
      <c r="BU299" s="208"/>
      <c r="BV299" s="315"/>
    </row>
    <row r="300" spans="6:74"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315"/>
      <c r="AU300" s="208"/>
      <c r="AV300" s="92"/>
      <c r="AW300" s="92"/>
      <c r="AX300" s="315"/>
      <c r="AY300" s="215"/>
      <c r="AZ300" s="131"/>
      <c r="BA300" s="131"/>
      <c r="BB300" s="131"/>
      <c r="BC300" s="223"/>
      <c r="BD300" s="223"/>
      <c r="BE300" s="223"/>
      <c r="BF300" s="151"/>
      <c r="BG300" s="151"/>
      <c r="BH300" s="151"/>
      <c r="BI300" s="151"/>
      <c r="BJ300" s="151"/>
      <c r="BK300" s="151"/>
      <c r="BL300" s="151"/>
      <c r="BM300" s="151"/>
      <c r="BN300" s="208"/>
      <c r="BO300" s="92"/>
      <c r="BP300" s="92"/>
      <c r="BQ300" s="92"/>
      <c r="BR300" s="92"/>
      <c r="BS300" s="92"/>
      <c r="BT300" s="92"/>
      <c r="BU300" s="208"/>
      <c r="BV300" s="315"/>
    </row>
    <row r="301" spans="6:74"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315"/>
      <c r="AU301" s="208"/>
      <c r="AV301" s="92"/>
      <c r="AW301" s="92"/>
      <c r="AX301" s="315"/>
      <c r="AY301" s="215"/>
      <c r="AZ301" s="131"/>
      <c r="BA301" s="131"/>
      <c r="BB301" s="131"/>
      <c r="BC301" s="223"/>
      <c r="BD301" s="223"/>
      <c r="BE301" s="223"/>
      <c r="BF301" s="151"/>
      <c r="BG301" s="151"/>
      <c r="BH301" s="151"/>
      <c r="BI301" s="151"/>
      <c r="BJ301" s="151"/>
      <c r="BK301" s="151"/>
      <c r="BL301" s="151"/>
      <c r="BM301" s="151"/>
      <c r="BN301" s="208"/>
      <c r="BO301" s="92"/>
      <c r="BP301" s="92"/>
      <c r="BQ301" s="92"/>
      <c r="BR301" s="92"/>
      <c r="BS301" s="92"/>
      <c r="BT301" s="92"/>
      <c r="BU301" s="208"/>
      <c r="BV301" s="315"/>
    </row>
    <row r="302" spans="6:74"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315"/>
      <c r="AU302" s="208"/>
      <c r="AV302" s="92"/>
      <c r="AW302" s="92"/>
      <c r="AX302" s="315"/>
      <c r="AY302" s="215"/>
      <c r="AZ302" s="131"/>
      <c r="BA302" s="131"/>
      <c r="BB302" s="131"/>
      <c r="BC302" s="223"/>
      <c r="BD302" s="223"/>
      <c r="BE302" s="223"/>
      <c r="BF302" s="151"/>
      <c r="BG302" s="151"/>
      <c r="BH302" s="151"/>
      <c r="BI302" s="151"/>
      <c r="BJ302" s="151"/>
      <c r="BK302" s="151"/>
      <c r="BL302" s="151"/>
      <c r="BM302" s="151"/>
      <c r="BN302" s="208"/>
      <c r="BO302" s="92"/>
      <c r="BP302" s="92"/>
      <c r="BQ302" s="92"/>
      <c r="BR302" s="92"/>
      <c r="BS302" s="92"/>
      <c r="BT302" s="92"/>
      <c r="BU302" s="208"/>
      <c r="BV302" s="315"/>
    </row>
    <row r="303" spans="6:74"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315"/>
      <c r="AU303" s="208"/>
      <c r="AV303" s="92"/>
      <c r="AW303" s="92"/>
      <c r="AX303" s="315"/>
      <c r="AY303" s="215"/>
      <c r="AZ303" s="131"/>
      <c r="BA303" s="131"/>
      <c r="BB303" s="131"/>
      <c r="BC303" s="223"/>
      <c r="BD303" s="223"/>
      <c r="BE303" s="223"/>
      <c r="BF303" s="151"/>
      <c r="BG303" s="151"/>
      <c r="BH303" s="151"/>
      <c r="BI303" s="151"/>
      <c r="BJ303" s="151"/>
      <c r="BK303" s="151"/>
      <c r="BL303" s="151"/>
      <c r="BM303" s="151"/>
      <c r="BN303" s="208"/>
      <c r="BO303" s="92"/>
      <c r="BP303" s="92"/>
      <c r="BQ303" s="92"/>
      <c r="BR303" s="92"/>
      <c r="BS303" s="92"/>
      <c r="BT303" s="92"/>
      <c r="BU303" s="208"/>
      <c r="BV303" s="315"/>
    </row>
    <row r="304" spans="6:74"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315"/>
      <c r="AU304" s="208"/>
      <c r="AV304" s="92"/>
      <c r="AW304" s="92"/>
      <c r="AX304" s="315"/>
      <c r="AY304" s="215"/>
      <c r="AZ304" s="131"/>
      <c r="BA304" s="131"/>
      <c r="BB304" s="131"/>
      <c r="BC304" s="223"/>
      <c r="BD304" s="223"/>
      <c r="BE304" s="223"/>
      <c r="BF304" s="151"/>
      <c r="BG304" s="151"/>
      <c r="BH304" s="151"/>
      <c r="BI304" s="151"/>
      <c r="BJ304" s="151"/>
      <c r="BK304" s="151"/>
      <c r="BL304" s="151"/>
      <c r="BM304" s="151"/>
      <c r="BN304" s="208"/>
      <c r="BO304" s="92"/>
      <c r="BP304" s="92"/>
      <c r="BQ304" s="92"/>
      <c r="BR304" s="92"/>
      <c r="BS304" s="92"/>
      <c r="BT304" s="92"/>
      <c r="BU304" s="208"/>
      <c r="BV304" s="315"/>
    </row>
    <row r="305" spans="6:74"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315"/>
      <c r="AU305" s="208"/>
      <c r="AV305" s="92"/>
      <c r="AW305" s="92"/>
      <c r="AX305" s="315"/>
      <c r="AY305" s="215"/>
      <c r="AZ305" s="131"/>
      <c r="BA305" s="131"/>
      <c r="BB305" s="131"/>
      <c r="BC305" s="223"/>
      <c r="BD305" s="223"/>
      <c r="BE305" s="223"/>
      <c r="BF305" s="151"/>
      <c r="BG305" s="151"/>
      <c r="BH305" s="151"/>
      <c r="BI305" s="151"/>
      <c r="BJ305" s="151"/>
      <c r="BK305" s="151"/>
      <c r="BL305" s="151"/>
      <c r="BM305" s="151"/>
      <c r="BN305" s="208"/>
      <c r="BO305" s="92"/>
      <c r="BP305" s="92"/>
      <c r="BQ305" s="92"/>
      <c r="BR305" s="92"/>
      <c r="BS305" s="92"/>
      <c r="BT305" s="92"/>
      <c r="BU305" s="208"/>
      <c r="BV305" s="315"/>
    </row>
    <row r="306" spans="6:74"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315"/>
      <c r="AU306" s="208"/>
      <c r="AV306" s="92"/>
      <c r="AW306" s="92"/>
      <c r="AX306" s="315"/>
      <c r="AY306" s="215"/>
      <c r="AZ306" s="131"/>
      <c r="BA306" s="131"/>
      <c r="BB306" s="131"/>
      <c r="BC306" s="223"/>
      <c r="BD306" s="223"/>
      <c r="BE306" s="223"/>
      <c r="BF306" s="151"/>
      <c r="BG306" s="151"/>
      <c r="BH306" s="151"/>
      <c r="BI306" s="151"/>
      <c r="BJ306" s="151"/>
      <c r="BK306" s="151"/>
      <c r="BL306" s="151"/>
      <c r="BM306" s="151"/>
      <c r="BN306" s="208"/>
      <c r="BO306" s="92"/>
      <c r="BP306" s="92"/>
      <c r="BQ306" s="92"/>
      <c r="BR306" s="92"/>
      <c r="BS306" s="92"/>
      <c r="BT306" s="92"/>
      <c r="BU306" s="208"/>
      <c r="BV306" s="315"/>
    </row>
    <row r="307" spans="6:74"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315"/>
      <c r="AU307" s="208"/>
      <c r="AV307" s="92"/>
      <c r="AW307" s="92"/>
      <c r="AX307" s="315"/>
      <c r="AY307" s="215"/>
      <c r="AZ307" s="131"/>
      <c r="BA307" s="131"/>
      <c r="BB307" s="131"/>
      <c r="BC307" s="223"/>
      <c r="BD307" s="223"/>
      <c r="BE307" s="223"/>
      <c r="BF307" s="151"/>
      <c r="BG307" s="151"/>
      <c r="BH307" s="151"/>
      <c r="BI307" s="151"/>
      <c r="BJ307" s="151"/>
      <c r="BK307" s="151"/>
      <c r="BL307" s="151"/>
      <c r="BM307" s="151"/>
      <c r="BN307" s="208"/>
      <c r="BO307" s="92"/>
      <c r="BP307" s="92"/>
      <c r="BQ307" s="92"/>
      <c r="BR307" s="92"/>
      <c r="BS307" s="92"/>
      <c r="BT307" s="92"/>
      <c r="BU307" s="208"/>
      <c r="BV307" s="315"/>
    </row>
    <row r="308" spans="6:74"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315"/>
      <c r="AU308" s="208"/>
      <c r="AV308" s="92"/>
      <c r="AW308" s="92"/>
      <c r="AX308" s="315"/>
      <c r="AY308" s="215"/>
      <c r="AZ308" s="131"/>
      <c r="BA308" s="131"/>
      <c r="BB308" s="131"/>
      <c r="BC308" s="223"/>
      <c r="BD308" s="223"/>
      <c r="BE308" s="223"/>
      <c r="BF308" s="151"/>
      <c r="BG308" s="151"/>
      <c r="BH308" s="151"/>
      <c r="BI308" s="151"/>
      <c r="BJ308" s="151"/>
      <c r="BK308" s="151"/>
      <c r="BL308" s="151"/>
      <c r="BM308" s="151"/>
      <c r="BN308" s="208"/>
      <c r="BO308" s="92"/>
      <c r="BP308" s="92"/>
      <c r="BQ308" s="92"/>
      <c r="BR308" s="92"/>
      <c r="BS308" s="92"/>
      <c r="BT308" s="92"/>
      <c r="BU308" s="208"/>
      <c r="BV308" s="315"/>
    </row>
    <row r="309" spans="6:74"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315"/>
      <c r="AU309" s="208"/>
      <c r="AV309" s="92"/>
      <c r="AW309" s="92"/>
      <c r="AX309" s="315"/>
      <c r="AY309" s="215"/>
      <c r="AZ309" s="131"/>
      <c r="BA309" s="131"/>
      <c r="BB309" s="131"/>
      <c r="BC309" s="223"/>
      <c r="BD309" s="223"/>
      <c r="BE309" s="223"/>
      <c r="BF309" s="151"/>
      <c r="BG309" s="151"/>
      <c r="BH309" s="151"/>
      <c r="BI309" s="151"/>
      <c r="BJ309" s="151"/>
      <c r="BK309" s="151"/>
      <c r="BL309" s="151"/>
      <c r="BM309" s="151"/>
      <c r="BN309" s="208"/>
      <c r="BO309" s="92"/>
      <c r="BP309" s="92"/>
      <c r="BQ309" s="92"/>
      <c r="BR309" s="92"/>
      <c r="BS309" s="92"/>
      <c r="BT309" s="92"/>
      <c r="BU309" s="208"/>
      <c r="BV309" s="315"/>
    </row>
    <row r="310" spans="6:74"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315"/>
      <c r="AU310" s="208"/>
      <c r="AV310" s="92"/>
      <c r="AW310" s="92"/>
      <c r="AX310" s="315"/>
      <c r="AY310" s="215"/>
      <c r="AZ310" s="131"/>
      <c r="BA310" s="131"/>
      <c r="BB310" s="131"/>
      <c r="BC310" s="223"/>
      <c r="BD310" s="223"/>
      <c r="BE310" s="223"/>
      <c r="BF310" s="151"/>
      <c r="BG310" s="151"/>
      <c r="BH310" s="151"/>
      <c r="BI310" s="151"/>
      <c r="BJ310" s="151"/>
      <c r="BK310" s="151"/>
      <c r="BL310" s="151"/>
      <c r="BM310" s="151"/>
      <c r="BN310" s="208"/>
      <c r="BO310" s="92"/>
      <c r="BP310" s="92"/>
      <c r="BQ310" s="92"/>
      <c r="BR310" s="92"/>
      <c r="BS310" s="92"/>
      <c r="BT310" s="92"/>
      <c r="BU310" s="208"/>
      <c r="BV310" s="315"/>
    </row>
    <row r="311" spans="6:74"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315"/>
      <c r="AU311" s="208"/>
      <c r="AV311" s="92"/>
      <c r="AW311" s="92"/>
      <c r="AX311" s="315"/>
      <c r="AY311" s="215"/>
      <c r="AZ311" s="131"/>
      <c r="BA311" s="131"/>
      <c r="BB311" s="131"/>
      <c r="BC311" s="223"/>
      <c r="BD311" s="223"/>
      <c r="BE311" s="223"/>
      <c r="BF311" s="151"/>
      <c r="BG311" s="151"/>
      <c r="BH311" s="151"/>
      <c r="BI311" s="151"/>
      <c r="BJ311" s="151"/>
      <c r="BK311" s="151"/>
      <c r="BL311" s="151"/>
      <c r="BM311" s="151"/>
      <c r="BN311" s="208"/>
      <c r="BO311" s="92"/>
      <c r="BP311" s="92"/>
      <c r="BQ311" s="92"/>
      <c r="BR311" s="92"/>
      <c r="BS311" s="92"/>
      <c r="BT311" s="92"/>
      <c r="BU311" s="208"/>
      <c r="BV311" s="315"/>
    </row>
    <row r="312" spans="6:74"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315"/>
      <c r="AU312" s="208"/>
      <c r="AV312" s="92"/>
      <c r="AW312" s="92"/>
      <c r="AX312" s="315"/>
      <c r="AY312" s="215"/>
      <c r="AZ312" s="131"/>
      <c r="BA312" s="131"/>
      <c r="BB312" s="131"/>
      <c r="BC312" s="223"/>
      <c r="BD312" s="223"/>
      <c r="BE312" s="223"/>
      <c r="BF312" s="151"/>
      <c r="BG312" s="151"/>
      <c r="BH312" s="151"/>
      <c r="BI312" s="151"/>
      <c r="BJ312" s="151"/>
      <c r="BK312" s="151"/>
      <c r="BL312" s="151"/>
      <c r="BM312" s="151"/>
      <c r="BN312" s="208"/>
      <c r="BO312" s="92"/>
      <c r="BP312" s="92"/>
      <c r="BQ312" s="92"/>
      <c r="BR312" s="92"/>
      <c r="BS312" s="92"/>
      <c r="BT312" s="92"/>
      <c r="BU312" s="208"/>
      <c r="BV312" s="315"/>
    </row>
    <row r="313" spans="6:74"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315"/>
      <c r="AU313" s="208"/>
      <c r="AV313" s="92"/>
      <c r="AW313" s="92"/>
      <c r="AX313" s="315"/>
      <c r="AY313" s="215"/>
      <c r="AZ313" s="131"/>
      <c r="BA313" s="131"/>
      <c r="BB313" s="131"/>
      <c r="BC313" s="223"/>
      <c r="BD313" s="223"/>
      <c r="BE313" s="223"/>
      <c r="BF313" s="151"/>
      <c r="BG313" s="151"/>
      <c r="BH313" s="151"/>
      <c r="BI313" s="151"/>
      <c r="BJ313" s="151"/>
      <c r="BK313" s="151"/>
      <c r="BL313" s="151"/>
      <c r="BM313" s="151"/>
      <c r="BN313" s="208"/>
      <c r="BO313" s="92"/>
      <c r="BP313" s="92"/>
      <c r="BQ313" s="92"/>
      <c r="BR313" s="92"/>
      <c r="BS313" s="92"/>
      <c r="BT313" s="92"/>
      <c r="BU313" s="208"/>
      <c r="BV313" s="315"/>
    </row>
    <row r="314" spans="6:74"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315"/>
      <c r="AU314" s="208"/>
      <c r="AV314" s="92"/>
      <c r="AW314" s="92"/>
      <c r="AX314" s="315"/>
      <c r="AY314" s="215"/>
      <c r="AZ314" s="131"/>
      <c r="BA314" s="131"/>
      <c r="BB314" s="131"/>
      <c r="BC314" s="223"/>
      <c r="BD314" s="223"/>
      <c r="BE314" s="223"/>
      <c r="BF314" s="151"/>
      <c r="BG314" s="151"/>
      <c r="BH314" s="151"/>
      <c r="BI314" s="151"/>
      <c r="BJ314" s="151"/>
      <c r="BK314" s="151"/>
      <c r="BL314" s="151"/>
      <c r="BM314" s="151"/>
      <c r="BN314" s="208"/>
      <c r="BO314" s="92"/>
      <c r="BP314" s="92"/>
      <c r="BQ314" s="92"/>
      <c r="BR314" s="92"/>
      <c r="BS314" s="92"/>
      <c r="BT314" s="92"/>
      <c r="BU314" s="208"/>
      <c r="BV314" s="315"/>
    </row>
    <row r="315" spans="6:74"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315"/>
      <c r="AU315" s="208"/>
      <c r="AV315" s="92"/>
      <c r="AW315" s="92"/>
      <c r="AX315" s="315"/>
      <c r="AY315" s="215"/>
      <c r="AZ315" s="131"/>
      <c r="BA315" s="131"/>
      <c r="BB315" s="131"/>
      <c r="BC315" s="223"/>
      <c r="BD315" s="223"/>
      <c r="BE315" s="223"/>
      <c r="BF315" s="151"/>
      <c r="BG315" s="151"/>
      <c r="BH315" s="151"/>
      <c r="BI315" s="151"/>
      <c r="BJ315" s="151"/>
      <c r="BK315" s="151"/>
      <c r="BL315" s="151"/>
      <c r="BM315" s="151"/>
      <c r="BN315" s="208"/>
      <c r="BO315" s="92"/>
      <c r="BP315" s="92"/>
      <c r="BQ315" s="92"/>
      <c r="BR315" s="92"/>
      <c r="BS315" s="92"/>
      <c r="BT315" s="92"/>
      <c r="BU315" s="208"/>
      <c r="BV315" s="315"/>
    </row>
    <row r="316" spans="6:74"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315"/>
      <c r="AU316" s="208"/>
      <c r="AV316" s="92"/>
      <c r="AW316" s="92"/>
      <c r="AX316" s="315"/>
      <c r="AY316" s="215"/>
      <c r="AZ316" s="131"/>
      <c r="BA316" s="131"/>
      <c r="BB316" s="131"/>
      <c r="BC316" s="223"/>
      <c r="BD316" s="223"/>
      <c r="BE316" s="223"/>
      <c r="BF316" s="151"/>
      <c r="BG316" s="151"/>
      <c r="BH316" s="151"/>
      <c r="BI316" s="151"/>
      <c r="BJ316" s="151"/>
      <c r="BK316" s="151"/>
      <c r="BL316" s="151"/>
      <c r="BM316" s="151"/>
      <c r="BN316" s="208"/>
      <c r="BO316" s="92"/>
      <c r="BP316" s="92"/>
      <c r="BQ316" s="92"/>
      <c r="BR316" s="92"/>
      <c r="BS316" s="92"/>
      <c r="BT316" s="92"/>
      <c r="BU316" s="208"/>
      <c r="BV316" s="315"/>
    </row>
    <row r="317" spans="6:74"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315"/>
      <c r="AU317" s="208"/>
      <c r="AV317" s="92"/>
      <c r="AW317" s="92"/>
      <c r="AX317" s="315"/>
      <c r="AY317" s="215"/>
      <c r="AZ317" s="131"/>
      <c r="BA317" s="131"/>
      <c r="BB317" s="131"/>
      <c r="BC317" s="223"/>
      <c r="BD317" s="223"/>
      <c r="BE317" s="223"/>
      <c r="BF317" s="151"/>
      <c r="BG317" s="151"/>
      <c r="BH317" s="151"/>
      <c r="BI317" s="151"/>
      <c r="BJ317" s="151"/>
      <c r="BK317" s="151"/>
      <c r="BL317" s="151"/>
      <c r="BM317" s="151"/>
      <c r="BN317" s="208"/>
      <c r="BO317" s="92"/>
      <c r="BP317" s="92"/>
      <c r="BQ317" s="92"/>
      <c r="BR317" s="92"/>
      <c r="BS317" s="92"/>
      <c r="BT317" s="92"/>
      <c r="BU317" s="208"/>
      <c r="BV317" s="315"/>
    </row>
    <row r="318" spans="6:74"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315"/>
      <c r="AU318" s="208"/>
      <c r="AV318" s="92"/>
      <c r="AW318" s="92"/>
      <c r="AX318" s="315"/>
      <c r="AY318" s="215"/>
      <c r="AZ318" s="131"/>
      <c r="BA318" s="131"/>
      <c r="BB318" s="131"/>
      <c r="BC318" s="223"/>
      <c r="BD318" s="223"/>
      <c r="BE318" s="223"/>
      <c r="BF318" s="151"/>
      <c r="BG318" s="151"/>
      <c r="BH318" s="151"/>
      <c r="BI318" s="151"/>
      <c r="BJ318" s="151"/>
      <c r="BK318" s="151"/>
      <c r="BL318" s="151"/>
      <c r="BM318" s="151"/>
      <c r="BN318" s="208"/>
      <c r="BO318" s="92"/>
      <c r="BP318" s="92"/>
      <c r="BQ318" s="92"/>
      <c r="BR318" s="92"/>
      <c r="BS318" s="92"/>
      <c r="BT318" s="92"/>
      <c r="BU318" s="208"/>
      <c r="BV318" s="315"/>
    </row>
    <row r="319" spans="6:74"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315"/>
      <c r="AU319" s="208"/>
      <c r="AV319" s="92"/>
      <c r="AW319" s="92"/>
      <c r="AX319" s="315"/>
      <c r="AY319" s="215"/>
      <c r="AZ319" s="131"/>
      <c r="BA319" s="131"/>
      <c r="BB319" s="131"/>
      <c r="BC319" s="223"/>
      <c r="BD319" s="223"/>
      <c r="BE319" s="223"/>
      <c r="BF319" s="151"/>
      <c r="BG319" s="151"/>
      <c r="BH319" s="151"/>
      <c r="BI319" s="151"/>
      <c r="BJ319" s="151"/>
      <c r="BK319" s="151"/>
      <c r="BL319" s="151"/>
      <c r="BM319" s="151"/>
      <c r="BN319" s="208"/>
      <c r="BO319" s="92"/>
      <c r="BP319" s="92"/>
      <c r="BQ319" s="92"/>
      <c r="BR319" s="92"/>
      <c r="BS319" s="92"/>
      <c r="BT319" s="92"/>
      <c r="BU319" s="208"/>
      <c r="BV319" s="315"/>
    </row>
    <row r="320" spans="6:74"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315"/>
      <c r="AU320" s="208"/>
      <c r="AV320" s="92"/>
      <c r="AW320" s="92"/>
      <c r="AX320" s="315"/>
      <c r="AY320" s="215"/>
      <c r="AZ320" s="131"/>
      <c r="BA320" s="131"/>
      <c r="BB320" s="131"/>
      <c r="BC320" s="223"/>
      <c r="BD320" s="223"/>
      <c r="BE320" s="223"/>
      <c r="BF320" s="151"/>
      <c r="BG320" s="151"/>
      <c r="BH320" s="151"/>
      <c r="BI320" s="151"/>
      <c r="BJ320" s="151"/>
      <c r="BK320" s="151"/>
      <c r="BL320" s="151"/>
      <c r="BM320" s="151"/>
      <c r="BN320" s="208"/>
      <c r="BO320" s="92"/>
      <c r="BP320" s="92"/>
      <c r="BQ320" s="92"/>
      <c r="BR320" s="92"/>
      <c r="BS320" s="92"/>
      <c r="BT320" s="92"/>
      <c r="BU320" s="208"/>
      <c r="BV320" s="315"/>
    </row>
    <row r="321" spans="6:74"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315"/>
      <c r="AU321" s="208"/>
      <c r="AV321" s="92"/>
      <c r="AW321" s="92"/>
      <c r="AX321" s="315"/>
      <c r="AY321" s="215"/>
      <c r="AZ321" s="131"/>
      <c r="BA321" s="131"/>
      <c r="BB321" s="131"/>
      <c r="BC321" s="223"/>
      <c r="BD321" s="223"/>
      <c r="BE321" s="223"/>
      <c r="BF321" s="151"/>
      <c r="BG321" s="151"/>
      <c r="BH321" s="151"/>
      <c r="BI321" s="151"/>
      <c r="BJ321" s="151"/>
      <c r="BK321" s="151"/>
      <c r="BL321" s="151"/>
      <c r="BM321" s="151"/>
      <c r="BN321" s="208"/>
      <c r="BO321" s="92"/>
      <c r="BP321" s="92"/>
      <c r="BQ321" s="92"/>
      <c r="BR321" s="92"/>
      <c r="BS321" s="92"/>
      <c r="BT321" s="92"/>
      <c r="BU321" s="208"/>
      <c r="BV321" s="315"/>
    </row>
    <row r="322" spans="6:74"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315"/>
      <c r="AU322" s="208"/>
      <c r="AV322" s="92"/>
      <c r="AW322" s="92"/>
      <c r="AX322" s="315"/>
      <c r="AY322" s="215"/>
      <c r="AZ322" s="131"/>
      <c r="BA322" s="131"/>
      <c r="BB322" s="131"/>
      <c r="BC322" s="223"/>
      <c r="BD322" s="223"/>
      <c r="BE322" s="223"/>
      <c r="BF322" s="151"/>
      <c r="BG322" s="151"/>
      <c r="BH322" s="151"/>
      <c r="BI322" s="151"/>
      <c r="BJ322" s="151"/>
      <c r="BK322" s="151"/>
      <c r="BL322" s="151"/>
      <c r="BM322" s="151"/>
      <c r="BN322" s="208"/>
      <c r="BO322" s="92"/>
      <c r="BP322" s="92"/>
      <c r="BQ322" s="92"/>
      <c r="BR322" s="92"/>
      <c r="BS322" s="92"/>
      <c r="BT322" s="92"/>
      <c r="BU322" s="208"/>
      <c r="BV322" s="315"/>
    </row>
    <row r="323" spans="6:74"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315"/>
      <c r="AU323" s="208"/>
      <c r="AV323" s="92"/>
      <c r="AW323" s="92"/>
      <c r="AX323" s="315"/>
      <c r="AY323" s="215"/>
      <c r="AZ323" s="131"/>
      <c r="BA323" s="131"/>
      <c r="BB323" s="131"/>
      <c r="BC323" s="223"/>
      <c r="BD323" s="223"/>
      <c r="BE323" s="223"/>
      <c r="BF323" s="151"/>
      <c r="BG323" s="151"/>
      <c r="BH323" s="151"/>
      <c r="BI323" s="151"/>
      <c r="BJ323" s="151"/>
      <c r="BK323" s="151"/>
      <c r="BL323" s="151"/>
      <c r="BM323" s="151"/>
      <c r="BN323" s="208"/>
      <c r="BO323" s="92"/>
      <c r="BP323" s="92"/>
      <c r="BQ323" s="92"/>
      <c r="BR323" s="92"/>
      <c r="BS323" s="92"/>
      <c r="BT323" s="92"/>
      <c r="BU323" s="208"/>
      <c r="BV323" s="315"/>
    </row>
    <row r="324" spans="6:74"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315"/>
      <c r="AU324" s="208"/>
      <c r="AV324" s="92"/>
      <c r="AW324" s="92"/>
      <c r="AX324" s="315"/>
      <c r="AY324" s="215"/>
      <c r="AZ324" s="131"/>
      <c r="BA324" s="131"/>
      <c r="BB324" s="131"/>
      <c r="BC324" s="223"/>
      <c r="BD324" s="223"/>
      <c r="BE324" s="223"/>
      <c r="BF324" s="151"/>
      <c r="BG324" s="151"/>
      <c r="BH324" s="151"/>
      <c r="BI324" s="151"/>
      <c r="BJ324" s="151"/>
      <c r="BK324" s="151"/>
      <c r="BL324" s="151"/>
      <c r="BM324" s="151"/>
      <c r="BN324" s="208"/>
      <c r="BO324" s="92"/>
      <c r="BP324" s="92"/>
      <c r="BQ324" s="92"/>
      <c r="BR324" s="92"/>
      <c r="BS324" s="92"/>
      <c r="BT324" s="92"/>
      <c r="BU324" s="208"/>
      <c r="BV324" s="315"/>
    </row>
    <row r="325" spans="6:74"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315"/>
      <c r="AU325" s="208"/>
      <c r="AV325" s="92"/>
      <c r="AW325" s="92"/>
      <c r="AX325" s="315"/>
      <c r="AY325" s="215"/>
      <c r="AZ325" s="131"/>
      <c r="BA325" s="131"/>
      <c r="BB325" s="131"/>
      <c r="BC325" s="223"/>
      <c r="BD325" s="223"/>
      <c r="BE325" s="223"/>
      <c r="BF325" s="151"/>
      <c r="BG325" s="151"/>
      <c r="BH325" s="151"/>
      <c r="BI325" s="151"/>
      <c r="BJ325" s="151"/>
      <c r="BK325" s="151"/>
      <c r="BL325" s="151"/>
      <c r="BM325" s="151"/>
      <c r="BN325" s="208"/>
      <c r="BO325" s="92"/>
      <c r="BP325" s="92"/>
      <c r="BQ325" s="92"/>
      <c r="BR325" s="92"/>
      <c r="BS325" s="92"/>
      <c r="BT325" s="92"/>
      <c r="BU325" s="208"/>
      <c r="BV325" s="315"/>
    </row>
    <row r="326" spans="6:74"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315"/>
      <c r="AU326" s="208"/>
      <c r="AV326" s="92"/>
      <c r="AW326" s="92"/>
      <c r="AX326" s="315"/>
      <c r="AY326" s="215"/>
      <c r="AZ326" s="131"/>
      <c r="BA326" s="131"/>
      <c r="BB326" s="131"/>
      <c r="BC326" s="223"/>
      <c r="BD326" s="223"/>
      <c r="BE326" s="223"/>
      <c r="BF326" s="151"/>
      <c r="BG326" s="151"/>
      <c r="BH326" s="151"/>
      <c r="BI326" s="151"/>
      <c r="BJ326" s="151"/>
      <c r="BK326" s="151"/>
      <c r="BL326" s="151"/>
      <c r="BM326" s="151"/>
      <c r="BN326" s="208"/>
      <c r="BO326" s="92"/>
      <c r="BP326" s="92"/>
      <c r="BQ326" s="92"/>
      <c r="BR326" s="92"/>
      <c r="BS326" s="92"/>
      <c r="BT326" s="92"/>
      <c r="BU326" s="208"/>
      <c r="BV326" s="315"/>
    </row>
    <row r="327" spans="6:74"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315"/>
      <c r="AU327" s="208"/>
      <c r="AV327" s="92"/>
      <c r="AW327" s="92"/>
      <c r="AX327" s="315"/>
      <c r="AY327" s="215"/>
      <c r="AZ327" s="131"/>
      <c r="BA327" s="131"/>
      <c r="BB327" s="131"/>
      <c r="BC327" s="223"/>
      <c r="BD327" s="223"/>
      <c r="BE327" s="223"/>
      <c r="BF327" s="151"/>
      <c r="BG327" s="151"/>
      <c r="BH327" s="151"/>
      <c r="BI327" s="151"/>
      <c r="BJ327" s="151"/>
      <c r="BK327" s="151"/>
      <c r="BL327" s="151"/>
      <c r="BM327" s="151"/>
      <c r="BN327" s="208"/>
      <c r="BO327" s="92"/>
      <c r="BP327" s="92"/>
      <c r="BQ327" s="92"/>
      <c r="BR327" s="92"/>
      <c r="BS327" s="92"/>
      <c r="BT327" s="92"/>
      <c r="BU327" s="208"/>
      <c r="BV327" s="315"/>
    </row>
    <row r="328" spans="6:74"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315"/>
      <c r="AU328" s="208"/>
      <c r="AV328" s="92"/>
      <c r="AW328" s="92"/>
      <c r="AX328" s="315"/>
      <c r="AY328" s="215"/>
      <c r="AZ328" s="131"/>
      <c r="BA328" s="131"/>
      <c r="BB328" s="131"/>
      <c r="BC328" s="223"/>
      <c r="BD328" s="223"/>
      <c r="BE328" s="223"/>
      <c r="BF328" s="151"/>
      <c r="BG328" s="151"/>
      <c r="BH328" s="151"/>
      <c r="BI328" s="151"/>
      <c r="BJ328" s="151"/>
      <c r="BK328" s="151"/>
      <c r="BL328" s="151"/>
      <c r="BM328" s="151"/>
      <c r="BN328" s="208"/>
      <c r="BO328" s="92"/>
      <c r="BP328" s="92"/>
      <c r="BQ328" s="92"/>
      <c r="BR328" s="92"/>
      <c r="BS328" s="92"/>
      <c r="BT328" s="92"/>
      <c r="BU328" s="208"/>
      <c r="BV328" s="315"/>
    </row>
    <row r="329" spans="6:74"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315"/>
      <c r="AU329" s="208"/>
      <c r="AV329" s="92"/>
      <c r="AW329" s="92"/>
      <c r="AX329" s="315"/>
      <c r="AY329" s="215"/>
      <c r="AZ329" s="131"/>
      <c r="BA329" s="131"/>
      <c r="BB329" s="131"/>
      <c r="BC329" s="223"/>
      <c r="BD329" s="223"/>
      <c r="BE329" s="223"/>
      <c r="BF329" s="151"/>
      <c r="BG329" s="151"/>
      <c r="BH329" s="151"/>
      <c r="BI329" s="151"/>
      <c r="BJ329" s="151"/>
      <c r="BK329" s="151"/>
      <c r="BL329" s="151"/>
      <c r="BM329" s="151"/>
      <c r="BN329" s="208"/>
      <c r="BO329" s="92"/>
      <c r="BP329" s="92"/>
      <c r="BQ329" s="92"/>
      <c r="BR329" s="92"/>
      <c r="BS329" s="92"/>
      <c r="BT329" s="92"/>
      <c r="BU329" s="208"/>
      <c r="BV329" s="315"/>
    </row>
    <row r="330" spans="6:74"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315"/>
      <c r="AU330" s="208"/>
      <c r="AV330" s="92"/>
      <c r="AW330" s="92"/>
      <c r="AX330" s="315"/>
      <c r="AY330" s="215"/>
      <c r="AZ330" s="131"/>
      <c r="BA330" s="131"/>
      <c r="BB330" s="131"/>
      <c r="BC330" s="223"/>
      <c r="BD330" s="223"/>
      <c r="BE330" s="223"/>
      <c r="BF330" s="151"/>
      <c r="BG330" s="151"/>
      <c r="BH330" s="151"/>
      <c r="BI330" s="151"/>
      <c r="BJ330" s="151"/>
      <c r="BK330" s="151"/>
      <c r="BL330" s="151"/>
      <c r="BM330" s="151"/>
      <c r="BN330" s="208"/>
      <c r="BO330" s="92"/>
      <c r="BP330" s="92"/>
      <c r="BQ330" s="92"/>
      <c r="BR330" s="92"/>
      <c r="BS330" s="92"/>
      <c r="BT330" s="92"/>
      <c r="BU330" s="208"/>
      <c r="BV330" s="315"/>
    </row>
    <row r="331" spans="6:74"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315"/>
      <c r="AU331" s="208"/>
      <c r="AV331" s="92"/>
      <c r="AW331" s="92"/>
      <c r="AX331" s="315"/>
      <c r="AY331" s="215"/>
      <c r="AZ331" s="131"/>
      <c r="BA331" s="131"/>
      <c r="BB331" s="131"/>
      <c r="BC331" s="223"/>
      <c r="BD331" s="223"/>
      <c r="BE331" s="223"/>
      <c r="BF331" s="151"/>
      <c r="BG331" s="151"/>
      <c r="BH331" s="151"/>
      <c r="BI331" s="151"/>
      <c r="BJ331" s="151"/>
      <c r="BK331" s="151"/>
      <c r="BL331" s="151"/>
      <c r="BM331" s="151"/>
      <c r="BN331" s="208"/>
      <c r="BO331" s="92"/>
      <c r="BP331" s="92"/>
      <c r="BQ331" s="92"/>
      <c r="BR331" s="92"/>
      <c r="BS331" s="92"/>
      <c r="BT331" s="92"/>
      <c r="BU331" s="208"/>
      <c r="BV331" s="315"/>
    </row>
    <row r="332" spans="6:74"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315"/>
      <c r="AU332" s="208"/>
      <c r="AV332" s="92"/>
      <c r="AW332" s="92"/>
      <c r="AX332" s="315"/>
      <c r="AY332" s="215"/>
      <c r="AZ332" s="131"/>
      <c r="BA332" s="131"/>
      <c r="BB332" s="131"/>
      <c r="BC332" s="223"/>
      <c r="BD332" s="223"/>
      <c r="BE332" s="223"/>
      <c r="BF332" s="151"/>
      <c r="BG332" s="151"/>
      <c r="BH332" s="151"/>
      <c r="BI332" s="151"/>
      <c r="BJ332" s="151"/>
      <c r="BK332" s="151"/>
      <c r="BL332" s="151"/>
      <c r="BM332" s="151"/>
      <c r="BN332" s="208"/>
      <c r="BO332" s="92"/>
      <c r="BP332" s="92"/>
      <c r="BQ332" s="92"/>
      <c r="BR332" s="92"/>
      <c r="BS332" s="92"/>
      <c r="BT332" s="92"/>
      <c r="BU332" s="208"/>
      <c r="BV332" s="315"/>
    </row>
    <row r="333" spans="6:74"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315"/>
      <c r="AU333" s="208"/>
      <c r="AV333" s="92"/>
      <c r="AW333" s="92"/>
      <c r="AX333" s="315"/>
      <c r="AY333" s="215"/>
      <c r="AZ333" s="131"/>
      <c r="BA333" s="131"/>
      <c r="BB333" s="131"/>
      <c r="BC333" s="223"/>
      <c r="BD333" s="223"/>
      <c r="BE333" s="223"/>
      <c r="BF333" s="151"/>
      <c r="BG333" s="151"/>
      <c r="BH333" s="151"/>
      <c r="BI333" s="151"/>
      <c r="BJ333" s="151"/>
      <c r="BK333" s="151"/>
      <c r="BL333" s="151"/>
      <c r="BM333" s="151"/>
      <c r="BN333" s="208"/>
      <c r="BO333" s="92"/>
      <c r="BP333" s="92"/>
      <c r="BQ333" s="92"/>
      <c r="BR333" s="92"/>
      <c r="BS333" s="92"/>
      <c r="BT333" s="92"/>
      <c r="BU333" s="208"/>
      <c r="BV333" s="315"/>
    </row>
    <row r="334" spans="6:74"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315"/>
      <c r="AU334" s="208"/>
      <c r="AV334" s="92"/>
      <c r="AW334" s="92"/>
      <c r="AX334" s="315"/>
      <c r="AY334" s="215"/>
      <c r="AZ334" s="131"/>
      <c r="BA334" s="131"/>
      <c r="BB334" s="131"/>
      <c r="BC334" s="223"/>
      <c r="BD334" s="223"/>
      <c r="BE334" s="223"/>
      <c r="BF334" s="151"/>
      <c r="BG334" s="151"/>
      <c r="BH334" s="151"/>
      <c r="BI334" s="151"/>
      <c r="BJ334" s="151"/>
      <c r="BK334" s="151"/>
      <c r="BL334" s="151"/>
      <c r="BM334" s="151"/>
      <c r="BN334" s="208"/>
      <c r="BO334" s="92"/>
      <c r="BP334" s="92"/>
      <c r="BQ334" s="92"/>
      <c r="BR334" s="92"/>
      <c r="BS334" s="92"/>
      <c r="BT334" s="92"/>
      <c r="BU334" s="208"/>
      <c r="BV334" s="315"/>
    </row>
    <row r="335" spans="6:74"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315"/>
      <c r="AU335" s="208"/>
      <c r="AV335" s="92"/>
      <c r="AW335" s="92"/>
      <c r="AX335" s="315"/>
      <c r="AY335" s="215"/>
      <c r="AZ335" s="131"/>
      <c r="BA335" s="131"/>
      <c r="BB335" s="131"/>
      <c r="BC335" s="223"/>
      <c r="BD335" s="223"/>
      <c r="BE335" s="223"/>
      <c r="BF335" s="151"/>
      <c r="BG335" s="151"/>
      <c r="BH335" s="151"/>
      <c r="BI335" s="151"/>
      <c r="BJ335" s="151"/>
      <c r="BK335" s="151"/>
      <c r="BL335" s="151"/>
      <c r="BM335" s="151"/>
      <c r="BN335" s="208"/>
      <c r="BO335" s="92"/>
      <c r="BP335" s="92"/>
      <c r="BQ335" s="92"/>
      <c r="BR335" s="92"/>
      <c r="BS335" s="92"/>
      <c r="BT335" s="92"/>
      <c r="BU335" s="208"/>
      <c r="BV335" s="315"/>
    </row>
    <row r="336" spans="6:74"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315"/>
      <c r="AU336" s="208"/>
      <c r="AV336" s="92"/>
      <c r="AW336" s="92"/>
      <c r="AX336" s="315"/>
      <c r="AY336" s="215"/>
      <c r="AZ336" s="131"/>
      <c r="BA336" s="131"/>
      <c r="BB336" s="131"/>
      <c r="BC336" s="223"/>
      <c r="BD336" s="223"/>
      <c r="BE336" s="223"/>
      <c r="BF336" s="151"/>
      <c r="BG336" s="151"/>
      <c r="BH336" s="151"/>
      <c r="BI336" s="151"/>
      <c r="BJ336" s="151"/>
      <c r="BK336" s="151"/>
      <c r="BL336" s="151"/>
      <c r="BM336" s="151"/>
      <c r="BN336" s="208"/>
      <c r="BO336" s="92"/>
      <c r="BP336" s="92"/>
      <c r="BQ336" s="92"/>
      <c r="BR336" s="92"/>
      <c r="BS336" s="92"/>
      <c r="BT336" s="92"/>
      <c r="BU336" s="208"/>
      <c r="BV336" s="315"/>
    </row>
    <row r="337" spans="6:74"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315"/>
      <c r="AU337" s="208"/>
      <c r="AV337" s="92"/>
      <c r="AW337" s="92"/>
      <c r="AX337" s="315"/>
      <c r="AY337" s="215"/>
      <c r="AZ337" s="131"/>
      <c r="BA337" s="131"/>
      <c r="BB337" s="131"/>
      <c r="BC337" s="223"/>
      <c r="BD337" s="223"/>
      <c r="BE337" s="223"/>
      <c r="BF337" s="151"/>
      <c r="BG337" s="151"/>
      <c r="BH337" s="151"/>
      <c r="BI337" s="151"/>
      <c r="BJ337" s="151"/>
      <c r="BK337" s="151"/>
      <c r="BL337" s="151"/>
      <c r="BM337" s="151"/>
      <c r="BN337" s="208"/>
      <c r="BO337" s="92"/>
      <c r="BP337" s="92"/>
      <c r="BQ337" s="92"/>
      <c r="BR337" s="92"/>
      <c r="BS337" s="92"/>
      <c r="BT337" s="92"/>
      <c r="BU337" s="208"/>
      <c r="BV337" s="315"/>
    </row>
    <row r="338" spans="6:74"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315"/>
      <c r="AU338" s="208"/>
      <c r="AV338" s="92"/>
      <c r="AW338" s="92"/>
      <c r="AX338" s="315"/>
      <c r="AY338" s="215"/>
      <c r="AZ338" s="131"/>
      <c r="BA338" s="131"/>
      <c r="BB338" s="131"/>
      <c r="BC338" s="223"/>
      <c r="BD338" s="223"/>
      <c r="BE338" s="223"/>
      <c r="BF338" s="151"/>
      <c r="BG338" s="151"/>
      <c r="BH338" s="151"/>
      <c r="BI338" s="151"/>
      <c r="BJ338" s="151"/>
      <c r="BK338" s="151"/>
      <c r="BL338" s="151"/>
      <c r="BM338" s="151"/>
      <c r="BN338" s="208"/>
      <c r="BO338" s="92"/>
      <c r="BP338" s="92"/>
      <c r="BQ338" s="92"/>
      <c r="BR338" s="92"/>
      <c r="BS338" s="92"/>
      <c r="BT338" s="92"/>
      <c r="BU338" s="208"/>
      <c r="BV338" s="315"/>
    </row>
    <row r="339" spans="6:74"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315"/>
      <c r="AU339" s="208"/>
      <c r="AV339" s="92"/>
      <c r="AW339" s="92"/>
      <c r="AX339" s="315"/>
      <c r="AY339" s="215"/>
      <c r="AZ339" s="131"/>
      <c r="BA339" s="131"/>
      <c r="BB339" s="131"/>
      <c r="BC339" s="223"/>
      <c r="BD339" s="223"/>
      <c r="BE339" s="223"/>
      <c r="BF339" s="151"/>
      <c r="BG339" s="151"/>
      <c r="BH339" s="151"/>
      <c r="BI339" s="151"/>
      <c r="BJ339" s="151"/>
      <c r="BK339" s="151"/>
      <c r="BL339" s="151"/>
      <c r="BM339" s="151"/>
      <c r="BN339" s="208"/>
      <c r="BO339" s="92"/>
      <c r="BP339" s="92"/>
      <c r="BQ339" s="92"/>
      <c r="BR339" s="92"/>
      <c r="BS339" s="92"/>
      <c r="BT339" s="92"/>
      <c r="BU339" s="208"/>
      <c r="BV339" s="315"/>
    </row>
    <row r="340" spans="6:74"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315"/>
      <c r="AU340" s="208"/>
      <c r="AV340" s="92"/>
      <c r="AW340" s="92"/>
      <c r="AX340" s="315"/>
      <c r="AY340" s="215"/>
      <c r="AZ340" s="131"/>
      <c r="BA340" s="131"/>
      <c r="BB340" s="131"/>
      <c r="BC340" s="223"/>
      <c r="BD340" s="223"/>
      <c r="BE340" s="223"/>
      <c r="BF340" s="151"/>
      <c r="BG340" s="151"/>
      <c r="BH340" s="151"/>
      <c r="BI340" s="151"/>
      <c r="BJ340" s="151"/>
      <c r="BK340" s="151"/>
      <c r="BL340" s="151"/>
      <c r="BM340" s="151"/>
      <c r="BN340" s="208"/>
      <c r="BO340" s="92"/>
      <c r="BP340" s="92"/>
      <c r="BQ340" s="92"/>
      <c r="BR340" s="92"/>
      <c r="BS340" s="92"/>
      <c r="BT340" s="92"/>
      <c r="BU340" s="208"/>
      <c r="BV340" s="315"/>
    </row>
    <row r="341" spans="6:74"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315"/>
      <c r="AU341" s="208"/>
      <c r="AV341" s="92"/>
      <c r="AW341" s="92"/>
      <c r="AX341" s="315"/>
      <c r="AY341" s="215"/>
      <c r="AZ341" s="131"/>
      <c r="BA341" s="131"/>
      <c r="BB341" s="131"/>
      <c r="BC341" s="223"/>
      <c r="BD341" s="223"/>
      <c r="BE341" s="223"/>
      <c r="BF341" s="151"/>
      <c r="BG341" s="151"/>
      <c r="BH341" s="151"/>
      <c r="BI341" s="151"/>
      <c r="BJ341" s="151"/>
      <c r="BK341" s="151"/>
      <c r="BL341" s="151"/>
      <c r="BM341" s="151"/>
      <c r="BN341" s="208"/>
      <c r="BO341" s="92"/>
      <c r="BP341" s="92"/>
      <c r="BQ341" s="92"/>
      <c r="BR341" s="92"/>
      <c r="BS341" s="92"/>
      <c r="BT341" s="92"/>
      <c r="BU341" s="208"/>
      <c r="BV341" s="315"/>
    </row>
    <row r="342" spans="6:74"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315"/>
      <c r="AU342" s="208"/>
      <c r="AV342" s="92"/>
      <c r="AW342" s="92"/>
      <c r="AX342" s="315"/>
      <c r="AY342" s="215"/>
      <c r="AZ342" s="131"/>
      <c r="BA342" s="131"/>
      <c r="BB342" s="131"/>
      <c r="BC342" s="223"/>
      <c r="BD342" s="223"/>
      <c r="BE342" s="223"/>
      <c r="BF342" s="151"/>
      <c r="BG342" s="151"/>
      <c r="BH342" s="151"/>
      <c r="BI342" s="151"/>
      <c r="BJ342" s="151"/>
      <c r="BK342" s="151"/>
      <c r="BL342" s="151"/>
      <c r="BM342" s="151"/>
      <c r="BN342" s="208"/>
      <c r="BO342" s="92"/>
      <c r="BP342" s="92"/>
      <c r="BQ342" s="92"/>
      <c r="BR342" s="92"/>
      <c r="BS342" s="92"/>
      <c r="BT342" s="92"/>
      <c r="BU342" s="208"/>
      <c r="BV342" s="315"/>
    </row>
    <row r="343" spans="6:74"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315"/>
      <c r="AU343" s="208"/>
      <c r="AV343" s="92"/>
      <c r="AW343" s="92"/>
      <c r="AX343" s="315"/>
      <c r="AY343" s="215"/>
      <c r="AZ343" s="131"/>
      <c r="BA343" s="131"/>
      <c r="BB343" s="131"/>
      <c r="BC343" s="223"/>
      <c r="BD343" s="223"/>
      <c r="BE343" s="223"/>
      <c r="BF343" s="151"/>
      <c r="BG343" s="151"/>
      <c r="BH343" s="151"/>
      <c r="BI343" s="151"/>
      <c r="BJ343" s="151"/>
      <c r="BK343" s="151"/>
      <c r="BL343" s="151"/>
      <c r="BM343" s="151"/>
      <c r="BN343" s="208"/>
      <c r="BO343" s="92"/>
      <c r="BP343" s="92"/>
      <c r="BQ343" s="92"/>
      <c r="BR343" s="92"/>
      <c r="BS343" s="92"/>
      <c r="BT343" s="92"/>
      <c r="BU343" s="208"/>
      <c r="BV343" s="315"/>
    </row>
    <row r="344" spans="6:74"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315"/>
      <c r="AU344" s="208"/>
      <c r="AV344" s="92"/>
      <c r="AW344" s="92"/>
      <c r="AX344" s="315"/>
      <c r="AY344" s="215"/>
      <c r="AZ344" s="131"/>
      <c r="BA344" s="131"/>
      <c r="BB344" s="131"/>
      <c r="BC344" s="223"/>
      <c r="BD344" s="223"/>
      <c r="BE344" s="223"/>
      <c r="BF344" s="151"/>
      <c r="BG344" s="151"/>
      <c r="BH344" s="151"/>
      <c r="BI344" s="151"/>
      <c r="BJ344" s="151"/>
      <c r="BK344" s="151"/>
      <c r="BL344" s="151"/>
      <c r="BM344" s="151"/>
      <c r="BN344" s="208"/>
      <c r="BO344" s="92"/>
      <c r="BP344" s="92"/>
      <c r="BQ344" s="92"/>
      <c r="BR344" s="92"/>
      <c r="BS344" s="92"/>
      <c r="BT344" s="92"/>
      <c r="BU344" s="208"/>
      <c r="BV344" s="315"/>
    </row>
    <row r="345" spans="6:74"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315"/>
      <c r="AU345" s="208"/>
      <c r="AV345" s="92"/>
      <c r="AW345" s="92"/>
      <c r="AX345" s="315"/>
      <c r="AY345" s="215"/>
      <c r="AZ345" s="131"/>
      <c r="BA345" s="131"/>
      <c r="BB345" s="131"/>
      <c r="BC345" s="223"/>
      <c r="BD345" s="223"/>
      <c r="BE345" s="223"/>
      <c r="BF345" s="151"/>
      <c r="BG345" s="151"/>
      <c r="BH345" s="151"/>
      <c r="BI345" s="151"/>
      <c r="BJ345" s="151"/>
      <c r="BK345" s="151"/>
      <c r="BL345" s="151"/>
      <c r="BM345" s="151"/>
      <c r="BN345" s="208"/>
      <c r="BO345" s="92"/>
      <c r="BP345" s="92"/>
      <c r="BQ345" s="92"/>
      <c r="BR345" s="92"/>
      <c r="BS345" s="92"/>
      <c r="BT345" s="92"/>
      <c r="BU345" s="208"/>
      <c r="BV345" s="315"/>
    </row>
    <row r="346" spans="6:74"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315"/>
      <c r="AU346" s="208"/>
      <c r="AV346" s="92"/>
      <c r="AW346" s="92"/>
      <c r="AX346" s="315"/>
      <c r="AY346" s="215"/>
      <c r="AZ346" s="131"/>
      <c r="BA346" s="131"/>
      <c r="BB346" s="131"/>
      <c r="BC346" s="223"/>
      <c r="BD346" s="223"/>
      <c r="BE346" s="223"/>
      <c r="BF346" s="151"/>
      <c r="BG346" s="151"/>
      <c r="BH346" s="151"/>
      <c r="BI346" s="151"/>
      <c r="BJ346" s="151"/>
      <c r="BK346" s="151"/>
      <c r="BL346" s="151"/>
      <c r="BM346" s="151"/>
      <c r="BN346" s="208"/>
      <c r="BO346" s="92"/>
      <c r="BP346" s="92"/>
      <c r="BQ346" s="92"/>
      <c r="BR346" s="92"/>
      <c r="BS346" s="92"/>
      <c r="BT346" s="92"/>
      <c r="BU346" s="208"/>
      <c r="BV346" s="315"/>
    </row>
    <row r="347" spans="6:74"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315"/>
      <c r="AU347" s="208"/>
      <c r="AV347" s="92"/>
      <c r="AW347" s="92"/>
      <c r="AX347" s="315"/>
      <c r="AY347" s="215"/>
      <c r="AZ347" s="131"/>
      <c r="BA347" s="131"/>
      <c r="BB347" s="131"/>
      <c r="BC347" s="223"/>
      <c r="BD347" s="223"/>
      <c r="BE347" s="223"/>
      <c r="BF347" s="151"/>
      <c r="BG347" s="151"/>
      <c r="BH347" s="151"/>
      <c r="BI347" s="151"/>
      <c r="BJ347" s="151"/>
      <c r="BK347" s="151"/>
      <c r="BL347" s="151"/>
      <c r="BM347" s="151"/>
      <c r="BN347" s="208"/>
      <c r="BO347" s="92"/>
      <c r="BP347" s="92"/>
      <c r="BQ347" s="92"/>
      <c r="BR347" s="92"/>
      <c r="BS347" s="92"/>
      <c r="BT347" s="92"/>
      <c r="BU347" s="208"/>
      <c r="BV347" s="315"/>
    </row>
    <row r="348" spans="6:74"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315"/>
      <c r="AU348" s="208"/>
      <c r="AV348" s="92"/>
      <c r="AW348" s="92"/>
      <c r="AX348" s="315"/>
      <c r="AY348" s="215"/>
      <c r="AZ348" s="131"/>
      <c r="BA348" s="131"/>
      <c r="BB348" s="131"/>
      <c r="BC348" s="223"/>
      <c r="BD348" s="223"/>
      <c r="BE348" s="223"/>
      <c r="BF348" s="151"/>
      <c r="BG348" s="151"/>
      <c r="BH348" s="151"/>
      <c r="BI348" s="151"/>
      <c r="BJ348" s="151"/>
      <c r="BK348" s="151"/>
      <c r="BL348" s="151"/>
      <c r="BM348" s="151"/>
      <c r="BN348" s="208"/>
      <c r="BO348" s="92"/>
      <c r="BP348" s="92"/>
      <c r="BQ348" s="92"/>
      <c r="BR348" s="92"/>
      <c r="BS348" s="92"/>
      <c r="BT348" s="92"/>
      <c r="BU348" s="208"/>
      <c r="BV348" s="315"/>
    </row>
    <row r="349" spans="6:74"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315"/>
      <c r="AU349" s="208"/>
      <c r="AV349" s="92"/>
      <c r="AW349" s="92"/>
      <c r="AX349" s="315"/>
      <c r="AY349" s="215"/>
      <c r="AZ349" s="131"/>
      <c r="BA349" s="131"/>
      <c r="BB349" s="131"/>
      <c r="BC349" s="223"/>
      <c r="BD349" s="223"/>
      <c r="BE349" s="223"/>
      <c r="BF349" s="151"/>
      <c r="BG349" s="151"/>
      <c r="BH349" s="151"/>
      <c r="BI349" s="151"/>
      <c r="BJ349" s="151"/>
      <c r="BK349" s="151"/>
      <c r="BL349" s="151"/>
      <c r="BM349" s="151"/>
      <c r="BN349" s="208"/>
      <c r="BO349" s="92"/>
      <c r="BP349" s="92"/>
      <c r="BQ349" s="92"/>
      <c r="BR349" s="92"/>
      <c r="BS349" s="92"/>
      <c r="BT349" s="92"/>
      <c r="BU349" s="208"/>
      <c r="BV349" s="315"/>
    </row>
    <row r="350" spans="6:74"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315"/>
      <c r="AU350" s="208"/>
      <c r="AV350" s="92"/>
      <c r="AW350" s="92"/>
      <c r="AX350" s="315"/>
      <c r="AY350" s="215"/>
      <c r="AZ350" s="131"/>
      <c r="BA350" s="131"/>
      <c r="BB350" s="131"/>
      <c r="BC350" s="223"/>
      <c r="BD350" s="223"/>
      <c r="BE350" s="223"/>
      <c r="BF350" s="151"/>
      <c r="BG350" s="151"/>
      <c r="BH350" s="151"/>
      <c r="BI350" s="151"/>
      <c r="BJ350" s="151"/>
      <c r="BK350" s="151"/>
      <c r="BL350" s="151"/>
      <c r="BM350" s="151"/>
      <c r="BN350" s="208"/>
      <c r="BO350" s="92"/>
      <c r="BP350" s="92"/>
      <c r="BQ350" s="92"/>
      <c r="BR350" s="92"/>
      <c r="BS350" s="92"/>
      <c r="BT350" s="92"/>
      <c r="BU350" s="208"/>
      <c r="BV350" s="315"/>
    </row>
    <row r="351" spans="6:74"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315"/>
      <c r="AU351" s="208"/>
      <c r="AV351" s="92"/>
      <c r="AW351" s="92"/>
      <c r="AX351" s="315"/>
      <c r="AY351" s="215"/>
      <c r="AZ351" s="131"/>
      <c r="BA351" s="131"/>
      <c r="BB351" s="131"/>
      <c r="BC351" s="223"/>
      <c r="BD351" s="223"/>
      <c r="BE351" s="223"/>
      <c r="BF351" s="151"/>
      <c r="BG351" s="151"/>
      <c r="BH351" s="151"/>
      <c r="BI351" s="151"/>
      <c r="BJ351" s="151"/>
      <c r="BK351" s="151"/>
      <c r="BL351" s="151"/>
      <c r="BM351" s="151"/>
      <c r="BN351" s="208"/>
      <c r="BO351" s="92"/>
      <c r="BP351" s="92"/>
      <c r="BQ351" s="92"/>
      <c r="BR351" s="92"/>
      <c r="BS351" s="92"/>
      <c r="BT351" s="92"/>
      <c r="BU351" s="208"/>
      <c r="BV351" s="315"/>
    </row>
    <row r="352" spans="6:74"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315"/>
      <c r="AU352" s="208"/>
      <c r="AV352" s="92"/>
      <c r="AW352" s="92"/>
      <c r="AX352" s="315"/>
      <c r="AY352" s="215"/>
      <c r="AZ352" s="131"/>
      <c r="BA352" s="131"/>
      <c r="BB352" s="131"/>
      <c r="BC352" s="223"/>
      <c r="BD352" s="223"/>
      <c r="BE352" s="223"/>
      <c r="BF352" s="151"/>
      <c r="BG352" s="151"/>
      <c r="BH352" s="151"/>
      <c r="BI352" s="151"/>
      <c r="BJ352" s="151"/>
      <c r="BK352" s="151"/>
      <c r="BL352" s="151"/>
      <c r="BM352" s="151"/>
      <c r="BN352" s="208"/>
      <c r="BO352" s="92"/>
      <c r="BP352" s="92"/>
      <c r="BQ352" s="92"/>
      <c r="BR352" s="92"/>
      <c r="BS352" s="92"/>
      <c r="BT352" s="92"/>
      <c r="BU352" s="208"/>
      <c r="BV352" s="315"/>
    </row>
    <row r="353" spans="6:74"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315"/>
      <c r="AU353" s="208"/>
      <c r="AV353" s="92"/>
      <c r="AW353" s="92"/>
      <c r="AX353" s="315"/>
      <c r="AY353" s="215"/>
      <c r="AZ353" s="131"/>
      <c r="BA353" s="131"/>
      <c r="BB353" s="131"/>
      <c r="BC353" s="223"/>
      <c r="BD353" s="223"/>
      <c r="BE353" s="223"/>
      <c r="BF353" s="151"/>
      <c r="BG353" s="151"/>
      <c r="BH353" s="151"/>
      <c r="BI353" s="151"/>
      <c r="BJ353" s="151"/>
      <c r="BK353" s="151"/>
      <c r="BL353" s="151"/>
      <c r="BM353" s="151"/>
      <c r="BN353" s="208"/>
      <c r="BO353" s="92"/>
      <c r="BP353" s="92"/>
      <c r="BQ353" s="92"/>
      <c r="BR353" s="92"/>
      <c r="BS353" s="92"/>
      <c r="BT353" s="92"/>
      <c r="BU353" s="208"/>
      <c r="BV353" s="315"/>
    </row>
    <row r="354" spans="6:74"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315"/>
      <c r="AU354" s="208"/>
      <c r="AV354" s="92"/>
      <c r="AW354" s="92"/>
      <c r="AX354" s="315"/>
      <c r="AY354" s="215"/>
      <c r="AZ354" s="131"/>
      <c r="BA354" s="131"/>
      <c r="BB354" s="131"/>
      <c r="BC354" s="223"/>
      <c r="BD354" s="223"/>
      <c r="BE354" s="223"/>
      <c r="BF354" s="151"/>
      <c r="BG354" s="151"/>
      <c r="BH354" s="151"/>
      <c r="BI354" s="151"/>
      <c r="BJ354" s="151"/>
      <c r="BK354" s="151"/>
      <c r="BL354" s="151"/>
      <c r="BM354" s="151"/>
      <c r="BN354" s="208"/>
      <c r="BO354" s="92"/>
      <c r="BP354" s="92"/>
      <c r="BQ354" s="92"/>
      <c r="BR354" s="92"/>
      <c r="BS354" s="92"/>
      <c r="BT354" s="92"/>
      <c r="BU354" s="208"/>
      <c r="BV354" s="315"/>
    </row>
    <row r="355" spans="6:74"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315"/>
      <c r="AU355" s="208"/>
      <c r="AV355" s="92"/>
      <c r="AW355" s="92"/>
      <c r="AX355" s="315"/>
      <c r="AY355" s="215"/>
      <c r="AZ355" s="131"/>
      <c r="BA355" s="131"/>
      <c r="BB355" s="131"/>
      <c r="BC355" s="223"/>
      <c r="BD355" s="223"/>
      <c r="BE355" s="223"/>
      <c r="BF355" s="151"/>
      <c r="BG355" s="151"/>
      <c r="BH355" s="151"/>
      <c r="BI355" s="151"/>
      <c r="BJ355" s="151"/>
      <c r="BK355" s="151"/>
      <c r="BL355" s="151"/>
      <c r="BM355" s="151"/>
      <c r="BN355" s="208"/>
      <c r="BO355" s="92"/>
      <c r="BP355" s="92"/>
      <c r="BQ355" s="92"/>
      <c r="BR355" s="92"/>
      <c r="BS355" s="92"/>
      <c r="BT355" s="92"/>
      <c r="BU355" s="208"/>
      <c r="BV355" s="315"/>
    </row>
    <row r="356" spans="6:74"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315"/>
      <c r="AU356" s="208"/>
      <c r="AV356" s="92"/>
      <c r="AW356" s="92"/>
      <c r="AX356" s="315"/>
      <c r="AY356" s="215"/>
      <c r="AZ356" s="131"/>
      <c r="BA356" s="131"/>
      <c r="BB356" s="131"/>
      <c r="BC356" s="223"/>
      <c r="BD356" s="223"/>
      <c r="BE356" s="223"/>
      <c r="BF356" s="151"/>
      <c r="BG356" s="151"/>
      <c r="BH356" s="151"/>
      <c r="BI356" s="151"/>
      <c r="BJ356" s="151"/>
      <c r="BK356" s="151"/>
      <c r="BL356" s="151"/>
      <c r="BM356" s="151"/>
      <c r="BN356" s="208"/>
      <c r="BO356" s="92"/>
      <c r="BP356" s="92"/>
      <c r="BQ356" s="92"/>
      <c r="BR356" s="92"/>
      <c r="BS356" s="92"/>
      <c r="BT356" s="92"/>
      <c r="BU356" s="208"/>
      <c r="BV356" s="315"/>
    </row>
    <row r="357" spans="6:74"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315"/>
      <c r="AU357" s="208"/>
      <c r="AV357" s="92"/>
      <c r="AW357" s="92"/>
      <c r="AX357" s="315"/>
      <c r="AY357" s="215"/>
      <c r="AZ357" s="131"/>
      <c r="BA357" s="131"/>
      <c r="BB357" s="131"/>
      <c r="BC357" s="223"/>
      <c r="BD357" s="223"/>
      <c r="BE357" s="223"/>
      <c r="BF357" s="151"/>
      <c r="BG357" s="151"/>
      <c r="BH357" s="151"/>
      <c r="BI357" s="151"/>
      <c r="BJ357" s="151"/>
      <c r="BK357" s="151"/>
      <c r="BL357" s="151"/>
      <c r="BM357" s="151"/>
      <c r="BN357" s="208"/>
      <c r="BO357" s="92"/>
      <c r="BP357" s="92"/>
      <c r="BQ357" s="92"/>
      <c r="BR357" s="92"/>
      <c r="BS357" s="92"/>
      <c r="BT357" s="92"/>
      <c r="BU357" s="208"/>
      <c r="BV357" s="315"/>
    </row>
    <row r="358" spans="6:74"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315"/>
      <c r="AU358" s="208"/>
      <c r="AV358" s="92"/>
      <c r="AW358" s="92"/>
      <c r="AX358" s="315"/>
      <c r="AY358" s="215"/>
      <c r="AZ358" s="131"/>
      <c r="BA358" s="131"/>
      <c r="BB358" s="131"/>
      <c r="BC358" s="223"/>
      <c r="BD358" s="223"/>
      <c r="BE358" s="223"/>
      <c r="BF358" s="151"/>
      <c r="BG358" s="151"/>
      <c r="BH358" s="151"/>
      <c r="BI358" s="151"/>
      <c r="BJ358" s="151"/>
      <c r="BK358" s="151"/>
      <c r="BL358" s="151"/>
      <c r="BM358" s="151"/>
      <c r="BN358" s="208"/>
      <c r="BO358" s="92"/>
      <c r="BP358" s="92"/>
      <c r="BQ358" s="92"/>
      <c r="BR358" s="92"/>
      <c r="BS358" s="92"/>
      <c r="BT358" s="92"/>
      <c r="BU358" s="208"/>
      <c r="BV358" s="315"/>
    </row>
    <row r="359" spans="6:74"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315"/>
      <c r="AU359" s="208"/>
      <c r="AV359" s="92"/>
      <c r="AW359" s="92"/>
      <c r="AX359" s="315"/>
      <c r="AY359" s="215"/>
      <c r="AZ359" s="131"/>
      <c r="BA359" s="131"/>
      <c r="BB359" s="131"/>
      <c r="BC359" s="223"/>
      <c r="BD359" s="223"/>
      <c r="BE359" s="223"/>
      <c r="BF359" s="151"/>
      <c r="BG359" s="151"/>
      <c r="BH359" s="151"/>
      <c r="BI359" s="151"/>
      <c r="BJ359" s="151"/>
      <c r="BK359" s="151"/>
      <c r="BL359" s="151"/>
      <c r="BM359" s="151"/>
      <c r="BN359" s="208"/>
      <c r="BO359" s="92"/>
      <c r="BP359" s="92"/>
      <c r="BQ359" s="92"/>
      <c r="BR359" s="92"/>
      <c r="BS359" s="92"/>
      <c r="BT359" s="92"/>
      <c r="BU359" s="208"/>
      <c r="BV359" s="315"/>
    </row>
    <row r="360" spans="6:74"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315"/>
      <c r="AU360" s="208"/>
      <c r="AV360" s="92"/>
      <c r="AW360" s="92"/>
      <c r="AX360" s="315"/>
      <c r="AY360" s="215"/>
      <c r="AZ360" s="131"/>
      <c r="BA360" s="131"/>
      <c r="BB360" s="131"/>
      <c r="BC360" s="223"/>
      <c r="BD360" s="223"/>
      <c r="BE360" s="223"/>
      <c r="BF360" s="151"/>
      <c r="BG360" s="151"/>
      <c r="BH360" s="151"/>
      <c r="BI360" s="151"/>
      <c r="BJ360" s="151"/>
      <c r="BK360" s="151"/>
      <c r="BL360" s="151"/>
      <c r="BM360" s="151"/>
      <c r="BN360" s="208"/>
      <c r="BO360" s="92"/>
      <c r="BP360" s="92"/>
      <c r="BQ360" s="92"/>
      <c r="BR360" s="92"/>
      <c r="BS360" s="92"/>
      <c r="BT360" s="92"/>
      <c r="BU360" s="208"/>
      <c r="BV360" s="315"/>
    </row>
    <row r="361" spans="6:74"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315"/>
      <c r="AU361" s="208"/>
      <c r="AV361" s="92"/>
      <c r="AW361" s="92"/>
      <c r="AX361" s="315"/>
      <c r="AY361" s="215"/>
      <c r="AZ361" s="131"/>
      <c r="BA361" s="131"/>
      <c r="BB361" s="131"/>
      <c r="BC361" s="223"/>
      <c r="BD361" s="223"/>
      <c r="BE361" s="223"/>
      <c r="BF361" s="151"/>
      <c r="BG361" s="151"/>
      <c r="BH361" s="151"/>
      <c r="BI361" s="151"/>
      <c r="BJ361" s="151"/>
      <c r="BK361" s="151"/>
      <c r="BL361" s="151"/>
      <c r="BM361" s="151"/>
      <c r="BN361" s="208"/>
      <c r="BO361" s="92"/>
      <c r="BP361" s="92"/>
      <c r="BQ361" s="92"/>
      <c r="BR361" s="92"/>
      <c r="BS361" s="92"/>
      <c r="BT361" s="92"/>
      <c r="BU361" s="208"/>
      <c r="BV361" s="315"/>
    </row>
    <row r="362" spans="6:74"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315"/>
      <c r="AU362" s="208"/>
      <c r="AV362" s="92"/>
      <c r="AW362" s="92"/>
      <c r="AX362" s="315"/>
      <c r="AY362" s="215"/>
      <c r="AZ362" s="131"/>
      <c r="BA362" s="131"/>
      <c r="BB362" s="131"/>
      <c r="BC362" s="223"/>
      <c r="BD362" s="223"/>
      <c r="BE362" s="223"/>
      <c r="BF362" s="151"/>
      <c r="BG362" s="151"/>
      <c r="BH362" s="151"/>
      <c r="BI362" s="151"/>
      <c r="BJ362" s="151"/>
      <c r="BK362" s="151"/>
      <c r="BL362" s="151"/>
      <c r="BM362" s="151"/>
      <c r="BN362" s="208"/>
      <c r="BO362" s="92"/>
      <c r="BP362" s="92"/>
      <c r="BQ362" s="92"/>
      <c r="BR362" s="92"/>
      <c r="BS362" s="92"/>
      <c r="BT362" s="92"/>
      <c r="BU362" s="208"/>
      <c r="BV362" s="315"/>
    </row>
    <row r="363" spans="6:74"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315"/>
      <c r="AU363" s="208"/>
      <c r="AV363" s="92"/>
      <c r="AW363" s="92"/>
      <c r="AX363" s="315"/>
      <c r="AY363" s="215"/>
      <c r="AZ363" s="131"/>
      <c r="BA363" s="131"/>
      <c r="BB363" s="131"/>
      <c r="BC363" s="223"/>
      <c r="BD363" s="223"/>
      <c r="BE363" s="223"/>
      <c r="BF363" s="151"/>
      <c r="BG363" s="151"/>
      <c r="BH363" s="151"/>
      <c r="BI363" s="151"/>
      <c r="BJ363" s="151"/>
      <c r="BK363" s="151"/>
      <c r="BL363" s="151"/>
      <c r="BM363" s="151"/>
      <c r="BN363" s="208"/>
      <c r="BO363" s="92"/>
      <c r="BP363" s="92"/>
      <c r="BQ363" s="92"/>
      <c r="BR363" s="92"/>
      <c r="BS363" s="92"/>
      <c r="BT363" s="92"/>
      <c r="BU363" s="208"/>
      <c r="BV363" s="315"/>
    </row>
    <row r="364" spans="6:74"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315"/>
      <c r="AU364" s="208"/>
      <c r="AV364" s="92"/>
      <c r="AW364" s="92"/>
      <c r="AX364" s="315"/>
      <c r="AY364" s="215"/>
      <c r="AZ364" s="131"/>
      <c r="BA364" s="131"/>
      <c r="BB364" s="131"/>
      <c r="BC364" s="223"/>
      <c r="BD364" s="223"/>
      <c r="BE364" s="223"/>
      <c r="BF364" s="151"/>
      <c r="BG364" s="151"/>
      <c r="BH364" s="151"/>
      <c r="BI364" s="151"/>
      <c r="BJ364" s="151"/>
      <c r="BK364" s="151"/>
      <c r="BL364" s="151"/>
      <c r="BM364" s="151"/>
      <c r="BN364" s="208"/>
      <c r="BO364" s="92"/>
      <c r="BP364" s="92"/>
      <c r="BQ364" s="92"/>
      <c r="BR364" s="92"/>
      <c r="BS364" s="92"/>
      <c r="BT364" s="92"/>
      <c r="BU364" s="208"/>
      <c r="BV364" s="315"/>
    </row>
    <row r="365" spans="6:74"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315"/>
      <c r="AU365" s="208"/>
      <c r="AV365" s="92"/>
      <c r="AW365" s="92"/>
      <c r="AX365" s="315"/>
      <c r="AY365" s="215"/>
      <c r="AZ365" s="131"/>
      <c r="BA365" s="131"/>
      <c r="BB365" s="131"/>
      <c r="BC365" s="223"/>
      <c r="BD365" s="223"/>
      <c r="BE365" s="223"/>
      <c r="BF365" s="151"/>
      <c r="BG365" s="151"/>
      <c r="BH365" s="151"/>
      <c r="BI365" s="151"/>
      <c r="BJ365" s="151"/>
      <c r="BK365" s="151"/>
      <c r="BL365" s="151"/>
      <c r="BM365" s="151"/>
      <c r="BN365" s="208"/>
      <c r="BO365" s="92"/>
      <c r="BP365" s="92"/>
      <c r="BQ365" s="92"/>
      <c r="BR365" s="92"/>
      <c r="BS365" s="92"/>
      <c r="BT365" s="92"/>
      <c r="BU365" s="208"/>
      <c r="BV365" s="315"/>
    </row>
    <row r="366" spans="6:74"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315"/>
      <c r="AU366" s="208"/>
      <c r="AV366" s="92"/>
      <c r="AW366" s="92"/>
      <c r="AX366" s="315"/>
      <c r="AY366" s="215"/>
      <c r="AZ366" s="131"/>
      <c r="BA366" s="131"/>
      <c r="BB366" s="131"/>
      <c r="BC366" s="223"/>
      <c r="BD366" s="223"/>
      <c r="BE366" s="223"/>
      <c r="BF366" s="151"/>
      <c r="BG366" s="151"/>
      <c r="BH366" s="151"/>
      <c r="BI366" s="151"/>
      <c r="BJ366" s="151"/>
      <c r="BK366" s="151"/>
      <c r="BL366" s="151"/>
      <c r="BM366" s="151"/>
      <c r="BN366" s="208"/>
      <c r="BO366" s="92"/>
      <c r="BP366" s="92"/>
      <c r="BQ366" s="92"/>
      <c r="BR366" s="92"/>
      <c r="BS366" s="92"/>
      <c r="BT366" s="92"/>
      <c r="BU366" s="208"/>
      <c r="BV366" s="315"/>
    </row>
    <row r="367" spans="6:74"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315"/>
      <c r="AU367" s="208"/>
      <c r="AV367" s="92"/>
      <c r="AW367" s="92"/>
      <c r="AX367" s="315"/>
      <c r="AY367" s="215"/>
      <c r="AZ367" s="131"/>
      <c r="BA367" s="131"/>
      <c r="BB367" s="131"/>
      <c r="BC367" s="223"/>
      <c r="BD367" s="223"/>
      <c r="BE367" s="223"/>
      <c r="BF367" s="151"/>
      <c r="BG367" s="151"/>
      <c r="BH367" s="151"/>
      <c r="BI367" s="151"/>
      <c r="BJ367" s="151"/>
      <c r="BK367" s="151"/>
      <c r="BL367" s="151"/>
      <c r="BM367" s="151"/>
      <c r="BN367" s="208"/>
      <c r="BO367" s="92"/>
      <c r="BP367" s="92"/>
      <c r="BQ367" s="92"/>
      <c r="BR367" s="92"/>
      <c r="BS367" s="92"/>
      <c r="BT367" s="92"/>
      <c r="BU367" s="208"/>
      <c r="BV367" s="315"/>
    </row>
    <row r="368" spans="6:74"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315"/>
      <c r="AU368" s="208"/>
      <c r="AV368" s="92"/>
      <c r="AW368" s="92"/>
      <c r="AX368" s="315"/>
      <c r="AY368" s="215"/>
      <c r="AZ368" s="131"/>
      <c r="BA368" s="131"/>
      <c r="BB368" s="131"/>
      <c r="BC368" s="223"/>
      <c r="BD368" s="223"/>
      <c r="BE368" s="223"/>
      <c r="BF368" s="151"/>
      <c r="BG368" s="151"/>
      <c r="BH368" s="151"/>
      <c r="BI368" s="151"/>
      <c r="BJ368" s="151"/>
      <c r="BK368" s="151"/>
      <c r="BL368" s="151"/>
      <c r="BM368" s="151"/>
      <c r="BN368" s="208"/>
      <c r="BO368" s="92"/>
      <c r="BP368" s="92"/>
      <c r="BQ368" s="92"/>
      <c r="BR368" s="92"/>
      <c r="BS368" s="92"/>
      <c r="BT368" s="92"/>
      <c r="BU368" s="208"/>
      <c r="BV368" s="315"/>
    </row>
    <row r="369" spans="6:74"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315"/>
      <c r="AU369" s="208"/>
      <c r="AV369" s="92"/>
      <c r="AW369" s="92"/>
      <c r="AX369" s="315"/>
      <c r="AY369" s="215"/>
      <c r="AZ369" s="131"/>
      <c r="BA369" s="131"/>
      <c r="BB369" s="131"/>
      <c r="BC369" s="223"/>
      <c r="BD369" s="223"/>
      <c r="BE369" s="223"/>
      <c r="BF369" s="151"/>
      <c r="BG369" s="151"/>
      <c r="BH369" s="151"/>
      <c r="BI369" s="151"/>
      <c r="BJ369" s="151"/>
      <c r="BK369" s="151"/>
      <c r="BL369" s="151"/>
      <c r="BM369" s="151"/>
      <c r="BN369" s="208"/>
      <c r="BO369" s="92"/>
      <c r="BP369" s="92"/>
      <c r="BQ369" s="92"/>
      <c r="BR369" s="92"/>
      <c r="BS369" s="92"/>
      <c r="BT369" s="92"/>
      <c r="BU369" s="208"/>
      <c r="BV369" s="315"/>
    </row>
    <row r="370" spans="6:74"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315"/>
      <c r="AU370" s="208"/>
      <c r="AV370" s="92"/>
      <c r="AW370" s="92"/>
      <c r="AX370" s="315"/>
      <c r="AY370" s="215"/>
      <c r="AZ370" s="131"/>
      <c r="BA370" s="131"/>
      <c r="BB370" s="131"/>
      <c r="BC370" s="223"/>
      <c r="BD370" s="223"/>
      <c r="BE370" s="223"/>
      <c r="BF370" s="151"/>
      <c r="BG370" s="151"/>
      <c r="BH370" s="151"/>
      <c r="BI370" s="151"/>
      <c r="BJ370" s="151"/>
      <c r="BK370" s="151"/>
      <c r="BL370" s="151"/>
      <c r="BM370" s="151"/>
      <c r="BN370" s="208"/>
      <c r="BO370" s="92"/>
      <c r="BP370" s="92"/>
      <c r="BQ370" s="92"/>
      <c r="BR370" s="92"/>
      <c r="BS370" s="92"/>
      <c r="BT370" s="92"/>
      <c r="BU370" s="208"/>
      <c r="BV370" s="315"/>
    </row>
    <row r="371" spans="6:74"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315"/>
      <c r="AU371" s="208"/>
      <c r="AV371" s="92"/>
      <c r="AW371" s="92"/>
      <c r="AX371" s="315"/>
      <c r="AY371" s="215"/>
      <c r="AZ371" s="131"/>
      <c r="BA371" s="131"/>
      <c r="BB371" s="131"/>
      <c r="BC371" s="223"/>
      <c r="BD371" s="223"/>
      <c r="BE371" s="223"/>
      <c r="BF371" s="151"/>
      <c r="BG371" s="151"/>
      <c r="BH371" s="151"/>
      <c r="BI371" s="151"/>
      <c r="BJ371" s="151"/>
      <c r="BK371" s="151"/>
      <c r="BL371" s="151"/>
      <c r="BM371" s="151"/>
      <c r="BN371" s="208"/>
      <c r="BO371" s="92"/>
      <c r="BP371" s="92"/>
      <c r="BQ371" s="92"/>
      <c r="BR371" s="92"/>
      <c r="BS371" s="92"/>
      <c r="BT371" s="92"/>
      <c r="BU371" s="208"/>
      <c r="BV371" s="315"/>
    </row>
    <row r="372" spans="6:74"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315"/>
      <c r="AU372" s="208"/>
      <c r="AV372" s="92"/>
      <c r="AW372" s="92"/>
      <c r="AX372" s="315"/>
      <c r="AY372" s="215"/>
      <c r="AZ372" s="131"/>
      <c r="BA372" s="131"/>
      <c r="BB372" s="131"/>
      <c r="BC372" s="223"/>
      <c r="BD372" s="223"/>
      <c r="BE372" s="223"/>
      <c r="BF372" s="151"/>
      <c r="BG372" s="151"/>
      <c r="BH372" s="151"/>
      <c r="BI372" s="151"/>
      <c r="BJ372" s="151"/>
      <c r="BK372" s="151"/>
      <c r="BL372" s="151"/>
      <c r="BM372" s="151"/>
      <c r="BN372" s="208"/>
      <c r="BO372" s="92"/>
      <c r="BP372" s="92"/>
      <c r="BQ372" s="92"/>
      <c r="BR372" s="92"/>
      <c r="BS372" s="92"/>
      <c r="BT372" s="92"/>
      <c r="BU372" s="208"/>
      <c r="BV372" s="315"/>
    </row>
    <row r="373" spans="6:74"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315"/>
      <c r="AU373" s="208"/>
      <c r="AV373" s="92"/>
      <c r="AW373" s="92"/>
      <c r="AX373" s="315"/>
      <c r="AY373" s="215"/>
      <c r="AZ373" s="131"/>
      <c r="BA373" s="131"/>
      <c r="BB373" s="131"/>
      <c r="BC373" s="223"/>
      <c r="BD373" s="223"/>
      <c r="BE373" s="223"/>
      <c r="BF373" s="151"/>
      <c r="BG373" s="151"/>
      <c r="BH373" s="151"/>
      <c r="BI373" s="151"/>
      <c r="BJ373" s="151"/>
      <c r="BK373" s="151"/>
      <c r="BL373" s="151"/>
      <c r="BM373" s="151"/>
      <c r="BN373" s="208"/>
      <c r="BO373" s="92"/>
      <c r="BP373" s="92"/>
      <c r="BQ373" s="92"/>
      <c r="BR373" s="92"/>
      <c r="BS373" s="92"/>
      <c r="BT373" s="92"/>
      <c r="BU373" s="208"/>
      <c r="BV373" s="315"/>
    </row>
    <row r="374" spans="6:74"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315"/>
      <c r="AU374" s="208"/>
      <c r="AV374" s="92"/>
      <c r="AW374" s="92"/>
      <c r="AX374" s="315"/>
      <c r="AY374" s="215"/>
      <c r="AZ374" s="131"/>
      <c r="BA374" s="131"/>
      <c r="BB374" s="131"/>
      <c r="BC374" s="223"/>
      <c r="BD374" s="223"/>
      <c r="BE374" s="223"/>
      <c r="BF374" s="151"/>
      <c r="BG374" s="151"/>
      <c r="BH374" s="151"/>
      <c r="BI374" s="151"/>
      <c r="BJ374" s="151"/>
      <c r="BK374" s="151"/>
      <c r="BL374" s="151"/>
      <c r="BM374" s="151"/>
      <c r="BN374" s="208"/>
      <c r="BO374" s="92"/>
      <c r="BP374" s="92"/>
      <c r="BQ374" s="92"/>
      <c r="BR374" s="92"/>
      <c r="BS374" s="92"/>
      <c r="BT374" s="92"/>
      <c r="BU374" s="208"/>
      <c r="BV374" s="315"/>
    </row>
    <row r="375" spans="6:74"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315"/>
      <c r="AU375" s="208"/>
      <c r="AV375" s="92"/>
      <c r="AW375" s="92"/>
      <c r="AX375" s="315"/>
      <c r="AY375" s="215"/>
      <c r="AZ375" s="131"/>
      <c r="BA375" s="131"/>
      <c r="BB375" s="131"/>
      <c r="BC375" s="223"/>
      <c r="BD375" s="223"/>
      <c r="BE375" s="223"/>
      <c r="BF375" s="151"/>
      <c r="BG375" s="151"/>
      <c r="BH375" s="151"/>
      <c r="BI375" s="151"/>
      <c r="BJ375" s="151"/>
      <c r="BK375" s="151"/>
      <c r="BL375" s="151"/>
      <c r="BM375" s="151"/>
      <c r="BN375" s="208"/>
      <c r="BO375" s="92"/>
      <c r="BP375" s="92"/>
      <c r="BQ375" s="92"/>
      <c r="BR375" s="92"/>
      <c r="BS375" s="92"/>
      <c r="BT375" s="92"/>
      <c r="BU375" s="208"/>
      <c r="BV375" s="315"/>
    </row>
    <row r="376" spans="6:74"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315"/>
      <c r="AU376" s="208"/>
      <c r="AV376" s="92"/>
      <c r="AW376" s="92"/>
      <c r="AX376" s="315"/>
      <c r="AY376" s="215"/>
      <c r="AZ376" s="131"/>
      <c r="BA376" s="131"/>
      <c r="BB376" s="131"/>
      <c r="BC376" s="223"/>
      <c r="BD376" s="223"/>
      <c r="BE376" s="223"/>
      <c r="BF376" s="151"/>
      <c r="BG376" s="151"/>
      <c r="BH376" s="151"/>
      <c r="BI376" s="151"/>
      <c r="BJ376" s="151"/>
      <c r="BK376" s="151"/>
      <c r="BL376" s="151"/>
      <c r="BM376" s="151"/>
      <c r="BN376" s="208"/>
      <c r="BO376" s="92"/>
      <c r="BP376" s="92"/>
      <c r="BQ376" s="92"/>
      <c r="BR376" s="92"/>
      <c r="BS376" s="92"/>
      <c r="BT376" s="92"/>
      <c r="BU376" s="208"/>
      <c r="BV376" s="315"/>
    </row>
    <row r="377" spans="6:74"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315"/>
      <c r="AU377" s="208"/>
      <c r="AV377" s="92"/>
      <c r="AW377" s="92"/>
      <c r="AX377" s="315"/>
      <c r="AY377" s="215"/>
      <c r="AZ377" s="131"/>
      <c r="BA377" s="131"/>
      <c r="BB377" s="131"/>
      <c r="BC377" s="223"/>
      <c r="BD377" s="223"/>
      <c r="BE377" s="223"/>
      <c r="BF377" s="151"/>
      <c r="BG377" s="151"/>
      <c r="BH377" s="151"/>
      <c r="BI377" s="151"/>
      <c r="BJ377" s="151"/>
      <c r="BK377" s="151"/>
      <c r="BL377" s="151"/>
      <c r="BM377" s="151"/>
      <c r="BN377" s="208"/>
      <c r="BO377" s="92"/>
      <c r="BP377" s="92"/>
      <c r="BQ377" s="92"/>
      <c r="BR377" s="92"/>
      <c r="BS377" s="92"/>
      <c r="BT377" s="92"/>
      <c r="BU377" s="208"/>
      <c r="BV377" s="315"/>
    </row>
    <row r="378" spans="6:74"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315"/>
      <c r="AU378" s="208"/>
      <c r="AV378" s="92"/>
      <c r="AW378" s="92"/>
      <c r="AX378" s="315"/>
      <c r="AY378" s="215"/>
      <c r="AZ378" s="131"/>
      <c r="BA378" s="131"/>
      <c r="BB378" s="131"/>
      <c r="BC378" s="223"/>
      <c r="BD378" s="223"/>
      <c r="BE378" s="223"/>
      <c r="BF378" s="151"/>
      <c r="BG378" s="151"/>
      <c r="BH378" s="151"/>
      <c r="BI378" s="151"/>
      <c r="BJ378" s="151"/>
      <c r="BK378" s="151"/>
      <c r="BL378" s="151"/>
      <c r="BM378" s="151"/>
      <c r="BN378" s="208"/>
      <c r="BO378" s="92"/>
      <c r="BP378" s="92"/>
      <c r="BQ378" s="92"/>
      <c r="BR378" s="92"/>
      <c r="BS378" s="92"/>
      <c r="BT378" s="92"/>
      <c r="BU378" s="208"/>
      <c r="BV378" s="315"/>
    </row>
    <row r="379" spans="6:74"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315"/>
      <c r="AU379" s="208"/>
      <c r="AV379" s="92"/>
      <c r="AW379" s="92"/>
      <c r="AX379" s="315"/>
      <c r="AY379" s="215"/>
      <c r="AZ379" s="131"/>
      <c r="BA379" s="131"/>
      <c r="BB379" s="131"/>
      <c r="BC379" s="223"/>
      <c r="BD379" s="223"/>
      <c r="BE379" s="223"/>
      <c r="BF379" s="151"/>
      <c r="BG379" s="151"/>
      <c r="BH379" s="151"/>
      <c r="BI379" s="151"/>
      <c r="BJ379" s="151"/>
      <c r="BK379" s="151"/>
      <c r="BL379" s="151"/>
      <c r="BM379" s="151"/>
      <c r="BN379" s="208"/>
      <c r="BO379" s="92"/>
      <c r="BP379" s="92"/>
      <c r="BQ379" s="92"/>
      <c r="BR379" s="92"/>
      <c r="BS379" s="92"/>
      <c r="BT379" s="92"/>
      <c r="BU379" s="208"/>
      <c r="BV379" s="315"/>
    </row>
    <row r="380" spans="6:74"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315"/>
      <c r="AU380" s="208"/>
      <c r="AV380" s="92"/>
      <c r="AW380" s="92"/>
      <c r="AX380" s="315"/>
      <c r="AY380" s="215"/>
      <c r="AZ380" s="131"/>
      <c r="BA380" s="131"/>
      <c r="BB380" s="131"/>
      <c r="BC380" s="223"/>
      <c r="BD380" s="223"/>
      <c r="BE380" s="223"/>
      <c r="BF380" s="151"/>
      <c r="BG380" s="151"/>
      <c r="BH380" s="151"/>
      <c r="BI380" s="151"/>
      <c r="BJ380" s="151"/>
      <c r="BK380" s="151"/>
      <c r="BL380" s="151"/>
      <c r="BM380" s="151"/>
      <c r="BN380" s="208"/>
      <c r="BO380" s="92"/>
      <c r="BP380" s="92"/>
      <c r="BQ380" s="92"/>
      <c r="BR380" s="92"/>
      <c r="BS380" s="92"/>
      <c r="BT380" s="92"/>
      <c r="BU380" s="208"/>
      <c r="BV380" s="315"/>
    </row>
    <row r="381" spans="6:74"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315"/>
      <c r="AU381" s="208"/>
      <c r="AV381" s="92"/>
      <c r="AW381" s="92"/>
      <c r="AX381" s="315"/>
      <c r="AY381" s="215"/>
      <c r="AZ381" s="131"/>
      <c r="BA381" s="131"/>
      <c r="BB381" s="131"/>
      <c r="BC381" s="223"/>
      <c r="BD381" s="223"/>
      <c r="BE381" s="223"/>
      <c r="BF381" s="151"/>
      <c r="BG381" s="151"/>
      <c r="BH381" s="151"/>
      <c r="BI381" s="151"/>
      <c r="BJ381" s="151"/>
      <c r="BK381" s="151"/>
      <c r="BL381" s="151"/>
      <c r="BM381" s="151"/>
      <c r="BN381" s="208"/>
      <c r="BO381" s="92"/>
      <c r="BP381" s="92"/>
      <c r="BQ381" s="92"/>
      <c r="BR381" s="92"/>
      <c r="BS381" s="92"/>
      <c r="BT381" s="92"/>
      <c r="BU381" s="208"/>
      <c r="BV381" s="315"/>
    </row>
    <row r="382" spans="6:74"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315"/>
      <c r="AU382" s="208"/>
      <c r="AV382" s="92"/>
      <c r="AW382" s="92"/>
      <c r="AX382" s="315"/>
      <c r="AY382" s="215"/>
      <c r="AZ382" s="131"/>
      <c r="BA382" s="131"/>
      <c r="BB382" s="131"/>
      <c r="BC382" s="223"/>
      <c r="BD382" s="223"/>
      <c r="BE382" s="223"/>
      <c r="BF382" s="151"/>
      <c r="BG382" s="151"/>
      <c r="BH382" s="151"/>
      <c r="BI382" s="151"/>
      <c r="BJ382" s="151"/>
      <c r="BK382" s="151"/>
      <c r="BL382" s="151"/>
      <c r="BM382" s="151"/>
      <c r="BN382" s="208"/>
      <c r="BO382" s="92"/>
      <c r="BP382" s="92"/>
      <c r="BQ382" s="92"/>
      <c r="BR382" s="92"/>
      <c r="BS382" s="92"/>
      <c r="BT382" s="92"/>
      <c r="BU382" s="208"/>
      <c r="BV382" s="315"/>
    </row>
    <row r="383" spans="6:74"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315"/>
      <c r="AU383" s="208"/>
      <c r="AV383" s="92"/>
      <c r="AW383" s="92"/>
      <c r="AX383" s="315"/>
      <c r="AY383" s="215"/>
      <c r="AZ383" s="131"/>
      <c r="BA383" s="131"/>
      <c r="BB383" s="131"/>
      <c r="BC383" s="223"/>
      <c r="BD383" s="223"/>
      <c r="BE383" s="223"/>
      <c r="BF383" s="151"/>
      <c r="BG383" s="151"/>
      <c r="BH383" s="151"/>
      <c r="BI383" s="151"/>
      <c r="BJ383" s="151"/>
      <c r="BK383" s="151"/>
      <c r="BL383" s="151"/>
      <c r="BM383" s="151"/>
      <c r="BN383" s="208"/>
      <c r="BO383" s="92"/>
      <c r="BP383" s="92"/>
      <c r="BQ383" s="92"/>
      <c r="BR383" s="92"/>
      <c r="BS383" s="92"/>
      <c r="BT383" s="92"/>
      <c r="BU383" s="208"/>
      <c r="BV383" s="315"/>
    </row>
    <row r="384" spans="6:74"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315"/>
      <c r="AU384" s="208"/>
      <c r="AV384" s="92"/>
      <c r="AW384" s="92"/>
      <c r="AX384" s="315"/>
      <c r="AY384" s="215"/>
      <c r="AZ384" s="131"/>
      <c r="BA384" s="131"/>
      <c r="BB384" s="131"/>
      <c r="BC384" s="223"/>
      <c r="BD384" s="223"/>
      <c r="BE384" s="223"/>
      <c r="BF384" s="151"/>
      <c r="BG384" s="151"/>
      <c r="BH384" s="151"/>
      <c r="BI384" s="151"/>
      <c r="BJ384" s="151"/>
      <c r="BK384" s="151"/>
      <c r="BL384" s="151"/>
      <c r="BM384" s="151"/>
      <c r="BN384" s="208"/>
      <c r="BO384" s="92"/>
      <c r="BP384" s="92"/>
      <c r="BQ384" s="92"/>
      <c r="BR384" s="92"/>
      <c r="BS384" s="92"/>
      <c r="BT384" s="92"/>
      <c r="BU384" s="208"/>
      <c r="BV384" s="315"/>
    </row>
    <row r="385" spans="6:74"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315"/>
      <c r="AU385" s="208"/>
      <c r="AV385" s="92"/>
      <c r="AW385" s="92"/>
      <c r="AX385" s="315"/>
      <c r="AY385" s="215"/>
      <c r="AZ385" s="131"/>
      <c r="BA385" s="131"/>
      <c r="BB385" s="131"/>
      <c r="BC385" s="223"/>
      <c r="BD385" s="223"/>
      <c r="BE385" s="223"/>
      <c r="BF385" s="151"/>
      <c r="BG385" s="151"/>
      <c r="BH385" s="151"/>
      <c r="BI385" s="151"/>
      <c r="BJ385" s="151"/>
      <c r="BK385" s="151"/>
      <c r="BL385" s="151"/>
      <c r="BM385" s="151"/>
      <c r="BN385" s="208"/>
      <c r="BO385" s="92"/>
      <c r="BP385" s="92"/>
      <c r="BQ385" s="92"/>
      <c r="BR385" s="92"/>
      <c r="BS385" s="92"/>
      <c r="BT385" s="92"/>
      <c r="BU385" s="208"/>
      <c r="BV385" s="315"/>
    </row>
    <row r="386" spans="6:74"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315"/>
      <c r="AU386" s="208"/>
      <c r="AV386" s="92"/>
      <c r="AW386" s="92"/>
      <c r="AX386" s="315"/>
      <c r="AY386" s="215"/>
      <c r="AZ386" s="131"/>
      <c r="BA386" s="131"/>
      <c r="BB386" s="131"/>
      <c r="BC386" s="223"/>
      <c r="BD386" s="223"/>
      <c r="BE386" s="223"/>
      <c r="BF386" s="151"/>
      <c r="BG386" s="151"/>
      <c r="BH386" s="151"/>
      <c r="BI386" s="151"/>
      <c r="BJ386" s="151"/>
      <c r="BK386" s="151"/>
      <c r="BL386" s="151"/>
      <c r="BM386" s="151"/>
      <c r="BN386" s="208"/>
      <c r="BO386" s="92"/>
      <c r="BP386" s="92"/>
      <c r="BQ386" s="92"/>
      <c r="BR386" s="92"/>
      <c r="BS386" s="92"/>
      <c r="BT386" s="92"/>
      <c r="BU386" s="208"/>
      <c r="BV386" s="315"/>
    </row>
    <row r="387" spans="6:74"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315"/>
      <c r="AU387" s="208"/>
      <c r="AV387" s="92"/>
      <c r="AW387" s="92"/>
      <c r="AX387" s="315"/>
      <c r="AY387" s="215"/>
      <c r="AZ387" s="131"/>
      <c r="BA387" s="131"/>
      <c r="BB387" s="131"/>
      <c r="BC387" s="223"/>
      <c r="BD387" s="223"/>
      <c r="BE387" s="223"/>
      <c r="BF387" s="151"/>
      <c r="BG387" s="151"/>
      <c r="BH387" s="151"/>
      <c r="BI387" s="151"/>
      <c r="BJ387" s="151"/>
      <c r="BK387" s="151"/>
      <c r="BL387" s="151"/>
      <c r="BM387" s="151"/>
      <c r="BN387" s="208"/>
      <c r="BO387" s="92"/>
      <c r="BP387" s="92"/>
      <c r="BQ387" s="92"/>
      <c r="BR387" s="92"/>
      <c r="BS387" s="92"/>
      <c r="BT387" s="92"/>
      <c r="BU387" s="208"/>
      <c r="BV387" s="315"/>
    </row>
    <row r="388" spans="6:74"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315"/>
      <c r="AU388" s="208"/>
      <c r="AV388" s="92"/>
      <c r="AW388" s="92"/>
      <c r="AX388" s="315"/>
      <c r="AY388" s="215"/>
      <c r="AZ388" s="131"/>
      <c r="BA388" s="131"/>
      <c r="BB388" s="131"/>
      <c r="BC388" s="223"/>
      <c r="BD388" s="223"/>
      <c r="BE388" s="223"/>
      <c r="BF388" s="151"/>
      <c r="BG388" s="151"/>
      <c r="BH388" s="151"/>
      <c r="BI388" s="151"/>
      <c r="BJ388" s="151"/>
      <c r="BK388" s="151"/>
      <c r="BL388" s="151"/>
      <c r="BM388" s="151"/>
      <c r="BN388" s="208"/>
      <c r="BO388" s="92"/>
      <c r="BP388" s="92"/>
      <c r="BQ388" s="92"/>
      <c r="BR388" s="92"/>
      <c r="BS388" s="92"/>
      <c r="BT388" s="92"/>
      <c r="BU388" s="208"/>
      <c r="BV388" s="315"/>
    </row>
    <row r="389" spans="6:74"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315"/>
      <c r="AU389" s="208"/>
      <c r="AV389" s="92"/>
      <c r="AW389" s="92"/>
      <c r="AX389" s="315"/>
      <c r="AY389" s="215"/>
      <c r="AZ389" s="131"/>
      <c r="BA389" s="131"/>
      <c r="BB389" s="131"/>
      <c r="BC389" s="223"/>
      <c r="BD389" s="223"/>
      <c r="BE389" s="223"/>
      <c r="BF389" s="151"/>
      <c r="BG389" s="151"/>
      <c r="BH389" s="151"/>
      <c r="BI389" s="151"/>
      <c r="BJ389" s="151"/>
      <c r="BK389" s="151"/>
      <c r="BL389" s="151"/>
      <c r="BM389" s="151"/>
      <c r="BN389" s="208"/>
      <c r="BO389" s="92"/>
      <c r="BP389" s="92"/>
      <c r="BQ389" s="92"/>
      <c r="BR389" s="92"/>
      <c r="BS389" s="92"/>
      <c r="BT389" s="92"/>
      <c r="BU389" s="208"/>
      <c r="BV389" s="315"/>
    </row>
    <row r="390" spans="6:74"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315"/>
      <c r="AU390" s="208"/>
      <c r="AV390" s="92"/>
      <c r="AW390" s="92"/>
      <c r="AX390" s="315"/>
      <c r="AY390" s="215"/>
      <c r="AZ390" s="131"/>
      <c r="BA390" s="131"/>
      <c r="BB390" s="131"/>
      <c r="BC390" s="223"/>
      <c r="BD390" s="223"/>
      <c r="BE390" s="223"/>
      <c r="BF390" s="151"/>
      <c r="BG390" s="151"/>
      <c r="BH390" s="151"/>
      <c r="BI390" s="151"/>
      <c r="BJ390" s="151"/>
      <c r="BK390" s="151"/>
      <c r="BL390" s="151"/>
      <c r="BM390" s="151"/>
      <c r="BN390" s="208"/>
      <c r="BO390" s="92"/>
      <c r="BP390" s="92"/>
      <c r="BQ390" s="92"/>
      <c r="BR390" s="92"/>
      <c r="BS390" s="92"/>
      <c r="BT390" s="92"/>
      <c r="BU390" s="208"/>
      <c r="BV390" s="315"/>
    </row>
    <row r="391" spans="6:74"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315"/>
      <c r="AU391" s="208"/>
      <c r="AV391" s="92"/>
      <c r="AW391" s="92"/>
      <c r="AX391" s="315"/>
      <c r="AY391" s="215"/>
      <c r="AZ391" s="131"/>
      <c r="BA391" s="131"/>
      <c r="BB391" s="131"/>
      <c r="BC391" s="223"/>
      <c r="BD391" s="223"/>
      <c r="BE391" s="223"/>
      <c r="BF391" s="151"/>
      <c r="BG391" s="151"/>
      <c r="BH391" s="151"/>
      <c r="BI391" s="151"/>
      <c r="BJ391" s="151"/>
      <c r="BK391" s="151"/>
      <c r="BL391" s="151"/>
      <c r="BM391" s="151"/>
      <c r="BN391" s="208"/>
      <c r="BO391" s="92"/>
      <c r="BP391" s="92"/>
      <c r="BQ391" s="92"/>
      <c r="BR391" s="92"/>
      <c r="BS391" s="92"/>
      <c r="BT391" s="92"/>
      <c r="BU391" s="208"/>
      <c r="BV391" s="315"/>
    </row>
    <row r="392" spans="6:74"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315"/>
      <c r="AU392" s="208"/>
      <c r="AV392" s="92"/>
      <c r="AW392" s="92"/>
      <c r="AX392" s="315"/>
      <c r="AY392" s="215"/>
      <c r="AZ392" s="131"/>
      <c r="BA392" s="131"/>
      <c r="BB392" s="131"/>
      <c r="BC392" s="223"/>
      <c r="BD392" s="223"/>
      <c r="BE392" s="223"/>
      <c r="BF392" s="151"/>
      <c r="BG392" s="151"/>
      <c r="BH392" s="151"/>
      <c r="BI392" s="151"/>
      <c r="BJ392" s="151"/>
      <c r="BK392" s="151"/>
      <c r="BL392" s="151"/>
      <c r="BM392" s="151"/>
      <c r="BN392" s="208"/>
      <c r="BO392" s="92"/>
      <c r="BP392" s="92"/>
      <c r="BQ392" s="92"/>
      <c r="BR392" s="92"/>
      <c r="BS392" s="92"/>
      <c r="BT392" s="92"/>
      <c r="BU392" s="208"/>
      <c r="BV392" s="315"/>
    </row>
    <row r="393" spans="6:74"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315"/>
      <c r="AU393" s="208"/>
      <c r="AV393" s="92"/>
      <c r="AW393" s="92"/>
      <c r="AX393" s="315"/>
      <c r="AY393" s="215"/>
      <c r="AZ393" s="131"/>
      <c r="BA393" s="131"/>
      <c r="BB393" s="131"/>
      <c r="BC393" s="223"/>
      <c r="BD393" s="223"/>
      <c r="BE393" s="223"/>
      <c r="BF393" s="151"/>
      <c r="BG393" s="151"/>
      <c r="BH393" s="151"/>
      <c r="BI393" s="151"/>
      <c r="BJ393" s="151"/>
      <c r="BK393" s="151"/>
      <c r="BL393" s="151"/>
      <c r="BM393" s="151"/>
      <c r="BN393" s="208"/>
      <c r="BO393" s="92"/>
      <c r="BP393" s="92"/>
      <c r="BQ393" s="92"/>
      <c r="BR393" s="92"/>
      <c r="BS393" s="92"/>
      <c r="BT393" s="92"/>
      <c r="BU393" s="208"/>
      <c r="BV393" s="315"/>
    </row>
    <row r="394" spans="6:74"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315"/>
      <c r="AU394" s="208"/>
      <c r="AV394" s="92"/>
      <c r="AW394" s="92"/>
      <c r="AX394" s="315"/>
      <c r="AY394" s="215"/>
      <c r="AZ394" s="131"/>
      <c r="BA394" s="131"/>
      <c r="BB394" s="131"/>
      <c r="BC394" s="223"/>
      <c r="BD394" s="223"/>
      <c r="BE394" s="223"/>
      <c r="BF394" s="151"/>
      <c r="BG394" s="151"/>
      <c r="BH394" s="151"/>
      <c r="BI394" s="151"/>
      <c r="BJ394" s="151"/>
      <c r="BK394" s="151"/>
      <c r="BL394" s="151"/>
      <c r="BM394" s="151"/>
      <c r="BN394" s="208"/>
      <c r="BO394" s="92"/>
      <c r="BP394" s="92"/>
      <c r="BQ394" s="92"/>
      <c r="BR394" s="92"/>
      <c r="BS394" s="92"/>
      <c r="BT394" s="92"/>
      <c r="BU394" s="208"/>
      <c r="BV394" s="315"/>
    </row>
    <row r="395" spans="6:74"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315"/>
      <c r="AU395" s="208"/>
      <c r="AV395" s="92"/>
      <c r="AW395" s="92"/>
      <c r="AX395" s="315"/>
      <c r="AY395" s="215"/>
      <c r="AZ395" s="131"/>
      <c r="BA395" s="131"/>
      <c r="BB395" s="131"/>
      <c r="BC395" s="223"/>
      <c r="BD395" s="223"/>
      <c r="BE395" s="223"/>
      <c r="BF395" s="151"/>
      <c r="BG395" s="151"/>
      <c r="BH395" s="151"/>
      <c r="BI395" s="151"/>
      <c r="BJ395" s="151"/>
      <c r="BK395" s="151"/>
      <c r="BL395" s="151"/>
      <c r="BM395" s="151"/>
      <c r="BN395" s="208"/>
      <c r="BO395" s="92"/>
      <c r="BP395" s="92"/>
      <c r="BQ395" s="92"/>
      <c r="BR395" s="92"/>
      <c r="BS395" s="92"/>
      <c r="BT395" s="92"/>
      <c r="BU395" s="208"/>
      <c r="BV395" s="315"/>
    </row>
    <row r="396" spans="6:74"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315"/>
      <c r="AU396" s="208"/>
      <c r="AV396" s="92"/>
      <c r="AW396" s="92"/>
      <c r="AX396" s="315"/>
      <c r="AY396" s="215"/>
      <c r="AZ396" s="131"/>
      <c r="BA396" s="131"/>
      <c r="BB396" s="131"/>
      <c r="BC396" s="223"/>
      <c r="BD396" s="223"/>
      <c r="BE396" s="223"/>
      <c r="BF396" s="151"/>
      <c r="BG396" s="151"/>
      <c r="BH396" s="151"/>
      <c r="BI396" s="151"/>
      <c r="BJ396" s="151"/>
      <c r="BK396" s="151"/>
      <c r="BL396" s="151"/>
      <c r="BM396" s="151"/>
      <c r="BN396" s="208"/>
      <c r="BO396" s="92"/>
      <c r="BP396" s="92"/>
      <c r="BQ396" s="92"/>
      <c r="BR396" s="92"/>
      <c r="BS396" s="92"/>
      <c r="BT396" s="92"/>
      <c r="BU396" s="208"/>
      <c r="BV396" s="315"/>
    </row>
    <row r="397" spans="6:74"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315"/>
      <c r="AU397" s="208"/>
      <c r="AV397" s="92"/>
      <c r="AW397" s="92"/>
      <c r="AX397" s="315"/>
      <c r="AY397" s="215"/>
      <c r="AZ397" s="131"/>
      <c r="BA397" s="131"/>
      <c r="BB397" s="131"/>
      <c r="BC397" s="223"/>
      <c r="BD397" s="223"/>
      <c r="BE397" s="223"/>
      <c r="BF397" s="151"/>
      <c r="BG397" s="151"/>
      <c r="BH397" s="151"/>
      <c r="BI397" s="151"/>
      <c r="BJ397" s="151"/>
      <c r="BK397" s="151"/>
      <c r="BL397" s="151"/>
      <c r="BM397" s="151"/>
      <c r="BN397" s="208"/>
      <c r="BO397" s="92"/>
      <c r="BP397" s="92"/>
      <c r="BQ397" s="92"/>
      <c r="BR397" s="92"/>
      <c r="BS397" s="92"/>
      <c r="BT397" s="92"/>
      <c r="BU397" s="208"/>
      <c r="BV397" s="315"/>
    </row>
    <row r="398" spans="6:74"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315"/>
      <c r="AU398" s="208"/>
      <c r="AV398" s="92"/>
      <c r="AW398" s="92"/>
      <c r="AX398" s="315"/>
      <c r="AY398" s="215"/>
      <c r="AZ398" s="131"/>
      <c r="BA398" s="131"/>
      <c r="BB398" s="131"/>
      <c r="BC398" s="223"/>
      <c r="BD398" s="223"/>
      <c r="BE398" s="223"/>
      <c r="BF398" s="151"/>
      <c r="BG398" s="151"/>
      <c r="BH398" s="151"/>
      <c r="BI398" s="151"/>
      <c r="BJ398" s="151"/>
      <c r="BK398" s="151"/>
      <c r="BL398" s="151"/>
      <c r="BM398" s="151"/>
      <c r="BN398" s="208"/>
      <c r="BO398" s="92"/>
      <c r="BP398" s="92"/>
      <c r="BQ398" s="92"/>
      <c r="BR398" s="92"/>
      <c r="BS398" s="92"/>
      <c r="BT398" s="92"/>
      <c r="BU398" s="208"/>
      <c r="BV398" s="315"/>
    </row>
    <row r="399" spans="6:74"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315"/>
      <c r="AU399" s="208"/>
      <c r="AV399" s="92"/>
      <c r="AW399" s="92"/>
      <c r="AX399" s="315"/>
      <c r="AY399" s="215"/>
      <c r="AZ399" s="131"/>
      <c r="BA399" s="131"/>
      <c r="BB399" s="131"/>
      <c r="BC399" s="223"/>
      <c r="BD399" s="223"/>
      <c r="BE399" s="223"/>
      <c r="BF399" s="151"/>
      <c r="BG399" s="151"/>
      <c r="BH399" s="151"/>
      <c r="BI399" s="151"/>
      <c r="BJ399" s="151"/>
      <c r="BK399" s="151"/>
      <c r="BL399" s="151"/>
      <c r="BM399" s="151"/>
      <c r="BN399" s="208"/>
      <c r="BO399" s="92"/>
      <c r="BP399" s="92"/>
      <c r="BQ399" s="92"/>
      <c r="BR399" s="92"/>
      <c r="BS399" s="92"/>
      <c r="BT399" s="92"/>
      <c r="BU399" s="208"/>
      <c r="BV399" s="315"/>
    </row>
    <row r="400" spans="6:74"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315"/>
      <c r="AU400" s="208"/>
      <c r="AV400" s="92"/>
      <c r="AW400" s="92"/>
      <c r="AX400" s="315"/>
      <c r="AY400" s="215"/>
      <c r="AZ400" s="131"/>
      <c r="BA400" s="131"/>
      <c r="BB400" s="131"/>
      <c r="BC400" s="223"/>
      <c r="BD400" s="223"/>
      <c r="BE400" s="223"/>
      <c r="BF400" s="151"/>
      <c r="BG400" s="151"/>
      <c r="BH400" s="151"/>
      <c r="BI400" s="151"/>
      <c r="BJ400" s="151"/>
      <c r="BK400" s="151"/>
      <c r="BL400" s="151"/>
      <c r="BM400" s="151"/>
      <c r="BN400" s="208"/>
      <c r="BO400" s="92"/>
      <c r="BP400" s="92"/>
      <c r="BQ400" s="92"/>
      <c r="BR400" s="92"/>
      <c r="BS400" s="92"/>
      <c r="BT400" s="92"/>
      <c r="BU400" s="208"/>
      <c r="BV400" s="315"/>
    </row>
    <row r="401" spans="6:74"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315"/>
      <c r="AU401" s="208"/>
      <c r="AV401" s="92"/>
      <c r="AW401" s="92"/>
      <c r="AX401" s="315"/>
      <c r="AY401" s="215"/>
      <c r="AZ401" s="131"/>
      <c r="BA401" s="131"/>
      <c r="BB401" s="131"/>
      <c r="BC401" s="223"/>
      <c r="BD401" s="223"/>
      <c r="BE401" s="223"/>
      <c r="BF401" s="151"/>
      <c r="BG401" s="151"/>
      <c r="BH401" s="151"/>
      <c r="BI401" s="151"/>
      <c r="BJ401" s="151"/>
      <c r="BK401" s="151"/>
      <c r="BL401" s="151"/>
      <c r="BM401" s="151"/>
      <c r="BN401" s="208"/>
      <c r="BO401" s="92"/>
      <c r="BP401" s="92"/>
      <c r="BQ401" s="92"/>
      <c r="BR401" s="92"/>
      <c r="BS401" s="92"/>
      <c r="BT401" s="92"/>
      <c r="BU401" s="208"/>
      <c r="BV401" s="315"/>
    </row>
    <row r="402" spans="6:74"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315"/>
      <c r="AU402" s="208"/>
      <c r="AV402" s="92"/>
      <c r="AW402" s="92"/>
      <c r="AX402" s="315"/>
      <c r="AY402" s="215"/>
      <c r="AZ402" s="131"/>
      <c r="BA402" s="131"/>
      <c r="BB402" s="131"/>
      <c r="BC402" s="223"/>
      <c r="BD402" s="223"/>
      <c r="BE402" s="223"/>
      <c r="BF402" s="151"/>
      <c r="BG402" s="151"/>
      <c r="BH402" s="151"/>
      <c r="BI402" s="151"/>
      <c r="BJ402" s="151"/>
      <c r="BK402" s="151"/>
      <c r="BL402" s="151"/>
      <c r="BM402" s="151"/>
      <c r="BN402" s="208"/>
      <c r="BO402" s="92"/>
      <c r="BP402" s="92"/>
      <c r="BQ402" s="92"/>
      <c r="BR402" s="92"/>
      <c r="BS402" s="92"/>
      <c r="BT402" s="92"/>
      <c r="BU402" s="208"/>
      <c r="BV402" s="315"/>
    </row>
    <row r="403" spans="6:74"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315"/>
      <c r="AU403" s="208"/>
      <c r="AV403" s="92"/>
      <c r="AW403" s="92"/>
      <c r="AX403" s="315"/>
      <c r="AY403" s="215"/>
      <c r="AZ403" s="131"/>
      <c r="BA403" s="131"/>
      <c r="BB403" s="131"/>
      <c r="BC403" s="223"/>
      <c r="BD403" s="223"/>
      <c r="BE403" s="223"/>
      <c r="BF403" s="151"/>
      <c r="BG403" s="151"/>
      <c r="BH403" s="151"/>
      <c r="BI403" s="151"/>
      <c r="BJ403" s="151"/>
      <c r="BK403" s="151"/>
      <c r="BL403" s="151"/>
      <c r="BM403" s="151"/>
      <c r="BN403" s="208"/>
      <c r="BO403" s="92"/>
      <c r="BP403" s="92"/>
      <c r="BQ403" s="92"/>
      <c r="BR403" s="92"/>
      <c r="BS403" s="92"/>
      <c r="BT403" s="92"/>
      <c r="BU403" s="208"/>
      <c r="BV403" s="315"/>
    </row>
    <row r="404" spans="6:74"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315"/>
      <c r="AU404" s="208"/>
      <c r="AV404" s="92"/>
      <c r="AW404" s="92"/>
      <c r="AX404" s="315"/>
      <c r="AY404" s="215"/>
      <c r="AZ404" s="131"/>
      <c r="BA404" s="131"/>
      <c r="BB404" s="131"/>
      <c r="BC404" s="223"/>
      <c r="BD404" s="223"/>
      <c r="BE404" s="223"/>
      <c r="BF404" s="151"/>
      <c r="BG404" s="151"/>
      <c r="BH404" s="151"/>
      <c r="BI404" s="151"/>
      <c r="BJ404" s="151"/>
      <c r="BK404" s="151"/>
      <c r="BL404" s="151"/>
      <c r="BM404" s="151"/>
      <c r="BN404" s="208"/>
      <c r="BO404" s="92"/>
      <c r="BP404" s="92"/>
      <c r="BQ404" s="92"/>
      <c r="BR404" s="92"/>
      <c r="BS404" s="92"/>
      <c r="BT404" s="92"/>
      <c r="BU404" s="208"/>
      <c r="BV404" s="315"/>
    </row>
    <row r="405" spans="6:74"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315"/>
      <c r="AU405" s="208"/>
      <c r="AV405" s="92"/>
      <c r="AW405" s="92"/>
      <c r="AX405" s="315"/>
      <c r="AY405" s="215"/>
      <c r="AZ405" s="131"/>
      <c r="BA405" s="131"/>
      <c r="BB405" s="131"/>
      <c r="BC405" s="223"/>
      <c r="BD405" s="223"/>
      <c r="BE405" s="223"/>
      <c r="BF405" s="151"/>
      <c r="BG405" s="151"/>
      <c r="BH405" s="151"/>
      <c r="BI405" s="151"/>
      <c r="BJ405" s="151"/>
      <c r="BK405" s="151"/>
      <c r="BL405" s="151"/>
      <c r="BM405" s="151"/>
      <c r="BN405" s="208"/>
      <c r="BO405" s="92"/>
      <c r="BP405" s="92"/>
      <c r="BQ405" s="92"/>
      <c r="BR405" s="92"/>
      <c r="BS405" s="92"/>
      <c r="BT405" s="92"/>
      <c r="BU405" s="208"/>
      <c r="BV405" s="315"/>
    </row>
    <row r="406" spans="6:74"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315"/>
      <c r="AU406" s="208"/>
      <c r="AV406" s="92"/>
      <c r="AW406" s="92"/>
      <c r="AX406" s="315"/>
      <c r="AY406" s="215"/>
      <c r="AZ406" s="131"/>
      <c r="BA406" s="131"/>
      <c r="BB406" s="131"/>
      <c r="BC406" s="223"/>
      <c r="BD406" s="223"/>
      <c r="BE406" s="223"/>
      <c r="BF406" s="151"/>
      <c r="BG406" s="151"/>
      <c r="BH406" s="151"/>
      <c r="BI406" s="151"/>
      <c r="BJ406" s="151"/>
      <c r="BK406" s="151"/>
      <c r="BL406" s="151"/>
      <c r="BM406" s="151"/>
      <c r="BN406" s="208"/>
      <c r="BO406" s="92"/>
      <c r="BP406" s="92"/>
      <c r="BQ406" s="92"/>
      <c r="BR406" s="92"/>
      <c r="BS406" s="92"/>
      <c r="BT406" s="92"/>
      <c r="BU406" s="208"/>
      <c r="BV406" s="315"/>
    </row>
    <row r="407" spans="6:74"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315"/>
      <c r="AU407" s="208"/>
      <c r="AV407" s="92"/>
      <c r="AW407" s="92"/>
      <c r="AX407" s="315"/>
      <c r="AY407" s="215"/>
      <c r="AZ407" s="131"/>
      <c r="BA407" s="131"/>
      <c r="BB407" s="131"/>
      <c r="BC407" s="223"/>
      <c r="BD407" s="223"/>
      <c r="BE407" s="223"/>
      <c r="BF407" s="151"/>
      <c r="BG407" s="151"/>
      <c r="BH407" s="151"/>
      <c r="BI407" s="151"/>
      <c r="BJ407" s="151"/>
      <c r="BK407" s="151"/>
      <c r="BL407" s="151"/>
      <c r="BM407" s="151"/>
      <c r="BN407" s="208"/>
      <c r="BO407" s="92"/>
      <c r="BP407" s="92"/>
      <c r="BQ407" s="92"/>
      <c r="BR407" s="92"/>
      <c r="BS407" s="92"/>
      <c r="BT407" s="92"/>
      <c r="BU407" s="208"/>
      <c r="BV407" s="315"/>
    </row>
    <row r="408" spans="6:74"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315"/>
      <c r="AU408" s="208"/>
      <c r="AV408" s="92"/>
      <c r="AW408" s="92"/>
      <c r="AX408" s="315"/>
      <c r="AY408" s="215"/>
      <c r="AZ408" s="131"/>
      <c r="BA408" s="131"/>
      <c r="BB408" s="131"/>
      <c r="BC408" s="223"/>
      <c r="BD408" s="223"/>
      <c r="BE408" s="223"/>
      <c r="BF408" s="151"/>
      <c r="BG408" s="151"/>
      <c r="BH408" s="151"/>
      <c r="BI408" s="151"/>
      <c r="BJ408" s="151"/>
      <c r="BK408" s="151"/>
      <c r="BL408" s="151"/>
      <c r="BM408" s="151"/>
      <c r="BN408" s="208"/>
      <c r="BO408" s="92"/>
      <c r="BP408" s="92"/>
      <c r="BQ408" s="92"/>
      <c r="BR408" s="92"/>
      <c r="BS408" s="92"/>
      <c r="BT408" s="92"/>
      <c r="BU408" s="208"/>
      <c r="BV408" s="315"/>
    </row>
    <row r="409" spans="6:74"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315"/>
      <c r="AU409" s="208"/>
      <c r="AV409" s="92"/>
      <c r="AW409" s="92"/>
      <c r="AX409" s="315"/>
      <c r="AY409" s="215"/>
      <c r="AZ409" s="131"/>
      <c r="BA409" s="131"/>
      <c r="BB409" s="131"/>
      <c r="BC409" s="223"/>
      <c r="BD409" s="223"/>
      <c r="BE409" s="223"/>
      <c r="BF409" s="151"/>
      <c r="BG409" s="151"/>
      <c r="BH409" s="151"/>
      <c r="BI409" s="151"/>
      <c r="BJ409" s="151"/>
      <c r="BK409" s="151"/>
      <c r="BL409" s="151"/>
      <c r="BM409" s="151"/>
      <c r="BN409" s="208"/>
      <c r="BO409" s="92"/>
      <c r="BP409" s="92"/>
      <c r="BQ409" s="92"/>
      <c r="BR409" s="92"/>
      <c r="BS409" s="92"/>
      <c r="BT409" s="92"/>
      <c r="BU409" s="208"/>
      <c r="BV409" s="315"/>
    </row>
    <row r="410" spans="6:74"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315"/>
      <c r="AU410" s="208"/>
      <c r="AV410" s="92"/>
      <c r="AW410" s="92"/>
      <c r="AX410" s="315"/>
      <c r="AY410" s="215"/>
      <c r="AZ410" s="131"/>
      <c r="BA410" s="131"/>
      <c r="BB410" s="131"/>
      <c r="BC410" s="223"/>
      <c r="BD410" s="223"/>
      <c r="BE410" s="223"/>
      <c r="BF410" s="151"/>
      <c r="BG410" s="151"/>
      <c r="BH410" s="151"/>
      <c r="BI410" s="151"/>
      <c r="BJ410" s="151"/>
      <c r="BK410" s="151"/>
      <c r="BL410" s="151"/>
      <c r="BM410" s="151"/>
      <c r="BN410" s="208"/>
      <c r="BO410" s="92"/>
      <c r="BP410" s="92"/>
      <c r="BQ410" s="92"/>
      <c r="BR410" s="92"/>
      <c r="BS410" s="92"/>
      <c r="BT410" s="92"/>
      <c r="BU410" s="208"/>
      <c r="BV410" s="315"/>
    </row>
    <row r="411" spans="6:74"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315"/>
      <c r="AU411" s="208"/>
      <c r="AV411" s="92"/>
      <c r="AW411" s="92"/>
      <c r="AX411" s="315"/>
      <c r="AY411" s="215"/>
      <c r="AZ411" s="131"/>
      <c r="BA411" s="131"/>
      <c r="BB411" s="131"/>
      <c r="BC411" s="223"/>
      <c r="BD411" s="223"/>
      <c r="BE411" s="223"/>
      <c r="BF411" s="151"/>
      <c r="BG411" s="151"/>
      <c r="BH411" s="151"/>
      <c r="BI411" s="151"/>
      <c r="BJ411" s="151"/>
      <c r="BK411" s="151"/>
      <c r="BL411" s="151"/>
      <c r="BM411" s="151"/>
      <c r="BN411" s="208"/>
      <c r="BO411" s="92"/>
      <c r="BP411" s="92"/>
      <c r="BQ411" s="92"/>
      <c r="BR411" s="92"/>
      <c r="BS411" s="92"/>
      <c r="BT411" s="92"/>
      <c r="BU411" s="208"/>
      <c r="BV411" s="315"/>
    </row>
    <row r="412" spans="6:74"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315"/>
      <c r="AU412" s="208"/>
      <c r="AV412" s="92"/>
      <c r="AW412" s="92"/>
      <c r="AX412" s="315"/>
      <c r="AY412" s="215"/>
      <c r="AZ412" s="131"/>
      <c r="BA412" s="131"/>
      <c r="BB412" s="131"/>
      <c r="BC412" s="223"/>
      <c r="BD412" s="223"/>
      <c r="BE412" s="223"/>
      <c r="BF412" s="151"/>
      <c r="BG412" s="151"/>
      <c r="BH412" s="151"/>
      <c r="BI412" s="151"/>
      <c r="BJ412" s="151"/>
      <c r="BK412" s="151"/>
      <c r="BL412" s="151"/>
      <c r="BM412" s="151"/>
      <c r="BN412" s="208"/>
      <c r="BO412" s="92"/>
      <c r="BP412" s="92"/>
      <c r="BQ412" s="92"/>
      <c r="BR412" s="92"/>
      <c r="BS412" s="92"/>
      <c r="BT412" s="92"/>
      <c r="BU412" s="208"/>
      <c r="BV412" s="315"/>
    </row>
    <row r="413" spans="6:74"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315"/>
      <c r="AU413" s="208"/>
      <c r="AV413" s="92"/>
      <c r="AW413" s="92"/>
      <c r="AX413" s="315"/>
      <c r="AY413" s="215"/>
      <c r="AZ413" s="131"/>
      <c r="BA413" s="131"/>
      <c r="BB413" s="131"/>
      <c r="BC413" s="223"/>
      <c r="BD413" s="223"/>
      <c r="BE413" s="223"/>
      <c r="BF413" s="151"/>
      <c r="BG413" s="151"/>
      <c r="BH413" s="151"/>
      <c r="BI413" s="151"/>
      <c r="BJ413" s="151"/>
      <c r="BK413" s="151"/>
      <c r="BL413" s="151"/>
      <c r="BM413" s="151"/>
      <c r="BN413" s="208"/>
      <c r="BO413" s="92"/>
      <c r="BP413" s="92"/>
      <c r="BQ413" s="92"/>
      <c r="BR413" s="92"/>
      <c r="BS413" s="92"/>
      <c r="BT413" s="92"/>
      <c r="BU413" s="208"/>
      <c r="BV413" s="315"/>
    </row>
    <row r="414" spans="6:74"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315"/>
      <c r="AU414" s="208"/>
      <c r="AV414" s="92"/>
      <c r="AW414" s="92"/>
      <c r="AX414" s="315"/>
      <c r="AY414" s="215"/>
      <c r="AZ414" s="131"/>
      <c r="BA414" s="131"/>
      <c r="BB414" s="131"/>
      <c r="BC414" s="223"/>
      <c r="BD414" s="223"/>
      <c r="BE414" s="223"/>
      <c r="BF414" s="151"/>
      <c r="BG414" s="151"/>
      <c r="BH414" s="151"/>
      <c r="BI414" s="151"/>
      <c r="BJ414" s="151"/>
      <c r="BK414" s="151"/>
      <c r="BL414" s="151"/>
      <c r="BM414" s="151"/>
      <c r="BN414" s="208"/>
      <c r="BO414" s="92"/>
      <c r="BP414" s="92"/>
      <c r="BQ414" s="92"/>
      <c r="BR414" s="92"/>
      <c r="BS414" s="92"/>
      <c r="BT414" s="92"/>
      <c r="BU414" s="208"/>
      <c r="BV414" s="315"/>
    </row>
    <row r="415" spans="6:74"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315"/>
      <c r="AU415" s="208"/>
      <c r="AV415" s="92"/>
      <c r="AW415" s="92"/>
      <c r="AX415" s="315"/>
      <c r="AY415" s="215"/>
      <c r="AZ415" s="131"/>
      <c r="BA415" s="131"/>
      <c r="BB415" s="131"/>
      <c r="BC415" s="223"/>
      <c r="BD415" s="223"/>
      <c r="BE415" s="223"/>
      <c r="BF415" s="151"/>
      <c r="BG415" s="151"/>
      <c r="BH415" s="151"/>
      <c r="BI415" s="151"/>
      <c r="BJ415" s="151"/>
      <c r="BK415" s="151"/>
      <c r="BL415" s="151"/>
      <c r="BM415" s="151"/>
      <c r="BN415" s="208"/>
      <c r="BO415" s="92"/>
      <c r="BP415" s="92"/>
      <c r="BQ415" s="92"/>
      <c r="BR415" s="92"/>
      <c r="BS415" s="92"/>
      <c r="BT415" s="92"/>
      <c r="BU415" s="208"/>
      <c r="BV415" s="315"/>
    </row>
    <row r="416" spans="6:74"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315"/>
      <c r="AU416" s="208"/>
      <c r="AV416" s="92"/>
      <c r="AW416" s="92"/>
      <c r="AX416" s="315"/>
      <c r="AY416" s="215"/>
      <c r="AZ416" s="131"/>
      <c r="BA416" s="131"/>
      <c r="BB416" s="131"/>
      <c r="BC416" s="223"/>
      <c r="BD416" s="223"/>
      <c r="BE416" s="223"/>
      <c r="BF416" s="151"/>
      <c r="BG416" s="151"/>
      <c r="BH416" s="151"/>
      <c r="BI416" s="151"/>
      <c r="BJ416" s="151"/>
      <c r="BK416" s="151"/>
      <c r="BL416" s="151"/>
      <c r="BM416" s="151"/>
      <c r="BN416" s="208"/>
      <c r="BO416" s="92"/>
      <c r="BP416" s="92"/>
      <c r="BQ416" s="92"/>
      <c r="BR416" s="92"/>
      <c r="BS416" s="92"/>
      <c r="BT416" s="92"/>
      <c r="BU416" s="208"/>
      <c r="BV416" s="315"/>
    </row>
    <row r="417" spans="6:74"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315"/>
      <c r="AU417" s="208"/>
      <c r="AV417" s="92"/>
      <c r="AW417" s="92"/>
      <c r="AX417" s="315"/>
      <c r="AY417" s="215"/>
      <c r="AZ417" s="131"/>
      <c r="BA417" s="131"/>
      <c r="BB417" s="131"/>
      <c r="BC417" s="223"/>
      <c r="BD417" s="223"/>
      <c r="BE417" s="223"/>
      <c r="BF417" s="151"/>
      <c r="BG417" s="151"/>
      <c r="BH417" s="151"/>
      <c r="BI417" s="151"/>
      <c r="BJ417" s="151"/>
      <c r="BK417" s="151"/>
      <c r="BL417" s="151"/>
      <c r="BM417" s="151"/>
      <c r="BN417" s="208"/>
      <c r="BO417" s="92"/>
      <c r="BP417" s="92"/>
      <c r="BQ417" s="92"/>
      <c r="BR417" s="92"/>
      <c r="BS417" s="92"/>
      <c r="BT417" s="92"/>
      <c r="BU417" s="208"/>
      <c r="BV417" s="315"/>
    </row>
    <row r="418" spans="6:74"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315"/>
      <c r="AU418" s="208"/>
      <c r="AV418" s="92"/>
      <c r="AW418" s="92"/>
      <c r="AX418" s="315"/>
      <c r="AY418" s="215"/>
      <c r="AZ418" s="131"/>
      <c r="BA418" s="131"/>
      <c r="BB418" s="131"/>
      <c r="BC418" s="223"/>
      <c r="BD418" s="223"/>
      <c r="BE418" s="223"/>
      <c r="BF418" s="151"/>
      <c r="BG418" s="151"/>
      <c r="BH418" s="151"/>
      <c r="BI418" s="151"/>
      <c r="BJ418" s="151"/>
      <c r="BK418" s="151"/>
      <c r="BL418" s="151"/>
      <c r="BM418" s="151"/>
      <c r="BN418" s="208"/>
      <c r="BO418" s="92"/>
      <c r="BP418" s="92"/>
      <c r="BQ418" s="92"/>
      <c r="BR418" s="92"/>
      <c r="BS418" s="92"/>
      <c r="BT418" s="92"/>
      <c r="BU418" s="208"/>
      <c r="BV418" s="315"/>
    </row>
    <row r="419" spans="6:74"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315"/>
      <c r="AU419" s="208"/>
      <c r="AV419" s="92"/>
      <c r="AW419" s="92"/>
      <c r="AX419" s="315"/>
      <c r="AY419" s="215"/>
      <c r="AZ419" s="131"/>
      <c r="BA419" s="131"/>
      <c r="BB419" s="131"/>
      <c r="BC419" s="223"/>
      <c r="BD419" s="223"/>
      <c r="BE419" s="223"/>
      <c r="BF419" s="151"/>
      <c r="BG419" s="151"/>
      <c r="BH419" s="151"/>
      <c r="BI419" s="151"/>
      <c r="BJ419" s="151"/>
      <c r="BK419" s="151"/>
      <c r="BL419" s="151"/>
      <c r="BM419" s="151"/>
      <c r="BN419" s="208"/>
      <c r="BO419" s="92"/>
      <c r="BP419" s="92"/>
      <c r="BQ419" s="92"/>
      <c r="BR419" s="92"/>
      <c r="BS419" s="92"/>
      <c r="BT419" s="92"/>
      <c r="BU419" s="208"/>
      <c r="BV419" s="315"/>
    </row>
    <row r="420" spans="6:74"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315"/>
      <c r="AU420" s="208"/>
      <c r="AV420" s="92"/>
      <c r="AW420" s="92"/>
      <c r="AX420" s="315"/>
      <c r="AY420" s="215"/>
      <c r="AZ420" s="131"/>
      <c r="BA420" s="131"/>
      <c r="BB420" s="131"/>
      <c r="BC420" s="223"/>
      <c r="BD420" s="223"/>
      <c r="BE420" s="223"/>
      <c r="BF420" s="151"/>
      <c r="BG420" s="151"/>
      <c r="BH420" s="151"/>
      <c r="BI420" s="151"/>
      <c r="BJ420" s="151"/>
      <c r="BK420" s="151"/>
      <c r="BL420" s="151"/>
      <c r="BM420" s="151"/>
      <c r="BN420" s="208"/>
      <c r="BO420" s="92"/>
      <c r="BP420" s="92"/>
      <c r="BQ420" s="92"/>
      <c r="BR420" s="92"/>
      <c r="BS420" s="92"/>
      <c r="BT420" s="92"/>
      <c r="BU420" s="208"/>
      <c r="BV420" s="315"/>
    </row>
    <row r="421" spans="6:74"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315"/>
      <c r="AU421" s="208"/>
      <c r="AV421" s="92"/>
      <c r="AW421" s="92"/>
      <c r="AX421" s="315"/>
      <c r="AY421" s="215"/>
      <c r="AZ421" s="131"/>
      <c r="BA421" s="131"/>
      <c r="BB421" s="131"/>
      <c r="BC421" s="223"/>
      <c r="BD421" s="223"/>
      <c r="BE421" s="223"/>
      <c r="BF421" s="151"/>
      <c r="BG421" s="151"/>
      <c r="BH421" s="151"/>
      <c r="BI421" s="151"/>
      <c r="BJ421" s="151"/>
      <c r="BK421" s="151"/>
      <c r="BL421" s="151"/>
      <c r="BM421" s="151"/>
      <c r="BN421" s="208"/>
      <c r="BO421" s="92"/>
      <c r="BP421" s="92"/>
      <c r="BQ421" s="92"/>
      <c r="BR421" s="92"/>
      <c r="BS421" s="92"/>
      <c r="BT421" s="92"/>
      <c r="BU421" s="208"/>
      <c r="BV421" s="315"/>
    </row>
    <row r="422" spans="6:74"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315"/>
      <c r="AU422" s="208"/>
      <c r="AV422" s="92"/>
      <c r="AW422" s="92"/>
      <c r="AX422" s="315"/>
      <c r="AY422" s="215"/>
      <c r="AZ422" s="131"/>
      <c r="BA422" s="131"/>
      <c r="BB422" s="131"/>
      <c r="BC422" s="223"/>
      <c r="BD422" s="223"/>
      <c r="BE422" s="223"/>
      <c r="BF422" s="151"/>
      <c r="BG422" s="151"/>
      <c r="BH422" s="151"/>
      <c r="BI422" s="151"/>
      <c r="BJ422" s="151"/>
      <c r="BK422" s="151"/>
      <c r="BL422" s="151"/>
      <c r="BM422" s="151"/>
      <c r="BN422" s="208"/>
      <c r="BO422" s="92"/>
      <c r="BP422" s="92"/>
      <c r="BQ422" s="92"/>
      <c r="BR422" s="92"/>
      <c r="BS422" s="92"/>
      <c r="BT422" s="92"/>
      <c r="BU422" s="208"/>
      <c r="BV422" s="315"/>
    </row>
    <row r="423" spans="6:74"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315"/>
      <c r="AU423" s="208"/>
      <c r="AV423" s="92"/>
      <c r="AW423" s="92"/>
      <c r="AX423" s="315"/>
      <c r="AY423" s="215"/>
      <c r="AZ423" s="131"/>
      <c r="BA423" s="131"/>
      <c r="BB423" s="131"/>
      <c r="BC423" s="223"/>
      <c r="BD423" s="223"/>
      <c r="BE423" s="223"/>
      <c r="BF423" s="151"/>
      <c r="BG423" s="151"/>
      <c r="BH423" s="151"/>
      <c r="BI423" s="151"/>
      <c r="BJ423" s="151"/>
      <c r="BK423" s="151"/>
      <c r="BL423" s="151"/>
      <c r="BM423" s="151"/>
      <c r="BN423" s="208"/>
      <c r="BO423" s="92"/>
      <c r="BP423" s="92"/>
      <c r="BQ423" s="92"/>
      <c r="BR423" s="92"/>
      <c r="BS423" s="92"/>
      <c r="BT423" s="92"/>
      <c r="BU423" s="208"/>
      <c r="BV423" s="315"/>
    </row>
    <row r="424" spans="6:74"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315"/>
      <c r="AU424" s="208"/>
      <c r="AV424" s="92"/>
      <c r="AW424" s="92"/>
      <c r="AX424" s="315"/>
      <c r="AY424" s="215"/>
      <c r="AZ424" s="131"/>
      <c r="BA424" s="131"/>
      <c r="BB424" s="131"/>
      <c r="BC424" s="223"/>
      <c r="BD424" s="223"/>
      <c r="BE424" s="223"/>
      <c r="BF424" s="151"/>
      <c r="BG424" s="151"/>
      <c r="BH424" s="151"/>
      <c r="BI424" s="151"/>
      <c r="BJ424" s="151"/>
      <c r="BK424" s="151"/>
      <c r="BL424" s="151"/>
      <c r="BM424" s="151"/>
      <c r="BN424" s="208"/>
      <c r="BO424" s="92"/>
      <c r="BP424" s="92"/>
      <c r="BQ424" s="92"/>
      <c r="BR424" s="92"/>
      <c r="BS424" s="92"/>
      <c r="BT424" s="92"/>
      <c r="BU424" s="208"/>
      <c r="BV424" s="315"/>
    </row>
    <row r="425" spans="6:74"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315"/>
      <c r="AU425" s="208"/>
      <c r="AV425" s="92"/>
      <c r="AW425" s="92"/>
      <c r="AX425" s="315"/>
      <c r="AY425" s="215"/>
      <c r="AZ425" s="131"/>
      <c r="BA425" s="131"/>
      <c r="BB425" s="131"/>
      <c r="BC425" s="223"/>
      <c r="BD425" s="223"/>
      <c r="BE425" s="223"/>
      <c r="BF425" s="151"/>
      <c r="BG425" s="151"/>
      <c r="BH425" s="151"/>
      <c r="BI425" s="151"/>
      <c r="BJ425" s="151"/>
      <c r="BK425" s="151"/>
      <c r="BL425" s="151"/>
      <c r="BM425" s="151"/>
      <c r="BN425" s="208"/>
      <c r="BO425" s="92"/>
      <c r="BP425" s="92"/>
      <c r="BQ425" s="92"/>
      <c r="BR425" s="92"/>
      <c r="BS425" s="92"/>
      <c r="BT425" s="92"/>
      <c r="BU425" s="208"/>
      <c r="BV425" s="315"/>
    </row>
    <row r="426" spans="6:74"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315"/>
      <c r="AU426" s="208"/>
      <c r="AV426" s="92"/>
      <c r="AW426" s="92"/>
      <c r="AX426" s="315"/>
      <c r="AY426" s="215"/>
      <c r="AZ426" s="131"/>
      <c r="BA426" s="131"/>
      <c r="BB426" s="131"/>
      <c r="BC426" s="223"/>
      <c r="BD426" s="223"/>
      <c r="BE426" s="223"/>
      <c r="BF426" s="151"/>
      <c r="BG426" s="151"/>
      <c r="BH426" s="151"/>
      <c r="BI426" s="151"/>
      <c r="BJ426" s="151"/>
      <c r="BK426" s="151"/>
      <c r="BL426" s="151"/>
      <c r="BM426" s="151"/>
      <c r="BN426" s="208"/>
      <c r="BO426" s="92"/>
      <c r="BP426" s="92"/>
      <c r="BQ426" s="92"/>
      <c r="BR426" s="92"/>
      <c r="BS426" s="92"/>
      <c r="BT426" s="92"/>
      <c r="BU426" s="208"/>
      <c r="BV426" s="315"/>
    </row>
    <row r="427" spans="6:74"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315"/>
      <c r="AU427" s="208"/>
      <c r="AV427" s="92"/>
      <c r="AW427" s="92"/>
      <c r="AX427" s="315"/>
      <c r="AY427" s="215"/>
      <c r="AZ427" s="131"/>
      <c r="BA427" s="131"/>
      <c r="BB427" s="131"/>
      <c r="BC427" s="223"/>
      <c r="BD427" s="223"/>
      <c r="BE427" s="223"/>
      <c r="BF427" s="151"/>
      <c r="BG427" s="151"/>
      <c r="BH427" s="151"/>
      <c r="BI427" s="151"/>
      <c r="BJ427" s="151"/>
      <c r="BK427" s="151"/>
      <c r="BL427" s="151"/>
      <c r="BM427" s="151"/>
      <c r="BN427" s="208"/>
      <c r="BO427" s="92"/>
      <c r="BP427" s="92"/>
      <c r="BQ427" s="92"/>
      <c r="BR427" s="92"/>
      <c r="BS427" s="92"/>
      <c r="BT427" s="92"/>
      <c r="BU427" s="208"/>
      <c r="BV427" s="315"/>
    </row>
    <row r="428" spans="6:74"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315"/>
      <c r="AU428" s="208"/>
      <c r="AV428" s="92"/>
      <c r="AW428" s="92"/>
      <c r="AX428" s="315"/>
      <c r="AY428" s="215"/>
      <c r="AZ428" s="131"/>
      <c r="BA428" s="131"/>
      <c r="BB428" s="131"/>
      <c r="BC428" s="223"/>
      <c r="BD428" s="223"/>
      <c r="BE428" s="223"/>
      <c r="BF428" s="151"/>
      <c r="BG428" s="151"/>
      <c r="BH428" s="151"/>
      <c r="BI428" s="151"/>
      <c r="BJ428" s="151"/>
      <c r="BK428" s="151"/>
      <c r="BL428" s="151"/>
      <c r="BM428" s="151"/>
      <c r="BN428" s="208"/>
      <c r="BO428" s="92"/>
      <c r="BP428" s="92"/>
      <c r="BQ428" s="92"/>
      <c r="BR428" s="92"/>
      <c r="BS428" s="92"/>
      <c r="BT428" s="92"/>
      <c r="BU428" s="208"/>
      <c r="BV428" s="315"/>
    </row>
    <row r="429" spans="6:74"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315"/>
      <c r="AU429" s="208"/>
      <c r="AV429" s="92"/>
      <c r="AW429" s="92"/>
      <c r="AX429" s="315"/>
      <c r="AY429" s="215"/>
      <c r="AZ429" s="131"/>
      <c r="BA429" s="131"/>
      <c r="BB429" s="131"/>
      <c r="BC429" s="223"/>
      <c r="BD429" s="223"/>
      <c r="BE429" s="223"/>
      <c r="BF429" s="151"/>
      <c r="BG429" s="151"/>
      <c r="BH429" s="151"/>
      <c r="BI429" s="151"/>
      <c r="BJ429" s="151"/>
      <c r="BK429" s="151"/>
      <c r="BL429" s="151"/>
      <c r="BM429" s="151"/>
      <c r="BN429" s="208"/>
      <c r="BO429" s="92"/>
      <c r="BP429" s="92"/>
      <c r="BQ429" s="92"/>
      <c r="BR429" s="92"/>
      <c r="BS429" s="92"/>
      <c r="BT429" s="92"/>
      <c r="BU429" s="208"/>
      <c r="BV429" s="315"/>
    </row>
    <row r="430" spans="6:74"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315"/>
      <c r="AU430" s="208"/>
      <c r="AV430" s="92"/>
      <c r="AW430" s="92"/>
      <c r="AX430" s="315"/>
      <c r="AY430" s="215"/>
      <c r="AZ430" s="131"/>
      <c r="BA430" s="131"/>
      <c r="BB430" s="131"/>
      <c r="BC430" s="223"/>
      <c r="BD430" s="223"/>
      <c r="BE430" s="223"/>
      <c r="BF430" s="151"/>
      <c r="BG430" s="151"/>
      <c r="BH430" s="151"/>
      <c r="BI430" s="151"/>
      <c r="BJ430" s="151"/>
      <c r="BK430" s="151"/>
      <c r="BL430" s="151"/>
      <c r="BM430" s="151"/>
      <c r="BN430" s="208"/>
      <c r="BO430" s="92"/>
      <c r="BP430" s="92"/>
      <c r="BQ430" s="92"/>
      <c r="BR430" s="92"/>
      <c r="BS430" s="92"/>
      <c r="BT430" s="92"/>
      <c r="BU430" s="208"/>
      <c r="BV430" s="315"/>
    </row>
    <row r="431" spans="6:74"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315"/>
      <c r="AU431" s="208"/>
      <c r="AV431" s="92"/>
      <c r="AW431" s="92"/>
      <c r="AX431" s="315"/>
      <c r="AY431" s="215"/>
      <c r="AZ431" s="131"/>
      <c r="BA431" s="131"/>
      <c r="BB431" s="131"/>
      <c r="BC431" s="223"/>
      <c r="BD431" s="223"/>
      <c r="BE431" s="223"/>
      <c r="BF431" s="151"/>
      <c r="BG431" s="151"/>
      <c r="BH431" s="151"/>
      <c r="BI431" s="151"/>
      <c r="BJ431" s="151"/>
      <c r="BK431" s="151"/>
      <c r="BL431" s="151"/>
      <c r="BM431" s="151"/>
      <c r="BN431" s="208"/>
      <c r="BO431" s="92"/>
      <c r="BP431" s="92"/>
      <c r="BQ431" s="92"/>
      <c r="BR431" s="92"/>
      <c r="BS431" s="92"/>
      <c r="BT431" s="92"/>
      <c r="BU431" s="208"/>
      <c r="BV431" s="315"/>
    </row>
    <row r="432" spans="6:74"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315"/>
      <c r="AU432" s="208"/>
      <c r="AV432" s="92"/>
      <c r="AW432" s="92"/>
      <c r="AX432" s="315"/>
      <c r="AY432" s="215"/>
      <c r="AZ432" s="131"/>
      <c r="BA432" s="131"/>
      <c r="BB432" s="131"/>
      <c r="BC432" s="223"/>
      <c r="BD432" s="223"/>
      <c r="BE432" s="223"/>
      <c r="BF432" s="151"/>
      <c r="BG432" s="151"/>
      <c r="BH432" s="151"/>
      <c r="BI432" s="151"/>
      <c r="BJ432" s="151"/>
      <c r="BK432" s="151"/>
      <c r="BL432" s="151"/>
      <c r="BM432" s="151"/>
      <c r="BN432" s="208"/>
      <c r="BO432" s="92"/>
      <c r="BP432" s="92"/>
      <c r="BQ432" s="92"/>
      <c r="BR432" s="92"/>
      <c r="BS432" s="92"/>
      <c r="BT432" s="92"/>
      <c r="BU432" s="208"/>
      <c r="BV432" s="315"/>
    </row>
    <row r="433" spans="6:74"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315"/>
      <c r="AU433" s="208"/>
      <c r="AV433" s="92"/>
      <c r="AW433" s="92"/>
      <c r="AX433" s="315"/>
      <c r="AY433" s="215"/>
      <c r="AZ433" s="131"/>
      <c r="BA433" s="131"/>
      <c r="BB433" s="131"/>
      <c r="BC433" s="223"/>
      <c r="BD433" s="223"/>
      <c r="BE433" s="223"/>
      <c r="BF433" s="151"/>
      <c r="BG433" s="151"/>
      <c r="BH433" s="151"/>
      <c r="BI433" s="151"/>
      <c r="BJ433" s="151"/>
      <c r="BK433" s="151"/>
      <c r="BL433" s="151"/>
      <c r="BM433" s="151"/>
      <c r="BN433" s="208"/>
      <c r="BO433" s="92"/>
      <c r="BP433" s="92"/>
      <c r="BQ433" s="92"/>
      <c r="BR433" s="92"/>
      <c r="BS433" s="92"/>
      <c r="BT433" s="92"/>
      <c r="BU433" s="208"/>
      <c r="BV433" s="315"/>
    </row>
    <row r="434" spans="6:74"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315"/>
      <c r="AU434" s="208"/>
      <c r="AV434" s="92"/>
      <c r="AW434" s="92"/>
      <c r="AX434" s="315"/>
      <c r="AY434" s="215"/>
      <c r="AZ434" s="131"/>
      <c r="BA434" s="131"/>
      <c r="BB434" s="131"/>
      <c r="BC434" s="223"/>
      <c r="BD434" s="223"/>
      <c r="BE434" s="223"/>
      <c r="BF434" s="151"/>
      <c r="BG434" s="151"/>
      <c r="BH434" s="151"/>
      <c r="BI434" s="151"/>
      <c r="BJ434" s="151"/>
      <c r="BK434" s="151"/>
      <c r="BL434" s="151"/>
      <c r="BM434" s="151"/>
      <c r="BN434" s="208"/>
      <c r="BO434" s="92"/>
      <c r="BP434" s="92"/>
      <c r="BQ434" s="92"/>
      <c r="BR434" s="92"/>
      <c r="BS434" s="92"/>
      <c r="BT434" s="92"/>
      <c r="BU434" s="208"/>
      <c r="BV434" s="315"/>
    </row>
    <row r="435" spans="6:74"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315"/>
      <c r="AU435" s="208"/>
      <c r="AV435" s="92"/>
      <c r="AW435" s="92"/>
      <c r="AX435" s="315"/>
      <c r="AY435" s="215"/>
      <c r="AZ435" s="131"/>
      <c r="BA435" s="131"/>
      <c r="BB435" s="131"/>
      <c r="BC435" s="223"/>
      <c r="BD435" s="223"/>
      <c r="BE435" s="223"/>
      <c r="BF435" s="151"/>
      <c r="BG435" s="151"/>
      <c r="BH435" s="151"/>
      <c r="BI435" s="151"/>
      <c r="BJ435" s="151"/>
      <c r="BK435" s="151"/>
      <c r="BL435" s="151"/>
      <c r="BM435" s="151"/>
      <c r="BN435" s="208"/>
      <c r="BO435" s="92"/>
      <c r="BP435" s="92"/>
      <c r="BQ435" s="92"/>
      <c r="BR435" s="92"/>
      <c r="BS435" s="92"/>
      <c r="BT435" s="92"/>
      <c r="BU435" s="208"/>
      <c r="BV435" s="315"/>
    </row>
    <row r="436" spans="6:74"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315"/>
      <c r="AU436" s="208"/>
      <c r="AV436" s="92"/>
      <c r="AW436" s="92"/>
      <c r="AX436" s="315"/>
      <c r="AY436" s="215"/>
      <c r="AZ436" s="131"/>
      <c r="BA436" s="131"/>
      <c r="BB436" s="131"/>
      <c r="BC436" s="223"/>
      <c r="BD436" s="223"/>
      <c r="BE436" s="223"/>
      <c r="BF436" s="151"/>
      <c r="BG436" s="151"/>
      <c r="BH436" s="151"/>
      <c r="BI436" s="151"/>
      <c r="BJ436" s="151"/>
      <c r="BK436" s="151"/>
      <c r="BL436" s="151"/>
      <c r="BM436" s="151"/>
      <c r="BN436" s="208"/>
      <c r="BO436" s="92"/>
      <c r="BP436" s="92"/>
      <c r="BQ436" s="92"/>
      <c r="BR436" s="92"/>
      <c r="BS436" s="92"/>
      <c r="BT436" s="92"/>
      <c r="BU436" s="208"/>
      <c r="BV436" s="315"/>
    </row>
    <row r="437" spans="6:74"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315"/>
      <c r="AU437" s="208"/>
      <c r="AV437" s="92"/>
      <c r="AW437" s="92"/>
      <c r="AX437" s="315"/>
      <c r="AY437" s="215"/>
      <c r="AZ437" s="131"/>
      <c r="BA437" s="131"/>
      <c r="BB437" s="131"/>
      <c r="BC437" s="223"/>
      <c r="BD437" s="223"/>
      <c r="BE437" s="223"/>
      <c r="BF437" s="151"/>
      <c r="BG437" s="151"/>
      <c r="BH437" s="151"/>
      <c r="BI437" s="151"/>
      <c r="BJ437" s="151"/>
      <c r="BK437" s="151"/>
      <c r="BL437" s="151"/>
      <c r="BM437" s="151"/>
      <c r="BN437" s="208"/>
      <c r="BO437" s="92"/>
      <c r="BP437" s="92"/>
      <c r="BQ437" s="92"/>
      <c r="BR437" s="92"/>
      <c r="BS437" s="92"/>
      <c r="BT437" s="92"/>
      <c r="BU437" s="208"/>
      <c r="BV437" s="315"/>
    </row>
    <row r="438" spans="6:74"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315"/>
      <c r="AU438" s="208"/>
      <c r="AV438" s="92"/>
      <c r="AW438" s="92"/>
      <c r="AX438" s="315"/>
      <c r="AY438" s="215"/>
      <c r="AZ438" s="131"/>
      <c r="BA438" s="131"/>
      <c r="BB438" s="131"/>
      <c r="BC438" s="223"/>
      <c r="BD438" s="223"/>
      <c r="BE438" s="223"/>
      <c r="BF438" s="151"/>
      <c r="BG438" s="151"/>
      <c r="BH438" s="151"/>
      <c r="BI438" s="151"/>
      <c r="BJ438" s="151"/>
      <c r="BK438" s="151"/>
      <c r="BL438" s="151"/>
      <c r="BM438" s="151"/>
      <c r="BN438" s="208"/>
      <c r="BO438" s="92"/>
      <c r="BP438" s="92"/>
      <c r="BQ438" s="92"/>
      <c r="BR438" s="92"/>
      <c r="BS438" s="92"/>
      <c r="BT438" s="92"/>
      <c r="BU438" s="208"/>
      <c r="BV438" s="315"/>
    </row>
    <row r="439" spans="6:74"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315"/>
      <c r="AU439" s="208"/>
      <c r="AV439" s="92"/>
      <c r="AW439" s="92"/>
      <c r="AX439" s="315"/>
      <c r="AY439" s="215"/>
      <c r="AZ439" s="131"/>
      <c r="BA439" s="131"/>
      <c r="BB439" s="131"/>
      <c r="BC439" s="223"/>
      <c r="BD439" s="223"/>
      <c r="BE439" s="223"/>
      <c r="BF439" s="151"/>
      <c r="BG439" s="151"/>
      <c r="BH439" s="151"/>
      <c r="BI439" s="151"/>
      <c r="BJ439" s="151"/>
      <c r="BK439" s="151"/>
      <c r="BL439" s="151"/>
      <c r="BM439" s="151"/>
      <c r="BN439" s="208"/>
      <c r="BO439" s="92"/>
      <c r="BP439" s="92"/>
      <c r="BQ439" s="92"/>
      <c r="BR439" s="92"/>
      <c r="BS439" s="92"/>
      <c r="BT439" s="92"/>
      <c r="BU439" s="208"/>
      <c r="BV439" s="315"/>
    </row>
    <row r="440" spans="6:74"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315"/>
      <c r="AU440" s="208"/>
      <c r="AV440" s="92"/>
      <c r="AW440" s="92"/>
      <c r="AX440" s="315"/>
      <c r="AY440" s="215"/>
      <c r="AZ440" s="131"/>
      <c r="BA440" s="131"/>
      <c r="BB440" s="131"/>
      <c r="BC440" s="223"/>
      <c r="BD440" s="223"/>
      <c r="BE440" s="223"/>
      <c r="BF440" s="151"/>
      <c r="BG440" s="151"/>
      <c r="BH440" s="151"/>
      <c r="BI440" s="151"/>
      <c r="BJ440" s="151"/>
      <c r="BK440" s="151"/>
      <c r="BL440" s="151"/>
      <c r="BM440" s="151"/>
      <c r="BN440" s="208"/>
      <c r="BO440" s="92"/>
      <c r="BP440" s="92"/>
      <c r="BQ440" s="92"/>
      <c r="BR440" s="92"/>
      <c r="BS440" s="92"/>
      <c r="BT440" s="92"/>
      <c r="BU440" s="208"/>
      <c r="BV440" s="315"/>
    </row>
    <row r="441" spans="6:74"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315"/>
      <c r="AU441" s="208"/>
      <c r="AV441" s="92"/>
      <c r="AW441" s="92"/>
      <c r="AX441" s="315"/>
      <c r="AY441" s="215"/>
      <c r="AZ441" s="131"/>
      <c r="BA441" s="131"/>
      <c r="BB441" s="131"/>
      <c r="BC441" s="223"/>
      <c r="BD441" s="223"/>
      <c r="BE441" s="223"/>
      <c r="BF441" s="151"/>
      <c r="BG441" s="151"/>
      <c r="BH441" s="151"/>
      <c r="BI441" s="151"/>
      <c r="BJ441" s="151"/>
      <c r="BK441" s="151"/>
      <c r="BL441" s="151"/>
      <c r="BM441" s="151"/>
      <c r="BN441" s="208"/>
      <c r="BO441" s="92"/>
      <c r="BP441" s="92"/>
      <c r="BQ441" s="92"/>
      <c r="BR441" s="92"/>
      <c r="BS441" s="92"/>
      <c r="BT441" s="92"/>
      <c r="BU441" s="208"/>
      <c r="BV441" s="315"/>
    </row>
    <row r="442" spans="6:74"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315"/>
      <c r="AU442" s="208"/>
      <c r="AV442" s="92"/>
      <c r="AW442" s="92"/>
      <c r="AX442" s="315"/>
      <c r="AY442" s="215"/>
      <c r="AZ442" s="131"/>
      <c r="BA442" s="131"/>
      <c r="BB442" s="131"/>
      <c r="BC442" s="223"/>
      <c r="BD442" s="223"/>
      <c r="BE442" s="223"/>
      <c r="BF442" s="151"/>
      <c r="BG442" s="151"/>
      <c r="BH442" s="151"/>
      <c r="BI442" s="151"/>
      <c r="BJ442" s="151"/>
      <c r="BK442" s="151"/>
      <c r="BL442" s="151"/>
      <c r="BM442" s="151"/>
      <c r="BN442" s="208"/>
      <c r="BO442" s="92"/>
      <c r="BP442" s="92"/>
      <c r="BQ442" s="92"/>
      <c r="BR442" s="92"/>
      <c r="BS442" s="92"/>
      <c r="BT442" s="92"/>
      <c r="BU442" s="208"/>
      <c r="BV442" s="315"/>
    </row>
    <row r="443" spans="6:74"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315"/>
      <c r="AU443" s="208"/>
      <c r="AV443" s="92"/>
      <c r="AW443" s="92"/>
      <c r="AX443" s="315"/>
      <c r="AY443" s="215"/>
      <c r="AZ443" s="131"/>
      <c r="BA443" s="131"/>
      <c r="BB443" s="131"/>
      <c r="BC443" s="223"/>
      <c r="BD443" s="223"/>
      <c r="BE443" s="223"/>
      <c r="BF443" s="151"/>
      <c r="BG443" s="151"/>
      <c r="BH443" s="151"/>
      <c r="BI443" s="151"/>
      <c r="BJ443" s="151"/>
      <c r="BK443" s="151"/>
      <c r="BL443" s="151"/>
      <c r="BM443" s="151"/>
      <c r="BN443" s="208"/>
      <c r="BO443" s="92"/>
      <c r="BP443" s="92"/>
      <c r="BQ443" s="92"/>
      <c r="BR443" s="92"/>
      <c r="BS443" s="92"/>
      <c r="BT443" s="92"/>
      <c r="BU443" s="208"/>
      <c r="BV443" s="315"/>
    </row>
    <row r="444" spans="6:74"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315"/>
      <c r="AU444" s="208"/>
      <c r="AV444" s="92"/>
      <c r="AW444" s="92"/>
      <c r="AX444" s="315"/>
      <c r="AY444" s="215"/>
      <c r="AZ444" s="131"/>
      <c r="BA444" s="131"/>
      <c r="BB444" s="131"/>
      <c r="BC444" s="223"/>
      <c r="BD444" s="223"/>
      <c r="BE444" s="223"/>
      <c r="BF444" s="151"/>
      <c r="BG444" s="151"/>
      <c r="BH444" s="151"/>
      <c r="BI444" s="151"/>
      <c r="BJ444" s="151"/>
      <c r="BK444" s="151"/>
      <c r="BL444" s="151"/>
      <c r="BM444" s="151"/>
      <c r="BN444" s="208"/>
      <c r="BO444" s="92"/>
      <c r="BP444" s="92"/>
      <c r="BQ444" s="92"/>
      <c r="BR444" s="92"/>
      <c r="BS444" s="92"/>
      <c r="BT444" s="92"/>
      <c r="BU444" s="208"/>
      <c r="BV444" s="315"/>
    </row>
    <row r="445" spans="6:74"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315"/>
      <c r="AU445" s="208"/>
      <c r="AV445" s="92"/>
      <c r="AW445" s="92"/>
      <c r="AX445" s="315"/>
      <c r="AY445" s="215"/>
      <c r="AZ445" s="131"/>
      <c r="BA445" s="131"/>
      <c r="BB445" s="131"/>
      <c r="BC445" s="223"/>
      <c r="BD445" s="223"/>
      <c r="BE445" s="223"/>
      <c r="BF445" s="151"/>
      <c r="BG445" s="151"/>
      <c r="BH445" s="151"/>
      <c r="BI445" s="151"/>
      <c r="BJ445" s="151"/>
      <c r="BK445" s="151"/>
      <c r="BL445" s="151"/>
      <c r="BM445" s="151"/>
      <c r="BN445" s="208"/>
      <c r="BO445" s="92"/>
      <c r="BP445" s="92"/>
      <c r="BQ445" s="92"/>
      <c r="BR445" s="92"/>
      <c r="BS445" s="92"/>
      <c r="BT445" s="92"/>
      <c r="BU445" s="208"/>
      <c r="BV445" s="315"/>
    </row>
    <row r="446" spans="6:74"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315"/>
      <c r="AU446" s="208"/>
      <c r="AV446" s="92"/>
      <c r="AW446" s="92"/>
      <c r="AX446" s="315"/>
      <c r="AY446" s="215"/>
      <c r="AZ446" s="131"/>
      <c r="BA446" s="131"/>
      <c r="BB446" s="131"/>
      <c r="BC446" s="223"/>
      <c r="BD446" s="223"/>
      <c r="BE446" s="223"/>
      <c r="BF446" s="151"/>
      <c r="BG446" s="151"/>
      <c r="BH446" s="151"/>
      <c r="BI446" s="151"/>
      <c r="BJ446" s="151"/>
      <c r="BK446" s="151"/>
      <c r="BL446" s="151"/>
      <c r="BM446" s="151"/>
      <c r="BN446" s="208"/>
      <c r="BO446" s="92"/>
      <c r="BP446" s="92"/>
      <c r="BQ446" s="92"/>
      <c r="BR446" s="92"/>
      <c r="BS446" s="92"/>
      <c r="BT446" s="92"/>
      <c r="BU446" s="208"/>
      <c r="BV446" s="315"/>
    </row>
    <row r="447" spans="6:74"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315"/>
      <c r="AU447" s="208"/>
      <c r="AV447" s="92"/>
      <c r="AW447" s="92"/>
      <c r="AX447" s="315"/>
      <c r="AY447" s="215"/>
      <c r="AZ447" s="131"/>
      <c r="BA447" s="131"/>
      <c r="BB447" s="131"/>
      <c r="BC447" s="223"/>
      <c r="BD447" s="223"/>
      <c r="BE447" s="223"/>
      <c r="BF447" s="151"/>
      <c r="BG447" s="151"/>
      <c r="BH447" s="151"/>
      <c r="BI447" s="151"/>
      <c r="BJ447" s="151"/>
      <c r="BK447" s="151"/>
      <c r="BL447" s="151"/>
      <c r="BM447" s="151"/>
      <c r="BN447" s="208"/>
      <c r="BO447" s="92"/>
      <c r="BP447" s="92"/>
      <c r="BQ447" s="92"/>
      <c r="BR447" s="92"/>
      <c r="BS447" s="92"/>
      <c r="BT447" s="92"/>
      <c r="BU447" s="208"/>
      <c r="BV447" s="315"/>
    </row>
    <row r="448" spans="6:74"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315"/>
      <c r="AU448" s="208"/>
      <c r="AV448" s="92"/>
      <c r="AW448" s="92"/>
      <c r="AX448" s="315"/>
      <c r="AY448" s="215"/>
      <c r="AZ448" s="131"/>
      <c r="BA448" s="131"/>
      <c r="BB448" s="131"/>
      <c r="BC448" s="223"/>
      <c r="BD448" s="223"/>
      <c r="BE448" s="223"/>
      <c r="BF448" s="151"/>
      <c r="BG448" s="151"/>
      <c r="BH448" s="151"/>
      <c r="BI448" s="151"/>
      <c r="BJ448" s="151"/>
      <c r="BK448" s="151"/>
      <c r="BL448" s="151"/>
      <c r="BM448" s="151"/>
      <c r="BN448" s="208"/>
      <c r="BO448" s="92"/>
      <c r="BP448" s="92"/>
      <c r="BQ448" s="92"/>
      <c r="BR448" s="92"/>
      <c r="BS448" s="92"/>
      <c r="BT448" s="92"/>
      <c r="BU448" s="208"/>
      <c r="BV448" s="315"/>
    </row>
    <row r="449" spans="6:74"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315"/>
      <c r="AU449" s="208"/>
      <c r="AV449" s="92"/>
      <c r="AW449" s="92"/>
      <c r="AX449" s="315"/>
      <c r="AY449" s="215"/>
      <c r="AZ449" s="131"/>
      <c r="BA449" s="131"/>
      <c r="BB449" s="131"/>
      <c r="BC449" s="223"/>
      <c r="BD449" s="223"/>
      <c r="BE449" s="223"/>
      <c r="BF449" s="151"/>
      <c r="BG449" s="151"/>
      <c r="BH449" s="151"/>
      <c r="BI449" s="151"/>
      <c r="BJ449" s="151"/>
      <c r="BK449" s="151"/>
      <c r="BL449" s="151"/>
      <c r="BM449" s="151"/>
      <c r="BN449" s="208"/>
      <c r="BO449" s="92"/>
      <c r="BP449" s="92"/>
      <c r="BQ449" s="92"/>
      <c r="BR449" s="92"/>
      <c r="BS449" s="92"/>
      <c r="BT449" s="92"/>
      <c r="BU449" s="208"/>
      <c r="BV449" s="315"/>
    </row>
    <row r="450" spans="6:74"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315"/>
      <c r="AU450" s="208"/>
      <c r="AV450" s="92"/>
      <c r="AW450" s="92"/>
      <c r="AX450" s="315"/>
      <c r="AY450" s="215"/>
      <c r="AZ450" s="131"/>
      <c r="BA450" s="131"/>
      <c r="BB450" s="131"/>
      <c r="BC450" s="223"/>
      <c r="BD450" s="223"/>
      <c r="BE450" s="223"/>
      <c r="BF450" s="151"/>
      <c r="BG450" s="151"/>
      <c r="BH450" s="151"/>
      <c r="BI450" s="151"/>
      <c r="BJ450" s="151"/>
      <c r="BK450" s="151"/>
      <c r="BL450" s="151"/>
      <c r="BM450" s="151"/>
      <c r="BN450" s="208"/>
      <c r="BO450" s="92"/>
      <c r="BP450" s="92"/>
      <c r="BQ450" s="92"/>
      <c r="BR450" s="92"/>
      <c r="BS450" s="92"/>
      <c r="BT450" s="92"/>
      <c r="BU450" s="208"/>
      <c r="BV450" s="315"/>
    </row>
    <row r="451" spans="6:74"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315"/>
      <c r="AU451" s="208"/>
      <c r="AV451" s="92"/>
      <c r="AW451" s="92"/>
      <c r="AX451" s="315"/>
      <c r="AY451" s="215"/>
      <c r="AZ451" s="131"/>
      <c r="BA451" s="131"/>
      <c r="BB451" s="131"/>
      <c r="BC451" s="223"/>
      <c r="BD451" s="223"/>
      <c r="BE451" s="223"/>
      <c r="BF451" s="151"/>
      <c r="BG451" s="151"/>
      <c r="BH451" s="151"/>
      <c r="BI451" s="151"/>
      <c r="BJ451" s="151"/>
      <c r="BK451" s="151"/>
      <c r="BL451" s="151"/>
      <c r="BM451" s="151"/>
      <c r="BN451" s="208"/>
      <c r="BO451" s="92"/>
      <c r="BP451" s="92"/>
      <c r="BQ451" s="92"/>
      <c r="BR451" s="92"/>
      <c r="BS451" s="92"/>
      <c r="BT451" s="92"/>
      <c r="BU451" s="208"/>
      <c r="BV451" s="315"/>
    </row>
    <row r="452" spans="6:74"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315"/>
      <c r="AU452" s="208"/>
      <c r="AV452" s="92"/>
      <c r="AW452" s="92"/>
      <c r="AX452" s="315"/>
      <c r="AY452" s="215"/>
      <c r="AZ452" s="131"/>
      <c r="BA452" s="131"/>
      <c r="BB452" s="131"/>
      <c r="BC452" s="223"/>
      <c r="BD452" s="223"/>
      <c r="BE452" s="223"/>
      <c r="BF452" s="151"/>
      <c r="BG452" s="151"/>
      <c r="BH452" s="151"/>
      <c r="BI452" s="151"/>
      <c r="BJ452" s="151"/>
      <c r="BK452" s="151"/>
      <c r="BL452" s="151"/>
      <c r="BM452" s="151"/>
      <c r="BN452" s="208"/>
      <c r="BO452" s="92"/>
      <c r="BP452" s="92"/>
      <c r="BQ452" s="92"/>
      <c r="BR452" s="92"/>
      <c r="BS452" s="92"/>
      <c r="BT452" s="92"/>
      <c r="BU452" s="208"/>
      <c r="BV452" s="315"/>
    </row>
    <row r="453" spans="6:74"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315"/>
      <c r="AU453" s="208"/>
      <c r="AV453" s="92"/>
      <c r="AW453" s="92"/>
      <c r="AX453" s="315"/>
      <c r="AY453" s="215"/>
      <c r="AZ453" s="131"/>
      <c r="BA453" s="131"/>
      <c r="BB453" s="131"/>
      <c r="BC453" s="223"/>
      <c r="BD453" s="223"/>
      <c r="BE453" s="223"/>
      <c r="BF453" s="151"/>
      <c r="BG453" s="151"/>
      <c r="BH453" s="151"/>
      <c r="BI453" s="151"/>
      <c r="BJ453" s="151"/>
      <c r="BK453" s="151"/>
      <c r="BL453" s="151"/>
      <c r="BM453" s="151"/>
      <c r="BN453" s="208"/>
      <c r="BO453" s="92"/>
      <c r="BP453" s="92"/>
      <c r="BQ453" s="92"/>
      <c r="BR453" s="92"/>
      <c r="BS453" s="92"/>
      <c r="BT453" s="92"/>
      <c r="BU453" s="208"/>
      <c r="BV453" s="315"/>
    </row>
    <row r="454" spans="6:74"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315"/>
      <c r="AU454" s="208"/>
      <c r="AV454" s="92"/>
      <c r="AW454" s="92"/>
      <c r="AX454" s="315"/>
      <c r="AY454" s="215"/>
      <c r="AZ454" s="131"/>
      <c r="BA454" s="131"/>
      <c r="BB454" s="131"/>
      <c r="BC454" s="223"/>
      <c r="BD454" s="223"/>
      <c r="BE454" s="223"/>
      <c r="BF454" s="151"/>
      <c r="BG454" s="151"/>
      <c r="BH454" s="151"/>
      <c r="BI454" s="151"/>
      <c r="BJ454" s="151"/>
      <c r="BK454" s="151"/>
      <c r="BL454" s="151"/>
      <c r="BM454" s="151"/>
      <c r="BN454" s="208"/>
      <c r="BO454" s="92"/>
      <c r="BP454" s="92"/>
      <c r="BQ454" s="92"/>
      <c r="BR454" s="92"/>
      <c r="BS454" s="92"/>
      <c r="BT454" s="92"/>
      <c r="BU454" s="208"/>
      <c r="BV454" s="315"/>
    </row>
    <row r="455" spans="6:74"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315"/>
      <c r="AU455" s="208"/>
      <c r="AV455" s="92"/>
      <c r="AW455" s="92"/>
      <c r="AX455" s="315"/>
      <c r="AY455" s="215"/>
      <c r="AZ455" s="131"/>
      <c r="BA455" s="131"/>
      <c r="BB455" s="131"/>
      <c r="BC455" s="223"/>
      <c r="BD455" s="223"/>
      <c r="BE455" s="223"/>
      <c r="BF455" s="151"/>
      <c r="BG455" s="151"/>
      <c r="BH455" s="151"/>
      <c r="BI455" s="151"/>
      <c r="BJ455" s="151"/>
      <c r="BK455" s="151"/>
      <c r="BL455" s="151"/>
      <c r="BM455" s="151"/>
      <c r="BN455" s="208"/>
      <c r="BO455" s="92"/>
      <c r="BP455" s="92"/>
      <c r="BQ455" s="92"/>
      <c r="BR455" s="92"/>
      <c r="BS455" s="92"/>
      <c r="BT455" s="92"/>
      <c r="BU455" s="208"/>
      <c r="BV455" s="315"/>
    </row>
    <row r="456" spans="6:74"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315"/>
      <c r="AU456" s="208"/>
      <c r="AV456" s="92"/>
      <c r="AW456" s="92"/>
      <c r="AX456" s="315"/>
      <c r="AY456" s="215"/>
      <c r="AZ456" s="131"/>
      <c r="BA456" s="131"/>
      <c r="BB456" s="131"/>
      <c r="BC456" s="223"/>
      <c r="BD456" s="223"/>
      <c r="BE456" s="223"/>
      <c r="BF456" s="151"/>
      <c r="BG456" s="151"/>
      <c r="BH456" s="151"/>
      <c r="BI456" s="151"/>
      <c r="BJ456" s="151"/>
      <c r="BK456" s="151"/>
      <c r="BL456" s="151"/>
      <c r="BM456" s="151"/>
      <c r="BN456" s="208"/>
      <c r="BO456" s="92"/>
      <c r="BP456" s="92"/>
      <c r="BQ456" s="92"/>
      <c r="BR456" s="92"/>
      <c r="BS456" s="92"/>
      <c r="BT456" s="92"/>
      <c r="BU456" s="208"/>
      <c r="BV456" s="315"/>
    </row>
    <row r="457" spans="6:74"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315"/>
      <c r="AU457" s="208"/>
      <c r="AV457" s="92"/>
      <c r="AW457" s="92"/>
      <c r="AX457" s="315"/>
      <c r="AY457" s="215"/>
      <c r="AZ457" s="131"/>
      <c r="BA457" s="131"/>
      <c r="BB457" s="131"/>
      <c r="BC457" s="223"/>
      <c r="BD457" s="223"/>
      <c r="BE457" s="223"/>
      <c r="BF457" s="151"/>
      <c r="BG457" s="151"/>
      <c r="BH457" s="151"/>
      <c r="BI457" s="151"/>
      <c r="BJ457" s="151"/>
      <c r="BK457" s="151"/>
      <c r="BL457" s="151"/>
      <c r="BM457" s="151"/>
      <c r="BN457" s="208"/>
      <c r="BO457" s="92"/>
      <c r="BP457" s="92"/>
      <c r="BQ457" s="92"/>
      <c r="BR457" s="92"/>
      <c r="BS457" s="92"/>
      <c r="BT457" s="92"/>
      <c r="BU457" s="208"/>
      <c r="BV457" s="315"/>
    </row>
    <row r="458" spans="6:74"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315"/>
      <c r="AU458" s="208"/>
      <c r="AV458" s="92"/>
      <c r="AW458" s="92"/>
      <c r="AX458" s="315"/>
      <c r="AY458" s="215"/>
      <c r="AZ458" s="131"/>
      <c r="BA458" s="131"/>
      <c r="BB458" s="131"/>
      <c r="BC458" s="223"/>
      <c r="BD458" s="223"/>
      <c r="BE458" s="223"/>
      <c r="BF458" s="151"/>
      <c r="BG458" s="151"/>
      <c r="BH458" s="151"/>
      <c r="BI458" s="151"/>
      <c r="BJ458" s="151"/>
      <c r="BK458" s="151"/>
      <c r="BL458" s="151"/>
      <c r="BM458" s="151"/>
      <c r="BN458" s="208"/>
      <c r="BO458" s="92"/>
      <c r="BP458" s="92"/>
      <c r="BQ458" s="92"/>
      <c r="BR458" s="92"/>
      <c r="BS458" s="92"/>
      <c r="BT458" s="92"/>
      <c r="BU458" s="208"/>
      <c r="BV458" s="315"/>
    </row>
    <row r="459" spans="6:74"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315"/>
      <c r="AU459" s="208"/>
      <c r="AV459" s="92"/>
      <c r="AW459" s="92"/>
      <c r="AX459" s="315"/>
      <c r="AY459" s="215"/>
      <c r="AZ459" s="131"/>
      <c r="BA459" s="131"/>
      <c r="BB459" s="131"/>
      <c r="BC459" s="223"/>
      <c r="BD459" s="223"/>
      <c r="BE459" s="223"/>
      <c r="BF459" s="151"/>
      <c r="BG459" s="151"/>
      <c r="BH459" s="151"/>
      <c r="BI459" s="151"/>
      <c r="BJ459" s="151"/>
      <c r="BK459" s="151"/>
      <c r="BL459" s="151"/>
      <c r="BM459" s="151"/>
      <c r="BN459" s="208"/>
      <c r="BO459" s="92"/>
      <c r="BP459" s="92"/>
      <c r="BQ459" s="92"/>
      <c r="BR459" s="92"/>
      <c r="BS459" s="92"/>
      <c r="BT459" s="92"/>
      <c r="BU459" s="208"/>
      <c r="BV459" s="315"/>
    </row>
    <row r="460" spans="6:74"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315"/>
      <c r="AU460" s="208"/>
      <c r="AV460" s="92"/>
      <c r="AW460" s="92"/>
      <c r="AX460" s="315"/>
      <c r="AY460" s="215"/>
      <c r="AZ460" s="131"/>
      <c r="BA460" s="131"/>
      <c r="BB460" s="131"/>
      <c r="BC460" s="223"/>
      <c r="BD460" s="223"/>
      <c r="BE460" s="223"/>
      <c r="BF460" s="151"/>
      <c r="BG460" s="151"/>
      <c r="BH460" s="151"/>
      <c r="BI460" s="151"/>
      <c r="BJ460" s="151"/>
      <c r="BK460" s="151"/>
      <c r="BL460" s="151"/>
      <c r="BM460" s="151"/>
      <c r="BN460" s="208"/>
      <c r="BO460" s="92"/>
      <c r="BP460" s="92"/>
      <c r="BQ460" s="92"/>
      <c r="BR460" s="92"/>
      <c r="BS460" s="92"/>
      <c r="BT460" s="92"/>
      <c r="BU460" s="208"/>
      <c r="BV460" s="315"/>
    </row>
    <row r="461" spans="6:74"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315"/>
      <c r="AU461" s="208"/>
      <c r="AV461" s="92"/>
      <c r="AW461" s="92"/>
      <c r="AX461" s="315"/>
      <c r="AY461" s="215"/>
      <c r="AZ461" s="131"/>
      <c r="BA461" s="131"/>
      <c r="BB461" s="131"/>
      <c r="BC461" s="223"/>
      <c r="BD461" s="223"/>
      <c r="BE461" s="223"/>
      <c r="BF461" s="151"/>
      <c r="BG461" s="151"/>
      <c r="BH461" s="151"/>
      <c r="BI461" s="151"/>
      <c r="BJ461" s="151"/>
      <c r="BK461" s="151"/>
      <c r="BL461" s="151"/>
      <c r="BM461" s="151"/>
      <c r="BN461" s="208"/>
      <c r="BO461" s="92"/>
      <c r="BP461" s="92"/>
      <c r="BQ461" s="92"/>
      <c r="BR461" s="92"/>
      <c r="BS461" s="92"/>
      <c r="BT461" s="92"/>
      <c r="BU461" s="208"/>
      <c r="BV461" s="315"/>
    </row>
    <row r="462" spans="6:74"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315"/>
      <c r="AU462" s="208"/>
      <c r="AV462" s="92"/>
      <c r="AW462" s="92"/>
      <c r="AX462" s="315"/>
      <c r="AY462" s="215"/>
      <c r="AZ462" s="131"/>
      <c r="BA462" s="131"/>
      <c r="BB462" s="131"/>
      <c r="BC462" s="223"/>
      <c r="BD462" s="223"/>
      <c r="BE462" s="223"/>
      <c r="BF462" s="151"/>
      <c r="BG462" s="151"/>
      <c r="BH462" s="151"/>
      <c r="BI462" s="151"/>
      <c r="BJ462" s="151"/>
      <c r="BK462" s="151"/>
      <c r="BL462" s="151"/>
      <c r="BM462" s="151"/>
      <c r="BN462" s="208"/>
      <c r="BO462" s="92"/>
      <c r="BP462" s="92"/>
      <c r="BQ462" s="92"/>
      <c r="BR462" s="92"/>
      <c r="BS462" s="92"/>
      <c r="BT462" s="92"/>
      <c r="BU462" s="208"/>
      <c r="BV462" s="315"/>
    </row>
    <row r="463" spans="6:74"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315"/>
      <c r="AU463" s="208"/>
      <c r="AV463" s="92"/>
      <c r="AW463" s="92"/>
      <c r="AX463" s="315"/>
      <c r="AY463" s="215"/>
      <c r="AZ463" s="131"/>
      <c r="BA463" s="131"/>
      <c r="BB463" s="131"/>
      <c r="BC463" s="223"/>
      <c r="BD463" s="223"/>
      <c r="BE463" s="223"/>
      <c r="BF463" s="151"/>
      <c r="BG463" s="151"/>
      <c r="BH463" s="151"/>
      <c r="BI463" s="151"/>
      <c r="BJ463" s="151"/>
      <c r="BK463" s="151"/>
      <c r="BL463" s="151"/>
      <c r="BM463" s="151"/>
      <c r="BN463" s="208"/>
      <c r="BO463" s="92"/>
      <c r="BP463" s="92"/>
      <c r="BQ463" s="92"/>
      <c r="BR463" s="92"/>
      <c r="BS463" s="92"/>
      <c r="BT463" s="92"/>
      <c r="BU463" s="208"/>
      <c r="BV463" s="315"/>
    </row>
    <row r="464" spans="6:74"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315"/>
      <c r="AU464" s="208"/>
      <c r="AV464" s="92"/>
      <c r="AW464" s="92"/>
      <c r="AX464" s="315"/>
      <c r="AY464" s="215"/>
      <c r="AZ464" s="131"/>
      <c r="BA464" s="131"/>
      <c r="BB464" s="131"/>
      <c r="BC464" s="223"/>
      <c r="BD464" s="223"/>
      <c r="BE464" s="223"/>
      <c r="BF464" s="151"/>
      <c r="BG464" s="151"/>
      <c r="BH464" s="151"/>
      <c r="BI464" s="151"/>
      <c r="BJ464" s="151"/>
      <c r="BK464" s="151"/>
      <c r="BL464" s="151"/>
      <c r="BM464" s="151"/>
      <c r="BN464" s="208"/>
      <c r="BO464" s="92"/>
      <c r="BP464" s="92"/>
      <c r="BQ464" s="92"/>
      <c r="BR464" s="92"/>
      <c r="BS464" s="92"/>
      <c r="BT464" s="92"/>
      <c r="BU464" s="208"/>
      <c r="BV464" s="315"/>
    </row>
    <row r="465" spans="6:74"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315"/>
      <c r="AU465" s="208"/>
      <c r="AV465" s="92"/>
      <c r="AW465" s="92"/>
      <c r="AX465" s="315"/>
      <c r="AY465" s="215"/>
      <c r="AZ465" s="131"/>
      <c r="BA465" s="131"/>
      <c r="BB465" s="131"/>
      <c r="BC465" s="223"/>
      <c r="BD465" s="223"/>
      <c r="BE465" s="223"/>
      <c r="BF465" s="151"/>
      <c r="BG465" s="151"/>
      <c r="BH465" s="151"/>
      <c r="BI465" s="151"/>
      <c r="BJ465" s="151"/>
      <c r="BK465" s="151"/>
      <c r="BL465" s="151"/>
      <c r="BM465" s="151"/>
      <c r="BN465" s="208"/>
      <c r="BO465" s="92"/>
      <c r="BP465" s="92"/>
      <c r="BQ465" s="92"/>
      <c r="BR465" s="92"/>
      <c r="BS465" s="92"/>
      <c r="BT465" s="92"/>
      <c r="BU465" s="208"/>
      <c r="BV465" s="315"/>
    </row>
    <row r="466" spans="6:74"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315"/>
      <c r="AU466" s="208"/>
      <c r="AV466" s="92"/>
      <c r="AW466" s="92"/>
      <c r="AX466" s="315"/>
      <c r="AY466" s="215"/>
      <c r="AZ466" s="131"/>
      <c r="BA466" s="131"/>
      <c r="BB466" s="131"/>
      <c r="BC466" s="223"/>
      <c r="BD466" s="223"/>
      <c r="BE466" s="223"/>
      <c r="BF466" s="151"/>
      <c r="BG466" s="151"/>
      <c r="BH466" s="151"/>
      <c r="BI466" s="151"/>
      <c r="BJ466" s="151"/>
      <c r="BK466" s="151"/>
      <c r="BL466" s="151"/>
      <c r="BM466" s="151"/>
      <c r="BN466" s="208"/>
      <c r="BO466" s="92"/>
      <c r="BP466" s="92"/>
      <c r="BQ466" s="92"/>
      <c r="BR466" s="92"/>
      <c r="BS466" s="92"/>
      <c r="BT466" s="92"/>
      <c r="BU466" s="208"/>
      <c r="BV466" s="315"/>
    </row>
    <row r="467" spans="6:74"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315"/>
      <c r="AU467" s="208"/>
      <c r="AV467" s="92"/>
      <c r="AW467" s="92"/>
      <c r="AX467" s="315"/>
      <c r="AY467" s="215"/>
      <c r="AZ467" s="131"/>
      <c r="BA467" s="131"/>
      <c r="BB467" s="131"/>
      <c r="BC467" s="223"/>
      <c r="BD467" s="223"/>
      <c r="BE467" s="223"/>
      <c r="BF467" s="151"/>
      <c r="BG467" s="151"/>
      <c r="BH467" s="151"/>
      <c r="BI467" s="151"/>
      <c r="BJ467" s="151"/>
      <c r="BK467" s="151"/>
      <c r="BL467" s="151"/>
      <c r="BM467" s="151"/>
      <c r="BN467" s="208"/>
      <c r="BO467" s="92"/>
      <c r="BP467" s="92"/>
      <c r="BQ467" s="92"/>
      <c r="BR467" s="92"/>
      <c r="BS467" s="92"/>
      <c r="BT467" s="92"/>
      <c r="BU467" s="208"/>
      <c r="BV467" s="315"/>
    </row>
    <row r="468" spans="6:74"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315"/>
      <c r="AU468" s="208"/>
      <c r="AV468" s="92"/>
      <c r="AW468" s="92"/>
      <c r="AX468" s="315"/>
      <c r="AY468" s="215"/>
      <c r="AZ468" s="131"/>
      <c r="BA468" s="131"/>
      <c r="BB468" s="131"/>
      <c r="BC468" s="223"/>
      <c r="BD468" s="223"/>
      <c r="BE468" s="223"/>
      <c r="BF468" s="151"/>
      <c r="BG468" s="151"/>
      <c r="BH468" s="151"/>
      <c r="BI468" s="151"/>
      <c r="BJ468" s="151"/>
      <c r="BK468" s="151"/>
      <c r="BL468" s="151"/>
      <c r="BM468" s="151"/>
      <c r="BN468" s="208"/>
      <c r="BO468" s="92"/>
      <c r="BP468" s="92"/>
      <c r="BQ468" s="92"/>
      <c r="BR468" s="92"/>
      <c r="BS468" s="92"/>
      <c r="BT468" s="92"/>
      <c r="BU468" s="208"/>
      <c r="BV468" s="315"/>
    </row>
    <row r="469" spans="6:74"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315"/>
      <c r="AU469" s="208"/>
      <c r="AV469" s="92"/>
      <c r="AW469" s="92"/>
      <c r="AX469" s="315"/>
      <c r="AY469" s="215"/>
      <c r="AZ469" s="131"/>
      <c r="BA469" s="131"/>
      <c r="BB469" s="131"/>
      <c r="BC469" s="223"/>
      <c r="BD469" s="223"/>
      <c r="BE469" s="223"/>
      <c r="BF469" s="151"/>
      <c r="BG469" s="151"/>
      <c r="BH469" s="151"/>
      <c r="BI469" s="151"/>
      <c r="BJ469" s="151"/>
      <c r="BK469" s="151"/>
      <c r="BL469" s="151"/>
      <c r="BM469" s="151"/>
      <c r="BN469" s="208"/>
      <c r="BO469" s="92"/>
      <c r="BP469" s="92"/>
      <c r="BQ469" s="92"/>
      <c r="BR469" s="92"/>
      <c r="BS469" s="92"/>
      <c r="BT469" s="92"/>
      <c r="BU469" s="208"/>
      <c r="BV469" s="315"/>
    </row>
    <row r="470" spans="6:74"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315"/>
      <c r="AU470" s="208"/>
      <c r="AV470" s="92"/>
      <c r="AW470" s="92"/>
      <c r="AX470" s="315"/>
      <c r="AY470" s="215"/>
      <c r="AZ470" s="131"/>
      <c r="BA470" s="131"/>
      <c r="BB470" s="131"/>
      <c r="BC470" s="223"/>
      <c r="BD470" s="223"/>
      <c r="BE470" s="223"/>
      <c r="BF470" s="151"/>
      <c r="BG470" s="151"/>
      <c r="BH470" s="151"/>
      <c r="BI470" s="151"/>
      <c r="BJ470" s="151"/>
      <c r="BK470" s="151"/>
      <c r="BL470" s="151"/>
      <c r="BM470" s="151"/>
      <c r="BN470" s="208"/>
      <c r="BO470" s="92"/>
      <c r="BP470" s="92"/>
      <c r="BQ470" s="92"/>
      <c r="BR470" s="92"/>
      <c r="BS470" s="92"/>
      <c r="BT470" s="92"/>
      <c r="BU470" s="208"/>
      <c r="BV470" s="315"/>
    </row>
    <row r="471" spans="6:74"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315"/>
      <c r="AU471" s="208"/>
      <c r="AV471" s="92"/>
      <c r="AW471" s="92"/>
      <c r="AX471" s="315"/>
      <c r="AY471" s="215"/>
      <c r="AZ471" s="131"/>
      <c r="BA471" s="131"/>
      <c r="BB471" s="131"/>
      <c r="BC471" s="223"/>
      <c r="BD471" s="223"/>
      <c r="BE471" s="223"/>
      <c r="BF471" s="151"/>
      <c r="BG471" s="151"/>
      <c r="BH471" s="151"/>
      <c r="BI471" s="151"/>
      <c r="BJ471" s="151"/>
      <c r="BK471" s="151"/>
      <c r="BL471" s="151"/>
      <c r="BM471" s="151"/>
      <c r="BN471" s="208"/>
      <c r="BO471" s="92"/>
      <c r="BP471" s="92"/>
      <c r="BQ471" s="92"/>
      <c r="BR471" s="92"/>
      <c r="BS471" s="92"/>
      <c r="BT471" s="92"/>
      <c r="BU471" s="208"/>
      <c r="BV471" s="315"/>
    </row>
    <row r="472" spans="6:74"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315"/>
      <c r="AU472" s="208"/>
      <c r="AV472" s="92"/>
      <c r="AW472" s="92"/>
      <c r="AX472" s="315"/>
      <c r="AY472" s="215"/>
      <c r="AZ472" s="131"/>
      <c r="BA472" s="131"/>
      <c r="BB472" s="131"/>
      <c r="BC472" s="223"/>
      <c r="BD472" s="223"/>
      <c r="BE472" s="223"/>
      <c r="BF472" s="151"/>
      <c r="BG472" s="151"/>
      <c r="BH472" s="151"/>
      <c r="BI472" s="151"/>
      <c r="BJ472" s="151"/>
      <c r="BK472" s="151"/>
      <c r="BL472" s="151"/>
      <c r="BM472" s="151"/>
      <c r="BN472" s="208"/>
      <c r="BO472" s="92"/>
      <c r="BP472" s="92"/>
      <c r="BQ472" s="92"/>
      <c r="BR472" s="92"/>
      <c r="BS472" s="92"/>
      <c r="BT472" s="92"/>
      <c r="BU472" s="208"/>
      <c r="BV472" s="315"/>
    </row>
    <row r="473" spans="6:74"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315"/>
      <c r="AU473" s="208"/>
      <c r="AV473" s="92"/>
      <c r="AW473" s="92"/>
      <c r="AX473" s="315"/>
      <c r="AY473" s="215"/>
      <c r="AZ473" s="131"/>
      <c r="BA473" s="131"/>
      <c r="BB473" s="131"/>
      <c r="BC473" s="223"/>
      <c r="BD473" s="223"/>
      <c r="BE473" s="223"/>
      <c r="BF473" s="151"/>
      <c r="BG473" s="151"/>
      <c r="BH473" s="151"/>
      <c r="BI473" s="151"/>
      <c r="BJ473" s="151"/>
      <c r="BK473" s="151"/>
      <c r="BL473" s="151"/>
      <c r="BM473" s="151"/>
      <c r="BN473" s="208"/>
      <c r="BO473" s="92"/>
      <c r="BP473" s="92"/>
      <c r="BQ473" s="92"/>
      <c r="BR473" s="92"/>
      <c r="BS473" s="92"/>
      <c r="BT473" s="92"/>
      <c r="BU473" s="208"/>
      <c r="BV473" s="315"/>
    </row>
    <row r="474" spans="6:74"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315"/>
      <c r="AU474" s="208"/>
      <c r="AV474" s="92"/>
      <c r="AW474" s="92"/>
      <c r="AX474" s="315"/>
      <c r="AY474" s="215"/>
      <c r="AZ474" s="131"/>
      <c r="BA474" s="131"/>
      <c r="BB474" s="131"/>
      <c r="BC474" s="223"/>
      <c r="BD474" s="223"/>
      <c r="BE474" s="223"/>
      <c r="BF474" s="151"/>
      <c r="BG474" s="151"/>
      <c r="BH474" s="151"/>
      <c r="BI474" s="151"/>
      <c r="BJ474" s="151"/>
      <c r="BK474" s="151"/>
      <c r="BL474" s="151"/>
      <c r="BM474" s="151"/>
      <c r="BN474" s="208"/>
      <c r="BO474" s="92"/>
      <c r="BP474" s="92"/>
      <c r="BQ474" s="92"/>
      <c r="BR474" s="92"/>
      <c r="BS474" s="92"/>
      <c r="BT474" s="92"/>
      <c r="BU474" s="208"/>
      <c r="BV474" s="315"/>
    </row>
    <row r="475" spans="6:74"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315"/>
      <c r="AU475" s="208"/>
      <c r="AV475" s="92"/>
      <c r="AW475" s="92"/>
      <c r="AX475" s="315"/>
      <c r="AY475" s="215"/>
      <c r="AZ475" s="131"/>
      <c r="BA475" s="131"/>
      <c r="BB475" s="131"/>
      <c r="BC475" s="223"/>
      <c r="BD475" s="223"/>
      <c r="BE475" s="223"/>
      <c r="BF475" s="151"/>
      <c r="BG475" s="151"/>
      <c r="BH475" s="151"/>
      <c r="BI475" s="151"/>
      <c r="BJ475" s="151"/>
      <c r="BK475" s="151"/>
      <c r="BL475" s="151"/>
      <c r="BM475" s="151"/>
      <c r="BN475" s="208"/>
      <c r="BO475" s="92"/>
      <c r="BP475" s="92"/>
      <c r="BQ475" s="92"/>
      <c r="BR475" s="92"/>
      <c r="BS475" s="92"/>
      <c r="BT475" s="92"/>
      <c r="BU475" s="208"/>
      <c r="BV475" s="315"/>
    </row>
    <row r="476" spans="6:74"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315"/>
      <c r="AU476" s="208"/>
      <c r="AV476" s="92"/>
      <c r="AW476" s="92"/>
      <c r="AX476" s="315"/>
      <c r="AY476" s="215"/>
      <c r="AZ476" s="131"/>
      <c r="BA476" s="131"/>
      <c r="BB476" s="131"/>
      <c r="BC476" s="223"/>
      <c r="BD476" s="223"/>
      <c r="BE476" s="223"/>
      <c r="BF476" s="151"/>
      <c r="BG476" s="151"/>
      <c r="BH476" s="151"/>
      <c r="BI476" s="151"/>
      <c r="BJ476" s="151"/>
      <c r="BK476" s="151"/>
      <c r="BL476" s="151"/>
      <c r="BM476" s="151"/>
      <c r="BN476" s="208"/>
      <c r="BO476" s="92"/>
      <c r="BP476" s="92"/>
      <c r="BQ476" s="92"/>
      <c r="BR476" s="92"/>
      <c r="BS476" s="92"/>
      <c r="BT476" s="92"/>
      <c r="BU476" s="208"/>
      <c r="BV476" s="315"/>
    </row>
    <row r="477" spans="6:74"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315"/>
      <c r="AU477" s="208"/>
      <c r="AV477" s="92"/>
      <c r="AW477" s="92"/>
      <c r="AX477" s="315"/>
      <c r="AY477" s="215"/>
      <c r="AZ477" s="131"/>
      <c r="BA477" s="131"/>
      <c r="BB477" s="131"/>
      <c r="BC477" s="223"/>
      <c r="BD477" s="223"/>
      <c r="BE477" s="223"/>
      <c r="BF477" s="151"/>
      <c r="BG477" s="151"/>
      <c r="BH477" s="151"/>
      <c r="BI477" s="151"/>
      <c r="BJ477" s="151"/>
      <c r="BK477" s="151"/>
      <c r="BL477" s="151"/>
      <c r="BM477" s="151"/>
      <c r="BN477" s="208"/>
      <c r="BO477" s="92"/>
      <c r="BP477" s="92"/>
      <c r="BQ477" s="92"/>
      <c r="BR477" s="92"/>
      <c r="BS477" s="92"/>
      <c r="BT477" s="92"/>
      <c r="BU477" s="208"/>
      <c r="BV477" s="315"/>
    </row>
    <row r="478" spans="6:74"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315"/>
      <c r="AU478" s="208"/>
      <c r="AV478" s="92"/>
      <c r="AW478" s="92"/>
      <c r="AX478" s="315"/>
      <c r="AY478" s="215"/>
      <c r="AZ478" s="131"/>
      <c r="BA478" s="131"/>
      <c r="BB478" s="131"/>
      <c r="BC478" s="223"/>
      <c r="BD478" s="223"/>
      <c r="BE478" s="223"/>
      <c r="BF478" s="151"/>
      <c r="BG478" s="151"/>
      <c r="BH478" s="151"/>
      <c r="BI478" s="151"/>
      <c r="BJ478" s="151"/>
      <c r="BK478" s="151"/>
      <c r="BL478" s="151"/>
      <c r="BM478" s="151"/>
      <c r="BN478" s="208"/>
      <c r="BO478" s="92"/>
      <c r="BP478" s="92"/>
      <c r="BQ478" s="92"/>
      <c r="BR478" s="92"/>
      <c r="BS478" s="92"/>
      <c r="BT478" s="92"/>
      <c r="BU478" s="208"/>
      <c r="BV478" s="315"/>
    </row>
    <row r="479" spans="6:74"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315"/>
      <c r="AU479" s="208"/>
      <c r="AV479" s="92"/>
      <c r="AW479" s="92"/>
      <c r="AX479" s="315"/>
      <c r="AY479" s="215"/>
      <c r="AZ479" s="131"/>
      <c r="BA479" s="131"/>
      <c r="BB479" s="131"/>
      <c r="BC479" s="223"/>
      <c r="BD479" s="223"/>
      <c r="BE479" s="223"/>
      <c r="BF479" s="151"/>
      <c r="BG479" s="151"/>
      <c r="BH479" s="151"/>
      <c r="BI479" s="151"/>
      <c r="BJ479" s="151"/>
      <c r="BK479" s="151"/>
      <c r="BL479" s="151"/>
      <c r="BM479" s="151"/>
      <c r="BN479" s="208"/>
      <c r="BO479" s="92"/>
      <c r="BP479" s="92"/>
      <c r="BQ479" s="92"/>
      <c r="BR479" s="92"/>
      <c r="BS479" s="92"/>
      <c r="BT479" s="92"/>
      <c r="BU479" s="208"/>
      <c r="BV479" s="315"/>
    </row>
    <row r="480" spans="6:74"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315"/>
      <c r="AU480" s="208"/>
      <c r="AV480" s="92"/>
      <c r="AW480" s="92"/>
      <c r="AX480" s="315"/>
      <c r="AY480" s="215"/>
      <c r="AZ480" s="131"/>
      <c r="BA480" s="131"/>
      <c r="BB480" s="131"/>
      <c r="BC480" s="223"/>
      <c r="BD480" s="223"/>
      <c r="BE480" s="223"/>
      <c r="BF480" s="151"/>
      <c r="BG480" s="151"/>
      <c r="BH480" s="151"/>
      <c r="BI480" s="151"/>
      <c r="BJ480" s="151"/>
      <c r="BK480" s="151"/>
      <c r="BL480" s="151"/>
      <c r="BM480" s="151"/>
      <c r="BN480" s="208"/>
      <c r="BO480" s="92"/>
      <c r="BP480" s="92"/>
      <c r="BQ480" s="92"/>
      <c r="BR480" s="92"/>
      <c r="BS480" s="92"/>
      <c r="BT480" s="92"/>
      <c r="BU480" s="208"/>
      <c r="BV480" s="315"/>
    </row>
    <row r="481" spans="6:74"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315"/>
      <c r="AU481" s="208"/>
      <c r="AV481" s="92"/>
      <c r="AW481" s="92"/>
      <c r="AX481" s="315"/>
      <c r="AY481" s="215"/>
      <c r="AZ481" s="131"/>
      <c r="BA481" s="131"/>
      <c r="BB481" s="131"/>
      <c r="BC481" s="223"/>
      <c r="BD481" s="223"/>
      <c r="BE481" s="223"/>
      <c r="BF481" s="151"/>
      <c r="BG481" s="151"/>
      <c r="BH481" s="151"/>
      <c r="BI481" s="151"/>
      <c r="BJ481" s="151"/>
      <c r="BK481" s="151"/>
      <c r="BL481" s="151"/>
      <c r="BM481" s="151"/>
      <c r="BN481" s="208"/>
      <c r="BO481" s="92"/>
      <c r="BP481" s="92"/>
      <c r="BQ481" s="92"/>
      <c r="BR481" s="92"/>
      <c r="BS481" s="92"/>
      <c r="BT481" s="92"/>
      <c r="BU481" s="208"/>
      <c r="BV481" s="315"/>
    </row>
    <row r="482" spans="6:74"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315"/>
      <c r="AU482" s="208"/>
      <c r="AV482" s="92"/>
      <c r="AW482" s="92"/>
      <c r="AX482" s="315"/>
      <c r="AY482" s="215"/>
      <c r="AZ482" s="131"/>
      <c r="BA482" s="131"/>
      <c r="BB482" s="131"/>
      <c r="BC482" s="223"/>
      <c r="BD482" s="223"/>
      <c r="BE482" s="223"/>
      <c r="BF482" s="151"/>
      <c r="BG482" s="151"/>
      <c r="BH482" s="151"/>
      <c r="BI482" s="151"/>
      <c r="BJ482" s="151"/>
      <c r="BK482" s="151"/>
      <c r="BL482" s="151"/>
      <c r="BM482" s="151"/>
      <c r="BN482" s="208"/>
      <c r="BO482" s="92"/>
      <c r="BP482" s="92"/>
      <c r="BQ482" s="92"/>
      <c r="BR482" s="92"/>
      <c r="BS482" s="92"/>
      <c r="BT482" s="92"/>
      <c r="BU482" s="208"/>
      <c r="BV482" s="315"/>
    </row>
    <row r="483" spans="6:74"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315"/>
      <c r="AU483" s="208"/>
      <c r="AV483" s="92"/>
      <c r="AW483" s="92"/>
      <c r="AX483" s="315"/>
      <c r="AY483" s="215"/>
      <c r="AZ483" s="131"/>
      <c r="BA483" s="131"/>
      <c r="BB483" s="131"/>
      <c r="BC483" s="223"/>
      <c r="BD483" s="223"/>
      <c r="BE483" s="223"/>
      <c r="BF483" s="151"/>
      <c r="BG483" s="151"/>
      <c r="BH483" s="151"/>
      <c r="BI483" s="151"/>
      <c r="BJ483" s="151"/>
      <c r="BK483" s="151"/>
      <c r="BL483" s="151"/>
      <c r="BM483" s="151"/>
      <c r="BN483" s="208"/>
      <c r="BO483" s="92"/>
      <c r="BP483" s="92"/>
      <c r="BQ483" s="92"/>
      <c r="BR483" s="92"/>
      <c r="BS483" s="92"/>
      <c r="BT483" s="92"/>
      <c r="BU483" s="208"/>
      <c r="BV483" s="315"/>
    </row>
    <row r="484" spans="6:74"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315"/>
      <c r="AU484" s="208"/>
      <c r="AV484" s="92"/>
      <c r="AW484" s="92"/>
      <c r="AX484" s="315"/>
      <c r="AY484" s="215"/>
      <c r="AZ484" s="131"/>
      <c r="BA484" s="131"/>
      <c r="BB484" s="131"/>
      <c r="BC484" s="223"/>
      <c r="BD484" s="223"/>
      <c r="BE484" s="223"/>
      <c r="BF484" s="151"/>
      <c r="BG484" s="151"/>
      <c r="BH484" s="151"/>
      <c r="BI484" s="151"/>
      <c r="BJ484" s="151"/>
      <c r="BK484" s="151"/>
      <c r="BL484" s="151"/>
      <c r="BM484" s="151"/>
      <c r="BN484" s="208"/>
      <c r="BO484" s="92"/>
      <c r="BP484" s="92"/>
      <c r="BQ484" s="92"/>
      <c r="BR484" s="92"/>
      <c r="BS484" s="92"/>
      <c r="BT484" s="92"/>
      <c r="BU484" s="208"/>
      <c r="BV484" s="315"/>
    </row>
    <row r="485" spans="6:74"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315"/>
      <c r="AU485" s="208"/>
      <c r="AV485" s="92"/>
      <c r="AW485" s="92"/>
      <c r="AX485" s="315"/>
      <c r="AY485" s="215"/>
      <c r="AZ485" s="131"/>
      <c r="BA485" s="131"/>
      <c r="BB485" s="131"/>
      <c r="BC485" s="223"/>
      <c r="BD485" s="223"/>
      <c r="BE485" s="223"/>
      <c r="BF485" s="151"/>
      <c r="BG485" s="151"/>
      <c r="BH485" s="151"/>
      <c r="BI485" s="151"/>
      <c r="BJ485" s="151"/>
      <c r="BK485" s="151"/>
      <c r="BL485" s="151"/>
      <c r="BM485" s="151"/>
      <c r="BN485" s="208"/>
      <c r="BO485" s="92"/>
      <c r="BP485" s="92"/>
      <c r="BQ485" s="92"/>
      <c r="BR485" s="92"/>
      <c r="BS485" s="92"/>
      <c r="BT485" s="92"/>
      <c r="BU485" s="208"/>
      <c r="BV485" s="315"/>
    </row>
    <row r="486" spans="6:74"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315"/>
      <c r="AU486" s="208"/>
      <c r="AV486" s="92"/>
      <c r="AW486" s="92"/>
      <c r="AX486" s="315"/>
      <c r="AY486" s="215"/>
      <c r="AZ486" s="131"/>
      <c r="BA486" s="131"/>
      <c r="BB486" s="131"/>
      <c r="BC486" s="223"/>
      <c r="BD486" s="223"/>
      <c r="BE486" s="223"/>
      <c r="BF486" s="151"/>
      <c r="BG486" s="151"/>
      <c r="BH486" s="151"/>
      <c r="BI486" s="151"/>
      <c r="BJ486" s="151"/>
      <c r="BK486" s="151"/>
      <c r="BL486" s="151"/>
      <c r="BM486" s="151"/>
      <c r="BN486" s="208"/>
      <c r="BO486" s="92"/>
      <c r="BP486" s="92"/>
      <c r="BQ486" s="92"/>
      <c r="BR486" s="92"/>
      <c r="BS486" s="92"/>
      <c r="BT486" s="92"/>
      <c r="BU486" s="208"/>
      <c r="BV486" s="315"/>
    </row>
    <row r="487" spans="6:74"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315"/>
      <c r="AU487" s="208"/>
      <c r="AV487" s="92"/>
      <c r="AW487" s="92"/>
      <c r="AX487" s="315"/>
      <c r="AY487" s="215"/>
      <c r="AZ487" s="131"/>
      <c r="BA487" s="131"/>
      <c r="BB487" s="131"/>
      <c r="BC487" s="223"/>
      <c r="BD487" s="223"/>
      <c r="BE487" s="223"/>
      <c r="BF487" s="151"/>
      <c r="BG487" s="151"/>
      <c r="BH487" s="151"/>
      <c r="BI487" s="151"/>
      <c r="BJ487" s="151"/>
      <c r="BK487" s="151"/>
      <c r="BL487" s="151"/>
      <c r="BM487" s="151"/>
      <c r="BN487" s="208"/>
      <c r="BO487" s="92"/>
      <c r="BP487" s="92"/>
      <c r="BQ487" s="92"/>
      <c r="BR487" s="92"/>
      <c r="BS487" s="92"/>
      <c r="BT487" s="92"/>
      <c r="BU487" s="208"/>
      <c r="BV487" s="315"/>
    </row>
    <row r="488" spans="6:74"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315"/>
      <c r="AU488" s="208"/>
      <c r="AV488" s="92"/>
      <c r="AW488" s="92"/>
      <c r="AX488" s="315"/>
      <c r="AY488" s="215"/>
      <c r="AZ488" s="131"/>
      <c r="BA488" s="131"/>
      <c r="BB488" s="131"/>
      <c r="BC488" s="223"/>
      <c r="BD488" s="223"/>
      <c r="BE488" s="223"/>
      <c r="BF488" s="151"/>
      <c r="BG488" s="151"/>
      <c r="BH488" s="151"/>
      <c r="BI488" s="151"/>
      <c r="BJ488" s="151"/>
      <c r="BK488" s="151"/>
      <c r="BL488" s="151"/>
      <c r="BM488" s="151"/>
      <c r="BN488" s="208"/>
      <c r="BO488" s="92"/>
      <c r="BP488" s="92"/>
      <c r="BQ488" s="92"/>
      <c r="BR488" s="92"/>
      <c r="BS488" s="92"/>
      <c r="BT488" s="92"/>
      <c r="BU488" s="208"/>
      <c r="BV488" s="315"/>
    </row>
    <row r="489" spans="6:74"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315"/>
      <c r="AU489" s="208"/>
      <c r="AV489" s="92"/>
      <c r="AW489" s="92"/>
      <c r="AX489" s="315"/>
      <c r="AY489" s="215"/>
      <c r="AZ489" s="131"/>
      <c r="BA489" s="131"/>
      <c r="BB489" s="131"/>
      <c r="BC489" s="223"/>
      <c r="BD489" s="223"/>
      <c r="BE489" s="223"/>
      <c r="BF489" s="151"/>
      <c r="BG489" s="151"/>
      <c r="BH489" s="151"/>
      <c r="BI489" s="151"/>
      <c r="BJ489" s="151"/>
      <c r="BK489" s="151"/>
      <c r="BL489" s="151"/>
      <c r="BM489" s="151"/>
      <c r="BN489" s="208"/>
      <c r="BO489" s="92"/>
      <c r="BP489" s="92"/>
      <c r="BQ489" s="92"/>
      <c r="BR489" s="92"/>
      <c r="BS489" s="92"/>
      <c r="BT489" s="92"/>
      <c r="BU489" s="208"/>
      <c r="BV489" s="315"/>
    </row>
    <row r="490" spans="6:74"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315"/>
      <c r="AU490" s="208"/>
      <c r="AV490" s="92"/>
      <c r="AW490" s="92"/>
      <c r="AX490" s="315"/>
      <c r="AY490" s="215"/>
      <c r="AZ490" s="131"/>
      <c r="BA490" s="131"/>
      <c r="BB490" s="131"/>
      <c r="BC490" s="223"/>
      <c r="BD490" s="223"/>
      <c r="BE490" s="223"/>
      <c r="BF490" s="151"/>
      <c r="BG490" s="151"/>
      <c r="BH490" s="151"/>
      <c r="BI490" s="151"/>
      <c r="BJ490" s="151"/>
      <c r="BK490" s="151"/>
      <c r="BL490" s="151"/>
      <c r="BM490" s="151"/>
      <c r="BN490" s="208"/>
      <c r="BO490" s="92"/>
      <c r="BP490" s="92"/>
      <c r="BQ490" s="92"/>
      <c r="BR490" s="92"/>
      <c r="BS490" s="92"/>
      <c r="BT490" s="92"/>
      <c r="BU490" s="208"/>
      <c r="BV490" s="315"/>
    </row>
    <row r="491" spans="6:74"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315"/>
      <c r="AU491" s="208"/>
      <c r="AV491" s="92"/>
      <c r="AW491" s="92"/>
      <c r="AX491" s="315"/>
      <c r="AY491" s="215"/>
      <c r="AZ491" s="131"/>
      <c r="BA491" s="131"/>
      <c r="BB491" s="131"/>
      <c r="BC491" s="223"/>
      <c r="BD491" s="223"/>
      <c r="BE491" s="223"/>
      <c r="BF491" s="151"/>
      <c r="BG491" s="151"/>
      <c r="BH491" s="151"/>
      <c r="BI491" s="151"/>
      <c r="BJ491" s="151"/>
      <c r="BK491" s="151"/>
      <c r="BL491" s="151"/>
      <c r="BM491" s="151"/>
      <c r="BN491" s="208"/>
      <c r="BO491" s="92"/>
      <c r="BP491" s="92"/>
      <c r="BQ491" s="92"/>
      <c r="BR491" s="92"/>
      <c r="BS491" s="92"/>
      <c r="BT491" s="92"/>
      <c r="BU491" s="208"/>
      <c r="BV491" s="315"/>
    </row>
    <row r="492" spans="6:74"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315"/>
      <c r="AU492" s="208"/>
      <c r="AV492" s="92"/>
      <c r="AW492" s="92"/>
      <c r="AX492" s="315"/>
      <c r="AY492" s="215"/>
      <c r="AZ492" s="131"/>
      <c r="BA492" s="131"/>
      <c r="BB492" s="131"/>
      <c r="BC492" s="223"/>
      <c r="BD492" s="223"/>
      <c r="BE492" s="223"/>
      <c r="BF492" s="151"/>
      <c r="BG492" s="151"/>
      <c r="BH492" s="151"/>
      <c r="BI492" s="151"/>
      <c r="BJ492" s="151"/>
      <c r="BK492" s="151"/>
      <c r="BL492" s="151"/>
      <c r="BM492" s="151"/>
      <c r="BN492" s="208"/>
      <c r="BO492" s="92"/>
      <c r="BP492" s="92"/>
      <c r="BQ492" s="92"/>
      <c r="BR492" s="92"/>
      <c r="BS492" s="92"/>
      <c r="BT492" s="92"/>
      <c r="BU492" s="208"/>
      <c r="BV492" s="315"/>
    </row>
    <row r="493" spans="6:74"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315"/>
      <c r="AU493" s="208"/>
      <c r="AV493" s="92"/>
      <c r="AW493" s="92"/>
      <c r="AX493" s="315"/>
      <c r="AY493" s="215"/>
      <c r="AZ493" s="131"/>
      <c r="BA493" s="131"/>
      <c r="BB493" s="131"/>
      <c r="BC493" s="223"/>
      <c r="BD493" s="223"/>
      <c r="BE493" s="223"/>
      <c r="BF493" s="151"/>
      <c r="BG493" s="151"/>
      <c r="BH493" s="151"/>
      <c r="BI493" s="151"/>
      <c r="BJ493" s="151"/>
      <c r="BK493" s="151"/>
      <c r="BL493" s="151"/>
      <c r="BM493" s="151"/>
      <c r="BN493" s="208"/>
      <c r="BO493" s="92"/>
      <c r="BP493" s="92"/>
      <c r="BQ493" s="92"/>
      <c r="BR493" s="92"/>
      <c r="BS493" s="92"/>
      <c r="BT493" s="92"/>
      <c r="BU493" s="208"/>
      <c r="BV493" s="315"/>
    </row>
    <row r="494" spans="6:74"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315"/>
      <c r="AU494" s="208"/>
      <c r="AV494" s="92"/>
      <c r="AW494" s="92"/>
      <c r="AX494" s="315"/>
      <c r="AY494" s="215"/>
      <c r="AZ494" s="131"/>
      <c r="BA494" s="131"/>
      <c r="BB494" s="131"/>
      <c r="BC494" s="223"/>
      <c r="BD494" s="223"/>
      <c r="BE494" s="223"/>
      <c r="BF494" s="151"/>
      <c r="BG494" s="151"/>
      <c r="BH494" s="151"/>
      <c r="BI494" s="151"/>
      <c r="BJ494" s="151"/>
      <c r="BK494" s="151"/>
      <c r="BL494" s="151"/>
      <c r="BM494" s="151"/>
      <c r="BN494" s="208"/>
      <c r="BO494" s="92"/>
      <c r="BP494" s="92"/>
      <c r="BQ494" s="92"/>
      <c r="BR494" s="92"/>
      <c r="BS494" s="92"/>
      <c r="BT494" s="92"/>
      <c r="BU494" s="208"/>
      <c r="BV494" s="315"/>
    </row>
    <row r="495" spans="6:74"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315"/>
      <c r="AU495" s="208"/>
      <c r="AV495" s="92"/>
      <c r="AW495" s="92"/>
      <c r="AX495" s="315"/>
      <c r="AY495" s="215"/>
      <c r="AZ495" s="131"/>
      <c r="BA495" s="131"/>
      <c r="BB495" s="131"/>
      <c r="BC495" s="223"/>
      <c r="BD495" s="223"/>
      <c r="BE495" s="223"/>
      <c r="BF495" s="151"/>
      <c r="BG495" s="151"/>
      <c r="BH495" s="151"/>
      <c r="BI495" s="151"/>
      <c r="BJ495" s="151"/>
      <c r="BK495" s="151"/>
      <c r="BL495" s="151"/>
      <c r="BM495" s="151"/>
      <c r="BN495" s="208"/>
      <c r="BO495" s="92"/>
      <c r="BP495" s="92"/>
      <c r="BQ495" s="92"/>
      <c r="BR495" s="92"/>
      <c r="BS495" s="92"/>
      <c r="BT495" s="92"/>
      <c r="BU495" s="208"/>
      <c r="BV495" s="315"/>
    </row>
    <row r="496" spans="6:74"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315"/>
      <c r="AU496" s="208"/>
      <c r="AV496" s="92"/>
      <c r="AW496" s="92"/>
      <c r="AX496" s="315"/>
      <c r="AY496" s="215"/>
      <c r="AZ496" s="131"/>
      <c r="BA496" s="131"/>
      <c r="BB496" s="131"/>
      <c r="BC496" s="223"/>
      <c r="BD496" s="223"/>
      <c r="BE496" s="223"/>
      <c r="BF496" s="151"/>
      <c r="BG496" s="151"/>
      <c r="BH496" s="151"/>
      <c r="BI496" s="151"/>
      <c r="BJ496" s="151"/>
      <c r="BK496" s="151"/>
      <c r="BL496" s="151"/>
      <c r="BM496" s="151"/>
      <c r="BN496" s="208"/>
      <c r="BO496" s="92"/>
      <c r="BP496" s="92"/>
      <c r="BQ496" s="92"/>
      <c r="BR496" s="92"/>
      <c r="BS496" s="92"/>
      <c r="BT496" s="92"/>
      <c r="BU496" s="208"/>
      <c r="BV496" s="315"/>
    </row>
    <row r="497" spans="6:74"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315"/>
      <c r="AU497" s="208"/>
      <c r="AV497" s="92"/>
      <c r="AW497" s="92"/>
      <c r="AX497" s="315"/>
      <c r="AY497" s="215"/>
      <c r="AZ497" s="131"/>
      <c r="BA497" s="131"/>
      <c r="BB497" s="131"/>
      <c r="BC497" s="223"/>
      <c r="BD497" s="223"/>
      <c r="BE497" s="223"/>
      <c r="BF497" s="151"/>
      <c r="BG497" s="151"/>
      <c r="BH497" s="151"/>
      <c r="BI497" s="151"/>
      <c r="BJ497" s="151"/>
      <c r="BK497" s="151"/>
      <c r="BL497" s="151"/>
      <c r="BM497" s="151"/>
      <c r="BN497" s="208"/>
      <c r="BO497" s="92"/>
      <c r="BP497" s="92"/>
      <c r="BQ497" s="92"/>
      <c r="BR497" s="92"/>
      <c r="BS497" s="92"/>
      <c r="BT497" s="92"/>
      <c r="BU497" s="208"/>
      <c r="BV497" s="315"/>
    </row>
    <row r="498" spans="6:74"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315"/>
      <c r="AU498" s="208"/>
      <c r="AV498" s="92"/>
      <c r="AW498" s="92"/>
      <c r="AX498" s="315"/>
      <c r="AY498" s="215"/>
      <c r="AZ498" s="131"/>
      <c r="BA498" s="131"/>
      <c r="BB498" s="131"/>
      <c r="BC498" s="223"/>
      <c r="BD498" s="223"/>
      <c r="BE498" s="223"/>
      <c r="BF498" s="151"/>
      <c r="BG498" s="151"/>
      <c r="BH498" s="151"/>
      <c r="BI498" s="151"/>
      <c r="BJ498" s="151"/>
      <c r="BK498" s="151"/>
      <c r="BL498" s="151"/>
      <c r="BM498" s="151"/>
      <c r="BN498" s="208"/>
      <c r="BO498" s="92"/>
      <c r="BP498" s="92"/>
      <c r="BQ498" s="92"/>
      <c r="BR498" s="92"/>
      <c r="BS498" s="92"/>
      <c r="BT498" s="92"/>
      <c r="BU498" s="208"/>
      <c r="BV498" s="315"/>
    </row>
    <row r="499" spans="6:74"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315"/>
      <c r="AU499" s="208"/>
      <c r="AV499" s="92"/>
      <c r="AW499" s="92"/>
      <c r="AX499" s="315"/>
      <c r="AY499" s="215"/>
      <c r="AZ499" s="131"/>
      <c r="BA499" s="131"/>
      <c r="BB499" s="131"/>
      <c r="BC499" s="223"/>
      <c r="BD499" s="223"/>
      <c r="BE499" s="223"/>
      <c r="BF499" s="151"/>
      <c r="BG499" s="151"/>
      <c r="BH499" s="151"/>
      <c r="BI499" s="151"/>
      <c r="BJ499" s="151"/>
      <c r="BK499" s="151"/>
      <c r="BL499" s="151"/>
      <c r="BM499" s="151"/>
      <c r="BN499" s="208"/>
      <c r="BO499" s="92"/>
      <c r="BP499" s="92"/>
      <c r="BQ499" s="92"/>
      <c r="BR499" s="92"/>
      <c r="BS499" s="92"/>
      <c r="BT499" s="92"/>
      <c r="BU499" s="208"/>
      <c r="BV499" s="315"/>
    </row>
    <row r="500" spans="6:74"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315"/>
      <c r="AU500" s="208"/>
      <c r="AV500" s="92"/>
      <c r="AW500" s="92"/>
      <c r="AX500" s="315"/>
      <c r="AY500" s="215"/>
      <c r="AZ500" s="131"/>
      <c r="BA500" s="131"/>
      <c r="BB500" s="131"/>
      <c r="BC500" s="223"/>
      <c r="BD500" s="223"/>
      <c r="BE500" s="223"/>
      <c r="BF500" s="151"/>
      <c r="BG500" s="151"/>
      <c r="BH500" s="151"/>
      <c r="BI500" s="151"/>
      <c r="BJ500" s="151"/>
      <c r="BK500" s="151"/>
      <c r="BL500" s="151"/>
      <c r="BM500" s="151"/>
      <c r="BN500" s="208"/>
      <c r="BO500" s="92"/>
      <c r="BP500" s="92"/>
      <c r="BQ500" s="92"/>
      <c r="BR500" s="92"/>
      <c r="BS500" s="92"/>
      <c r="BT500" s="92"/>
      <c r="BU500" s="208"/>
      <c r="BV500" s="315"/>
    </row>
    <row r="501" spans="6:74"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315"/>
      <c r="AU501" s="208"/>
      <c r="AV501" s="92"/>
      <c r="AW501" s="92"/>
      <c r="AX501" s="315"/>
      <c r="AY501" s="215"/>
      <c r="AZ501" s="131"/>
      <c r="BA501" s="131"/>
      <c r="BB501" s="131"/>
      <c r="BC501" s="223"/>
      <c r="BD501" s="223"/>
      <c r="BE501" s="223"/>
      <c r="BF501" s="151"/>
      <c r="BG501" s="151"/>
      <c r="BH501" s="151"/>
      <c r="BI501" s="151"/>
      <c r="BJ501" s="151"/>
      <c r="BK501" s="151"/>
      <c r="BL501" s="151"/>
      <c r="BM501" s="151"/>
      <c r="BN501" s="208"/>
      <c r="BO501" s="92"/>
      <c r="BP501" s="92"/>
      <c r="BQ501" s="92"/>
      <c r="BR501" s="92"/>
      <c r="BS501" s="92"/>
      <c r="BT501" s="92"/>
      <c r="BU501" s="208"/>
      <c r="BV501" s="315"/>
    </row>
    <row r="502" spans="6:74"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315"/>
      <c r="AU502" s="208"/>
      <c r="AV502" s="92"/>
      <c r="AW502" s="92"/>
      <c r="AX502" s="315"/>
      <c r="AY502" s="215"/>
      <c r="AZ502" s="131"/>
      <c r="BA502" s="131"/>
      <c r="BB502" s="131"/>
      <c r="BC502" s="223"/>
      <c r="BD502" s="223"/>
      <c r="BE502" s="223"/>
      <c r="BF502" s="151"/>
      <c r="BG502" s="151"/>
      <c r="BH502" s="151"/>
      <c r="BI502" s="151"/>
      <c r="BJ502" s="151"/>
      <c r="BK502" s="151"/>
      <c r="BL502" s="151"/>
      <c r="BM502" s="151"/>
      <c r="BN502" s="208"/>
      <c r="BO502" s="92"/>
      <c r="BP502" s="92"/>
      <c r="BQ502" s="92"/>
      <c r="BR502" s="92"/>
      <c r="BS502" s="92"/>
      <c r="BT502" s="92"/>
      <c r="BU502" s="208"/>
      <c r="BV502" s="315"/>
    </row>
    <row r="503" spans="6:74"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315"/>
      <c r="AU503" s="208"/>
      <c r="AV503" s="92"/>
      <c r="AW503" s="92"/>
      <c r="AX503" s="315"/>
      <c r="AY503" s="215"/>
      <c r="AZ503" s="131"/>
      <c r="BA503" s="131"/>
      <c r="BB503" s="131"/>
      <c r="BC503" s="223"/>
      <c r="BD503" s="223"/>
      <c r="BE503" s="223"/>
      <c r="BF503" s="151"/>
      <c r="BG503" s="151"/>
      <c r="BH503" s="151"/>
      <c r="BI503" s="151"/>
      <c r="BJ503" s="151"/>
      <c r="BK503" s="151"/>
      <c r="BL503" s="151"/>
      <c r="BM503" s="151"/>
      <c r="BN503" s="208"/>
      <c r="BO503" s="92"/>
      <c r="BP503" s="92"/>
      <c r="BQ503" s="92"/>
      <c r="BR503" s="92"/>
      <c r="BS503" s="92"/>
      <c r="BT503" s="92"/>
      <c r="BU503" s="208"/>
      <c r="BV503" s="315"/>
    </row>
    <row r="504" spans="6:74"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315"/>
      <c r="AU504" s="208"/>
      <c r="AV504" s="92"/>
      <c r="AW504" s="92"/>
      <c r="AX504" s="315"/>
      <c r="AY504" s="215"/>
      <c r="AZ504" s="131"/>
      <c r="BA504" s="131"/>
      <c r="BB504" s="131"/>
      <c r="BC504" s="223"/>
      <c r="BD504" s="223"/>
      <c r="BE504" s="223"/>
      <c r="BF504" s="151"/>
      <c r="BG504" s="151"/>
      <c r="BH504" s="151"/>
      <c r="BI504" s="151"/>
      <c r="BJ504" s="151"/>
      <c r="BK504" s="151"/>
      <c r="BL504" s="151"/>
      <c r="BM504" s="151"/>
      <c r="BN504" s="208"/>
      <c r="BO504" s="92"/>
      <c r="BP504" s="92"/>
      <c r="BQ504" s="92"/>
      <c r="BR504" s="92"/>
      <c r="BS504" s="92"/>
      <c r="BT504" s="92"/>
      <c r="BU504" s="208"/>
      <c r="BV504" s="315"/>
    </row>
    <row r="505" spans="6:74"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315"/>
      <c r="AU505" s="208"/>
      <c r="AV505" s="92"/>
      <c r="AW505" s="92"/>
      <c r="AX505" s="315"/>
      <c r="AY505" s="215"/>
      <c r="AZ505" s="131"/>
      <c r="BA505" s="131"/>
      <c r="BB505" s="131"/>
      <c r="BC505" s="223"/>
      <c r="BD505" s="223"/>
      <c r="BE505" s="223"/>
      <c r="BF505" s="151"/>
      <c r="BG505" s="151"/>
      <c r="BH505" s="151"/>
      <c r="BI505" s="151"/>
      <c r="BJ505" s="151"/>
      <c r="BK505" s="151"/>
      <c r="BL505" s="151"/>
      <c r="BM505" s="151"/>
      <c r="BN505" s="208"/>
      <c r="BO505" s="92"/>
      <c r="BP505" s="92"/>
      <c r="BQ505" s="92"/>
      <c r="BR505" s="92"/>
      <c r="BS505" s="92"/>
      <c r="BT505" s="92"/>
      <c r="BU505" s="208"/>
      <c r="BV505" s="315"/>
    </row>
    <row r="506" spans="6:74"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315"/>
      <c r="AU506" s="208"/>
      <c r="AV506" s="92"/>
      <c r="AW506" s="92"/>
      <c r="AX506" s="315"/>
      <c r="AY506" s="215"/>
      <c r="AZ506" s="131"/>
      <c r="BA506" s="131"/>
      <c r="BB506" s="131"/>
      <c r="BC506" s="223"/>
      <c r="BD506" s="223"/>
      <c r="BE506" s="223"/>
      <c r="BF506" s="151"/>
      <c r="BG506" s="151"/>
      <c r="BH506" s="151"/>
      <c r="BI506" s="151"/>
      <c r="BJ506" s="151"/>
      <c r="BK506" s="151"/>
      <c r="BL506" s="151"/>
      <c r="BM506" s="151"/>
      <c r="BN506" s="208"/>
      <c r="BO506" s="92"/>
      <c r="BP506" s="92"/>
      <c r="BQ506" s="92"/>
      <c r="BR506" s="92"/>
      <c r="BS506" s="92"/>
      <c r="BT506" s="92"/>
      <c r="BU506" s="208"/>
      <c r="BV506" s="315"/>
    </row>
    <row r="507" spans="6:74"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315"/>
      <c r="AU507" s="208"/>
      <c r="AV507" s="92"/>
      <c r="AW507" s="92"/>
      <c r="AX507" s="315"/>
      <c r="AY507" s="215"/>
      <c r="AZ507" s="131"/>
      <c r="BA507" s="131"/>
      <c r="BB507" s="131"/>
      <c r="BC507" s="223"/>
      <c r="BD507" s="223"/>
      <c r="BE507" s="223"/>
      <c r="BF507" s="151"/>
      <c r="BG507" s="151"/>
      <c r="BH507" s="151"/>
      <c r="BI507" s="151"/>
      <c r="BJ507" s="151"/>
      <c r="BK507" s="151"/>
      <c r="BL507" s="151"/>
      <c r="BM507" s="151"/>
      <c r="BN507" s="208"/>
      <c r="BO507" s="92"/>
      <c r="BP507" s="92"/>
      <c r="BQ507" s="92"/>
      <c r="BR507" s="92"/>
      <c r="BS507" s="92"/>
      <c r="BT507" s="92"/>
      <c r="BU507" s="208"/>
      <c r="BV507" s="315"/>
    </row>
    <row r="508" spans="6:74"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315"/>
      <c r="AU508" s="208"/>
      <c r="AV508" s="92"/>
      <c r="AW508" s="92"/>
      <c r="AX508" s="315"/>
      <c r="AY508" s="215"/>
      <c r="AZ508" s="131"/>
      <c r="BA508" s="131"/>
      <c r="BB508" s="131"/>
      <c r="BC508" s="223"/>
      <c r="BD508" s="223"/>
      <c r="BE508" s="223"/>
      <c r="BF508" s="151"/>
      <c r="BG508" s="151"/>
      <c r="BH508" s="151"/>
      <c r="BI508" s="151"/>
      <c r="BJ508" s="151"/>
      <c r="BK508" s="151"/>
      <c r="BL508" s="151"/>
      <c r="BM508" s="151"/>
      <c r="BN508" s="208"/>
      <c r="BO508" s="92"/>
      <c r="BP508" s="92"/>
      <c r="BQ508" s="92"/>
      <c r="BR508" s="92"/>
      <c r="BS508" s="92"/>
      <c r="BT508" s="92"/>
      <c r="BU508" s="208"/>
      <c r="BV508" s="315"/>
    </row>
    <row r="509" spans="6:74"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315"/>
      <c r="AU509" s="208"/>
      <c r="AV509" s="92"/>
      <c r="AW509" s="92"/>
      <c r="AX509" s="315"/>
      <c r="AY509" s="215"/>
      <c r="AZ509" s="131"/>
      <c r="BA509" s="131"/>
      <c r="BB509" s="131"/>
      <c r="BC509" s="223"/>
      <c r="BD509" s="223"/>
      <c r="BE509" s="223"/>
      <c r="BF509" s="151"/>
      <c r="BG509" s="151"/>
      <c r="BH509" s="151"/>
      <c r="BI509" s="151"/>
      <c r="BJ509" s="151"/>
      <c r="BK509" s="151"/>
      <c r="BL509" s="151"/>
      <c r="BM509" s="151"/>
      <c r="BN509" s="208"/>
      <c r="BO509" s="92"/>
      <c r="BP509" s="92"/>
      <c r="BQ509" s="92"/>
      <c r="BR509" s="92"/>
      <c r="BS509" s="92"/>
      <c r="BT509" s="92"/>
      <c r="BU509" s="208"/>
      <c r="BV509" s="315"/>
    </row>
    <row r="510" spans="6:74"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315"/>
      <c r="AU510" s="208"/>
      <c r="AV510" s="92"/>
      <c r="AW510" s="92"/>
      <c r="AX510" s="315"/>
      <c r="AY510" s="215"/>
      <c r="AZ510" s="131"/>
      <c r="BA510" s="131"/>
      <c r="BB510" s="131"/>
      <c r="BC510" s="223"/>
      <c r="BD510" s="223"/>
      <c r="BE510" s="223"/>
      <c r="BF510" s="151"/>
      <c r="BG510" s="151"/>
      <c r="BH510" s="151"/>
      <c r="BI510" s="151"/>
      <c r="BJ510" s="151"/>
      <c r="BK510" s="151"/>
      <c r="BL510" s="151"/>
      <c r="BM510" s="151"/>
      <c r="BN510" s="208"/>
      <c r="BO510" s="92"/>
      <c r="BP510" s="92"/>
      <c r="BQ510" s="92"/>
      <c r="BR510" s="92"/>
      <c r="BS510" s="92"/>
      <c r="BT510" s="92"/>
      <c r="BU510" s="208"/>
      <c r="BV510" s="315"/>
    </row>
    <row r="511" spans="6:74"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315"/>
      <c r="AU511" s="208"/>
      <c r="AV511" s="92"/>
      <c r="AW511" s="92"/>
      <c r="AX511" s="315"/>
      <c r="AY511" s="215"/>
      <c r="AZ511" s="131"/>
      <c r="BA511" s="131"/>
      <c r="BB511" s="131"/>
      <c r="BC511" s="223"/>
      <c r="BD511" s="223"/>
      <c r="BE511" s="223"/>
      <c r="BF511" s="151"/>
      <c r="BG511" s="151"/>
      <c r="BH511" s="151"/>
      <c r="BI511" s="151"/>
      <c r="BJ511" s="151"/>
      <c r="BK511" s="151"/>
      <c r="BL511" s="151"/>
      <c r="BM511" s="151"/>
      <c r="BN511" s="208"/>
      <c r="BO511" s="92"/>
      <c r="BP511" s="92"/>
      <c r="BQ511" s="92"/>
      <c r="BR511" s="92"/>
      <c r="BS511" s="92"/>
      <c r="BT511" s="92"/>
      <c r="BU511" s="208"/>
      <c r="BV511" s="315"/>
    </row>
    <row r="512" spans="6:74"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315"/>
      <c r="AU512" s="208"/>
      <c r="AV512" s="92"/>
      <c r="AW512" s="92"/>
      <c r="AX512" s="315"/>
      <c r="AY512" s="215"/>
      <c r="AZ512" s="131"/>
      <c r="BA512" s="131"/>
      <c r="BB512" s="131"/>
      <c r="BC512" s="223"/>
      <c r="BD512" s="223"/>
      <c r="BE512" s="223"/>
      <c r="BF512" s="151"/>
      <c r="BG512" s="151"/>
      <c r="BH512" s="151"/>
      <c r="BI512" s="151"/>
      <c r="BJ512" s="151"/>
      <c r="BK512" s="151"/>
      <c r="BL512" s="151"/>
      <c r="BM512" s="151"/>
      <c r="BN512" s="208"/>
      <c r="BO512" s="92"/>
      <c r="BP512" s="92"/>
      <c r="BQ512" s="92"/>
      <c r="BR512" s="92"/>
      <c r="BS512" s="92"/>
      <c r="BT512" s="92"/>
      <c r="BU512" s="208"/>
      <c r="BV512" s="315"/>
    </row>
    <row r="513" spans="6:74"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315"/>
      <c r="AU513" s="208"/>
      <c r="AV513" s="92"/>
      <c r="AW513" s="92"/>
      <c r="AX513" s="315"/>
      <c r="AY513" s="215"/>
      <c r="AZ513" s="131"/>
      <c r="BA513" s="131"/>
      <c r="BB513" s="131"/>
      <c r="BC513" s="223"/>
      <c r="BD513" s="223"/>
      <c r="BE513" s="223"/>
      <c r="BF513" s="151"/>
      <c r="BG513" s="151"/>
      <c r="BH513" s="151"/>
      <c r="BI513" s="151"/>
      <c r="BJ513" s="151"/>
      <c r="BK513" s="151"/>
      <c r="BL513" s="151"/>
      <c r="BM513" s="151"/>
      <c r="BN513" s="208"/>
      <c r="BO513" s="92"/>
      <c r="BP513" s="92"/>
      <c r="BQ513" s="92"/>
      <c r="BR513" s="92"/>
      <c r="BS513" s="92"/>
      <c r="BT513" s="92"/>
      <c r="BU513" s="208"/>
      <c r="BV513" s="315"/>
    </row>
    <row r="514" spans="6:74"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315"/>
      <c r="AU514" s="208"/>
      <c r="AV514" s="92"/>
      <c r="AW514" s="92"/>
      <c r="AX514" s="315"/>
      <c r="AY514" s="215"/>
      <c r="AZ514" s="131"/>
      <c r="BA514" s="131"/>
      <c r="BB514" s="131"/>
      <c r="BC514" s="223"/>
      <c r="BD514" s="223"/>
      <c r="BE514" s="223"/>
      <c r="BF514" s="151"/>
      <c r="BG514" s="151"/>
      <c r="BH514" s="151"/>
      <c r="BI514" s="151"/>
      <c r="BJ514" s="151"/>
      <c r="BK514" s="151"/>
      <c r="BL514" s="151"/>
      <c r="BM514" s="151"/>
      <c r="BN514" s="208"/>
      <c r="BO514" s="92"/>
      <c r="BP514" s="92"/>
      <c r="BQ514" s="92"/>
      <c r="BR514" s="92"/>
      <c r="BS514" s="92"/>
      <c r="BT514" s="92"/>
      <c r="BU514" s="208"/>
      <c r="BV514" s="315"/>
    </row>
    <row r="515" spans="6:74"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315"/>
      <c r="AU515" s="208"/>
      <c r="AV515" s="92"/>
      <c r="AW515" s="92"/>
      <c r="AX515" s="315"/>
      <c r="AY515" s="215"/>
      <c r="AZ515" s="131"/>
      <c r="BA515" s="131"/>
      <c r="BB515" s="131"/>
      <c r="BC515" s="223"/>
      <c r="BD515" s="223"/>
      <c r="BE515" s="223"/>
      <c r="BF515" s="151"/>
      <c r="BG515" s="151"/>
      <c r="BH515" s="151"/>
      <c r="BI515" s="151"/>
      <c r="BJ515" s="151"/>
      <c r="BK515" s="151"/>
      <c r="BL515" s="151"/>
      <c r="BM515" s="151"/>
      <c r="BN515" s="208"/>
      <c r="BO515" s="92"/>
      <c r="BP515" s="92"/>
      <c r="BQ515" s="92"/>
      <c r="BR515" s="92"/>
      <c r="BS515" s="92"/>
      <c r="BT515" s="92"/>
      <c r="BU515" s="208"/>
      <c r="BV515" s="315"/>
    </row>
    <row r="516" spans="6:74"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315"/>
      <c r="AU516" s="208"/>
      <c r="AV516" s="92"/>
      <c r="AW516" s="92"/>
      <c r="AX516" s="315"/>
      <c r="AY516" s="215"/>
      <c r="AZ516" s="131"/>
      <c r="BA516" s="131"/>
      <c r="BB516" s="131"/>
      <c r="BC516" s="223"/>
      <c r="BD516" s="223"/>
      <c r="BE516" s="223"/>
      <c r="BF516" s="151"/>
      <c r="BG516" s="151"/>
      <c r="BH516" s="151"/>
      <c r="BI516" s="151"/>
      <c r="BJ516" s="151"/>
      <c r="BK516" s="151"/>
      <c r="BL516" s="151"/>
      <c r="BM516" s="151"/>
      <c r="BN516" s="208"/>
      <c r="BO516" s="92"/>
      <c r="BP516" s="92"/>
      <c r="BQ516" s="92"/>
      <c r="BR516" s="92"/>
      <c r="BS516" s="92"/>
      <c r="BT516" s="92"/>
      <c r="BU516" s="208"/>
      <c r="BV516" s="315"/>
    </row>
    <row r="517" spans="6:74"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315"/>
      <c r="AU517" s="208"/>
      <c r="AV517" s="92"/>
      <c r="AW517" s="92"/>
      <c r="AX517" s="315"/>
      <c r="AY517" s="215"/>
      <c r="AZ517" s="131"/>
      <c r="BA517" s="131"/>
      <c r="BB517" s="131"/>
      <c r="BC517" s="223"/>
      <c r="BD517" s="223"/>
      <c r="BE517" s="223"/>
      <c r="BF517" s="151"/>
      <c r="BG517" s="151"/>
      <c r="BH517" s="151"/>
      <c r="BI517" s="151"/>
      <c r="BJ517" s="151"/>
      <c r="BK517" s="151"/>
      <c r="BL517" s="151"/>
      <c r="BM517" s="151"/>
      <c r="BN517" s="208"/>
      <c r="BO517" s="92"/>
      <c r="BP517" s="92"/>
      <c r="BQ517" s="92"/>
      <c r="BR517" s="92"/>
      <c r="BS517" s="92"/>
      <c r="BT517" s="92"/>
      <c r="BU517" s="208"/>
      <c r="BV517" s="315"/>
    </row>
    <row r="518" spans="6:74"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315"/>
      <c r="AU518" s="208"/>
      <c r="AV518" s="92"/>
      <c r="AW518" s="92"/>
      <c r="AX518" s="315"/>
      <c r="AY518" s="215"/>
      <c r="AZ518" s="131"/>
      <c r="BA518" s="131"/>
      <c r="BB518" s="131"/>
      <c r="BC518" s="223"/>
      <c r="BD518" s="223"/>
      <c r="BE518" s="223"/>
      <c r="BF518" s="151"/>
      <c r="BG518" s="151"/>
      <c r="BH518" s="151"/>
      <c r="BI518" s="151"/>
      <c r="BJ518" s="151"/>
      <c r="BK518" s="151"/>
      <c r="BL518" s="151"/>
      <c r="BM518" s="151"/>
      <c r="BN518" s="208"/>
      <c r="BO518" s="92"/>
      <c r="BP518" s="92"/>
      <c r="BQ518" s="92"/>
      <c r="BR518" s="92"/>
      <c r="BS518" s="92"/>
      <c r="BT518" s="92"/>
      <c r="BU518" s="208"/>
      <c r="BV518" s="315"/>
    </row>
    <row r="519" spans="6:74"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315"/>
      <c r="AU519" s="208"/>
      <c r="AV519" s="92"/>
      <c r="AW519" s="92"/>
      <c r="AX519" s="315"/>
      <c r="AY519" s="215"/>
      <c r="AZ519" s="131"/>
      <c r="BA519" s="131"/>
      <c r="BB519" s="131"/>
      <c r="BC519" s="223"/>
      <c r="BD519" s="223"/>
      <c r="BE519" s="223"/>
      <c r="BF519" s="151"/>
      <c r="BG519" s="151"/>
      <c r="BH519" s="151"/>
      <c r="BI519" s="151"/>
      <c r="BJ519" s="151"/>
      <c r="BK519" s="151"/>
      <c r="BL519" s="151"/>
      <c r="BM519" s="151"/>
      <c r="BN519" s="208"/>
      <c r="BO519" s="92"/>
      <c r="BP519" s="92"/>
      <c r="BQ519" s="92"/>
      <c r="BR519" s="92"/>
      <c r="BS519" s="92"/>
      <c r="BT519" s="92"/>
      <c r="BU519" s="208"/>
      <c r="BV519" s="315"/>
    </row>
    <row r="520" spans="6:74"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315"/>
      <c r="AU520" s="208"/>
      <c r="AV520" s="92"/>
      <c r="AW520" s="92"/>
      <c r="AX520" s="315"/>
      <c r="AY520" s="215"/>
      <c r="AZ520" s="131"/>
      <c r="BA520" s="131"/>
      <c r="BB520" s="131"/>
      <c r="BC520" s="223"/>
      <c r="BD520" s="223"/>
      <c r="BE520" s="223"/>
      <c r="BF520" s="151"/>
      <c r="BG520" s="151"/>
      <c r="BH520" s="151"/>
      <c r="BI520" s="151"/>
      <c r="BJ520" s="151"/>
      <c r="BK520" s="151"/>
      <c r="BL520" s="151"/>
      <c r="BM520" s="151"/>
      <c r="BN520" s="208"/>
      <c r="BO520" s="92"/>
      <c r="BP520" s="92"/>
      <c r="BQ520" s="92"/>
      <c r="BR520" s="92"/>
      <c r="BS520" s="92"/>
      <c r="BT520" s="92"/>
      <c r="BU520" s="208"/>
      <c r="BV520" s="315"/>
    </row>
    <row r="521" spans="6:74"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315"/>
      <c r="AU521" s="208"/>
      <c r="AV521" s="92"/>
      <c r="AW521" s="92"/>
      <c r="AX521" s="315"/>
      <c r="AY521" s="215"/>
      <c r="AZ521" s="131"/>
      <c r="BA521" s="131"/>
      <c r="BB521" s="131"/>
      <c r="BC521" s="223"/>
      <c r="BD521" s="223"/>
      <c r="BE521" s="223"/>
      <c r="BF521" s="151"/>
      <c r="BG521" s="151"/>
      <c r="BH521" s="151"/>
      <c r="BI521" s="151"/>
      <c r="BJ521" s="151"/>
      <c r="BK521" s="151"/>
      <c r="BL521" s="151"/>
      <c r="BM521" s="151"/>
      <c r="BN521" s="208"/>
      <c r="BO521" s="92"/>
      <c r="BP521" s="92"/>
      <c r="BQ521" s="92"/>
      <c r="BR521" s="92"/>
      <c r="BS521" s="92"/>
      <c r="BT521" s="92"/>
      <c r="BU521" s="208"/>
      <c r="BV521" s="315"/>
    </row>
    <row r="522" spans="6:74"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315"/>
      <c r="AU522" s="208"/>
      <c r="AV522" s="92"/>
      <c r="AW522" s="92"/>
      <c r="AX522" s="315"/>
      <c r="AY522" s="215"/>
      <c r="AZ522" s="131"/>
      <c r="BA522" s="131"/>
      <c r="BB522" s="131"/>
      <c r="BC522" s="223"/>
      <c r="BD522" s="223"/>
      <c r="BE522" s="223"/>
      <c r="BF522" s="151"/>
      <c r="BG522" s="151"/>
      <c r="BH522" s="151"/>
      <c r="BI522" s="151"/>
      <c r="BJ522" s="151"/>
      <c r="BK522" s="151"/>
      <c r="BL522" s="151"/>
      <c r="BM522" s="151"/>
      <c r="BN522" s="208"/>
      <c r="BO522" s="92"/>
      <c r="BP522" s="92"/>
      <c r="BQ522" s="92"/>
      <c r="BR522" s="92"/>
      <c r="BS522" s="92"/>
      <c r="BT522" s="92"/>
      <c r="BU522" s="208"/>
      <c r="BV522" s="315"/>
    </row>
    <row r="523" spans="6:74"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315"/>
      <c r="AU523" s="208"/>
      <c r="AV523" s="92"/>
      <c r="AW523" s="92"/>
      <c r="AX523" s="315"/>
      <c r="AY523" s="215"/>
      <c r="AZ523" s="131"/>
      <c r="BA523" s="131"/>
      <c r="BB523" s="131"/>
      <c r="BC523" s="223"/>
      <c r="BD523" s="223"/>
      <c r="BE523" s="223"/>
      <c r="BF523" s="151"/>
      <c r="BG523" s="151"/>
      <c r="BH523" s="151"/>
      <c r="BI523" s="151"/>
      <c r="BJ523" s="151"/>
      <c r="BK523" s="151"/>
      <c r="BL523" s="151"/>
      <c r="BM523" s="151"/>
      <c r="BN523" s="208"/>
      <c r="BO523" s="92"/>
      <c r="BP523" s="92"/>
      <c r="BQ523" s="92"/>
      <c r="BR523" s="92"/>
      <c r="BS523" s="92"/>
      <c r="BT523" s="92"/>
      <c r="BU523" s="208"/>
      <c r="BV523" s="315"/>
    </row>
    <row r="524" spans="6:74"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315"/>
      <c r="AU524" s="208"/>
      <c r="AV524" s="92"/>
      <c r="AW524" s="92"/>
      <c r="AX524" s="315"/>
      <c r="AY524" s="215"/>
      <c r="AZ524" s="131"/>
      <c r="BA524" s="131"/>
      <c r="BB524" s="131"/>
      <c r="BC524" s="223"/>
      <c r="BD524" s="223"/>
      <c r="BE524" s="223"/>
      <c r="BF524" s="151"/>
      <c r="BG524" s="151"/>
      <c r="BH524" s="151"/>
      <c r="BI524" s="151"/>
      <c r="BJ524" s="151"/>
      <c r="BK524" s="151"/>
      <c r="BL524" s="151"/>
      <c r="BM524" s="151"/>
      <c r="BN524" s="208"/>
      <c r="BO524" s="92"/>
      <c r="BP524" s="92"/>
      <c r="BQ524" s="92"/>
      <c r="BR524" s="92"/>
      <c r="BS524" s="92"/>
      <c r="BT524" s="92"/>
      <c r="BU524" s="208"/>
      <c r="BV524" s="315"/>
    </row>
    <row r="525" spans="6:74"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315"/>
      <c r="AU525" s="208"/>
      <c r="AV525" s="92"/>
      <c r="AW525" s="92"/>
      <c r="AX525" s="315"/>
      <c r="AY525" s="215"/>
      <c r="AZ525" s="131"/>
      <c r="BA525" s="131"/>
      <c r="BB525" s="131"/>
      <c r="BC525" s="223"/>
      <c r="BD525" s="223"/>
      <c r="BE525" s="223"/>
      <c r="BF525" s="151"/>
      <c r="BG525" s="151"/>
      <c r="BH525" s="151"/>
      <c r="BI525" s="151"/>
      <c r="BJ525" s="151"/>
      <c r="BK525" s="151"/>
      <c r="BL525" s="151"/>
      <c r="BM525" s="151"/>
      <c r="BN525" s="208"/>
      <c r="BO525" s="92"/>
      <c r="BP525" s="92"/>
      <c r="BQ525" s="92"/>
      <c r="BR525" s="92"/>
      <c r="BS525" s="92"/>
      <c r="BT525" s="92"/>
      <c r="BU525" s="208"/>
      <c r="BV525" s="315"/>
    </row>
    <row r="526" spans="6:74"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315"/>
      <c r="AU526" s="208"/>
      <c r="AV526" s="92"/>
      <c r="AW526" s="92"/>
      <c r="AX526" s="315"/>
      <c r="AY526" s="215"/>
      <c r="AZ526" s="131"/>
      <c r="BA526" s="131"/>
      <c r="BB526" s="131"/>
      <c r="BC526" s="223"/>
      <c r="BD526" s="223"/>
      <c r="BE526" s="223"/>
      <c r="BF526" s="151"/>
      <c r="BG526" s="151"/>
      <c r="BH526" s="151"/>
      <c r="BI526" s="151"/>
      <c r="BJ526" s="151"/>
      <c r="BK526" s="151"/>
      <c r="BL526" s="151"/>
      <c r="BM526" s="151"/>
      <c r="BN526" s="208"/>
      <c r="BO526" s="92"/>
      <c r="BP526" s="92"/>
      <c r="BQ526" s="92"/>
      <c r="BR526" s="92"/>
      <c r="BS526" s="92"/>
      <c r="BT526" s="92"/>
      <c r="BU526" s="208"/>
      <c r="BV526" s="315"/>
    </row>
    <row r="527" spans="6:74"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315"/>
      <c r="AU527" s="208"/>
      <c r="AV527" s="92"/>
      <c r="AW527" s="92"/>
      <c r="AX527" s="315"/>
      <c r="AY527" s="215"/>
      <c r="AZ527" s="131"/>
      <c r="BA527" s="131"/>
      <c r="BB527" s="131"/>
      <c r="BC527" s="223"/>
      <c r="BD527" s="223"/>
      <c r="BE527" s="223"/>
      <c r="BF527" s="151"/>
      <c r="BG527" s="151"/>
      <c r="BH527" s="151"/>
      <c r="BI527" s="151"/>
      <c r="BJ527" s="151"/>
      <c r="BK527" s="151"/>
      <c r="BL527" s="151"/>
      <c r="BM527" s="151"/>
      <c r="BN527" s="208"/>
      <c r="BO527" s="92"/>
      <c r="BP527" s="92"/>
      <c r="BQ527" s="92"/>
      <c r="BR527" s="92"/>
      <c r="BS527" s="92"/>
      <c r="BT527" s="92"/>
      <c r="BU527" s="208"/>
      <c r="BV527" s="315"/>
    </row>
    <row r="528" spans="6:74"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315"/>
      <c r="AU528" s="208"/>
      <c r="AV528" s="92"/>
      <c r="AW528" s="92"/>
      <c r="AX528" s="315"/>
      <c r="AY528" s="215"/>
      <c r="AZ528" s="131"/>
      <c r="BA528" s="131"/>
      <c r="BB528" s="131"/>
      <c r="BC528" s="223"/>
      <c r="BD528" s="223"/>
      <c r="BE528" s="223"/>
      <c r="BF528" s="151"/>
      <c r="BG528" s="151"/>
      <c r="BH528" s="151"/>
      <c r="BI528" s="151"/>
      <c r="BJ528" s="151"/>
      <c r="BK528" s="151"/>
      <c r="BL528" s="151"/>
      <c r="BM528" s="151"/>
      <c r="BN528" s="208"/>
      <c r="BO528" s="92"/>
      <c r="BP528" s="92"/>
      <c r="BQ528" s="92"/>
      <c r="BR528" s="92"/>
      <c r="BS528" s="92"/>
      <c r="BT528" s="92"/>
      <c r="BU528" s="208"/>
      <c r="BV528" s="315"/>
    </row>
    <row r="529" spans="6:74"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315"/>
      <c r="AU529" s="208"/>
      <c r="AV529" s="92"/>
      <c r="AW529" s="92"/>
      <c r="AX529" s="315"/>
      <c r="AY529" s="215"/>
      <c r="AZ529" s="131"/>
      <c r="BA529" s="131"/>
      <c r="BB529" s="131"/>
      <c r="BC529" s="223"/>
      <c r="BD529" s="223"/>
      <c r="BE529" s="223"/>
      <c r="BF529" s="151"/>
      <c r="BG529" s="151"/>
      <c r="BH529" s="151"/>
      <c r="BI529" s="151"/>
      <c r="BJ529" s="151"/>
      <c r="BK529" s="151"/>
      <c r="BL529" s="151"/>
      <c r="BM529" s="151"/>
      <c r="BN529" s="208"/>
      <c r="BO529" s="92"/>
      <c r="BP529" s="92"/>
      <c r="BQ529" s="92"/>
      <c r="BR529" s="92"/>
      <c r="BS529" s="92"/>
      <c r="BT529" s="92"/>
      <c r="BU529" s="208"/>
      <c r="BV529" s="315"/>
    </row>
    <row r="530" spans="6:74"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315"/>
      <c r="AU530" s="208"/>
      <c r="AV530" s="92"/>
      <c r="AW530" s="92"/>
      <c r="AX530" s="315"/>
      <c r="AY530" s="215"/>
      <c r="AZ530" s="131"/>
      <c r="BA530" s="131"/>
      <c r="BB530" s="131"/>
      <c r="BC530" s="223"/>
      <c r="BD530" s="223"/>
      <c r="BE530" s="223"/>
      <c r="BF530" s="151"/>
      <c r="BG530" s="151"/>
      <c r="BH530" s="151"/>
      <c r="BI530" s="151"/>
      <c r="BJ530" s="151"/>
      <c r="BK530" s="151"/>
      <c r="BL530" s="151"/>
      <c r="BM530" s="151"/>
      <c r="BN530" s="208"/>
      <c r="BO530" s="92"/>
      <c r="BP530" s="92"/>
      <c r="BQ530" s="92"/>
      <c r="BR530" s="92"/>
      <c r="BS530" s="92"/>
      <c r="BT530" s="92"/>
      <c r="BU530" s="208"/>
      <c r="BV530" s="315"/>
    </row>
    <row r="531" spans="6:74"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315"/>
      <c r="AU531" s="208"/>
      <c r="AV531" s="92"/>
      <c r="AW531" s="92"/>
      <c r="AX531" s="315"/>
      <c r="AY531" s="215"/>
      <c r="AZ531" s="131"/>
      <c r="BA531" s="131"/>
      <c r="BB531" s="131"/>
      <c r="BC531" s="223"/>
      <c r="BD531" s="223"/>
      <c r="BE531" s="223"/>
      <c r="BF531" s="151"/>
      <c r="BG531" s="151"/>
      <c r="BH531" s="151"/>
      <c r="BI531" s="151"/>
      <c r="BJ531" s="151"/>
      <c r="BK531" s="151"/>
      <c r="BL531" s="151"/>
      <c r="BM531" s="151"/>
      <c r="BN531" s="208"/>
      <c r="BO531" s="92"/>
      <c r="BP531" s="92"/>
      <c r="BQ531" s="92"/>
      <c r="BR531" s="92"/>
      <c r="BS531" s="92"/>
      <c r="BT531" s="92"/>
      <c r="BU531" s="208"/>
      <c r="BV531" s="315"/>
    </row>
    <row r="532" spans="6:74"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315"/>
      <c r="AU532" s="208"/>
      <c r="AV532" s="92"/>
      <c r="AW532" s="92"/>
      <c r="AX532" s="315"/>
      <c r="AY532" s="215"/>
      <c r="AZ532" s="131"/>
      <c r="BA532" s="131"/>
      <c r="BB532" s="131"/>
      <c r="BC532" s="223"/>
      <c r="BD532" s="223"/>
      <c r="BE532" s="223"/>
      <c r="BF532" s="151"/>
      <c r="BG532" s="151"/>
      <c r="BH532" s="151"/>
      <c r="BI532" s="151"/>
      <c r="BJ532" s="151"/>
      <c r="BK532" s="151"/>
      <c r="BL532" s="151"/>
      <c r="BM532" s="151"/>
      <c r="BN532" s="208"/>
      <c r="BO532" s="92"/>
      <c r="BP532" s="92"/>
      <c r="BQ532" s="92"/>
      <c r="BR532" s="92"/>
      <c r="BS532" s="92"/>
      <c r="BT532" s="92"/>
      <c r="BU532" s="208"/>
      <c r="BV532" s="315"/>
    </row>
    <row r="533" spans="6:74"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315"/>
      <c r="AU533" s="208"/>
      <c r="AV533" s="92"/>
      <c r="AW533" s="92"/>
      <c r="AX533" s="315"/>
      <c r="AY533" s="215"/>
      <c r="AZ533" s="131"/>
      <c r="BA533" s="131"/>
      <c r="BB533" s="131"/>
      <c r="BC533" s="223"/>
      <c r="BD533" s="223"/>
      <c r="BE533" s="223"/>
      <c r="BF533" s="151"/>
      <c r="BG533" s="151"/>
      <c r="BH533" s="151"/>
      <c r="BI533" s="151"/>
      <c r="BJ533" s="151"/>
      <c r="BK533" s="151"/>
      <c r="BL533" s="151"/>
      <c r="BM533" s="151"/>
      <c r="BN533" s="208"/>
      <c r="BO533" s="92"/>
      <c r="BP533" s="92"/>
      <c r="BQ533" s="92"/>
      <c r="BR533" s="92"/>
      <c r="BS533" s="92"/>
      <c r="BT533" s="92"/>
      <c r="BU533" s="208"/>
      <c r="BV533" s="315"/>
    </row>
    <row r="534" spans="6:74"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315"/>
      <c r="AU534" s="208"/>
      <c r="AV534" s="92"/>
      <c r="AW534" s="92"/>
      <c r="AX534" s="315"/>
      <c r="AY534" s="215"/>
      <c r="AZ534" s="131"/>
      <c r="BA534" s="131"/>
      <c r="BB534" s="131"/>
      <c r="BC534" s="223"/>
      <c r="BD534" s="223"/>
      <c r="BE534" s="223"/>
      <c r="BF534" s="151"/>
      <c r="BG534" s="151"/>
      <c r="BH534" s="151"/>
      <c r="BI534" s="151"/>
      <c r="BJ534" s="151"/>
      <c r="BK534" s="151"/>
      <c r="BL534" s="151"/>
      <c r="BM534" s="151"/>
      <c r="BN534" s="208"/>
      <c r="BO534" s="92"/>
      <c r="BP534" s="92"/>
      <c r="BQ534" s="92"/>
      <c r="BR534" s="92"/>
      <c r="BS534" s="92"/>
      <c r="BT534" s="92"/>
      <c r="BU534" s="208"/>
      <c r="BV534" s="315"/>
    </row>
    <row r="535" spans="6:74"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315"/>
      <c r="AU535" s="208"/>
      <c r="AV535" s="92"/>
      <c r="AW535" s="92"/>
      <c r="AX535" s="315"/>
      <c r="AY535" s="215"/>
      <c r="AZ535" s="131"/>
      <c r="BA535" s="131"/>
      <c r="BB535" s="131"/>
      <c r="BC535" s="223"/>
      <c r="BD535" s="223"/>
      <c r="BE535" s="223"/>
      <c r="BF535" s="151"/>
      <c r="BG535" s="151"/>
      <c r="BH535" s="151"/>
      <c r="BI535" s="151"/>
      <c r="BJ535" s="151"/>
      <c r="BK535" s="151"/>
      <c r="BL535" s="151"/>
      <c r="BM535" s="151"/>
      <c r="BN535" s="208"/>
      <c r="BO535" s="92"/>
      <c r="BP535" s="92"/>
      <c r="BQ535" s="92"/>
      <c r="BR535" s="92"/>
      <c r="BS535" s="92"/>
      <c r="BT535" s="92"/>
      <c r="BU535" s="208"/>
      <c r="BV535" s="315"/>
    </row>
    <row r="536" spans="6:74"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315"/>
      <c r="AU536" s="208"/>
      <c r="AV536" s="92"/>
      <c r="AW536" s="92"/>
      <c r="AX536" s="315"/>
      <c r="AY536" s="215"/>
      <c r="AZ536" s="131"/>
      <c r="BA536" s="131"/>
      <c r="BB536" s="131"/>
      <c r="BC536" s="223"/>
      <c r="BD536" s="223"/>
      <c r="BE536" s="223"/>
      <c r="BF536" s="151"/>
      <c r="BG536" s="151"/>
      <c r="BH536" s="151"/>
      <c r="BI536" s="151"/>
      <c r="BJ536" s="151"/>
      <c r="BK536" s="151"/>
      <c r="BL536" s="151"/>
      <c r="BM536" s="151"/>
      <c r="BN536" s="208"/>
      <c r="BO536" s="92"/>
      <c r="BP536" s="92"/>
      <c r="BQ536" s="92"/>
      <c r="BR536" s="92"/>
      <c r="BS536" s="92"/>
      <c r="BT536" s="92"/>
      <c r="BU536" s="208"/>
      <c r="BV536" s="315"/>
    </row>
    <row r="537" spans="6:74"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315"/>
      <c r="AU537" s="208"/>
      <c r="AV537" s="92"/>
      <c r="AW537" s="92"/>
      <c r="AX537" s="315"/>
      <c r="AY537" s="215"/>
      <c r="AZ537" s="131"/>
      <c r="BA537" s="131"/>
      <c r="BB537" s="131"/>
      <c r="BC537" s="223"/>
      <c r="BD537" s="223"/>
      <c r="BE537" s="223"/>
      <c r="BF537" s="151"/>
      <c r="BG537" s="151"/>
      <c r="BH537" s="151"/>
      <c r="BI537" s="151"/>
      <c r="BJ537" s="151"/>
      <c r="BK537" s="151"/>
      <c r="BL537" s="151"/>
      <c r="BM537" s="151"/>
      <c r="BN537" s="208"/>
      <c r="BO537" s="92"/>
      <c r="BP537" s="92"/>
      <c r="BQ537" s="92"/>
      <c r="BR537" s="92"/>
      <c r="BS537" s="92"/>
      <c r="BT537" s="92"/>
      <c r="BU537" s="208"/>
      <c r="BV537" s="315"/>
    </row>
    <row r="538" spans="6:74"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315"/>
      <c r="AU538" s="208"/>
      <c r="AV538" s="92"/>
      <c r="AW538" s="92"/>
      <c r="AX538" s="315"/>
      <c r="AY538" s="215"/>
      <c r="AZ538" s="131"/>
      <c r="BA538" s="131"/>
      <c r="BB538" s="131"/>
      <c r="BC538" s="223"/>
      <c r="BD538" s="223"/>
      <c r="BE538" s="223"/>
      <c r="BF538" s="151"/>
      <c r="BG538" s="151"/>
      <c r="BH538" s="151"/>
      <c r="BI538" s="151"/>
      <c r="BJ538" s="151"/>
      <c r="BK538" s="151"/>
      <c r="BL538" s="151"/>
      <c r="BM538" s="151"/>
      <c r="BN538" s="208"/>
      <c r="BO538" s="92"/>
      <c r="BP538" s="92"/>
      <c r="BQ538" s="92"/>
      <c r="BR538" s="92"/>
      <c r="BS538" s="92"/>
      <c r="BT538" s="92"/>
      <c r="BU538" s="208"/>
      <c r="BV538" s="315"/>
    </row>
    <row r="539" spans="6:74"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315"/>
      <c r="AU539" s="208"/>
      <c r="AV539" s="92"/>
      <c r="AW539" s="92"/>
      <c r="AX539" s="315"/>
      <c r="AY539" s="215"/>
      <c r="AZ539" s="131"/>
      <c r="BA539" s="131"/>
      <c r="BB539" s="131"/>
      <c r="BC539" s="223"/>
      <c r="BD539" s="223"/>
      <c r="BE539" s="223"/>
      <c r="BF539" s="151"/>
      <c r="BG539" s="151"/>
      <c r="BH539" s="151"/>
      <c r="BI539" s="151"/>
      <c r="BJ539" s="151"/>
      <c r="BK539" s="151"/>
      <c r="BL539" s="151"/>
      <c r="BM539" s="151"/>
      <c r="BN539" s="208"/>
      <c r="BO539" s="92"/>
      <c r="BP539" s="92"/>
      <c r="BQ539" s="92"/>
      <c r="BR539" s="92"/>
      <c r="BS539" s="92"/>
      <c r="BT539" s="92"/>
      <c r="BU539" s="208"/>
      <c r="BV539" s="315"/>
    </row>
    <row r="540" spans="6:74"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315"/>
      <c r="AU540" s="208"/>
      <c r="AV540" s="92"/>
      <c r="AW540" s="92"/>
      <c r="AX540" s="315"/>
      <c r="AY540" s="215"/>
      <c r="AZ540" s="131"/>
      <c r="BA540" s="131"/>
      <c r="BB540" s="131"/>
      <c r="BC540" s="223"/>
      <c r="BD540" s="223"/>
      <c r="BE540" s="223"/>
      <c r="BF540" s="151"/>
      <c r="BG540" s="151"/>
      <c r="BH540" s="151"/>
      <c r="BI540" s="151"/>
      <c r="BJ540" s="151"/>
      <c r="BK540" s="151"/>
      <c r="BL540" s="151"/>
      <c r="BM540" s="151"/>
      <c r="BN540" s="208"/>
      <c r="BO540" s="92"/>
      <c r="BP540" s="92"/>
      <c r="BQ540" s="92"/>
      <c r="BR540" s="92"/>
      <c r="BS540" s="92"/>
      <c r="BT540" s="92"/>
      <c r="BU540" s="208"/>
      <c r="BV540" s="315"/>
    </row>
    <row r="541" spans="6:74"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315"/>
      <c r="AU541" s="208"/>
      <c r="AV541" s="92"/>
      <c r="AW541" s="92"/>
      <c r="AX541" s="315"/>
      <c r="AY541" s="215"/>
      <c r="AZ541" s="131"/>
      <c r="BA541" s="131"/>
      <c r="BB541" s="131"/>
      <c r="BC541" s="223"/>
      <c r="BD541" s="223"/>
      <c r="BE541" s="223"/>
      <c r="BF541" s="151"/>
      <c r="BG541" s="151"/>
      <c r="BH541" s="151"/>
      <c r="BI541" s="151"/>
      <c r="BJ541" s="151"/>
      <c r="BK541" s="151"/>
      <c r="BL541" s="151"/>
      <c r="BM541" s="151"/>
      <c r="BN541" s="208"/>
      <c r="BO541" s="92"/>
      <c r="BP541" s="92"/>
      <c r="BQ541" s="92"/>
      <c r="BR541" s="92"/>
      <c r="BS541" s="92"/>
      <c r="BT541" s="92"/>
      <c r="BU541" s="208"/>
      <c r="BV541" s="315"/>
    </row>
    <row r="542" spans="6:74"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315"/>
      <c r="AU542" s="208"/>
      <c r="AV542" s="92"/>
      <c r="AW542" s="92"/>
      <c r="AX542" s="315"/>
      <c r="AY542" s="215"/>
      <c r="AZ542" s="131"/>
      <c r="BA542" s="131"/>
      <c r="BB542" s="131"/>
      <c r="BC542" s="223"/>
      <c r="BD542" s="223"/>
      <c r="BE542" s="223"/>
      <c r="BF542" s="151"/>
      <c r="BG542" s="151"/>
      <c r="BH542" s="151"/>
      <c r="BI542" s="151"/>
      <c r="BJ542" s="151"/>
      <c r="BK542" s="151"/>
      <c r="BL542" s="151"/>
      <c r="BM542" s="151"/>
      <c r="BN542" s="208"/>
      <c r="BO542" s="92"/>
      <c r="BP542" s="92"/>
      <c r="BQ542" s="92"/>
      <c r="BR542" s="92"/>
      <c r="BS542" s="92"/>
      <c r="BT542" s="92"/>
      <c r="BU542" s="208"/>
      <c r="BV542" s="315"/>
    </row>
    <row r="543" spans="6:74"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315"/>
      <c r="AU543" s="208"/>
      <c r="AV543" s="92"/>
      <c r="AW543" s="92"/>
      <c r="AX543" s="315"/>
      <c r="AY543" s="215"/>
      <c r="AZ543" s="131"/>
      <c r="BA543" s="131"/>
      <c r="BB543" s="131"/>
      <c r="BC543" s="223"/>
      <c r="BD543" s="223"/>
      <c r="BE543" s="223"/>
      <c r="BF543" s="151"/>
      <c r="BG543" s="151"/>
      <c r="BH543" s="151"/>
      <c r="BI543" s="151"/>
      <c r="BJ543" s="151"/>
      <c r="BK543" s="151"/>
      <c r="BL543" s="151"/>
      <c r="BM543" s="151"/>
      <c r="BN543" s="208"/>
      <c r="BO543" s="92"/>
      <c r="BP543" s="92"/>
      <c r="BQ543" s="92"/>
      <c r="BR543" s="92"/>
      <c r="BS543" s="92"/>
      <c r="BT543" s="92"/>
      <c r="BU543" s="208"/>
      <c r="BV543" s="315"/>
    </row>
    <row r="544" spans="6:74"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315"/>
      <c r="AU544" s="208"/>
      <c r="AV544" s="92"/>
      <c r="AW544" s="92"/>
      <c r="AX544" s="315"/>
      <c r="AY544" s="215"/>
      <c r="AZ544" s="131"/>
      <c r="BA544" s="131"/>
      <c r="BB544" s="131"/>
      <c r="BC544" s="223"/>
      <c r="BD544" s="223"/>
      <c r="BE544" s="223"/>
      <c r="BF544" s="151"/>
      <c r="BG544" s="151"/>
      <c r="BH544" s="151"/>
      <c r="BI544" s="151"/>
      <c r="BJ544" s="151"/>
      <c r="BK544" s="151"/>
      <c r="BL544" s="151"/>
      <c r="BM544" s="151"/>
      <c r="BN544" s="208"/>
      <c r="BO544" s="92"/>
      <c r="BP544" s="92"/>
      <c r="BQ544" s="92"/>
      <c r="BR544" s="92"/>
      <c r="BS544" s="92"/>
      <c r="BT544" s="92"/>
      <c r="BU544" s="208"/>
      <c r="BV544" s="315"/>
    </row>
    <row r="545" spans="6:74"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315"/>
      <c r="AU545" s="208"/>
      <c r="AV545" s="92"/>
      <c r="AW545" s="92"/>
      <c r="AX545" s="315"/>
      <c r="AY545" s="215"/>
      <c r="AZ545" s="131"/>
      <c r="BA545" s="131"/>
      <c r="BB545" s="131"/>
      <c r="BC545" s="223"/>
      <c r="BD545" s="223"/>
      <c r="BE545" s="223"/>
      <c r="BF545" s="151"/>
      <c r="BG545" s="151"/>
      <c r="BH545" s="151"/>
      <c r="BI545" s="151"/>
      <c r="BJ545" s="151"/>
      <c r="BK545" s="151"/>
      <c r="BL545" s="151"/>
      <c r="BM545" s="151"/>
      <c r="BN545" s="208"/>
      <c r="BO545" s="92"/>
      <c r="BP545" s="92"/>
      <c r="BQ545" s="92"/>
      <c r="BR545" s="92"/>
      <c r="BS545" s="92"/>
      <c r="BT545" s="92"/>
      <c r="BU545" s="208"/>
      <c r="BV545" s="315"/>
    </row>
    <row r="546" spans="6:74"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315"/>
      <c r="AU546" s="208"/>
      <c r="AV546" s="92"/>
      <c r="AW546" s="92"/>
      <c r="AX546" s="315"/>
      <c r="AY546" s="215"/>
      <c r="AZ546" s="131"/>
      <c r="BA546" s="131"/>
      <c r="BB546" s="131"/>
      <c r="BC546" s="223"/>
      <c r="BD546" s="223"/>
      <c r="BE546" s="223"/>
      <c r="BF546" s="151"/>
      <c r="BG546" s="151"/>
      <c r="BH546" s="151"/>
      <c r="BI546" s="151"/>
      <c r="BJ546" s="151"/>
      <c r="BK546" s="151"/>
      <c r="BL546" s="151"/>
      <c r="BM546" s="151"/>
      <c r="BN546" s="208"/>
      <c r="BO546" s="92"/>
      <c r="BP546" s="92"/>
      <c r="BQ546" s="92"/>
      <c r="BR546" s="92"/>
      <c r="BS546" s="92"/>
      <c r="BT546" s="92"/>
      <c r="BU546" s="208"/>
      <c r="BV546" s="315"/>
    </row>
    <row r="547" spans="6:74"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315"/>
      <c r="AU547" s="208"/>
      <c r="AV547" s="92"/>
      <c r="AW547" s="92"/>
      <c r="AX547" s="315"/>
      <c r="AY547" s="215"/>
      <c r="AZ547" s="131"/>
      <c r="BA547" s="131"/>
      <c r="BB547" s="131"/>
      <c r="BC547" s="223"/>
      <c r="BD547" s="223"/>
      <c r="BE547" s="223"/>
      <c r="BF547" s="151"/>
      <c r="BG547" s="151"/>
      <c r="BH547" s="151"/>
      <c r="BI547" s="151"/>
      <c r="BJ547" s="151"/>
      <c r="BK547" s="151"/>
      <c r="BL547" s="151"/>
      <c r="BM547" s="151"/>
      <c r="BN547" s="208"/>
      <c r="BO547" s="92"/>
      <c r="BP547" s="92"/>
      <c r="BQ547" s="92"/>
      <c r="BR547" s="92"/>
      <c r="BS547" s="92"/>
      <c r="BT547" s="92"/>
      <c r="BU547" s="208"/>
      <c r="BV547" s="315"/>
    </row>
    <row r="548" spans="6:74"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315"/>
      <c r="AU548" s="208"/>
      <c r="AV548" s="92"/>
      <c r="AW548" s="92"/>
      <c r="AX548" s="315"/>
      <c r="AY548" s="215"/>
      <c r="AZ548" s="131"/>
      <c r="BA548" s="131"/>
      <c r="BB548" s="131"/>
      <c r="BC548" s="223"/>
      <c r="BD548" s="223"/>
      <c r="BE548" s="223"/>
      <c r="BF548" s="151"/>
      <c r="BG548" s="151"/>
      <c r="BH548" s="151"/>
      <c r="BI548" s="151"/>
      <c r="BJ548" s="151"/>
      <c r="BK548" s="151"/>
      <c r="BL548" s="151"/>
      <c r="BM548" s="151"/>
      <c r="BN548" s="208"/>
      <c r="BO548" s="92"/>
      <c r="BP548" s="92"/>
      <c r="BQ548" s="92"/>
      <c r="BR548" s="92"/>
      <c r="BS548" s="92"/>
      <c r="BT548" s="92"/>
      <c r="BU548" s="208"/>
      <c r="BV548" s="315"/>
    </row>
    <row r="549" spans="6:74"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315"/>
      <c r="AU549" s="208"/>
      <c r="AV549" s="92"/>
      <c r="AW549" s="92"/>
      <c r="AX549" s="315"/>
      <c r="AY549" s="215"/>
      <c r="AZ549" s="131"/>
      <c r="BA549" s="131"/>
      <c r="BB549" s="131"/>
      <c r="BC549" s="223"/>
      <c r="BD549" s="223"/>
      <c r="BE549" s="223"/>
      <c r="BF549" s="151"/>
      <c r="BG549" s="151"/>
      <c r="BH549" s="151"/>
      <c r="BI549" s="151"/>
      <c r="BJ549" s="151"/>
      <c r="BK549" s="151"/>
      <c r="BL549" s="151"/>
      <c r="BM549" s="151"/>
      <c r="BN549" s="208"/>
      <c r="BO549" s="92"/>
      <c r="BP549" s="92"/>
      <c r="BQ549" s="92"/>
      <c r="BR549" s="92"/>
      <c r="BS549" s="92"/>
      <c r="BT549" s="92"/>
      <c r="BU549" s="208"/>
      <c r="BV549" s="315"/>
    </row>
    <row r="550" spans="6:74"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315"/>
      <c r="AU550" s="208"/>
      <c r="AV550" s="92"/>
      <c r="AW550" s="92"/>
      <c r="AX550" s="315"/>
      <c r="AY550" s="215"/>
      <c r="AZ550" s="131"/>
      <c r="BA550" s="131"/>
      <c r="BB550" s="131"/>
      <c r="BC550" s="223"/>
      <c r="BD550" s="223"/>
      <c r="BE550" s="223"/>
      <c r="BF550" s="151"/>
      <c r="BG550" s="151"/>
      <c r="BH550" s="151"/>
      <c r="BI550" s="151"/>
      <c r="BJ550" s="151"/>
      <c r="BK550" s="151"/>
      <c r="BL550" s="151"/>
      <c r="BM550" s="151"/>
      <c r="BN550" s="208"/>
      <c r="BO550" s="92"/>
      <c r="BP550" s="92"/>
      <c r="BQ550" s="92"/>
      <c r="BR550" s="92"/>
      <c r="BS550" s="92"/>
      <c r="BT550" s="92"/>
      <c r="BU550" s="208"/>
      <c r="BV550" s="315"/>
    </row>
    <row r="551" spans="6:74"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315"/>
      <c r="AU551" s="208"/>
      <c r="AV551" s="92"/>
      <c r="AW551" s="92"/>
      <c r="AX551" s="315"/>
      <c r="AY551" s="215"/>
      <c r="AZ551" s="131"/>
      <c r="BA551" s="131"/>
      <c r="BB551" s="131"/>
      <c r="BC551" s="223"/>
      <c r="BD551" s="223"/>
      <c r="BE551" s="223"/>
      <c r="BF551" s="151"/>
      <c r="BG551" s="151"/>
      <c r="BH551" s="151"/>
      <c r="BI551" s="151"/>
      <c r="BJ551" s="151"/>
      <c r="BK551" s="151"/>
      <c r="BL551" s="151"/>
      <c r="BM551" s="151"/>
      <c r="BN551" s="208"/>
      <c r="BO551" s="92"/>
      <c r="BP551" s="92"/>
      <c r="BQ551" s="92"/>
      <c r="BR551" s="92"/>
      <c r="BS551" s="92"/>
      <c r="BT551" s="92"/>
      <c r="BU551" s="208"/>
      <c r="BV551" s="315"/>
    </row>
    <row r="552" spans="6:74"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315"/>
      <c r="AU552" s="208"/>
      <c r="AV552" s="92"/>
      <c r="AW552" s="92"/>
      <c r="AX552" s="315"/>
      <c r="AY552" s="215"/>
      <c r="AZ552" s="131"/>
      <c r="BA552" s="131"/>
      <c r="BB552" s="131"/>
      <c r="BC552" s="223"/>
      <c r="BD552" s="223"/>
      <c r="BE552" s="223"/>
      <c r="BF552" s="151"/>
      <c r="BG552" s="151"/>
      <c r="BH552" s="151"/>
      <c r="BI552" s="151"/>
      <c r="BJ552" s="151"/>
      <c r="BK552" s="151"/>
      <c r="BL552" s="151"/>
      <c r="BM552" s="151"/>
      <c r="BN552" s="208"/>
      <c r="BO552" s="92"/>
      <c r="BP552" s="92"/>
      <c r="BQ552" s="92"/>
      <c r="BR552" s="92"/>
      <c r="BS552" s="92"/>
      <c r="BT552" s="92"/>
      <c r="BU552" s="208"/>
      <c r="BV552" s="315"/>
    </row>
    <row r="553" spans="6:74"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315"/>
      <c r="AU553" s="208"/>
      <c r="AV553" s="92"/>
      <c r="AW553" s="92"/>
      <c r="AX553" s="315"/>
      <c r="AY553" s="215"/>
      <c r="AZ553" s="131"/>
      <c r="BA553" s="131"/>
      <c r="BB553" s="131"/>
      <c r="BC553" s="223"/>
      <c r="BD553" s="223"/>
      <c r="BE553" s="223"/>
      <c r="BF553" s="151"/>
      <c r="BG553" s="151"/>
      <c r="BH553" s="151"/>
      <c r="BI553" s="151"/>
      <c r="BJ553" s="151"/>
      <c r="BK553" s="151"/>
      <c r="BL553" s="151"/>
      <c r="BM553" s="151"/>
      <c r="BN553" s="208"/>
      <c r="BO553" s="92"/>
      <c r="BP553" s="92"/>
      <c r="BQ553" s="92"/>
      <c r="BR553" s="92"/>
      <c r="BS553" s="92"/>
      <c r="BT553" s="92"/>
      <c r="BU553" s="208"/>
      <c r="BV553" s="315"/>
    </row>
    <row r="554" spans="6:74"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315"/>
      <c r="AU554" s="208"/>
      <c r="AV554" s="92"/>
      <c r="AW554" s="92"/>
      <c r="AX554" s="315"/>
      <c r="AY554" s="215"/>
      <c r="AZ554" s="131"/>
      <c r="BA554" s="131"/>
      <c r="BB554" s="131"/>
      <c r="BC554" s="223"/>
      <c r="BD554" s="223"/>
      <c r="BE554" s="223"/>
      <c r="BF554" s="151"/>
      <c r="BG554" s="151"/>
      <c r="BH554" s="151"/>
      <c r="BI554" s="151"/>
      <c r="BJ554" s="151"/>
      <c r="BK554" s="151"/>
      <c r="BL554" s="151"/>
      <c r="BM554" s="151"/>
      <c r="BN554" s="208"/>
      <c r="BO554" s="92"/>
      <c r="BP554" s="92"/>
      <c r="BQ554" s="92"/>
      <c r="BR554" s="92"/>
      <c r="BS554" s="92"/>
      <c r="BT554" s="92"/>
      <c r="BU554" s="208"/>
      <c r="BV554" s="315"/>
    </row>
    <row r="555" spans="6:74"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315"/>
      <c r="AU555" s="208"/>
      <c r="AV555" s="92"/>
      <c r="AW555" s="92"/>
      <c r="AX555" s="315"/>
      <c r="AY555" s="215"/>
      <c r="AZ555" s="131"/>
      <c r="BA555" s="131"/>
      <c r="BB555" s="131"/>
      <c r="BC555" s="223"/>
      <c r="BD555" s="223"/>
      <c r="BE555" s="223"/>
      <c r="BF555" s="151"/>
      <c r="BG555" s="151"/>
      <c r="BH555" s="151"/>
      <c r="BI555" s="151"/>
      <c r="BJ555" s="151"/>
      <c r="BK555" s="151"/>
      <c r="BL555" s="151"/>
      <c r="BM555" s="151"/>
      <c r="BN555" s="208"/>
      <c r="BO555" s="92"/>
      <c r="BP555" s="92"/>
      <c r="BQ555" s="92"/>
      <c r="BR555" s="92"/>
      <c r="BS555" s="92"/>
      <c r="BT555" s="92"/>
      <c r="BU555" s="208"/>
      <c r="BV555" s="315"/>
    </row>
    <row r="556" spans="6:74"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315"/>
      <c r="AU556" s="208"/>
      <c r="AV556" s="92"/>
      <c r="AW556" s="92"/>
      <c r="AX556" s="315"/>
      <c r="AY556" s="215"/>
      <c r="AZ556" s="131"/>
      <c r="BA556" s="131"/>
      <c r="BB556" s="131"/>
      <c r="BC556" s="223"/>
      <c r="BD556" s="223"/>
      <c r="BE556" s="223"/>
      <c r="BF556" s="151"/>
      <c r="BG556" s="151"/>
      <c r="BH556" s="151"/>
      <c r="BI556" s="151"/>
      <c r="BJ556" s="151"/>
      <c r="BK556" s="151"/>
      <c r="BL556" s="151"/>
      <c r="BM556" s="151"/>
      <c r="BN556" s="208"/>
      <c r="BO556" s="92"/>
      <c r="BP556" s="92"/>
      <c r="BQ556" s="92"/>
      <c r="BR556" s="92"/>
      <c r="BS556" s="92"/>
      <c r="BT556" s="92"/>
      <c r="BU556" s="208"/>
      <c r="BV556" s="315"/>
    </row>
    <row r="557" spans="6:74"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315"/>
      <c r="AU557" s="208"/>
      <c r="AV557" s="92"/>
      <c r="AW557" s="92"/>
      <c r="AX557" s="315"/>
      <c r="AY557" s="215"/>
      <c r="AZ557" s="131"/>
      <c r="BA557" s="131"/>
      <c r="BB557" s="131"/>
      <c r="BC557" s="223"/>
      <c r="BD557" s="223"/>
      <c r="BE557" s="223"/>
      <c r="BF557" s="151"/>
      <c r="BG557" s="151"/>
      <c r="BH557" s="151"/>
      <c r="BI557" s="151"/>
      <c r="BJ557" s="151"/>
      <c r="BK557" s="151"/>
      <c r="BL557" s="151"/>
      <c r="BM557" s="151"/>
      <c r="BN557" s="208"/>
      <c r="BO557" s="92"/>
      <c r="BP557" s="92"/>
      <c r="BQ557" s="92"/>
      <c r="BR557" s="92"/>
      <c r="BS557" s="92"/>
      <c r="BT557" s="92"/>
      <c r="BU557" s="208"/>
      <c r="BV557" s="315"/>
    </row>
    <row r="558" spans="6:74"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315"/>
      <c r="AU558" s="208"/>
      <c r="AV558" s="92"/>
      <c r="AW558" s="92"/>
      <c r="AX558" s="315"/>
      <c r="AY558" s="215"/>
      <c r="AZ558" s="131"/>
      <c r="BA558" s="131"/>
      <c r="BB558" s="131"/>
      <c r="BC558" s="223"/>
      <c r="BD558" s="223"/>
      <c r="BE558" s="223"/>
      <c r="BF558" s="151"/>
      <c r="BG558" s="151"/>
      <c r="BH558" s="151"/>
      <c r="BI558" s="151"/>
      <c r="BJ558" s="151"/>
      <c r="BK558" s="151"/>
      <c r="BL558" s="151"/>
      <c r="BM558" s="151"/>
      <c r="BN558" s="208"/>
      <c r="BO558" s="92"/>
      <c r="BP558" s="92"/>
      <c r="BQ558" s="92"/>
      <c r="BR558" s="92"/>
      <c r="BS558" s="92"/>
      <c r="BT558" s="92"/>
      <c r="BU558" s="208"/>
      <c r="BV558" s="315"/>
    </row>
    <row r="559" spans="6:74"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315"/>
      <c r="AU559" s="208"/>
      <c r="AV559" s="92"/>
      <c r="AW559" s="92"/>
      <c r="AX559" s="315"/>
      <c r="AY559" s="215"/>
      <c r="AZ559" s="131"/>
      <c r="BA559" s="131"/>
      <c r="BB559" s="131"/>
      <c r="BC559" s="223"/>
      <c r="BD559" s="223"/>
      <c r="BE559" s="223"/>
      <c r="BF559" s="151"/>
      <c r="BG559" s="151"/>
      <c r="BH559" s="151"/>
      <c r="BI559" s="151"/>
      <c r="BJ559" s="151"/>
      <c r="BK559" s="151"/>
      <c r="BL559" s="151"/>
      <c r="BM559" s="151"/>
      <c r="BN559" s="208"/>
      <c r="BO559" s="92"/>
      <c r="BP559" s="92"/>
      <c r="BQ559" s="92"/>
      <c r="BR559" s="92"/>
      <c r="BS559" s="92"/>
      <c r="BT559" s="92"/>
      <c r="BU559" s="208"/>
      <c r="BV559" s="315"/>
    </row>
    <row r="560" spans="6:74"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315"/>
      <c r="AU560" s="208"/>
      <c r="AV560" s="92"/>
      <c r="AW560" s="92"/>
      <c r="AX560" s="315"/>
      <c r="AY560" s="215"/>
      <c r="AZ560" s="131"/>
      <c r="BA560" s="131"/>
      <c r="BB560" s="131"/>
      <c r="BC560" s="223"/>
      <c r="BD560" s="223"/>
      <c r="BE560" s="223"/>
      <c r="BF560" s="151"/>
      <c r="BG560" s="151"/>
      <c r="BH560" s="151"/>
      <c r="BI560" s="151"/>
      <c r="BJ560" s="151"/>
      <c r="BK560" s="151"/>
      <c r="BL560" s="151"/>
      <c r="BM560" s="151"/>
      <c r="BN560" s="208"/>
      <c r="BO560" s="92"/>
      <c r="BP560" s="92"/>
      <c r="BQ560" s="92"/>
      <c r="BR560" s="92"/>
      <c r="BS560" s="92"/>
      <c r="BT560" s="92"/>
      <c r="BU560" s="208"/>
      <c r="BV560" s="315"/>
    </row>
    <row r="561" spans="6:74"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315"/>
      <c r="AU561" s="208"/>
      <c r="AV561" s="92"/>
      <c r="AW561" s="92"/>
      <c r="AX561" s="315"/>
      <c r="AY561" s="215"/>
      <c r="AZ561" s="131"/>
      <c r="BA561" s="131"/>
      <c r="BB561" s="131"/>
      <c r="BC561" s="223"/>
      <c r="BD561" s="223"/>
      <c r="BE561" s="223"/>
      <c r="BF561" s="151"/>
      <c r="BG561" s="151"/>
      <c r="BH561" s="151"/>
      <c r="BI561" s="151"/>
      <c r="BJ561" s="151"/>
      <c r="BK561" s="151"/>
      <c r="BL561" s="151"/>
      <c r="BM561" s="151"/>
      <c r="BN561" s="208"/>
      <c r="BO561" s="92"/>
      <c r="BP561" s="92"/>
      <c r="BQ561" s="92"/>
      <c r="BR561" s="92"/>
      <c r="BS561" s="92"/>
      <c r="BT561" s="92"/>
      <c r="BU561" s="208"/>
      <c r="BV561" s="315"/>
    </row>
    <row r="562" spans="6:74"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315"/>
      <c r="AU562" s="208"/>
      <c r="AV562" s="92"/>
      <c r="AW562" s="92"/>
      <c r="AX562" s="315"/>
      <c r="AY562" s="215"/>
      <c r="AZ562" s="131"/>
      <c r="BA562" s="131"/>
      <c r="BB562" s="131"/>
      <c r="BC562" s="223"/>
      <c r="BD562" s="223"/>
      <c r="BE562" s="223"/>
      <c r="BF562" s="151"/>
      <c r="BG562" s="151"/>
      <c r="BH562" s="151"/>
      <c r="BI562" s="151"/>
      <c r="BJ562" s="151"/>
      <c r="BK562" s="151"/>
      <c r="BL562" s="151"/>
      <c r="BM562" s="151"/>
      <c r="BN562" s="208"/>
      <c r="BO562" s="92"/>
      <c r="BP562" s="92"/>
      <c r="BQ562" s="92"/>
      <c r="BR562" s="92"/>
      <c r="BS562" s="92"/>
      <c r="BT562" s="92"/>
      <c r="BU562" s="208"/>
      <c r="BV562" s="315"/>
    </row>
    <row r="563" spans="6:74"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315"/>
      <c r="AU563" s="208"/>
      <c r="AV563" s="92"/>
      <c r="AW563" s="92"/>
      <c r="AX563" s="315"/>
      <c r="AY563" s="215"/>
      <c r="AZ563" s="131"/>
      <c r="BA563" s="131"/>
      <c r="BB563" s="131"/>
      <c r="BC563" s="223"/>
      <c r="BD563" s="223"/>
      <c r="BE563" s="223"/>
      <c r="BF563" s="151"/>
      <c r="BG563" s="151"/>
      <c r="BH563" s="151"/>
      <c r="BI563" s="151"/>
      <c r="BJ563" s="151"/>
      <c r="BK563" s="151"/>
      <c r="BL563" s="151"/>
      <c r="BM563" s="151"/>
      <c r="BN563" s="208"/>
      <c r="BO563" s="92"/>
      <c r="BP563" s="92"/>
      <c r="BQ563" s="92"/>
      <c r="BR563" s="92"/>
      <c r="BS563" s="92"/>
      <c r="BT563" s="92"/>
      <c r="BU563" s="208"/>
      <c r="BV563" s="315"/>
    </row>
    <row r="564" spans="6:74"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315"/>
      <c r="AU564" s="208"/>
      <c r="AV564" s="92"/>
      <c r="AW564" s="92"/>
      <c r="AX564" s="315"/>
      <c r="AY564" s="215"/>
      <c r="AZ564" s="131"/>
      <c r="BA564" s="131"/>
      <c r="BB564" s="131"/>
      <c r="BC564" s="223"/>
      <c r="BD564" s="223"/>
      <c r="BE564" s="223"/>
      <c r="BF564" s="151"/>
      <c r="BG564" s="151"/>
      <c r="BH564" s="151"/>
      <c r="BI564" s="151"/>
      <c r="BJ564" s="151"/>
      <c r="BK564" s="151"/>
      <c r="BL564" s="151"/>
      <c r="BM564" s="151"/>
      <c r="BN564" s="208"/>
      <c r="BO564" s="92"/>
      <c r="BP564" s="92"/>
      <c r="BQ564" s="92"/>
      <c r="BR564" s="92"/>
      <c r="BS564" s="92"/>
      <c r="BT564" s="92"/>
      <c r="BU564" s="208"/>
      <c r="BV564" s="315"/>
    </row>
    <row r="565" spans="6:74"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315"/>
      <c r="AU565" s="208"/>
      <c r="AV565" s="92"/>
      <c r="AW565" s="92"/>
      <c r="AX565" s="315"/>
      <c r="AY565" s="215"/>
      <c r="AZ565" s="131"/>
      <c r="BA565" s="131"/>
      <c r="BB565" s="131"/>
      <c r="BC565" s="223"/>
      <c r="BD565" s="223"/>
      <c r="BE565" s="223"/>
      <c r="BF565" s="151"/>
      <c r="BG565" s="151"/>
      <c r="BH565" s="151"/>
      <c r="BI565" s="151"/>
      <c r="BJ565" s="151"/>
      <c r="BK565" s="151"/>
      <c r="BL565" s="151"/>
      <c r="BM565" s="151"/>
      <c r="BN565" s="208"/>
      <c r="BO565" s="92"/>
      <c r="BP565" s="92"/>
      <c r="BQ565" s="92"/>
      <c r="BR565" s="92"/>
      <c r="BS565" s="92"/>
      <c r="BT565" s="92"/>
      <c r="BU565" s="208"/>
      <c r="BV565" s="315"/>
    </row>
    <row r="566" spans="6:74"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315"/>
      <c r="AU566" s="208"/>
      <c r="AV566" s="92"/>
      <c r="AW566" s="92"/>
      <c r="AX566" s="315"/>
      <c r="AY566" s="215"/>
      <c r="AZ566" s="131"/>
      <c r="BA566" s="131"/>
      <c r="BB566" s="131"/>
      <c r="BC566" s="223"/>
      <c r="BD566" s="223"/>
      <c r="BE566" s="223"/>
      <c r="BF566" s="151"/>
      <c r="BG566" s="151"/>
      <c r="BH566" s="151"/>
      <c r="BI566" s="151"/>
      <c r="BJ566" s="151"/>
      <c r="BK566" s="151"/>
      <c r="BL566" s="151"/>
      <c r="BM566" s="151"/>
      <c r="BN566" s="208"/>
      <c r="BO566" s="92"/>
      <c r="BP566" s="92"/>
      <c r="BQ566" s="92"/>
      <c r="BR566" s="92"/>
      <c r="BS566" s="92"/>
      <c r="BT566" s="92"/>
      <c r="BU566" s="208"/>
      <c r="BV566" s="315"/>
    </row>
    <row r="567" spans="6:74"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315"/>
      <c r="AU567" s="208"/>
      <c r="AV567" s="92"/>
      <c r="AW567" s="92"/>
      <c r="AX567" s="315"/>
      <c r="AY567" s="215"/>
      <c r="AZ567" s="131"/>
      <c r="BA567" s="131"/>
      <c r="BB567" s="131"/>
      <c r="BC567" s="223"/>
      <c r="BD567" s="223"/>
      <c r="BE567" s="223"/>
      <c r="BF567" s="151"/>
      <c r="BG567" s="151"/>
      <c r="BH567" s="151"/>
      <c r="BI567" s="151"/>
      <c r="BJ567" s="151"/>
      <c r="BK567" s="151"/>
      <c r="BL567" s="151"/>
      <c r="BM567" s="151"/>
      <c r="BN567" s="208"/>
      <c r="BO567" s="92"/>
      <c r="BP567" s="92"/>
      <c r="BQ567" s="92"/>
      <c r="BR567" s="92"/>
      <c r="BS567" s="92"/>
      <c r="BT567" s="92"/>
      <c r="BU567" s="208"/>
      <c r="BV567" s="315"/>
    </row>
    <row r="568" spans="6:74"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315"/>
      <c r="AU568" s="208"/>
      <c r="AV568" s="92"/>
      <c r="AW568" s="92"/>
      <c r="AX568" s="315"/>
      <c r="AY568" s="215"/>
      <c r="AZ568" s="131"/>
      <c r="BA568" s="131"/>
      <c r="BB568" s="131"/>
      <c r="BC568" s="223"/>
      <c r="BD568" s="223"/>
      <c r="BE568" s="223"/>
      <c r="BF568" s="151"/>
      <c r="BG568" s="151"/>
      <c r="BH568" s="151"/>
      <c r="BI568" s="151"/>
      <c r="BJ568" s="151"/>
      <c r="BK568" s="151"/>
      <c r="BL568" s="151"/>
      <c r="BM568" s="151"/>
      <c r="BN568" s="208"/>
      <c r="BO568" s="92"/>
      <c r="BP568" s="92"/>
      <c r="BQ568" s="92"/>
      <c r="BR568" s="92"/>
      <c r="BS568" s="92"/>
      <c r="BT568" s="92"/>
      <c r="BU568" s="208"/>
      <c r="BV568" s="315"/>
    </row>
    <row r="569" spans="6:74"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315"/>
      <c r="AU569" s="208"/>
      <c r="AV569" s="92"/>
      <c r="AW569" s="92"/>
      <c r="AX569" s="315"/>
      <c r="AY569" s="215"/>
      <c r="AZ569" s="131"/>
      <c r="BA569" s="131"/>
      <c r="BB569" s="131"/>
      <c r="BC569" s="223"/>
      <c r="BD569" s="223"/>
      <c r="BE569" s="223"/>
      <c r="BF569" s="151"/>
      <c r="BG569" s="151"/>
      <c r="BH569" s="151"/>
      <c r="BI569" s="151"/>
      <c r="BJ569" s="151"/>
      <c r="BK569" s="151"/>
      <c r="BL569" s="151"/>
      <c r="BM569" s="151"/>
      <c r="BN569" s="208"/>
      <c r="BO569" s="92"/>
      <c r="BP569" s="92"/>
      <c r="BQ569" s="92"/>
      <c r="BR569" s="92"/>
      <c r="BS569" s="92"/>
      <c r="BT569" s="92"/>
      <c r="BU569" s="208"/>
      <c r="BV569" s="315"/>
    </row>
    <row r="570" spans="6:74"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315"/>
      <c r="AU570" s="208"/>
      <c r="AV570" s="92"/>
      <c r="AW570" s="92"/>
      <c r="AX570" s="315"/>
      <c r="AY570" s="215"/>
      <c r="AZ570" s="131"/>
      <c r="BA570" s="131"/>
      <c r="BB570" s="131"/>
      <c r="BC570" s="223"/>
      <c r="BD570" s="223"/>
      <c r="BE570" s="223"/>
      <c r="BF570" s="151"/>
      <c r="BG570" s="151"/>
      <c r="BH570" s="151"/>
      <c r="BI570" s="151"/>
      <c r="BJ570" s="151"/>
      <c r="BK570" s="151"/>
      <c r="BL570" s="151"/>
      <c r="BM570" s="151"/>
      <c r="BN570" s="208"/>
      <c r="BO570" s="92"/>
      <c r="BP570" s="92"/>
      <c r="BQ570" s="92"/>
      <c r="BR570" s="92"/>
      <c r="BS570" s="92"/>
      <c r="BT570" s="92"/>
      <c r="BU570" s="208"/>
      <c r="BV570" s="315"/>
    </row>
    <row r="571" spans="6:74"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315"/>
      <c r="AU571" s="208"/>
      <c r="AV571" s="92"/>
      <c r="AW571" s="92"/>
      <c r="AX571" s="315"/>
      <c r="AY571" s="215"/>
      <c r="AZ571" s="131"/>
      <c r="BA571" s="131"/>
      <c r="BB571" s="131"/>
      <c r="BC571" s="223"/>
      <c r="BD571" s="223"/>
      <c r="BE571" s="223"/>
      <c r="BF571" s="151"/>
      <c r="BG571" s="151"/>
      <c r="BH571" s="151"/>
      <c r="BI571" s="151"/>
      <c r="BJ571" s="151"/>
      <c r="BK571" s="151"/>
      <c r="BL571" s="151"/>
      <c r="BM571" s="151"/>
      <c r="BN571" s="208"/>
      <c r="BO571" s="92"/>
      <c r="BP571" s="92"/>
      <c r="BQ571" s="92"/>
      <c r="BR571" s="92"/>
      <c r="BS571" s="92"/>
      <c r="BT571" s="92"/>
      <c r="BU571" s="208"/>
      <c r="BV571" s="315"/>
    </row>
    <row r="572" spans="6:74"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315"/>
      <c r="AU572" s="208"/>
      <c r="AV572" s="92"/>
      <c r="AW572" s="92"/>
      <c r="AX572" s="315"/>
      <c r="AY572" s="215"/>
      <c r="AZ572" s="131"/>
      <c r="BA572" s="131"/>
      <c r="BB572" s="131"/>
      <c r="BC572" s="223"/>
      <c r="BD572" s="223"/>
      <c r="BE572" s="223"/>
      <c r="BF572" s="151"/>
      <c r="BG572" s="151"/>
      <c r="BH572" s="151"/>
      <c r="BI572" s="151"/>
      <c r="BJ572" s="151"/>
      <c r="BK572" s="151"/>
      <c r="BL572" s="151"/>
      <c r="BM572" s="151"/>
      <c r="BN572" s="208"/>
      <c r="BO572" s="92"/>
      <c r="BP572" s="92"/>
      <c r="BQ572" s="92"/>
      <c r="BR572" s="92"/>
      <c r="BS572" s="92"/>
      <c r="BT572" s="92"/>
      <c r="BU572" s="208"/>
      <c r="BV572" s="315"/>
    </row>
    <row r="573" spans="6:74"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315"/>
      <c r="AU573" s="208"/>
      <c r="AV573" s="92"/>
      <c r="AW573" s="92"/>
      <c r="AX573" s="315"/>
      <c r="AY573" s="215"/>
      <c r="AZ573" s="131"/>
      <c r="BA573" s="131"/>
      <c r="BB573" s="131"/>
      <c r="BC573" s="223"/>
      <c r="BD573" s="223"/>
      <c r="BE573" s="223"/>
      <c r="BF573" s="151"/>
      <c r="BG573" s="151"/>
      <c r="BH573" s="151"/>
      <c r="BI573" s="151"/>
      <c r="BJ573" s="151"/>
      <c r="BK573" s="151"/>
      <c r="BL573" s="151"/>
      <c r="BM573" s="151"/>
      <c r="BN573" s="208"/>
      <c r="BO573" s="92"/>
      <c r="BP573" s="92"/>
      <c r="BQ573" s="92"/>
      <c r="BR573" s="92"/>
      <c r="BS573" s="92"/>
      <c r="BT573" s="92"/>
      <c r="BU573" s="208"/>
      <c r="BV573" s="315"/>
    </row>
    <row r="574" spans="6:74"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315"/>
      <c r="AU574" s="208"/>
      <c r="AV574" s="92"/>
      <c r="AW574" s="92"/>
      <c r="AX574" s="315"/>
      <c r="AY574" s="215"/>
      <c r="AZ574" s="131"/>
      <c r="BA574" s="131"/>
      <c r="BB574" s="131"/>
      <c r="BC574" s="223"/>
      <c r="BD574" s="223"/>
      <c r="BE574" s="223"/>
      <c r="BF574" s="151"/>
      <c r="BG574" s="151"/>
      <c r="BH574" s="151"/>
      <c r="BI574" s="151"/>
      <c r="BJ574" s="151"/>
      <c r="BK574" s="151"/>
      <c r="BL574" s="151"/>
      <c r="BM574" s="151"/>
      <c r="BN574" s="208"/>
      <c r="BO574" s="92"/>
      <c r="BP574" s="92"/>
      <c r="BQ574" s="92"/>
      <c r="BR574" s="92"/>
      <c r="BS574" s="92"/>
      <c r="BT574" s="92"/>
      <c r="BU574" s="208"/>
      <c r="BV574" s="315"/>
    </row>
    <row r="575" spans="6:74"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315"/>
      <c r="AU575" s="208"/>
      <c r="AV575" s="92"/>
      <c r="AW575" s="92"/>
      <c r="AX575" s="315"/>
      <c r="AY575" s="215"/>
      <c r="AZ575" s="131"/>
      <c r="BA575" s="131"/>
      <c r="BB575" s="131"/>
      <c r="BC575" s="223"/>
      <c r="BD575" s="223"/>
      <c r="BE575" s="223"/>
      <c r="BF575" s="151"/>
      <c r="BG575" s="151"/>
      <c r="BH575" s="151"/>
      <c r="BI575" s="151"/>
      <c r="BJ575" s="151"/>
      <c r="BK575" s="151"/>
      <c r="BL575" s="151"/>
      <c r="BM575" s="151"/>
      <c r="BN575" s="208"/>
      <c r="BO575" s="92"/>
      <c r="BP575" s="92"/>
      <c r="BQ575" s="92"/>
      <c r="BR575" s="92"/>
      <c r="BS575" s="92"/>
      <c r="BT575" s="92"/>
      <c r="BU575" s="208"/>
      <c r="BV575" s="315"/>
    </row>
    <row r="576" spans="6:74"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315"/>
      <c r="AU576" s="208"/>
      <c r="AV576" s="92"/>
      <c r="AW576" s="92"/>
      <c r="AX576" s="315"/>
      <c r="AY576" s="215"/>
      <c r="AZ576" s="131"/>
      <c r="BA576" s="131"/>
      <c r="BB576" s="131"/>
      <c r="BC576" s="223"/>
      <c r="BD576" s="223"/>
      <c r="BE576" s="223"/>
      <c r="BF576" s="151"/>
      <c r="BG576" s="151"/>
      <c r="BH576" s="151"/>
      <c r="BI576" s="151"/>
      <c r="BJ576" s="151"/>
      <c r="BK576" s="151"/>
      <c r="BL576" s="151"/>
      <c r="BM576" s="151"/>
      <c r="BN576" s="208"/>
      <c r="BO576" s="92"/>
      <c r="BP576" s="92"/>
      <c r="BQ576" s="92"/>
      <c r="BR576" s="92"/>
      <c r="BS576" s="92"/>
      <c r="BT576" s="92"/>
      <c r="BU576" s="208"/>
      <c r="BV576" s="315"/>
    </row>
    <row r="577" spans="6:74"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315"/>
      <c r="AU577" s="208"/>
      <c r="AV577" s="92"/>
      <c r="AW577" s="92"/>
      <c r="AX577" s="315"/>
      <c r="AY577" s="215"/>
      <c r="AZ577" s="131"/>
      <c r="BA577" s="131"/>
      <c r="BB577" s="131"/>
      <c r="BC577" s="223"/>
      <c r="BD577" s="223"/>
      <c r="BE577" s="223"/>
      <c r="BF577" s="151"/>
      <c r="BG577" s="151"/>
      <c r="BH577" s="151"/>
      <c r="BI577" s="151"/>
      <c r="BJ577" s="151"/>
      <c r="BK577" s="151"/>
      <c r="BL577" s="151"/>
      <c r="BM577" s="151"/>
      <c r="BN577" s="208"/>
      <c r="BO577" s="92"/>
      <c r="BP577" s="92"/>
      <c r="BQ577" s="92"/>
      <c r="BR577" s="92"/>
      <c r="BS577" s="92"/>
      <c r="BT577" s="92"/>
      <c r="BU577" s="208"/>
      <c r="BV577" s="315"/>
    </row>
    <row r="578" spans="6:74"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315"/>
      <c r="AU578" s="208"/>
      <c r="AV578" s="92"/>
      <c r="AW578" s="92"/>
      <c r="AX578" s="315"/>
      <c r="AY578" s="215"/>
      <c r="AZ578" s="131"/>
      <c r="BA578" s="131"/>
      <c r="BB578" s="131"/>
      <c r="BC578" s="223"/>
      <c r="BD578" s="223"/>
      <c r="BE578" s="223"/>
      <c r="BF578" s="151"/>
      <c r="BG578" s="151"/>
      <c r="BH578" s="151"/>
      <c r="BI578" s="151"/>
      <c r="BJ578" s="151"/>
      <c r="BK578" s="151"/>
      <c r="BL578" s="151"/>
      <c r="BM578" s="151"/>
      <c r="BN578" s="208"/>
      <c r="BO578" s="92"/>
      <c r="BP578" s="92"/>
      <c r="BQ578" s="92"/>
      <c r="BR578" s="92"/>
      <c r="BS578" s="92"/>
      <c r="BT578" s="92"/>
      <c r="BU578" s="208"/>
      <c r="BV578" s="315"/>
    </row>
    <row r="579" spans="6:74"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315"/>
      <c r="AU579" s="208"/>
      <c r="AV579" s="92"/>
      <c r="AW579" s="92"/>
      <c r="AX579" s="315"/>
      <c r="AY579" s="215"/>
      <c r="AZ579" s="131"/>
      <c r="BA579" s="131"/>
      <c r="BB579" s="131"/>
      <c r="BC579" s="223"/>
      <c r="BD579" s="223"/>
      <c r="BE579" s="223"/>
      <c r="BF579" s="151"/>
      <c r="BG579" s="151"/>
      <c r="BH579" s="151"/>
      <c r="BI579" s="151"/>
      <c r="BJ579" s="151"/>
      <c r="BK579" s="151"/>
      <c r="BL579" s="151"/>
      <c r="BM579" s="151"/>
      <c r="BN579" s="208"/>
      <c r="BO579" s="92"/>
      <c r="BP579" s="92"/>
      <c r="BQ579" s="92"/>
      <c r="BR579" s="92"/>
      <c r="BS579" s="92"/>
      <c r="BT579" s="92"/>
      <c r="BU579" s="208"/>
      <c r="BV579" s="315"/>
    </row>
    <row r="580" spans="6:74"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315"/>
      <c r="AU580" s="208"/>
      <c r="AV580" s="92"/>
      <c r="AW580" s="92"/>
      <c r="AX580" s="315"/>
      <c r="AY580" s="215"/>
      <c r="AZ580" s="131"/>
      <c r="BA580" s="131"/>
      <c r="BB580" s="131"/>
      <c r="BC580" s="223"/>
      <c r="BD580" s="223"/>
      <c r="BE580" s="223"/>
      <c r="BF580" s="151"/>
      <c r="BG580" s="151"/>
      <c r="BH580" s="151"/>
      <c r="BI580" s="151"/>
      <c r="BJ580" s="151"/>
      <c r="BK580" s="151"/>
      <c r="BL580" s="151"/>
      <c r="BM580" s="151"/>
      <c r="BN580" s="208"/>
      <c r="BO580" s="92"/>
      <c r="BP580" s="92"/>
      <c r="BQ580" s="92"/>
      <c r="BR580" s="92"/>
      <c r="BS580" s="92"/>
      <c r="BT580" s="92"/>
      <c r="BU580" s="208"/>
      <c r="BV580" s="315"/>
    </row>
    <row r="581" spans="6:74"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315"/>
      <c r="AU581" s="208"/>
      <c r="AV581" s="92"/>
      <c r="AW581" s="92"/>
      <c r="AX581" s="315"/>
      <c r="AY581" s="215"/>
      <c r="AZ581" s="131"/>
      <c r="BA581" s="131"/>
      <c r="BB581" s="131"/>
      <c r="BC581" s="223"/>
      <c r="BD581" s="223"/>
      <c r="BE581" s="223"/>
      <c r="BF581" s="151"/>
      <c r="BG581" s="151"/>
      <c r="BH581" s="151"/>
      <c r="BI581" s="151"/>
      <c r="BJ581" s="151"/>
      <c r="BK581" s="151"/>
      <c r="BL581" s="151"/>
      <c r="BM581" s="151"/>
      <c r="BN581" s="208"/>
      <c r="BO581" s="92"/>
      <c r="BP581" s="92"/>
      <c r="BQ581" s="92"/>
      <c r="BR581" s="92"/>
      <c r="BS581" s="92"/>
      <c r="BT581" s="92"/>
      <c r="BU581" s="208"/>
      <c r="BV581" s="315"/>
    </row>
    <row r="582" spans="6:74"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315"/>
      <c r="AU582" s="208"/>
      <c r="AV582" s="92"/>
      <c r="AW582" s="92"/>
      <c r="AX582" s="315"/>
      <c r="AY582" s="215"/>
      <c r="AZ582" s="131"/>
      <c r="BA582" s="131"/>
      <c r="BB582" s="131"/>
      <c r="BC582" s="223"/>
      <c r="BD582" s="223"/>
      <c r="BE582" s="223"/>
      <c r="BF582" s="151"/>
      <c r="BG582" s="151"/>
      <c r="BH582" s="151"/>
      <c r="BI582" s="151"/>
      <c r="BJ582" s="151"/>
      <c r="BK582" s="151"/>
      <c r="BL582" s="151"/>
      <c r="BM582" s="151"/>
      <c r="BN582" s="208"/>
      <c r="BO582" s="92"/>
      <c r="BP582" s="92"/>
      <c r="BQ582" s="92"/>
      <c r="BR582" s="92"/>
      <c r="BS582" s="92"/>
      <c r="BT582" s="92"/>
      <c r="BU582" s="208"/>
      <c r="BV582" s="315"/>
    </row>
    <row r="583" spans="6:74"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315"/>
      <c r="AU583" s="208"/>
      <c r="AV583" s="92"/>
      <c r="AW583" s="92"/>
      <c r="AX583" s="315"/>
      <c r="AY583" s="215"/>
      <c r="AZ583" s="131"/>
      <c r="BA583" s="131"/>
      <c r="BB583" s="131"/>
      <c r="BC583" s="223"/>
      <c r="BD583" s="223"/>
      <c r="BE583" s="223"/>
      <c r="BF583" s="151"/>
      <c r="BG583" s="151"/>
      <c r="BH583" s="151"/>
      <c r="BI583" s="151"/>
      <c r="BJ583" s="151"/>
      <c r="BK583" s="151"/>
      <c r="BL583" s="151"/>
      <c r="BM583" s="151"/>
      <c r="BN583" s="208"/>
      <c r="BO583" s="92"/>
      <c r="BP583" s="92"/>
      <c r="BQ583" s="92"/>
      <c r="BR583" s="92"/>
      <c r="BS583" s="92"/>
      <c r="BT583" s="92"/>
      <c r="BU583" s="208"/>
      <c r="BV583" s="315"/>
    </row>
    <row r="584" spans="6:74"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315"/>
      <c r="AU584" s="208"/>
      <c r="AV584" s="92"/>
      <c r="AW584" s="92"/>
      <c r="AX584" s="315"/>
      <c r="AY584" s="215"/>
      <c r="AZ584" s="131"/>
      <c r="BA584" s="131"/>
      <c r="BB584" s="131"/>
      <c r="BC584" s="223"/>
      <c r="BD584" s="223"/>
      <c r="BE584" s="223"/>
      <c r="BF584" s="151"/>
      <c r="BG584" s="151"/>
      <c r="BH584" s="151"/>
      <c r="BI584" s="151"/>
      <c r="BJ584" s="151"/>
      <c r="BK584" s="151"/>
      <c r="BL584" s="151"/>
      <c r="BM584" s="151"/>
      <c r="BN584" s="208"/>
      <c r="BO584" s="92"/>
      <c r="BP584" s="92"/>
      <c r="BQ584" s="92"/>
      <c r="BR584" s="92"/>
      <c r="BS584" s="92"/>
      <c r="BT584" s="92"/>
      <c r="BU584" s="208"/>
      <c r="BV584" s="315"/>
    </row>
    <row r="585" spans="6:74"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315"/>
      <c r="AU585" s="208"/>
      <c r="AV585" s="92"/>
      <c r="AW585" s="92"/>
      <c r="AX585" s="315"/>
      <c r="AY585" s="215"/>
      <c r="AZ585" s="131"/>
      <c r="BA585" s="131"/>
      <c r="BB585" s="131"/>
      <c r="BC585" s="223"/>
      <c r="BD585" s="223"/>
      <c r="BE585" s="223"/>
      <c r="BF585" s="151"/>
      <c r="BG585" s="151"/>
      <c r="BH585" s="151"/>
      <c r="BI585" s="151"/>
      <c r="BJ585" s="151"/>
      <c r="BK585" s="151"/>
      <c r="BL585" s="151"/>
      <c r="BM585" s="151"/>
      <c r="BN585" s="208"/>
      <c r="BO585" s="92"/>
      <c r="BP585" s="92"/>
      <c r="BQ585" s="92"/>
      <c r="BR585" s="92"/>
      <c r="BS585" s="92"/>
      <c r="BT585" s="92"/>
      <c r="BU585" s="208"/>
      <c r="BV585" s="315"/>
    </row>
    <row r="586" spans="6:74"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315"/>
      <c r="AU586" s="208"/>
      <c r="AV586" s="92"/>
      <c r="AW586" s="92"/>
      <c r="AX586" s="315"/>
      <c r="AY586" s="215"/>
      <c r="AZ586" s="131"/>
      <c r="BA586" s="131"/>
      <c r="BB586" s="131"/>
      <c r="BC586" s="223"/>
      <c r="BD586" s="223"/>
      <c r="BE586" s="223"/>
      <c r="BF586" s="151"/>
      <c r="BG586" s="151"/>
      <c r="BH586" s="151"/>
      <c r="BI586" s="151"/>
      <c r="BJ586" s="151"/>
      <c r="BK586" s="151"/>
      <c r="BL586" s="151"/>
      <c r="BM586" s="151"/>
      <c r="BN586" s="208"/>
      <c r="BO586" s="92"/>
      <c r="BP586" s="92"/>
      <c r="BQ586" s="92"/>
      <c r="BR586" s="92"/>
      <c r="BS586" s="92"/>
      <c r="BT586" s="92"/>
      <c r="BU586" s="208"/>
      <c r="BV586" s="315"/>
    </row>
    <row r="587" spans="6:74"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315"/>
      <c r="AU587" s="208"/>
      <c r="AV587" s="92"/>
      <c r="AW587" s="92"/>
      <c r="AX587" s="315"/>
      <c r="AY587" s="215"/>
      <c r="AZ587" s="131"/>
      <c r="BA587" s="131"/>
      <c r="BB587" s="131"/>
      <c r="BC587" s="223"/>
      <c r="BD587" s="223"/>
      <c r="BE587" s="223"/>
      <c r="BF587" s="151"/>
      <c r="BG587" s="151"/>
      <c r="BH587" s="151"/>
      <c r="BI587" s="151"/>
      <c r="BJ587" s="151"/>
      <c r="BK587" s="151"/>
      <c r="BL587" s="151"/>
      <c r="BM587" s="151"/>
      <c r="BN587" s="208"/>
      <c r="BO587" s="92"/>
      <c r="BP587" s="92"/>
      <c r="BQ587" s="92"/>
      <c r="BR587" s="92"/>
      <c r="BS587" s="92"/>
      <c r="BT587" s="92"/>
      <c r="BU587" s="208"/>
      <c r="BV587" s="315"/>
    </row>
    <row r="588" spans="6:74"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315"/>
      <c r="AU588" s="208"/>
      <c r="AV588" s="92"/>
      <c r="AW588" s="92"/>
      <c r="AX588" s="315"/>
      <c r="AY588" s="215"/>
      <c r="AZ588" s="131"/>
      <c r="BA588" s="131"/>
      <c r="BB588" s="131"/>
      <c r="BC588" s="223"/>
      <c r="BD588" s="223"/>
      <c r="BE588" s="223"/>
      <c r="BF588" s="151"/>
      <c r="BG588" s="151"/>
      <c r="BH588" s="151"/>
      <c r="BI588" s="151"/>
      <c r="BJ588" s="151"/>
      <c r="BK588" s="151"/>
      <c r="BL588" s="151"/>
      <c r="BM588" s="151"/>
      <c r="BN588" s="208"/>
      <c r="BO588" s="92"/>
      <c r="BP588" s="92"/>
      <c r="BQ588" s="92"/>
      <c r="BR588" s="92"/>
      <c r="BS588" s="92"/>
      <c r="BT588" s="92"/>
      <c r="BU588" s="208"/>
      <c r="BV588" s="315"/>
    </row>
    <row r="589" spans="6:74"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315"/>
      <c r="AU589" s="208"/>
      <c r="AV589" s="92"/>
      <c r="AW589" s="92"/>
      <c r="AX589" s="315"/>
      <c r="AY589" s="215"/>
      <c r="AZ589" s="131"/>
      <c r="BA589" s="131"/>
      <c r="BB589" s="131"/>
      <c r="BC589" s="223"/>
      <c r="BD589" s="223"/>
      <c r="BE589" s="223"/>
      <c r="BF589" s="151"/>
      <c r="BG589" s="151"/>
      <c r="BH589" s="151"/>
      <c r="BI589" s="151"/>
      <c r="BJ589" s="151"/>
      <c r="BK589" s="151"/>
      <c r="BL589" s="151"/>
      <c r="BM589" s="151"/>
      <c r="BN589" s="208"/>
      <c r="BO589" s="92"/>
      <c r="BP589" s="92"/>
      <c r="BQ589" s="92"/>
      <c r="BR589" s="92"/>
      <c r="BS589" s="92"/>
      <c r="BT589" s="92"/>
      <c r="BU589" s="208"/>
      <c r="BV589" s="315"/>
    </row>
    <row r="590" spans="6:74"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315"/>
      <c r="AU590" s="208"/>
      <c r="AV590" s="92"/>
      <c r="AW590" s="92"/>
      <c r="AX590" s="315"/>
      <c r="AY590" s="215"/>
      <c r="AZ590" s="131"/>
      <c r="BA590" s="131"/>
      <c r="BB590" s="131"/>
      <c r="BC590" s="223"/>
      <c r="BD590" s="223"/>
      <c r="BE590" s="223"/>
      <c r="BF590" s="151"/>
      <c r="BG590" s="151"/>
      <c r="BH590" s="151"/>
      <c r="BI590" s="151"/>
      <c r="BJ590" s="151"/>
      <c r="BK590" s="151"/>
      <c r="BL590" s="151"/>
      <c r="BM590" s="151"/>
      <c r="BN590" s="208"/>
      <c r="BO590" s="92"/>
      <c r="BP590" s="92"/>
      <c r="BQ590" s="92"/>
      <c r="BR590" s="92"/>
      <c r="BS590" s="92"/>
      <c r="BT590" s="92"/>
      <c r="BU590" s="208"/>
      <c r="BV590" s="315"/>
    </row>
    <row r="591" spans="6:74"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315"/>
      <c r="AU591" s="208"/>
      <c r="AV591" s="92"/>
      <c r="AW591" s="92"/>
      <c r="AX591" s="315"/>
      <c r="AY591" s="215"/>
      <c r="AZ591" s="131"/>
      <c r="BA591" s="131"/>
      <c r="BB591" s="131"/>
      <c r="BC591" s="223"/>
      <c r="BD591" s="223"/>
      <c r="BE591" s="223"/>
      <c r="BF591" s="151"/>
      <c r="BG591" s="151"/>
      <c r="BH591" s="151"/>
      <c r="BI591" s="151"/>
      <c r="BJ591" s="151"/>
      <c r="BK591" s="151"/>
      <c r="BL591" s="151"/>
      <c r="BM591" s="151"/>
      <c r="BN591" s="208"/>
      <c r="BO591" s="92"/>
      <c r="BP591" s="92"/>
      <c r="BQ591" s="92"/>
      <c r="BR591" s="92"/>
      <c r="BS591" s="92"/>
      <c r="BT591" s="92"/>
      <c r="BU591" s="208"/>
      <c r="BV591" s="315"/>
    </row>
    <row r="592" spans="6:74"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315"/>
      <c r="AU592" s="208"/>
      <c r="AV592" s="92"/>
      <c r="AW592" s="92"/>
      <c r="AX592" s="315"/>
      <c r="AY592" s="215"/>
      <c r="AZ592" s="131"/>
      <c r="BA592" s="131"/>
      <c r="BB592" s="131"/>
      <c r="BC592" s="223"/>
      <c r="BD592" s="223"/>
      <c r="BE592" s="223"/>
      <c r="BF592" s="151"/>
      <c r="BG592" s="151"/>
      <c r="BH592" s="151"/>
      <c r="BI592" s="151"/>
      <c r="BJ592" s="151"/>
      <c r="BK592" s="151"/>
      <c r="BL592" s="151"/>
      <c r="BM592" s="151"/>
      <c r="BN592" s="208"/>
      <c r="BO592" s="92"/>
      <c r="BP592" s="92"/>
      <c r="BQ592" s="92"/>
      <c r="BR592" s="92"/>
      <c r="BS592" s="92"/>
      <c r="BT592" s="92"/>
      <c r="BU592" s="208"/>
      <c r="BV592" s="315"/>
    </row>
    <row r="593" spans="6:74"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315"/>
      <c r="AU593" s="208"/>
      <c r="AV593" s="92"/>
      <c r="AW593" s="92"/>
      <c r="AX593" s="315"/>
      <c r="AY593" s="215"/>
      <c r="AZ593" s="131"/>
      <c r="BA593" s="131"/>
      <c r="BB593" s="131"/>
      <c r="BC593" s="223"/>
      <c r="BD593" s="223"/>
      <c r="BE593" s="223"/>
      <c r="BF593" s="151"/>
      <c r="BG593" s="151"/>
      <c r="BH593" s="151"/>
      <c r="BI593" s="151"/>
      <c r="BJ593" s="151"/>
      <c r="BK593" s="151"/>
      <c r="BL593" s="151"/>
      <c r="BM593" s="151"/>
      <c r="BN593" s="208"/>
      <c r="BO593" s="92"/>
      <c r="BP593" s="92"/>
      <c r="BQ593" s="92"/>
      <c r="BR593" s="92"/>
      <c r="BS593" s="92"/>
      <c r="BT593" s="92"/>
      <c r="BU593" s="208"/>
      <c r="BV593" s="315"/>
    </row>
    <row r="594" spans="6:74"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315"/>
      <c r="AU594" s="208"/>
      <c r="AV594" s="92"/>
      <c r="AW594" s="92"/>
      <c r="AX594" s="315"/>
      <c r="AY594" s="215"/>
      <c r="AZ594" s="131"/>
      <c r="BA594" s="131"/>
      <c r="BB594" s="131"/>
      <c r="BC594" s="223"/>
      <c r="BD594" s="223"/>
      <c r="BE594" s="223"/>
      <c r="BF594" s="151"/>
      <c r="BG594" s="151"/>
      <c r="BH594" s="151"/>
      <c r="BI594" s="151"/>
      <c r="BJ594" s="151"/>
      <c r="BK594" s="151"/>
      <c r="BL594" s="151"/>
      <c r="BM594" s="151"/>
      <c r="BN594" s="208"/>
      <c r="BO594" s="92"/>
      <c r="BP594" s="92"/>
      <c r="BQ594" s="92"/>
      <c r="BR594" s="92"/>
      <c r="BS594" s="92"/>
      <c r="BT594" s="92"/>
      <c r="BU594" s="208"/>
      <c r="BV594" s="315"/>
    </row>
    <row r="595" spans="6:74"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315"/>
      <c r="AU595" s="208"/>
      <c r="AV595" s="92"/>
      <c r="AW595" s="92"/>
      <c r="AX595" s="315"/>
      <c r="AY595" s="215"/>
      <c r="AZ595" s="131"/>
      <c r="BA595" s="131"/>
      <c r="BB595" s="131"/>
      <c r="BC595" s="223"/>
      <c r="BD595" s="223"/>
      <c r="BE595" s="223"/>
      <c r="BF595" s="151"/>
      <c r="BG595" s="151"/>
      <c r="BH595" s="151"/>
      <c r="BI595" s="151"/>
      <c r="BJ595" s="151"/>
      <c r="BK595" s="151"/>
      <c r="BL595" s="151"/>
      <c r="BM595" s="151"/>
      <c r="BN595" s="208"/>
      <c r="BO595" s="92"/>
      <c r="BP595" s="92"/>
      <c r="BQ595" s="92"/>
      <c r="BR595" s="92"/>
      <c r="BS595" s="92"/>
      <c r="BT595" s="92"/>
      <c r="BU595" s="208"/>
      <c r="BV595" s="315"/>
    </row>
    <row r="596" spans="6:74"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315"/>
      <c r="AU596" s="208"/>
      <c r="AV596" s="92"/>
      <c r="AW596" s="92"/>
      <c r="AX596" s="315"/>
      <c r="AY596" s="215"/>
      <c r="AZ596" s="131"/>
      <c r="BA596" s="131"/>
      <c r="BB596" s="131"/>
      <c r="BC596" s="223"/>
      <c r="BD596" s="223"/>
      <c r="BE596" s="223"/>
      <c r="BF596" s="151"/>
      <c r="BG596" s="151"/>
      <c r="BH596" s="151"/>
      <c r="BI596" s="151"/>
      <c r="BJ596" s="151"/>
      <c r="BK596" s="151"/>
      <c r="BL596" s="151"/>
      <c r="BM596" s="151"/>
      <c r="BN596" s="208"/>
      <c r="BO596" s="92"/>
      <c r="BP596" s="92"/>
      <c r="BQ596" s="92"/>
      <c r="BR596" s="92"/>
      <c r="BS596" s="92"/>
      <c r="BT596" s="92"/>
      <c r="BU596" s="208"/>
      <c r="BV596" s="315"/>
    </row>
    <row r="597" spans="6:74"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315"/>
      <c r="AU597" s="208"/>
      <c r="AV597" s="92"/>
      <c r="AW597" s="92"/>
      <c r="AX597" s="315"/>
      <c r="AY597" s="215"/>
      <c r="AZ597" s="131"/>
      <c r="BA597" s="131"/>
      <c r="BB597" s="131"/>
      <c r="BC597" s="223"/>
      <c r="BD597" s="223"/>
      <c r="BE597" s="223"/>
      <c r="BF597" s="151"/>
      <c r="BG597" s="151"/>
      <c r="BH597" s="151"/>
      <c r="BI597" s="151"/>
      <c r="BJ597" s="151"/>
      <c r="BK597" s="151"/>
      <c r="BL597" s="151"/>
      <c r="BM597" s="151"/>
      <c r="BN597" s="208"/>
      <c r="BO597" s="92"/>
      <c r="BP597" s="92"/>
      <c r="BQ597" s="92"/>
      <c r="BR597" s="92"/>
      <c r="BS597" s="92"/>
      <c r="BT597" s="92"/>
      <c r="BU597" s="208"/>
      <c r="BV597" s="315"/>
    </row>
    <row r="598" spans="6:74"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315"/>
      <c r="AU598" s="208"/>
      <c r="AV598" s="92"/>
      <c r="AW598" s="92"/>
      <c r="AX598" s="315"/>
      <c r="AY598" s="215"/>
      <c r="AZ598" s="131"/>
      <c r="BA598" s="131"/>
      <c r="BB598" s="131"/>
      <c r="BC598" s="223"/>
      <c r="BD598" s="223"/>
      <c r="BE598" s="223"/>
      <c r="BF598" s="151"/>
      <c r="BG598" s="151"/>
      <c r="BH598" s="151"/>
      <c r="BI598" s="151"/>
      <c r="BJ598" s="151"/>
      <c r="BK598" s="151"/>
      <c r="BL598" s="151"/>
      <c r="BM598" s="151"/>
      <c r="BN598" s="208"/>
      <c r="BO598" s="92"/>
      <c r="BP598" s="92"/>
      <c r="BQ598" s="92"/>
      <c r="BR598" s="92"/>
      <c r="BS598" s="92"/>
      <c r="BT598" s="92"/>
      <c r="BU598" s="208"/>
      <c r="BV598" s="315"/>
    </row>
    <row r="599" spans="6:74"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315"/>
      <c r="AU599" s="208"/>
      <c r="AV599" s="92"/>
      <c r="AW599" s="92"/>
      <c r="AX599" s="315"/>
      <c r="AY599" s="215"/>
      <c r="AZ599" s="131"/>
      <c r="BA599" s="131"/>
      <c r="BB599" s="131"/>
      <c r="BC599" s="223"/>
      <c r="BD599" s="223"/>
      <c r="BE599" s="223"/>
      <c r="BF599" s="151"/>
      <c r="BG599" s="151"/>
      <c r="BH599" s="151"/>
      <c r="BI599" s="151"/>
      <c r="BJ599" s="151"/>
      <c r="BK599" s="151"/>
      <c r="BL599" s="151"/>
      <c r="BM599" s="151"/>
      <c r="BN599" s="208"/>
      <c r="BO599" s="92"/>
      <c r="BP599" s="92"/>
      <c r="BQ599" s="92"/>
      <c r="BR599" s="92"/>
      <c r="BS599" s="92"/>
      <c r="BT599" s="92"/>
      <c r="BU599" s="208"/>
      <c r="BV599" s="315"/>
    </row>
    <row r="600" spans="6:74"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315"/>
      <c r="AU600" s="208"/>
      <c r="AV600" s="92"/>
      <c r="AW600" s="92"/>
      <c r="AX600" s="315"/>
      <c r="AY600" s="215"/>
      <c r="AZ600" s="131"/>
      <c r="BA600" s="131"/>
      <c r="BB600" s="131"/>
      <c r="BC600" s="223"/>
      <c r="BD600" s="223"/>
      <c r="BE600" s="223"/>
      <c r="BF600" s="151"/>
      <c r="BG600" s="151"/>
      <c r="BH600" s="151"/>
      <c r="BI600" s="151"/>
      <c r="BJ600" s="151"/>
      <c r="BK600" s="151"/>
      <c r="BL600" s="151"/>
      <c r="BM600" s="151"/>
      <c r="BN600" s="208"/>
      <c r="BO600" s="92"/>
      <c r="BP600" s="92"/>
      <c r="BQ600" s="92"/>
      <c r="BR600" s="92"/>
      <c r="BS600" s="92"/>
      <c r="BT600" s="92"/>
      <c r="BU600" s="208"/>
      <c r="BV600" s="315"/>
    </row>
    <row r="601" spans="6:74"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315"/>
      <c r="AU601" s="208"/>
      <c r="AV601" s="92"/>
      <c r="AW601" s="92"/>
      <c r="AX601" s="315"/>
      <c r="AY601" s="215"/>
      <c r="AZ601" s="131"/>
      <c r="BA601" s="131"/>
      <c r="BB601" s="131"/>
      <c r="BC601" s="223"/>
      <c r="BD601" s="223"/>
      <c r="BE601" s="223"/>
      <c r="BF601" s="151"/>
      <c r="BG601" s="151"/>
      <c r="BH601" s="151"/>
      <c r="BI601" s="151"/>
      <c r="BJ601" s="151"/>
      <c r="BK601" s="151"/>
      <c r="BL601" s="151"/>
      <c r="BM601" s="151"/>
      <c r="BN601" s="208"/>
      <c r="BO601" s="92"/>
      <c r="BP601" s="92"/>
      <c r="BQ601" s="92"/>
      <c r="BR601" s="92"/>
      <c r="BS601" s="92"/>
      <c r="BT601" s="92"/>
      <c r="BU601" s="208"/>
      <c r="BV601" s="315"/>
    </row>
    <row r="602" spans="6:74"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315"/>
      <c r="AU602" s="208"/>
      <c r="AV602" s="92"/>
      <c r="AW602" s="92"/>
      <c r="AX602" s="315"/>
      <c r="AY602" s="215"/>
      <c r="AZ602" s="131"/>
      <c r="BA602" s="131"/>
      <c r="BB602" s="131"/>
      <c r="BC602" s="223"/>
      <c r="BD602" s="223"/>
      <c r="BE602" s="223"/>
      <c r="BF602" s="151"/>
      <c r="BG602" s="151"/>
      <c r="BH602" s="151"/>
      <c r="BI602" s="151"/>
      <c r="BJ602" s="151"/>
      <c r="BK602" s="151"/>
      <c r="BL602" s="151"/>
      <c r="BM602" s="151"/>
      <c r="BN602" s="208"/>
      <c r="BO602" s="92"/>
      <c r="BP602" s="92"/>
      <c r="BQ602" s="92"/>
      <c r="BR602" s="92"/>
      <c r="BS602" s="92"/>
      <c r="BT602" s="92"/>
      <c r="BU602" s="208"/>
      <c r="BV602" s="315"/>
    </row>
    <row r="603" spans="6:74"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315"/>
      <c r="AU603" s="208"/>
      <c r="AV603" s="92"/>
      <c r="AW603" s="92"/>
      <c r="AX603" s="315"/>
      <c r="AY603" s="215"/>
      <c r="AZ603" s="131"/>
      <c r="BA603" s="131"/>
      <c r="BB603" s="131"/>
      <c r="BC603" s="223"/>
      <c r="BD603" s="223"/>
      <c r="BE603" s="223"/>
      <c r="BF603" s="151"/>
      <c r="BG603" s="151"/>
      <c r="BH603" s="151"/>
      <c r="BI603" s="151"/>
      <c r="BJ603" s="151"/>
      <c r="BK603" s="151"/>
      <c r="BL603" s="151"/>
      <c r="BM603" s="151"/>
      <c r="BN603" s="208"/>
      <c r="BO603" s="92"/>
      <c r="BP603" s="92"/>
      <c r="BQ603" s="92"/>
      <c r="BR603" s="92"/>
      <c r="BS603" s="92"/>
      <c r="BT603" s="92"/>
      <c r="BU603" s="208"/>
      <c r="BV603" s="315"/>
    </row>
    <row r="604" spans="6:74"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315"/>
      <c r="AU604" s="208"/>
      <c r="AV604" s="92"/>
      <c r="AW604" s="92"/>
      <c r="AX604" s="315"/>
      <c r="AY604" s="215"/>
      <c r="AZ604" s="131"/>
      <c r="BA604" s="131"/>
      <c r="BB604" s="131"/>
      <c r="BC604" s="223"/>
      <c r="BD604" s="223"/>
      <c r="BE604" s="223"/>
      <c r="BF604" s="151"/>
      <c r="BG604" s="151"/>
      <c r="BH604" s="151"/>
      <c r="BI604" s="151"/>
      <c r="BJ604" s="151"/>
      <c r="BK604" s="151"/>
      <c r="BL604" s="151"/>
      <c r="BM604" s="151"/>
      <c r="BN604" s="208"/>
      <c r="BO604" s="92"/>
      <c r="BP604" s="92"/>
      <c r="BQ604" s="92"/>
      <c r="BR604" s="92"/>
      <c r="BS604" s="92"/>
      <c r="BT604" s="92"/>
      <c r="BU604" s="208"/>
      <c r="BV604" s="315"/>
    </row>
    <row r="605" spans="6:74"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315"/>
      <c r="AU605" s="208"/>
      <c r="AV605" s="92"/>
      <c r="AW605" s="92"/>
      <c r="AX605" s="315"/>
      <c r="AY605" s="215"/>
      <c r="AZ605" s="131"/>
      <c r="BA605" s="131"/>
      <c r="BB605" s="131"/>
      <c r="BC605" s="223"/>
      <c r="BD605" s="223"/>
      <c r="BE605" s="223"/>
      <c r="BF605" s="151"/>
      <c r="BG605" s="151"/>
      <c r="BH605" s="151"/>
      <c r="BI605" s="151"/>
      <c r="BJ605" s="151"/>
      <c r="BK605" s="151"/>
      <c r="BL605" s="151"/>
      <c r="BM605" s="151"/>
      <c r="BN605" s="208"/>
      <c r="BO605" s="92"/>
      <c r="BP605" s="92"/>
      <c r="BQ605" s="92"/>
      <c r="BR605" s="92"/>
      <c r="BS605" s="92"/>
      <c r="BT605" s="92"/>
      <c r="BU605" s="208"/>
      <c r="BV605" s="315"/>
    </row>
    <row r="606" spans="6:74"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315"/>
      <c r="AU606" s="208"/>
      <c r="AV606" s="92"/>
      <c r="AW606" s="92"/>
      <c r="AX606" s="315"/>
      <c r="AY606" s="215"/>
      <c r="AZ606" s="131"/>
      <c r="BA606" s="131"/>
      <c r="BB606" s="131"/>
      <c r="BC606" s="223"/>
      <c r="BD606" s="223"/>
      <c r="BE606" s="223"/>
      <c r="BF606" s="151"/>
      <c r="BG606" s="151"/>
      <c r="BH606" s="151"/>
      <c r="BI606" s="151"/>
      <c r="BJ606" s="151"/>
      <c r="BK606" s="151"/>
      <c r="BL606" s="151"/>
      <c r="BM606" s="151"/>
      <c r="BN606" s="208"/>
      <c r="BO606" s="92"/>
      <c r="BP606" s="92"/>
      <c r="BQ606" s="92"/>
      <c r="BR606" s="92"/>
      <c r="BS606" s="92"/>
      <c r="BT606" s="92"/>
      <c r="BU606" s="208"/>
      <c r="BV606" s="315"/>
    </row>
    <row r="607" spans="6:74"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315"/>
      <c r="AU607" s="208"/>
      <c r="AV607" s="92"/>
      <c r="AW607" s="92"/>
      <c r="AX607" s="315"/>
      <c r="AY607" s="215"/>
      <c r="AZ607" s="131"/>
      <c r="BA607" s="131"/>
      <c r="BB607" s="131"/>
      <c r="BC607" s="223"/>
      <c r="BD607" s="223"/>
      <c r="BE607" s="223"/>
      <c r="BF607" s="151"/>
      <c r="BG607" s="151"/>
      <c r="BH607" s="151"/>
      <c r="BI607" s="151"/>
      <c r="BJ607" s="151"/>
      <c r="BK607" s="151"/>
      <c r="BL607" s="151"/>
      <c r="BM607" s="151"/>
      <c r="BN607" s="208"/>
      <c r="BO607" s="92"/>
      <c r="BP607" s="92"/>
      <c r="BQ607" s="92"/>
      <c r="BR607" s="92"/>
      <c r="BS607" s="92"/>
      <c r="BT607" s="92"/>
      <c r="BU607" s="208"/>
      <c r="BV607" s="315"/>
    </row>
    <row r="608" spans="6:74"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315"/>
      <c r="AU608" s="208"/>
      <c r="AV608" s="92"/>
      <c r="AW608" s="92"/>
      <c r="AX608" s="315"/>
      <c r="AY608" s="215"/>
      <c r="AZ608" s="131"/>
      <c r="BA608" s="131"/>
      <c r="BB608" s="131"/>
      <c r="BC608" s="223"/>
      <c r="BD608" s="223"/>
      <c r="BE608" s="223"/>
      <c r="BF608" s="151"/>
      <c r="BG608" s="151"/>
      <c r="BH608" s="151"/>
      <c r="BI608" s="151"/>
      <c r="BJ608" s="151"/>
      <c r="BK608" s="151"/>
      <c r="BL608" s="151"/>
      <c r="BM608" s="151"/>
      <c r="BN608" s="208"/>
      <c r="BO608" s="92"/>
      <c r="BP608" s="92"/>
      <c r="BQ608" s="92"/>
      <c r="BR608" s="92"/>
      <c r="BS608" s="92"/>
      <c r="BT608" s="92"/>
      <c r="BU608" s="208"/>
      <c r="BV608" s="315"/>
    </row>
    <row r="609" spans="6:74"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315"/>
      <c r="AU609" s="208"/>
      <c r="AV609" s="92"/>
      <c r="AW609" s="92"/>
      <c r="AX609" s="315"/>
      <c r="AY609" s="215"/>
      <c r="AZ609" s="131"/>
      <c r="BA609" s="131"/>
      <c r="BB609" s="131"/>
      <c r="BC609" s="223"/>
      <c r="BD609" s="223"/>
      <c r="BE609" s="223"/>
      <c r="BF609" s="151"/>
      <c r="BG609" s="151"/>
      <c r="BH609" s="151"/>
      <c r="BI609" s="151"/>
      <c r="BJ609" s="151"/>
      <c r="BK609" s="151"/>
      <c r="BL609" s="151"/>
      <c r="BM609" s="151"/>
      <c r="BN609" s="208"/>
      <c r="BO609" s="92"/>
      <c r="BP609" s="92"/>
      <c r="BQ609" s="92"/>
      <c r="BR609" s="92"/>
      <c r="BS609" s="92"/>
      <c r="BT609" s="92"/>
      <c r="BU609" s="208"/>
      <c r="BV609" s="315"/>
    </row>
    <row r="610" spans="6:74"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315"/>
      <c r="AU610" s="208"/>
      <c r="AV610" s="92"/>
      <c r="AW610" s="92"/>
      <c r="AX610" s="315"/>
      <c r="AY610" s="215"/>
      <c r="AZ610" s="131"/>
      <c r="BA610" s="131"/>
      <c r="BB610" s="131"/>
      <c r="BC610" s="223"/>
      <c r="BD610" s="223"/>
      <c r="BE610" s="223"/>
      <c r="BF610" s="151"/>
      <c r="BG610" s="151"/>
      <c r="BH610" s="151"/>
      <c r="BI610" s="151"/>
      <c r="BJ610" s="151"/>
      <c r="BK610" s="151"/>
      <c r="BL610" s="151"/>
      <c r="BM610" s="151"/>
      <c r="BN610" s="208"/>
      <c r="BO610" s="92"/>
      <c r="BP610" s="92"/>
      <c r="BQ610" s="92"/>
      <c r="BR610" s="92"/>
      <c r="BS610" s="92"/>
      <c r="BT610" s="92"/>
      <c r="BU610" s="208"/>
      <c r="BV610" s="315"/>
    </row>
    <row r="611" spans="6:74"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315"/>
      <c r="AU611" s="208"/>
      <c r="AV611" s="92"/>
      <c r="AW611" s="92"/>
      <c r="AX611" s="315"/>
      <c r="AY611" s="215"/>
      <c r="AZ611" s="131"/>
      <c r="BA611" s="131"/>
      <c r="BB611" s="131"/>
      <c r="BC611" s="223"/>
      <c r="BD611" s="223"/>
      <c r="BE611" s="223"/>
      <c r="BF611" s="151"/>
      <c r="BG611" s="151"/>
      <c r="BH611" s="151"/>
      <c r="BI611" s="151"/>
      <c r="BJ611" s="151"/>
      <c r="BK611" s="151"/>
      <c r="BL611" s="151"/>
      <c r="BM611" s="151"/>
      <c r="BN611" s="208"/>
      <c r="BO611" s="92"/>
      <c r="BP611" s="92"/>
      <c r="BQ611" s="92"/>
      <c r="BR611" s="92"/>
      <c r="BS611" s="92"/>
      <c r="BT611" s="92"/>
      <c r="BU611" s="208"/>
      <c r="BV611" s="315"/>
    </row>
    <row r="612" spans="6:74"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315"/>
      <c r="AU612" s="208"/>
      <c r="AV612" s="92"/>
      <c r="AW612" s="92"/>
      <c r="AX612" s="315"/>
      <c r="AY612" s="215"/>
      <c r="AZ612" s="131"/>
      <c r="BA612" s="131"/>
      <c r="BB612" s="131"/>
      <c r="BC612" s="223"/>
      <c r="BD612" s="223"/>
      <c r="BE612" s="223"/>
      <c r="BF612" s="151"/>
      <c r="BG612" s="151"/>
      <c r="BH612" s="151"/>
      <c r="BI612" s="151"/>
      <c r="BJ612" s="151"/>
      <c r="BK612" s="151"/>
      <c r="BL612" s="151"/>
      <c r="BM612" s="151"/>
      <c r="BN612" s="208"/>
      <c r="BO612" s="92"/>
      <c r="BP612" s="92"/>
      <c r="BQ612" s="92"/>
      <c r="BR612" s="92"/>
      <c r="BS612" s="92"/>
      <c r="BT612" s="92"/>
      <c r="BU612" s="208"/>
      <c r="BV612" s="315"/>
    </row>
    <row r="613" spans="6:74"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315"/>
      <c r="AU613" s="208"/>
      <c r="AV613" s="92"/>
      <c r="AW613" s="92"/>
      <c r="AX613" s="315"/>
      <c r="AY613" s="215"/>
      <c r="AZ613" s="131"/>
      <c r="BA613" s="131"/>
      <c r="BB613" s="131"/>
      <c r="BC613" s="223"/>
      <c r="BD613" s="223"/>
      <c r="BE613" s="223"/>
      <c r="BF613" s="151"/>
      <c r="BG613" s="151"/>
      <c r="BH613" s="151"/>
      <c r="BI613" s="151"/>
      <c r="BJ613" s="151"/>
      <c r="BK613" s="151"/>
      <c r="BL613" s="151"/>
      <c r="BM613" s="151"/>
      <c r="BN613" s="208"/>
      <c r="BO613" s="92"/>
      <c r="BP613" s="92"/>
      <c r="BQ613" s="92"/>
      <c r="BR613" s="92"/>
      <c r="BS613" s="92"/>
      <c r="BT613" s="92"/>
      <c r="BU613" s="208"/>
      <c r="BV613" s="315"/>
    </row>
    <row r="614" spans="6:74"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315"/>
      <c r="AU614" s="208"/>
      <c r="AV614" s="92"/>
      <c r="AW614" s="92"/>
      <c r="AX614" s="315"/>
      <c r="AY614" s="215"/>
      <c r="AZ614" s="131"/>
      <c r="BA614" s="131"/>
      <c r="BB614" s="131"/>
      <c r="BC614" s="223"/>
      <c r="BD614" s="223"/>
      <c r="BE614" s="223"/>
      <c r="BF614" s="151"/>
      <c r="BG614" s="151"/>
      <c r="BH614" s="151"/>
      <c r="BI614" s="151"/>
      <c r="BJ614" s="151"/>
      <c r="BK614" s="151"/>
      <c r="BL614" s="151"/>
      <c r="BM614" s="151"/>
      <c r="BN614" s="208"/>
      <c r="BO614" s="92"/>
      <c r="BP614" s="92"/>
      <c r="BQ614" s="92"/>
      <c r="BR614" s="92"/>
      <c r="BS614" s="92"/>
      <c r="BT614" s="92"/>
      <c r="BU614" s="208"/>
      <c r="BV614" s="315"/>
    </row>
    <row r="615" spans="6:74"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315"/>
      <c r="AU615" s="208"/>
      <c r="AV615" s="92"/>
      <c r="AW615" s="92"/>
      <c r="AX615" s="315"/>
      <c r="AY615" s="215"/>
      <c r="AZ615" s="131"/>
      <c r="BA615" s="131"/>
      <c r="BB615" s="131"/>
      <c r="BC615" s="223"/>
      <c r="BD615" s="223"/>
      <c r="BE615" s="223"/>
      <c r="BF615" s="151"/>
      <c r="BG615" s="151"/>
      <c r="BH615" s="151"/>
      <c r="BI615" s="151"/>
      <c r="BJ615" s="151"/>
      <c r="BK615" s="151"/>
      <c r="BL615" s="151"/>
      <c r="BM615" s="151"/>
      <c r="BN615" s="208"/>
      <c r="BO615" s="92"/>
      <c r="BP615" s="92"/>
      <c r="BQ615" s="92"/>
      <c r="BR615" s="92"/>
      <c r="BS615" s="92"/>
      <c r="BT615" s="92"/>
      <c r="BU615" s="208"/>
      <c r="BV615" s="315"/>
    </row>
    <row r="616" spans="6:74"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315"/>
      <c r="AU616" s="208"/>
      <c r="AV616" s="92"/>
      <c r="AW616" s="92"/>
      <c r="AX616" s="315"/>
      <c r="AY616" s="215"/>
      <c r="AZ616" s="131"/>
      <c r="BA616" s="131"/>
      <c r="BB616" s="131"/>
      <c r="BC616" s="223"/>
      <c r="BD616" s="223"/>
      <c r="BE616" s="223"/>
      <c r="BF616" s="151"/>
      <c r="BG616" s="151"/>
      <c r="BH616" s="151"/>
      <c r="BI616" s="151"/>
      <c r="BJ616" s="151"/>
      <c r="BK616" s="151"/>
      <c r="BL616" s="151"/>
      <c r="BM616" s="151"/>
      <c r="BN616" s="208"/>
      <c r="BO616" s="92"/>
      <c r="BP616" s="92"/>
      <c r="BQ616" s="92"/>
      <c r="BR616" s="92"/>
      <c r="BS616" s="92"/>
      <c r="BT616" s="92"/>
      <c r="BU616" s="208"/>
      <c r="BV616" s="315"/>
    </row>
    <row r="617" spans="6:74"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315"/>
      <c r="AU617" s="208"/>
      <c r="AV617" s="92"/>
      <c r="AW617" s="92"/>
      <c r="AX617" s="315"/>
      <c r="AY617" s="215"/>
      <c r="AZ617" s="131"/>
      <c r="BA617" s="131"/>
      <c r="BB617" s="131"/>
      <c r="BC617" s="223"/>
      <c r="BD617" s="223"/>
      <c r="BE617" s="223"/>
      <c r="BF617" s="151"/>
      <c r="BG617" s="151"/>
      <c r="BH617" s="151"/>
      <c r="BI617" s="151"/>
      <c r="BJ617" s="151"/>
      <c r="BK617" s="151"/>
      <c r="BL617" s="151"/>
      <c r="BM617" s="151"/>
      <c r="BN617" s="208"/>
      <c r="BO617" s="92"/>
      <c r="BP617" s="92"/>
      <c r="BQ617" s="92"/>
      <c r="BR617" s="92"/>
      <c r="BS617" s="92"/>
      <c r="BT617" s="92"/>
      <c r="BU617" s="208"/>
      <c r="BV617" s="315"/>
    </row>
    <row r="618" spans="6:74"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315"/>
      <c r="AU618" s="208"/>
      <c r="AV618" s="92"/>
      <c r="AW618" s="92"/>
      <c r="AX618" s="315"/>
      <c r="AY618" s="215"/>
      <c r="AZ618" s="131"/>
      <c r="BA618" s="131"/>
      <c r="BB618" s="131"/>
      <c r="BC618" s="223"/>
      <c r="BD618" s="223"/>
      <c r="BE618" s="223"/>
      <c r="BF618" s="151"/>
      <c r="BG618" s="151"/>
      <c r="BH618" s="151"/>
      <c r="BI618" s="151"/>
      <c r="BJ618" s="151"/>
      <c r="BK618" s="151"/>
      <c r="BL618" s="151"/>
      <c r="BM618" s="151"/>
      <c r="BN618" s="208"/>
      <c r="BO618" s="92"/>
      <c r="BP618" s="92"/>
      <c r="BQ618" s="92"/>
      <c r="BR618" s="92"/>
      <c r="BS618" s="92"/>
      <c r="BT618" s="92"/>
      <c r="BU618" s="208"/>
      <c r="BV618" s="315"/>
    </row>
    <row r="619" spans="6:74"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315"/>
      <c r="AU619" s="208"/>
      <c r="AV619" s="92"/>
      <c r="AW619" s="92"/>
      <c r="AX619" s="315"/>
      <c r="AY619" s="215"/>
      <c r="AZ619" s="131"/>
      <c r="BA619" s="131"/>
      <c r="BB619" s="131"/>
      <c r="BC619" s="223"/>
      <c r="BD619" s="223"/>
      <c r="BE619" s="223"/>
      <c r="BF619" s="151"/>
      <c r="BG619" s="151"/>
      <c r="BH619" s="151"/>
      <c r="BI619" s="151"/>
      <c r="BJ619" s="151"/>
      <c r="BK619" s="151"/>
      <c r="BL619" s="151"/>
      <c r="BM619" s="151"/>
      <c r="BN619" s="208"/>
      <c r="BO619" s="92"/>
      <c r="BP619" s="92"/>
      <c r="BQ619" s="92"/>
      <c r="BR619" s="92"/>
      <c r="BS619" s="92"/>
      <c r="BT619" s="92"/>
      <c r="BU619" s="208"/>
      <c r="BV619" s="315"/>
    </row>
    <row r="620" spans="6:74"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315"/>
      <c r="AU620" s="208"/>
      <c r="AV620" s="92"/>
      <c r="AW620" s="92"/>
      <c r="AX620" s="315"/>
      <c r="AY620" s="215"/>
      <c r="AZ620" s="131"/>
      <c r="BA620" s="131"/>
      <c r="BB620" s="131"/>
      <c r="BC620" s="223"/>
      <c r="BD620" s="223"/>
      <c r="BE620" s="223"/>
      <c r="BF620" s="151"/>
      <c r="BG620" s="151"/>
      <c r="BH620" s="151"/>
      <c r="BI620" s="151"/>
      <c r="BJ620" s="151"/>
      <c r="BK620" s="151"/>
      <c r="BL620" s="151"/>
      <c r="BM620" s="151"/>
      <c r="BN620" s="208"/>
      <c r="BO620" s="92"/>
      <c r="BP620" s="92"/>
      <c r="BQ620" s="92"/>
      <c r="BR620" s="92"/>
      <c r="BS620" s="92"/>
      <c r="BT620" s="92"/>
      <c r="BU620" s="208"/>
      <c r="BV620" s="315"/>
    </row>
    <row r="621" spans="6:74"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315"/>
      <c r="AU621" s="208"/>
      <c r="AV621" s="92"/>
      <c r="AW621" s="92"/>
      <c r="AX621" s="315"/>
      <c r="AY621" s="215"/>
      <c r="AZ621" s="131"/>
      <c r="BA621" s="131"/>
      <c r="BB621" s="131"/>
      <c r="BC621" s="223"/>
      <c r="BD621" s="223"/>
      <c r="BE621" s="223"/>
      <c r="BF621" s="151"/>
      <c r="BG621" s="151"/>
      <c r="BH621" s="151"/>
      <c r="BI621" s="151"/>
      <c r="BJ621" s="151"/>
      <c r="BK621" s="151"/>
      <c r="BL621" s="151"/>
      <c r="BM621" s="151"/>
      <c r="BN621" s="208"/>
      <c r="BO621" s="92"/>
      <c r="BP621" s="92"/>
      <c r="BQ621" s="92"/>
      <c r="BR621" s="92"/>
      <c r="BS621" s="92"/>
      <c r="BT621" s="92"/>
      <c r="BU621" s="208"/>
      <c r="BV621" s="315"/>
    </row>
    <row r="622" spans="6:74"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315"/>
      <c r="AU622" s="208"/>
      <c r="AV622" s="92"/>
      <c r="AW622" s="92"/>
      <c r="AX622" s="315"/>
      <c r="AY622" s="215"/>
      <c r="AZ622" s="131"/>
      <c r="BA622" s="131"/>
      <c r="BB622" s="131"/>
      <c r="BC622" s="223"/>
      <c r="BD622" s="223"/>
      <c r="BE622" s="223"/>
      <c r="BF622" s="151"/>
      <c r="BG622" s="151"/>
      <c r="BH622" s="151"/>
      <c r="BI622" s="151"/>
      <c r="BJ622" s="151"/>
      <c r="BK622" s="151"/>
      <c r="BL622" s="151"/>
      <c r="BM622" s="151"/>
      <c r="BN622" s="208"/>
      <c r="BO622" s="92"/>
      <c r="BP622" s="92"/>
      <c r="BQ622" s="92"/>
      <c r="BR622" s="92"/>
      <c r="BS622" s="92"/>
      <c r="BT622" s="92"/>
      <c r="BU622" s="208"/>
      <c r="BV622" s="315"/>
    </row>
    <row r="623" spans="6:74"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315"/>
      <c r="AU623" s="208"/>
      <c r="AV623" s="92"/>
      <c r="AW623" s="92"/>
      <c r="AX623" s="315"/>
      <c r="AY623" s="215"/>
      <c r="AZ623" s="131"/>
      <c r="BA623" s="131"/>
      <c r="BB623" s="131"/>
      <c r="BC623" s="223"/>
      <c r="BD623" s="223"/>
      <c r="BE623" s="223"/>
      <c r="BF623" s="151"/>
      <c r="BG623" s="151"/>
      <c r="BH623" s="151"/>
      <c r="BI623" s="151"/>
      <c r="BJ623" s="151"/>
      <c r="BK623" s="151"/>
      <c r="BL623" s="151"/>
      <c r="BM623" s="151"/>
      <c r="BN623" s="208"/>
      <c r="BO623" s="92"/>
      <c r="BP623" s="92"/>
      <c r="BQ623" s="92"/>
      <c r="BR623" s="92"/>
      <c r="BS623" s="92"/>
      <c r="BT623" s="92"/>
      <c r="BU623" s="208"/>
      <c r="BV623" s="315"/>
    </row>
    <row r="624" spans="6:74"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315"/>
      <c r="AU624" s="208"/>
      <c r="AV624" s="92"/>
      <c r="AW624" s="92"/>
      <c r="AX624" s="315"/>
      <c r="AY624" s="215"/>
      <c r="AZ624" s="131"/>
      <c r="BA624" s="131"/>
      <c r="BB624" s="131"/>
      <c r="BC624" s="223"/>
      <c r="BD624" s="223"/>
      <c r="BE624" s="223"/>
      <c r="BF624" s="151"/>
      <c r="BG624" s="151"/>
      <c r="BH624" s="151"/>
      <c r="BI624" s="151"/>
      <c r="BJ624" s="151"/>
      <c r="BK624" s="151"/>
      <c r="BL624" s="151"/>
      <c r="BM624" s="151"/>
      <c r="BN624" s="208"/>
      <c r="BO624" s="92"/>
      <c r="BP624" s="92"/>
      <c r="BQ624" s="92"/>
      <c r="BR624" s="92"/>
      <c r="BS624" s="92"/>
      <c r="BT624" s="92"/>
      <c r="BU624" s="208"/>
      <c r="BV624" s="315"/>
    </row>
    <row r="625" spans="6:74"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315"/>
      <c r="AU625" s="208"/>
      <c r="AV625" s="92"/>
      <c r="AW625" s="92"/>
      <c r="AX625" s="315"/>
      <c r="AY625" s="215"/>
      <c r="AZ625" s="131"/>
      <c r="BA625" s="131"/>
      <c r="BB625" s="131"/>
      <c r="BC625" s="223"/>
      <c r="BD625" s="223"/>
      <c r="BE625" s="223"/>
      <c r="BF625" s="151"/>
      <c r="BG625" s="151"/>
      <c r="BH625" s="151"/>
      <c r="BI625" s="151"/>
      <c r="BJ625" s="151"/>
      <c r="BK625" s="151"/>
      <c r="BL625" s="151"/>
      <c r="BM625" s="151"/>
      <c r="BN625" s="208"/>
      <c r="BO625" s="92"/>
      <c r="BP625" s="92"/>
      <c r="BQ625" s="92"/>
      <c r="BR625" s="92"/>
      <c r="BS625" s="92"/>
      <c r="BT625" s="92"/>
      <c r="BU625" s="208"/>
      <c r="BV625" s="315"/>
    </row>
    <row r="626" spans="6:74"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315"/>
      <c r="AU626" s="208"/>
      <c r="AV626" s="92"/>
      <c r="AW626" s="92"/>
      <c r="AX626" s="315"/>
      <c r="AY626" s="215"/>
      <c r="AZ626" s="131"/>
      <c r="BA626" s="131"/>
      <c r="BB626" s="131"/>
      <c r="BC626" s="223"/>
      <c r="BD626" s="223"/>
      <c r="BE626" s="223"/>
      <c r="BF626" s="151"/>
      <c r="BG626" s="151"/>
      <c r="BH626" s="151"/>
      <c r="BI626" s="151"/>
      <c r="BJ626" s="151"/>
      <c r="BK626" s="151"/>
      <c r="BL626" s="151"/>
      <c r="BM626" s="151"/>
      <c r="BN626" s="208"/>
      <c r="BO626" s="92"/>
      <c r="BP626" s="92"/>
      <c r="BQ626" s="92"/>
      <c r="BR626" s="92"/>
      <c r="BS626" s="92"/>
      <c r="BT626" s="92"/>
      <c r="BU626" s="208"/>
      <c r="BV626" s="315"/>
    </row>
    <row r="627" spans="6:74"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315"/>
      <c r="AU627" s="208"/>
      <c r="AV627" s="92"/>
      <c r="AW627" s="92"/>
      <c r="AX627" s="315"/>
      <c r="AY627" s="215"/>
      <c r="AZ627" s="131"/>
      <c r="BA627" s="131"/>
      <c r="BB627" s="131"/>
      <c r="BC627" s="223"/>
      <c r="BD627" s="223"/>
      <c r="BE627" s="223"/>
      <c r="BF627" s="151"/>
      <c r="BG627" s="151"/>
      <c r="BH627" s="151"/>
      <c r="BI627" s="151"/>
      <c r="BJ627" s="151"/>
      <c r="BK627" s="151"/>
      <c r="BL627" s="151"/>
      <c r="BM627" s="151"/>
      <c r="BN627" s="208"/>
      <c r="BO627" s="92"/>
      <c r="BP627" s="92"/>
      <c r="BQ627" s="92"/>
      <c r="BR627" s="92"/>
      <c r="BS627" s="92"/>
      <c r="BT627" s="92"/>
      <c r="BU627" s="208"/>
      <c r="BV627" s="315"/>
    </row>
    <row r="628" spans="6:74"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315"/>
      <c r="AU628" s="208"/>
      <c r="AV628" s="92"/>
      <c r="AW628" s="92"/>
      <c r="AX628" s="315"/>
      <c r="AY628" s="215"/>
      <c r="AZ628" s="131"/>
      <c r="BA628" s="131"/>
      <c r="BB628" s="131"/>
      <c r="BC628" s="223"/>
      <c r="BD628" s="223"/>
      <c r="BE628" s="223"/>
      <c r="BF628" s="151"/>
      <c r="BG628" s="151"/>
      <c r="BH628" s="151"/>
      <c r="BI628" s="151"/>
      <c r="BJ628" s="151"/>
      <c r="BK628" s="151"/>
      <c r="BL628" s="151"/>
      <c r="BM628" s="151"/>
      <c r="BN628" s="208"/>
      <c r="BO628" s="92"/>
      <c r="BP628" s="92"/>
      <c r="BQ628" s="92"/>
      <c r="BR628" s="92"/>
      <c r="BS628" s="92"/>
      <c r="BT628" s="92"/>
      <c r="BU628" s="208"/>
      <c r="BV628" s="315"/>
    </row>
    <row r="629" spans="6:74"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315"/>
      <c r="AU629" s="208"/>
      <c r="AV629" s="92"/>
      <c r="AW629" s="92"/>
      <c r="AX629" s="315"/>
      <c r="AY629" s="215"/>
      <c r="AZ629" s="131"/>
      <c r="BA629" s="131"/>
      <c r="BB629" s="131"/>
      <c r="BC629" s="223"/>
      <c r="BD629" s="223"/>
      <c r="BE629" s="223"/>
      <c r="BF629" s="151"/>
      <c r="BG629" s="151"/>
      <c r="BH629" s="151"/>
      <c r="BI629" s="151"/>
      <c r="BJ629" s="151"/>
      <c r="BK629" s="151"/>
      <c r="BL629" s="151"/>
      <c r="BM629" s="151"/>
      <c r="BN629" s="208"/>
      <c r="BO629" s="92"/>
      <c r="BP629" s="92"/>
      <c r="BQ629" s="92"/>
      <c r="BR629" s="92"/>
      <c r="BS629" s="92"/>
      <c r="BT629" s="92"/>
      <c r="BU629" s="208"/>
      <c r="BV629" s="315"/>
    </row>
    <row r="630" spans="6:74"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315"/>
      <c r="AU630" s="208"/>
      <c r="AV630" s="92"/>
      <c r="AW630" s="92"/>
      <c r="AX630" s="315"/>
      <c r="AY630" s="215"/>
      <c r="AZ630" s="131"/>
      <c r="BA630" s="131"/>
      <c r="BB630" s="131"/>
      <c r="BC630" s="223"/>
      <c r="BD630" s="223"/>
      <c r="BE630" s="223"/>
      <c r="BF630" s="151"/>
      <c r="BG630" s="151"/>
      <c r="BH630" s="151"/>
      <c r="BI630" s="151"/>
      <c r="BJ630" s="151"/>
      <c r="BK630" s="151"/>
      <c r="BL630" s="151"/>
      <c r="BM630" s="151"/>
      <c r="BN630" s="208"/>
      <c r="BO630" s="92"/>
      <c r="BP630" s="92"/>
      <c r="BQ630" s="92"/>
      <c r="BR630" s="92"/>
      <c r="BS630" s="92"/>
      <c r="BT630" s="92"/>
      <c r="BU630" s="208"/>
      <c r="BV630" s="315"/>
    </row>
    <row r="631" spans="6:74"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315"/>
      <c r="AU631" s="208"/>
      <c r="AV631" s="92"/>
      <c r="AW631" s="92"/>
      <c r="AX631" s="315"/>
      <c r="AY631" s="215"/>
      <c r="AZ631" s="131"/>
      <c r="BA631" s="131"/>
      <c r="BB631" s="131"/>
      <c r="BC631" s="223"/>
      <c r="BD631" s="223"/>
      <c r="BE631" s="223"/>
      <c r="BF631" s="151"/>
      <c r="BG631" s="151"/>
      <c r="BH631" s="151"/>
      <c r="BI631" s="151"/>
      <c r="BJ631" s="151"/>
      <c r="BK631" s="151"/>
      <c r="BL631" s="151"/>
      <c r="BM631" s="151"/>
      <c r="BN631" s="208"/>
      <c r="BO631" s="92"/>
      <c r="BP631" s="92"/>
      <c r="BQ631" s="92"/>
      <c r="BR631" s="92"/>
      <c r="BS631" s="92"/>
      <c r="BT631" s="92"/>
      <c r="BU631" s="208"/>
      <c r="BV631" s="315"/>
    </row>
    <row r="632" spans="6:74"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315"/>
      <c r="AU632" s="208"/>
      <c r="AV632" s="92"/>
      <c r="AW632" s="92"/>
      <c r="AX632" s="315"/>
      <c r="AY632" s="215"/>
      <c r="AZ632" s="131"/>
      <c r="BA632" s="131"/>
      <c r="BB632" s="131"/>
      <c r="BC632" s="223"/>
      <c r="BD632" s="223"/>
      <c r="BE632" s="223"/>
      <c r="BF632" s="151"/>
      <c r="BG632" s="151"/>
      <c r="BH632" s="151"/>
      <c r="BI632" s="151"/>
      <c r="BJ632" s="151"/>
      <c r="BK632" s="151"/>
      <c r="BL632" s="151"/>
      <c r="BM632" s="151"/>
      <c r="BN632" s="208"/>
      <c r="BO632" s="92"/>
      <c r="BP632" s="92"/>
      <c r="BQ632" s="92"/>
      <c r="BR632" s="92"/>
      <c r="BS632" s="92"/>
      <c r="BT632" s="92"/>
      <c r="BU632" s="208"/>
      <c r="BV632" s="315"/>
    </row>
    <row r="633" spans="6:74"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315"/>
      <c r="AU633" s="208"/>
      <c r="AV633" s="92"/>
      <c r="AW633" s="92"/>
      <c r="AX633" s="315"/>
      <c r="AY633" s="215"/>
      <c r="AZ633" s="131"/>
      <c r="BA633" s="131"/>
      <c r="BB633" s="131"/>
      <c r="BC633" s="223"/>
      <c r="BD633" s="223"/>
      <c r="BE633" s="223"/>
      <c r="BF633" s="151"/>
      <c r="BG633" s="151"/>
      <c r="BH633" s="151"/>
      <c r="BI633" s="151"/>
      <c r="BJ633" s="151"/>
      <c r="BK633" s="151"/>
      <c r="BL633" s="151"/>
      <c r="BM633" s="151"/>
      <c r="BN633" s="208"/>
      <c r="BO633" s="92"/>
      <c r="BP633" s="92"/>
      <c r="BQ633" s="92"/>
      <c r="BR633" s="92"/>
      <c r="BS633" s="92"/>
      <c r="BT633" s="92"/>
      <c r="BU633" s="208"/>
      <c r="BV633" s="315"/>
    </row>
    <row r="634" spans="6:74"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315"/>
      <c r="AU634" s="208"/>
      <c r="AV634" s="92"/>
      <c r="AW634" s="92"/>
      <c r="AX634" s="315"/>
      <c r="AY634" s="215"/>
      <c r="AZ634" s="131"/>
      <c r="BA634" s="131"/>
      <c r="BB634" s="131"/>
      <c r="BC634" s="223"/>
      <c r="BD634" s="223"/>
      <c r="BE634" s="223"/>
      <c r="BF634" s="151"/>
      <c r="BG634" s="151"/>
      <c r="BH634" s="151"/>
      <c r="BI634" s="151"/>
      <c r="BJ634" s="151"/>
      <c r="BK634" s="151"/>
      <c r="BL634" s="151"/>
      <c r="BM634" s="151"/>
      <c r="BN634" s="208"/>
      <c r="BO634" s="92"/>
      <c r="BP634" s="92"/>
      <c r="BQ634" s="92"/>
      <c r="BR634" s="92"/>
      <c r="BS634" s="92"/>
      <c r="BT634" s="92"/>
      <c r="BU634" s="208"/>
      <c r="BV634" s="315"/>
    </row>
    <row r="635" spans="6:74"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315"/>
      <c r="AU635" s="208"/>
      <c r="AV635" s="92"/>
      <c r="AW635" s="92"/>
      <c r="AX635" s="315"/>
      <c r="AY635" s="215"/>
      <c r="AZ635" s="131"/>
      <c r="BA635" s="131"/>
      <c r="BB635" s="131"/>
      <c r="BC635" s="223"/>
      <c r="BD635" s="223"/>
      <c r="BE635" s="223"/>
      <c r="BF635" s="151"/>
      <c r="BG635" s="151"/>
      <c r="BH635" s="151"/>
      <c r="BI635" s="151"/>
      <c r="BJ635" s="151"/>
      <c r="BK635" s="151"/>
      <c r="BL635" s="151"/>
      <c r="BM635" s="151"/>
      <c r="BN635" s="208"/>
      <c r="BO635" s="92"/>
      <c r="BP635" s="92"/>
      <c r="BQ635" s="92"/>
      <c r="BR635" s="92"/>
      <c r="BS635" s="92"/>
      <c r="BT635" s="92"/>
      <c r="BU635" s="208"/>
      <c r="BV635" s="315"/>
    </row>
    <row r="636" spans="6:74"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315"/>
      <c r="AU636" s="208"/>
      <c r="AV636" s="92"/>
      <c r="AW636" s="92"/>
      <c r="AX636" s="315"/>
      <c r="AY636" s="215"/>
      <c r="AZ636" s="131"/>
      <c r="BA636" s="131"/>
      <c r="BB636" s="131"/>
      <c r="BC636" s="223"/>
      <c r="BD636" s="223"/>
      <c r="BE636" s="223"/>
      <c r="BF636" s="151"/>
      <c r="BG636" s="151"/>
      <c r="BH636" s="151"/>
      <c r="BI636" s="151"/>
      <c r="BJ636" s="151"/>
      <c r="BK636" s="151"/>
      <c r="BL636" s="151"/>
      <c r="BM636" s="151"/>
      <c r="BN636" s="208"/>
      <c r="BO636" s="92"/>
      <c r="BP636" s="92"/>
      <c r="BQ636" s="92"/>
      <c r="BR636" s="92"/>
      <c r="BS636" s="92"/>
      <c r="BT636" s="92"/>
      <c r="BU636" s="208"/>
      <c r="BV636" s="315"/>
    </row>
    <row r="637" spans="6:74"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315"/>
      <c r="AU637" s="208"/>
      <c r="AV637" s="92"/>
      <c r="AW637" s="92"/>
      <c r="AX637" s="315"/>
      <c r="AY637" s="215"/>
      <c r="AZ637" s="131"/>
      <c r="BA637" s="131"/>
      <c r="BB637" s="131"/>
      <c r="BC637" s="223"/>
      <c r="BD637" s="223"/>
      <c r="BE637" s="223"/>
      <c r="BF637" s="151"/>
      <c r="BG637" s="151"/>
      <c r="BH637" s="151"/>
      <c r="BI637" s="151"/>
      <c r="BJ637" s="151"/>
      <c r="BK637" s="151"/>
      <c r="BL637" s="151"/>
      <c r="BM637" s="151"/>
      <c r="BN637" s="208"/>
      <c r="BO637" s="92"/>
      <c r="BP637" s="92"/>
      <c r="BQ637" s="92"/>
      <c r="BR637" s="92"/>
      <c r="BS637" s="92"/>
      <c r="BT637" s="92"/>
      <c r="BU637" s="208"/>
      <c r="BV637" s="315"/>
    </row>
    <row r="638" spans="6:74"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315"/>
      <c r="AU638" s="208"/>
      <c r="AV638" s="92"/>
      <c r="AW638" s="92"/>
      <c r="AX638" s="315"/>
      <c r="AY638" s="215"/>
      <c r="AZ638" s="131"/>
      <c r="BA638" s="131"/>
      <c r="BB638" s="131"/>
      <c r="BC638" s="223"/>
      <c r="BD638" s="223"/>
      <c r="BE638" s="223"/>
      <c r="BF638" s="151"/>
      <c r="BG638" s="151"/>
      <c r="BH638" s="151"/>
      <c r="BI638" s="151"/>
      <c r="BJ638" s="151"/>
      <c r="BK638" s="151"/>
      <c r="BL638" s="151"/>
      <c r="BM638" s="151"/>
      <c r="BN638" s="208"/>
      <c r="BO638" s="92"/>
      <c r="BP638" s="92"/>
      <c r="BQ638" s="92"/>
      <c r="BR638" s="92"/>
      <c r="BS638" s="92"/>
      <c r="BT638" s="92"/>
      <c r="BU638" s="208"/>
      <c r="BV638" s="315"/>
    </row>
    <row r="639" spans="6:74"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315"/>
      <c r="AU639" s="208"/>
      <c r="AV639" s="92"/>
      <c r="AW639" s="92"/>
      <c r="AX639" s="315"/>
      <c r="AY639" s="215"/>
      <c r="AZ639" s="131"/>
      <c r="BA639" s="131"/>
      <c r="BB639" s="131"/>
      <c r="BC639" s="223"/>
      <c r="BD639" s="223"/>
      <c r="BE639" s="223"/>
      <c r="BF639" s="151"/>
      <c r="BG639" s="151"/>
      <c r="BH639" s="151"/>
      <c r="BI639" s="151"/>
      <c r="BJ639" s="151"/>
      <c r="BK639" s="151"/>
      <c r="BL639" s="151"/>
      <c r="BM639" s="151"/>
      <c r="BN639" s="208"/>
      <c r="BO639" s="92"/>
      <c r="BP639" s="92"/>
      <c r="BQ639" s="92"/>
      <c r="BR639" s="92"/>
      <c r="BS639" s="92"/>
      <c r="BT639" s="92"/>
      <c r="BU639" s="208"/>
      <c r="BV639" s="315"/>
    </row>
    <row r="640" spans="6:74"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315"/>
      <c r="AU640" s="208"/>
      <c r="AV640" s="92"/>
      <c r="AW640" s="92"/>
      <c r="AX640" s="315"/>
      <c r="AY640" s="215"/>
      <c r="AZ640" s="131"/>
      <c r="BA640" s="131"/>
      <c r="BB640" s="131"/>
      <c r="BC640" s="223"/>
      <c r="BD640" s="223"/>
      <c r="BE640" s="223"/>
      <c r="BF640" s="151"/>
      <c r="BG640" s="151"/>
      <c r="BH640" s="151"/>
      <c r="BI640" s="151"/>
      <c r="BJ640" s="151"/>
      <c r="BK640" s="151"/>
      <c r="BL640" s="151"/>
      <c r="BM640" s="151"/>
      <c r="BN640" s="208"/>
      <c r="BO640" s="92"/>
      <c r="BP640" s="92"/>
      <c r="BQ640" s="92"/>
      <c r="BR640" s="92"/>
      <c r="BS640" s="92"/>
      <c r="BT640" s="92"/>
      <c r="BU640" s="208"/>
      <c r="BV640" s="315"/>
    </row>
    <row r="641" spans="6:74"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315"/>
      <c r="AU641" s="208"/>
      <c r="AV641" s="92"/>
      <c r="AW641" s="92"/>
      <c r="AX641" s="315"/>
      <c r="AY641" s="215"/>
      <c r="AZ641" s="131"/>
      <c r="BA641" s="131"/>
      <c r="BB641" s="131"/>
      <c r="BC641" s="223"/>
      <c r="BD641" s="223"/>
      <c r="BE641" s="223"/>
      <c r="BF641" s="151"/>
      <c r="BG641" s="151"/>
      <c r="BH641" s="151"/>
      <c r="BI641" s="151"/>
      <c r="BJ641" s="151"/>
      <c r="BK641" s="151"/>
      <c r="BL641" s="151"/>
      <c r="BM641" s="151"/>
      <c r="BN641" s="208"/>
      <c r="BO641" s="92"/>
      <c r="BP641" s="92"/>
      <c r="BQ641" s="92"/>
      <c r="BR641" s="92"/>
      <c r="BS641" s="92"/>
      <c r="BT641" s="92"/>
      <c r="BU641" s="208"/>
      <c r="BV641" s="315"/>
    </row>
    <row r="642" spans="6:74"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315"/>
      <c r="AU642" s="208"/>
      <c r="AV642" s="92"/>
      <c r="AW642" s="92"/>
      <c r="AX642" s="315"/>
      <c r="AY642" s="215"/>
      <c r="AZ642" s="131"/>
      <c r="BA642" s="131"/>
      <c r="BB642" s="131"/>
      <c r="BC642" s="223"/>
      <c r="BD642" s="223"/>
      <c r="BE642" s="223"/>
      <c r="BF642" s="151"/>
      <c r="BG642" s="151"/>
      <c r="BH642" s="151"/>
      <c r="BI642" s="151"/>
      <c r="BJ642" s="151"/>
      <c r="BK642" s="151"/>
      <c r="BL642" s="151"/>
      <c r="BM642" s="151"/>
      <c r="BN642" s="208"/>
      <c r="BO642" s="92"/>
      <c r="BP642" s="92"/>
      <c r="BQ642" s="92"/>
      <c r="BR642" s="92"/>
      <c r="BS642" s="92"/>
      <c r="BT642" s="92"/>
      <c r="BU642" s="208"/>
      <c r="BV642" s="315"/>
    </row>
    <row r="643" spans="6:74"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315"/>
      <c r="AU643" s="208"/>
      <c r="AV643" s="92"/>
      <c r="AW643" s="92"/>
      <c r="AX643" s="315"/>
      <c r="AY643" s="215"/>
      <c r="AZ643" s="131"/>
      <c r="BA643" s="131"/>
      <c r="BB643" s="131"/>
      <c r="BC643" s="223"/>
      <c r="BD643" s="223"/>
      <c r="BE643" s="223"/>
      <c r="BF643" s="151"/>
      <c r="BG643" s="151"/>
      <c r="BH643" s="151"/>
      <c r="BI643" s="151"/>
      <c r="BJ643" s="151"/>
      <c r="BK643" s="151"/>
      <c r="BL643" s="151"/>
      <c r="BM643" s="151"/>
      <c r="BN643" s="208"/>
      <c r="BO643" s="92"/>
      <c r="BP643" s="92"/>
      <c r="BQ643" s="92"/>
      <c r="BR643" s="92"/>
      <c r="BS643" s="92"/>
      <c r="BT643" s="92"/>
      <c r="BU643" s="208"/>
      <c r="BV643" s="315"/>
    </row>
    <row r="644" spans="6:74"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315"/>
      <c r="AU644" s="208"/>
      <c r="AV644" s="92"/>
      <c r="AW644" s="92"/>
      <c r="AX644" s="315"/>
      <c r="AY644" s="215"/>
      <c r="AZ644" s="131"/>
      <c r="BA644" s="131"/>
      <c r="BB644" s="131"/>
      <c r="BC644" s="223"/>
      <c r="BD644" s="223"/>
      <c r="BE644" s="223"/>
      <c r="BF644" s="151"/>
      <c r="BG644" s="151"/>
      <c r="BH644" s="151"/>
      <c r="BI644" s="151"/>
      <c r="BJ644" s="151"/>
      <c r="BK644" s="151"/>
      <c r="BL644" s="151"/>
      <c r="BM644" s="151"/>
      <c r="BN644" s="208"/>
      <c r="BO644" s="92"/>
      <c r="BP644" s="92"/>
      <c r="BQ644" s="92"/>
      <c r="BR644" s="92"/>
      <c r="BS644" s="92"/>
      <c r="BT644" s="92"/>
      <c r="BU644" s="208"/>
      <c r="BV644" s="315"/>
    </row>
    <row r="645" spans="6:74"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315"/>
      <c r="AU645" s="208"/>
      <c r="AV645" s="92"/>
      <c r="AW645" s="92"/>
      <c r="AX645" s="315"/>
      <c r="AY645" s="215"/>
      <c r="AZ645" s="131"/>
      <c r="BA645" s="131"/>
      <c r="BB645" s="131"/>
      <c r="BC645" s="223"/>
      <c r="BD645" s="223"/>
      <c r="BE645" s="223"/>
      <c r="BF645" s="151"/>
      <c r="BG645" s="151"/>
      <c r="BH645" s="151"/>
      <c r="BI645" s="151"/>
      <c r="BJ645" s="151"/>
      <c r="BK645" s="151"/>
      <c r="BL645" s="151"/>
      <c r="BM645" s="151"/>
      <c r="BN645" s="208"/>
      <c r="BO645" s="92"/>
      <c r="BP645" s="92"/>
      <c r="BQ645" s="92"/>
      <c r="BR645" s="92"/>
      <c r="BS645" s="92"/>
      <c r="BT645" s="92"/>
      <c r="BU645" s="208"/>
      <c r="BV645" s="315"/>
    </row>
    <row r="646" spans="6:74"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315"/>
      <c r="AU646" s="208"/>
      <c r="AV646" s="92"/>
      <c r="AW646" s="92"/>
      <c r="AX646" s="315"/>
      <c r="AY646" s="215"/>
      <c r="AZ646" s="131"/>
      <c r="BA646" s="131"/>
      <c r="BB646" s="131"/>
      <c r="BC646" s="223"/>
      <c r="BD646" s="223"/>
      <c r="BE646" s="223"/>
      <c r="BF646" s="151"/>
      <c r="BG646" s="151"/>
      <c r="BH646" s="151"/>
      <c r="BI646" s="151"/>
      <c r="BJ646" s="151"/>
      <c r="BK646" s="151"/>
      <c r="BL646" s="151"/>
      <c r="BM646" s="151"/>
      <c r="BN646" s="208"/>
      <c r="BO646" s="92"/>
      <c r="BP646" s="92"/>
      <c r="BQ646" s="92"/>
      <c r="BR646" s="92"/>
      <c r="BS646" s="92"/>
      <c r="BT646" s="92"/>
      <c r="BU646" s="208"/>
      <c r="BV646" s="315"/>
    </row>
    <row r="647" spans="6:74"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315"/>
      <c r="AU647" s="208"/>
      <c r="AV647" s="92"/>
      <c r="AW647" s="92"/>
      <c r="AX647" s="315"/>
      <c r="AY647" s="215"/>
      <c r="AZ647" s="131"/>
      <c r="BA647" s="131"/>
      <c r="BB647" s="131"/>
      <c r="BC647" s="223"/>
      <c r="BD647" s="223"/>
      <c r="BE647" s="223"/>
      <c r="BF647" s="151"/>
      <c r="BG647" s="151"/>
      <c r="BH647" s="151"/>
      <c r="BI647" s="151"/>
      <c r="BJ647" s="151"/>
      <c r="BK647" s="151"/>
      <c r="BL647" s="151"/>
      <c r="BM647" s="151"/>
      <c r="BN647" s="208"/>
      <c r="BO647" s="92"/>
      <c r="BP647" s="92"/>
      <c r="BQ647" s="92"/>
      <c r="BR647" s="92"/>
      <c r="BS647" s="92"/>
      <c r="BT647" s="92"/>
      <c r="BU647" s="208"/>
      <c r="BV647" s="315"/>
    </row>
    <row r="648" spans="6:74"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315"/>
      <c r="AU648" s="208"/>
      <c r="AV648" s="92"/>
      <c r="AW648" s="92"/>
      <c r="AX648" s="315"/>
      <c r="AY648" s="215"/>
      <c r="AZ648" s="131"/>
      <c r="BA648" s="131"/>
      <c r="BB648" s="131"/>
      <c r="BC648" s="223"/>
      <c r="BD648" s="223"/>
      <c r="BE648" s="223"/>
      <c r="BF648" s="151"/>
      <c r="BG648" s="151"/>
      <c r="BH648" s="151"/>
      <c r="BI648" s="151"/>
      <c r="BJ648" s="151"/>
      <c r="BK648" s="151"/>
      <c r="BL648" s="151"/>
      <c r="BM648" s="151"/>
      <c r="BN648" s="208"/>
      <c r="BO648" s="92"/>
      <c r="BP648" s="92"/>
      <c r="BQ648" s="92"/>
      <c r="BR648" s="92"/>
      <c r="BS648" s="92"/>
      <c r="BT648" s="92"/>
      <c r="BU648" s="208"/>
      <c r="BV648" s="315"/>
    </row>
    <row r="649" spans="6:74"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315"/>
      <c r="AU649" s="208"/>
      <c r="AV649" s="92"/>
      <c r="AW649" s="92"/>
      <c r="AX649" s="315"/>
      <c r="AY649" s="215"/>
      <c r="AZ649" s="131"/>
      <c r="BA649" s="131"/>
      <c r="BB649" s="131"/>
      <c r="BC649" s="223"/>
      <c r="BD649" s="223"/>
      <c r="BE649" s="223"/>
      <c r="BF649" s="151"/>
      <c r="BG649" s="151"/>
      <c r="BH649" s="151"/>
      <c r="BI649" s="151"/>
      <c r="BJ649" s="151"/>
      <c r="BK649" s="151"/>
      <c r="BL649" s="151"/>
      <c r="BM649" s="151"/>
      <c r="BN649" s="208"/>
      <c r="BO649" s="92"/>
      <c r="BP649" s="92"/>
      <c r="BQ649" s="92"/>
      <c r="BR649" s="92"/>
      <c r="BS649" s="92"/>
      <c r="BT649" s="92"/>
      <c r="BU649" s="208"/>
      <c r="BV649" s="315"/>
    </row>
    <row r="650" spans="6:74"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315"/>
      <c r="AU650" s="208"/>
      <c r="AV650" s="92"/>
      <c r="AW650" s="92"/>
      <c r="AX650" s="315"/>
      <c r="AY650" s="215"/>
      <c r="AZ650" s="131"/>
      <c r="BA650" s="131"/>
      <c r="BB650" s="131"/>
      <c r="BC650" s="223"/>
      <c r="BD650" s="223"/>
      <c r="BE650" s="223"/>
      <c r="BF650" s="151"/>
      <c r="BG650" s="151"/>
      <c r="BH650" s="151"/>
      <c r="BI650" s="151"/>
      <c r="BJ650" s="151"/>
      <c r="BK650" s="151"/>
      <c r="BL650" s="151"/>
      <c r="BM650" s="151"/>
      <c r="BN650" s="208"/>
      <c r="BO650" s="92"/>
      <c r="BP650" s="92"/>
      <c r="BQ650" s="92"/>
      <c r="BR650" s="92"/>
      <c r="BS650" s="92"/>
      <c r="BT650" s="92"/>
      <c r="BU650" s="208"/>
      <c r="BV650" s="315"/>
    </row>
    <row r="651" spans="6:74"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315"/>
      <c r="AU651" s="208"/>
      <c r="AV651" s="92"/>
      <c r="AW651" s="92"/>
      <c r="AX651" s="315"/>
      <c r="AY651" s="215"/>
      <c r="AZ651" s="131"/>
      <c r="BA651" s="131"/>
      <c r="BB651" s="131"/>
      <c r="BC651" s="223"/>
      <c r="BD651" s="223"/>
      <c r="BE651" s="223"/>
      <c r="BF651" s="151"/>
      <c r="BG651" s="151"/>
      <c r="BH651" s="151"/>
      <c r="BI651" s="151"/>
      <c r="BJ651" s="151"/>
      <c r="BK651" s="151"/>
      <c r="BL651" s="151"/>
      <c r="BM651" s="151"/>
      <c r="BN651" s="208"/>
      <c r="BO651" s="92"/>
      <c r="BP651" s="92"/>
      <c r="BQ651" s="92"/>
      <c r="BR651" s="92"/>
      <c r="BS651" s="92"/>
      <c r="BT651" s="92"/>
      <c r="BU651" s="208"/>
      <c r="BV651" s="315"/>
    </row>
    <row r="652" spans="6:74"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315"/>
      <c r="AU652" s="208"/>
      <c r="AV652" s="92"/>
      <c r="AW652" s="92"/>
      <c r="AX652" s="315"/>
      <c r="AY652" s="215"/>
      <c r="AZ652" s="131"/>
      <c r="BA652" s="131"/>
      <c r="BB652" s="131"/>
      <c r="BC652" s="223"/>
      <c r="BD652" s="223"/>
      <c r="BE652" s="223"/>
      <c r="BF652" s="151"/>
      <c r="BG652" s="151"/>
      <c r="BH652" s="151"/>
      <c r="BI652" s="151"/>
      <c r="BJ652" s="151"/>
      <c r="BK652" s="151"/>
      <c r="BL652" s="151"/>
      <c r="BM652" s="151"/>
      <c r="BN652" s="208"/>
      <c r="BO652" s="92"/>
      <c r="BP652" s="92"/>
      <c r="BQ652" s="92"/>
      <c r="BR652" s="92"/>
      <c r="BS652" s="92"/>
      <c r="BT652" s="92"/>
      <c r="BU652" s="208"/>
      <c r="BV652" s="315"/>
    </row>
    <row r="653" spans="6:74"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315"/>
      <c r="AU653" s="208"/>
      <c r="AV653" s="92"/>
      <c r="AW653" s="92"/>
      <c r="AX653" s="315"/>
      <c r="AY653" s="215"/>
      <c r="AZ653" s="131"/>
      <c r="BA653" s="131"/>
      <c r="BB653" s="131"/>
      <c r="BC653" s="223"/>
      <c r="BD653" s="223"/>
      <c r="BE653" s="223"/>
      <c r="BF653" s="151"/>
      <c r="BG653" s="151"/>
      <c r="BH653" s="151"/>
      <c r="BI653" s="151"/>
      <c r="BJ653" s="151"/>
      <c r="BK653" s="151"/>
      <c r="BL653" s="151"/>
      <c r="BM653" s="151"/>
      <c r="BN653" s="208"/>
      <c r="BO653" s="92"/>
      <c r="BP653" s="92"/>
      <c r="BQ653" s="92"/>
      <c r="BR653" s="92"/>
      <c r="BS653" s="92"/>
      <c r="BT653" s="92"/>
      <c r="BU653" s="208"/>
      <c r="BV653" s="315"/>
    </row>
    <row r="654" spans="6:74"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315"/>
      <c r="AU654" s="208"/>
      <c r="AV654" s="92"/>
      <c r="AW654" s="92"/>
      <c r="AX654" s="315"/>
      <c r="AY654" s="215"/>
      <c r="AZ654" s="131"/>
      <c r="BA654" s="131"/>
      <c r="BB654" s="131"/>
      <c r="BC654" s="223"/>
      <c r="BD654" s="223"/>
      <c r="BE654" s="223"/>
      <c r="BF654" s="151"/>
      <c r="BG654" s="151"/>
      <c r="BH654" s="151"/>
      <c r="BI654" s="151"/>
      <c r="BJ654" s="151"/>
      <c r="BK654" s="151"/>
      <c r="BL654" s="151"/>
      <c r="BM654" s="151"/>
      <c r="BN654" s="208"/>
      <c r="BO654" s="92"/>
      <c r="BP654" s="92"/>
      <c r="BQ654" s="92"/>
      <c r="BR654" s="92"/>
      <c r="BS654" s="92"/>
      <c r="BT654" s="92"/>
      <c r="BU654" s="208"/>
      <c r="BV654" s="315"/>
    </row>
    <row r="655" spans="6:74"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315"/>
      <c r="AU655" s="208"/>
      <c r="AV655" s="92"/>
      <c r="AW655" s="92"/>
      <c r="AX655" s="315"/>
      <c r="AY655" s="215"/>
      <c r="AZ655" s="131"/>
      <c r="BA655" s="131"/>
      <c r="BB655" s="131"/>
      <c r="BC655" s="223"/>
      <c r="BD655" s="223"/>
      <c r="BE655" s="223"/>
      <c r="BF655" s="151"/>
      <c r="BG655" s="151"/>
      <c r="BH655" s="151"/>
      <c r="BI655" s="151"/>
      <c r="BJ655" s="151"/>
      <c r="BK655" s="151"/>
      <c r="BL655" s="151"/>
      <c r="BM655" s="151"/>
      <c r="BN655" s="208"/>
      <c r="BO655" s="92"/>
      <c r="BP655" s="92"/>
      <c r="BQ655" s="92"/>
      <c r="BR655" s="92"/>
      <c r="BS655" s="92"/>
      <c r="BT655" s="92"/>
      <c r="BU655" s="208"/>
      <c r="BV655" s="315"/>
    </row>
    <row r="656" spans="6:74"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315"/>
      <c r="AU656" s="208"/>
      <c r="AV656" s="92"/>
      <c r="AW656" s="92"/>
      <c r="AX656" s="315"/>
      <c r="AY656" s="215"/>
      <c r="AZ656" s="131"/>
      <c r="BA656" s="131"/>
      <c r="BB656" s="131"/>
      <c r="BC656" s="223"/>
      <c r="BD656" s="223"/>
      <c r="BE656" s="223"/>
      <c r="BF656" s="151"/>
      <c r="BG656" s="151"/>
      <c r="BH656" s="151"/>
      <c r="BI656" s="151"/>
      <c r="BJ656" s="151"/>
      <c r="BK656" s="151"/>
      <c r="BL656" s="151"/>
      <c r="BM656" s="151"/>
      <c r="BN656" s="208"/>
      <c r="BO656" s="92"/>
      <c r="BP656" s="92"/>
      <c r="BQ656" s="92"/>
      <c r="BR656" s="92"/>
      <c r="BS656" s="92"/>
      <c r="BT656" s="92"/>
      <c r="BU656" s="208"/>
      <c r="BV656" s="315"/>
    </row>
    <row r="657" spans="6:74"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315"/>
      <c r="AU657" s="208"/>
      <c r="AV657" s="92"/>
      <c r="AW657" s="92"/>
      <c r="AX657" s="315"/>
      <c r="AY657" s="215"/>
      <c r="AZ657" s="131"/>
      <c r="BA657" s="131"/>
      <c r="BB657" s="131"/>
      <c r="BC657" s="223"/>
      <c r="BD657" s="223"/>
      <c r="BE657" s="223"/>
      <c r="BF657" s="151"/>
      <c r="BG657" s="151"/>
      <c r="BH657" s="151"/>
      <c r="BI657" s="151"/>
      <c r="BJ657" s="151"/>
      <c r="BK657" s="151"/>
      <c r="BL657" s="151"/>
      <c r="BM657" s="151"/>
      <c r="BN657" s="208"/>
      <c r="BO657" s="92"/>
      <c r="BP657" s="92"/>
      <c r="BQ657" s="92"/>
      <c r="BR657" s="92"/>
      <c r="BS657" s="92"/>
      <c r="BT657" s="92"/>
      <c r="BU657" s="208"/>
      <c r="BV657" s="315"/>
    </row>
    <row r="658" spans="6:74"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315"/>
      <c r="AU658" s="208"/>
      <c r="AV658" s="92"/>
      <c r="AW658" s="92"/>
      <c r="AX658" s="315"/>
      <c r="AY658" s="215"/>
      <c r="AZ658" s="131"/>
      <c r="BA658" s="131"/>
      <c r="BB658" s="131"/>
      <c r="BC658" s="223"/>
      <c r="BD658" s="223"/>
      <c r="BE658" s="223"/>
      <c r="BF658" s="151"/>
      <c r="BG658" s="151"/>
      <c r="BH658" s="151"/>
      <c r="BI658" s="151"/>
      <c r="BJ658" s="151"/>
      <c r="BK658" s="151"/>
      <c r="BL658" s="151"/>
      <c r="BM658" s="151"/>
      <c r="BN658" s="208"/>
      <c r="BO658" s="92"/>
      <c r="BP658" s="92"/>
      <c r="BQ658" s="92"/>
      <c r="BR658" s="92"/>
      <c r="BS658" s="92"/>
      <c r="BT658" s="92"/>
      <c r="BU658" s="208"/>
      <c r="BV658" s="315"/>
    </row>
    <row r="659" spans="6:74"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315"/>
      <c r="AU659" s="208"/>
      <c r="AV659" s="92"/>
      <c r="AW659" s="92"/>
      <c r="AX659" s="315"/>
      <c r="AY659" s="215"/>
      <c r="AZ659" s="131"/>
      <c r="BA659" s="131"/>
      <c r="BB659" s="131"/>
      <c r="BC659" s="223"/>
      <c r="BD659" s="223"/>
      <c r="BE659" s="223"/>
      <c r="BF659" s="151"/>
      <c r="BG659" s="151"/>
      <c r="BH659" s="151"/>
      <c r="BI659" s="151"/>
      <c r="BJ659" s="151"/>
      <c r="BK659" s="151"/>
      <c r="BL659" s="151"/>
      <c r="BM659" s="151"/>
      <c r="BN659" s="208"/>
      <c r="BO659" s="92"/>
      <c r="BP659" s="92"/>
      <c r="BQ659" s="92"/>
      <c r="BR659" s="92"/>
      <c r="BS659" s="92"/>
      <c r="BT659" s="92"/>
      <c r="BU659" s="208"/>
      <c r="BV659" s="315"/>
    </row>
    <row r="660" spans="6:74"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315"/>
      <c r="AU660" s="208"/>
      <c r="AV660" s="92"/>
      <c r="AW660" s="92"/>
      <c r="AX660" s="315"/>
      <c r="AY660" s="215"/>
      <c r="AZ660" s="131"/>
      <c r="BA660" s="131"/>
      <c r="BB660" s="131"/>
      <c r="BC660" s="223"/>
      <c r="BD660" s="223"/>
      <c r="BE660" s="223"/>
      <c r="BF660" s="151"/>
      <c r="BG660" s="151"/>
      <c r="BH660" s="151"/>
      <c r="BI660" s="151"/>
      <c r="BJ660" s="151"/>
      <c r="BK660" s="151"/>
      <c r="BL660" s="151"/>
      <c r="BM660" s="151"/>
      <c r="BN660" s="208"/>
      <c r="BO660" s="92"/>
      <c r="BP660" s="92"/>
      <c r="BQ660" s="92"/>
      <c r="BR660" s="92"/>
      <c r="BS660" s="92"/>
      <c r="BT660" s="92"/>
      <c r="BU660" s="208"/>
      <c r="BV660" s="315"/>
    </row>
    <row r="661" spans="6:74"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315"/>
      <c r="AU661" s="208"/>
      <c r="AV661" s="92"/>
      <c r="AW661" s="92"/>
      <c r="AX661" s="315"/>
      <c r="AY661" s="215"/>
      <c r="AZ661" s="131"/>
      <c r="BA661" s="131"/>
      <c r="BB661" s="131"/>
      <c r="BC661" s="223"/>
      <c r="BD661" s="223"/>
      <c r="BE661" s="223"/>
      <c r="BF661" s="151"/>
      <c r="BG661" s="151"/>
      <c r="BH661" s="151"/>
      <c r="BI661" s="151"/>
      <c r="BJ661" s="151"/>
      <c r="BK661" s="151"/>
      <c r="BL661" s="151"/>
      <c r="BM661" s="151"/>
      <c r="BN661" s="208"/>
      <c r="BO661" s="92"/>
      <c r="BP661" s="92"/>
      <c r="BQ661" s="92"/>
      <c r="BR661" s="92"/>
      <c r="BS661" s="92"/>
      <c r="BT661" s="92"/>
      <c r="BU661" s="208"/>
      <c r="BV661" s="315"/>
    </row>
    <row r="662" spans="6:74"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315"/>
      <c r="AU662" s="208"/>
      <c r="AV662" s="92"/>
      <c r="AW662" s="92"/>
      <c r="AX662" s="315"/>
      <c r="AY662" s="215"/>
      <c r="AZ662" s="131"/>
      <c r="BA662" s="131"/>
      <c r="BB662" s="131"/>
      <c r="BC662" s="223"/>
      <c r="BD662" s="223"/>
      <c r="BE662" s="223"/>
      <c r="BF662" s="151"/>
      <c r="BG662" s="151"/>
      <c r="BH662" s="151"/>
      <c r="BI662" s="151"/>
      <c r="BJ662" s="151"/>
      <c r="BK662" s="151"/>
      <c r="BL662" s="151"/>
      <c r="BM662" s="151"/>
      <c r="BN662" s="208"/>
      <c r="BO662" s="92"/>
      <c r="BP662" s="92"/>
      <c r="BQ662" s="92"/>
      <c r="BR662" s="92"/>
      <c r="BS662" s="92"/>
      <c r="BT662" s="92"/>
      <c r="BU662" s="208"/>
      <c r="BV662" s="315"/>
    </row>
    <row r="663" spans="6:74"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315"/>
      <c r="AU663" s="208"/>
      <c r="AV663" s="92"/>
      <c r="AW663" s="92"/>
      <c r="AX663" s="315"/>
      <c r="AY663" s="215"/>
      <c r="AZ663" s="131"/>
      <c r="BA663" s="131"/>
      <c r="BB663" s="131"/>
      <c r="BC663" s="223"/>
      <c r="BD663" s="223"/>
      <c r="BE663" s="223"/>
      <c r="BF663" s="151"/>
      <c r="BG663" s="151"/>
      <c r="BH663" s="151"/>
      <c r="BI663" s="151"/>
      <c r="BJ663" s="151"/>
      <c r="BK663" s="151"/>
      <c r="BL663" s="151"/>
      <c r="BM663" s="151"/>
      <c r="BN663" s="208"/>
      <c r="BO663" s="92"/>
      <c r="BP663" s="92"/>
      <c r="BQ663" s="92"/>
      <c r="BR663" s="92"/>
      <c r="BS663" s="92"/>
      <c r="BT663" s="92"/>
      <c r="BU663" s="208"/>
      <c r="BV663" s="315"/>
    </row>
    <row r="664" spans="6:74"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315"/>
      <c r="AU664" s="208"/>
      <c r="AV664" s="92"/>
      <c r="AW664" s="92"/>
      <c r="AX664" s="315"/>
      <c r="AY664" s="215"/>
      <c r="AZ664" s="131"/>
      <c r="BA664" s="131"/>
      <c r="BB664" s="131"/>
      <c r="BC664" s="223"/>
      <c r="BD664" s="223"/>
      <c r="BE664" s="223"/>
      <c r="BF664" s="151"/>
      <c r="BG664" s="151"/>
      <c r="BH664" s="151"/>
      <c r="BI664" s="151"/>
      <c r="BJ664" s="151"/>
      <c r="BK664" s="151"/>
      <c r="BL664" s="151"/>
      <c r="BM664" s="151"/>
      <c r="BN664" s="208"/>
      <c r="BO664" s="92"/>
      <c r="BP664" s="92"/>
      <c r="BQ664" s="92"/>
      <c r="BR664" s="92"/>
      <c r="BS664" s="92"/>
      <c r="BT664" s="92"/>
      <c r="BU664" s="208"/>
      <c r="BV664" s="315"/>
    </row>
    <row r="665" spans="6:74"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315"/>
      <c r="AU665" s="208"/>
      <c r="AV665" s="92"/>
      <c r="AW665" s="92"/>
      <c r="AX665" s="315"/>
      <c r="AY665" s="215"/>
      <c r="AZ665" s="131"/>
      <c r="BA665" s="131"/>
      <c r="BB665" s="131"/>
      <c r="BC665" s="223"/>
      <c r="BD665" s="223"/>
      <c r="BE665" s="223"/>
      <c r="BF665" s="151"/>
      <c r="BG665" s="151"/>
      <c r="BH665" s="151"/>
      <c r="BI665" s="151"/>
      <c r="BJ665" s="151"/>
      <c r="BK665" s="151"/>
      <c r="BL665" s="151"/>
      <c r="BM665" s="151"/>
      <c r="BN665" s="208"/>
      <c r="BO665" s="92"/>
      <c r="BP665" s="92"/>
      <c r="BQ665" s="92"/>
      <c r="BR665" s="92"/>
      <c r="BS665" s="92"/>
      <c r="BT665" s="92"/>
      <c r="BU665" s="208"/>
      <c r="BV665" s="315"/>
    </row>
    <row r="666" spans="6:74"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315"/>
      <c r="AU666" s="208"/>
      <c r="AV666" s="92"/>
      <c r="AW666" s="92"/>
      <c r="AX666" s="315"/>
      <c r="AY666" s="215"/>
      <c r="AZ666" s="131"/>
      <c r="BA666" s="131"/>
      <c r="BB666" s="131"/>
      <c r="BC666" s="223"/>
      <c r="BD666" s="223"/>
      <c r="BE666" s="223"/>
      <c r="BF666" s="151"/>
      <c r="BG666" s="151"/>
      <c r="BH666" s="151"/>
      <c r="BI666" s="151"/>
      <c r="BJ666" s="151"/>
      <c r="BK666" s="151"/>
      <c r="BL666" s="151"/>
      <c r="BM666" s="151"/>
      <c r="BN666" s="208"/>
      <c r="BO666" s="92"/>
      <c r="BP666" s="92"/>
      <c r="BQ666" s="92"/>
      <c r="BR666" s="92"/>
      <c r="BS666" s="92"/>
      <c r="BT666" s="92"/>
      <c r="BU666" s="208"/>
      <c r="BV666" s="315"/>
    </row>
    <row r="667" spans="6:74"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315"/>
      <c r="AU667" s="208"/>
      <c r="AV667" s="92"/>
      <c r="AW667" s="92"/>
      <c r="AX667" s="315"/>
      <c r="AY667" s="215"/>
      <c r="AZ667" s="131"/>
      <c r="BA667" s="131"/>
      <c r="BB667" s="131"/>
      <c r="BC667" s="223"/>
      <c r="BD667" s="223"/>
      <c r="BE667" s="223"/>
      <c r="BF667" s="151"/>
      <c r="BG667" s="151"/>
      <c r="BH667" s="151"/>
      <c r="BI667" s="151"/>
      <c r="BJ667" s="151"/>
      <c r="BK667" s="151"/>
      <c r="BL667" s="151"/>
      <c r="BM667" s="151"/>
      <c r="BN667" s="208"/>
      <c r="BO667" s="92"/>
      <c r="BP667" s="92"/>
      <c r="BQ667" s="92"/>
      <c r="BR667" s="92"/>
      <c r="BS667" s="92"/>
      <c r="BT667" s="92"/>
      <c r="BU667" s="208"/>
      <c r="BV667" s="315"/>
    </row>
    <row r="668" spans="6:74"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315"/>
      <c r="AU668" s="208"/>
      <c r="AV668" s="92"/>
      <c r="AW668" s="92"/>
      <c r="AX668" s="315"/>
      <c r="AY668" s="215"/>
      <c r="AZ668" s="131"/>
      <c r="BA668" s="131"/>
      <c r="BB668" s="131"/>
      <c r="BC668" s="223"/>
      <c r="BD668" s="223"/>
      <c r="BE668" s="223"/>
      <c r="BF668" s="151"/>
      <c r="BG668" s="151"/>
      <c r="BH668" s="151"/>
      <c r="BI668" s="151"/>
      <c r="BJ668" s="151"/>
      <c r="BK668" s="151"/>
      <c r="BL668" s="151"/>
      <c r="BM668" s="151"/>
      <c r="BN668" s="208"/>
      <c r="BO668" s="92"/>
      <c r="BP668" s="92"/>
      <c r="BQ668" s="92"/>
      <c r="BR668" s="92"/>
      <c r="BS668" s="92"/>
      <c r="BT668" s="92"/>
      <c r="BU668" s="208"/>
      <c r="BV668" s="315"/>
    </row>
    <row r="669" spans="6:74"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315"/>
      <c r="AU669" s="208"/>
      <c r="AV669" s="92"/>
      <c r="AW669" s="92"/>
      <c r="AX669" s="315"/>
      <c r="AY669" s="215"/>
      <c r="AZ669" s="131"/>
      <c r="BA669" s="131"/>
      <c r="BB669" s="131"/>
      <c r="BC669" s="223"/>
      <c r="BD669" s="223"/>
      <c r="BE669" s="223"/>
      <c r="BF669" s="151"/>
      <c r="BG669" s="151"/>
      <c r="BH669" s="151"/>
      <c r="BI669" s="151"/>
      <c r="BJ669" s="151"/>
      <c r="BK669" s="151"/>
      <c r="BL669" s="151"/>
      <c r="BM669" s="151"/>
      <c r="BN669" s="208"/>
      <c r="BO669" s="92"/>
      <c r="BP669" s="92"/>
      <c r="BQ669" s="92"/>
      <c r="BR669" s="92"/>
      <c r="BS669" s="92"/>
      <c r="BT669" s="92"/>
      <c r="BU669" s="208"/>
      <c r="BV669" s="315"/>
    </row>
    <row r="670" spans="6:74"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315"/>
      <c r="AU670" s="208"/>
      <c r="AV670" s="92"/>
      <c r="AW670" s="92"/>
      <c r="AX670" s="315"/>
      <c r="AY670" s="215"/>
      <c r="AZ670" s="131"/>
      <c r="BA670" s="131"/>
      <c r="BB670" s="131"/>
      <c r="BC670" s="223"/>
      <c r="BD670" s="223"/>
      <c r="BE670" s="223"/>
      <c r="BF670" s="151"/>
      <c r="BG670" s="151"/>
      <c r="BH670" s="151"/>
      <c r="BI670" s="151"/>
      <c r="BJ670" s="151"/>
      <c r="BK670" s="151"/>
      <c r="BL670" s="151"/>
      <c r="BM670" s="151"/>
      <c r="BN670" s="208"/>
      <c r="BO670" s="92"/>
      <c r="BP670" s="92"/>
      <c r="BQ670" s="92"/>
      <c r="BR670" s="92"/>
      <c r="BS670" s="92"/>
      <c r="BT670" s="92"/>
      <c r="BU670" s="208"/>
      <c r="BV670" s="315"/>
    </row>
    <row r="671" spans="6:74"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315"/>
      <c r="AU671" s="208"/>
      <c r="AV671" s="92"/>
      <c r="AW671" s="92"/>
      <c r="AX671" s="315"/>
      <c r="AY671" s="215"/>
      <c r="AZ671" s="131"/>
      <c r="BA671" s="131"/>
      <c r="BB671" s="131"/>
      <c r="BC671" s="223"/>
      <c r="BD671" s="223"/>
      <c r="BE671" s="223"/>
      <c r="BF671" s="151"/>
      <c r="BG671" s="151"/>
      <c r="BH671" s="151"/>
      <c r="BI671" s="151"/>
      <c r="BJ671" s="151"/>
      <c r="BK671" s="151"/>
      <c r="BL671" s="151"/>
      <c r="BM671" s="151"/>
      <c r="BN671" s="208"/>
      <c r="BO671" s="92"/>
      <c r="BP671" s="92"/>
      <c r="BQ671" s="92"/>
      <c r="BR671" s="92"/>
      <c r="BS671" s="92"/>
      <c r="BT671" s="92"/>
      <c r="BU671" s="208"/>
      <c r="BV671" s="315"/>
    </row>
    <row r="672" spans="6:74"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315"/>
      <c r="AU672" s="208"/>
      <c r="AV672" s="92"/>
      <c r="AW672" s="92"/>
      <c r="AX672" s="315"/>
      <c r="AY672" s="215"/>
      <c r="AZ672" s="131"/>
      <c r="BA672" s="131"/>
      <c r="BB672" s="131"/>
      <c r="BC672" s="223"/>
      <c r="BD672" s="223"/>
      <c r="BE672" s="223"/>
      <c r="BF672" s="151"/>
      <c r="BG672" s="151"/>
      <c r="BH672" s="151"/>
      <c r="BI672" s="151"/>
      <c r="BJ672" s="151"/>
      <c r="BK672" s="151"/>
      <c r="BL672" s="151"/>
      <c r="BM672" s="151"/>
      <c r="BN672" s="208"/>
      <c r="BO672" s="92"/>
      <c r="BP672" s="92"/>
      <c r="BQ672" s="92"/>
      <c r="BR672" s="92"/>
      <c r="BS672" s="92"/>
      <c r="BT672" s="92"/>
      <c r="BU672" s="208"/>
      <c r="BV672" s="315"/>
    </row>
    <row r="673" spans="6:74"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315"/>
      <c r="AU673" s="208"/>
      <c r="AV673" s="92"/>
      <c r="AW673" s="92"/>
      <c r="AX673" s="315"/>
      <c r="AY673" s="215"/>
      <c r="AZ673" s="131"/>
      <c r="BA673" s="131"/>
      <c r="BB673" s="131"/>
      <c r="BC673" s="223"/>
      <c r="BD673" s="223"/>
      <c r="BE673" s="223"/>
      <c r="BF673" s="151"/>
      <c r="BG673" s="151"/>
      <c r="BH673" s="151"/>
      <c r="BI673" s="151"/>
      <c r="BJ673" s="151"/>
      <c r="BK673" s="151"/>
      <c r="BL673" s="151"/>
      <c r="BM673" s="151"/>
      <c r="BN673" s="208"/>
      <c r="BO673" s="92"/>
      <c r="BP673" s="92"/>
      <c r="BQ673" s="92"/>
      <c r="BR673" s="92"/>
      <c r="BS673" s="92"/>
      <c r="BT673" s="92"/>
      <c r="BU673" s="208"/>
      <c r="BV673" s="315"/>
    </row>
    <row r="674" spans="6:74"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315"/>
      <c r="AU674" s="208"/>
      <c r="AV674" s="92"/>
      <c r="AW674" s="92"/>
      <c r="AX674" s="315"/>
      <c r="AY674" s="215"/>
      <c r="AZ674" s="131"/>
      <c r="BA674" s="131"/>
      <c r="BB674" s="131"/>
      <c r="BC674" s="223"/>
      <c r="BD674" s="223"/>
      <c r="BE674" s="223"/>
      <c r="BF674" s="151"/>
      <c r="BG674" s="151"/>
      <c r="BH674" s="151"/>
      <c r="BI674" s="151"/>
      <c r="BJ674" s="151"/>
      <c r="BK674" s="151"/>
      <c r="BL674" s="151"/>
      <c r="BM674" s="151"/>
      <c r="BN674" s="208"/>
      <c r="BO674" s="92"/>
      <c r="BP674" s="92"/>
      <c r="BQ674" s="92"/>
      <c r="BR674" s="92"/>
      <c r="BS674" s="92"/>
      <c r="BT674" s="92"/>
      <c r="BU674" s="208"/>
      <c r="BV674" s="315"/>
    </row>
    <row r="675" spans="6:74"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315"/>
      <c r="AU675" s="208"/>
      <c r="AV675" s="92"/>
      <c r="AW675" s="92"/>
      <c r="AX675" s="315"/>
      <c r="AY675" s="215"/>
      <c r="AZ675" s="131"/>
      <c r="BA675" s="131"/>
      <c r="BB675" s="131"/>
      <c r="BC675" s="223"/>
      <c r="BD675" s="223"/>
      <c r="BE675" s="223"/>
      <c r="BF675" s="151"/>
      <c r="BG675" s="151"/>
      <c r="BH675" s="151"/>
      <c r="BI675" s="151"/>
      <c r="BJ675" s="151"/>
      <c r="BK675" s="151"/>
      <c r="BL675" s="151"/>
      <c r="BM675" s="151"/>
      <c r="BN675" s="208"/>
      <c r="BO675" s="92"/>
      <c r="BP675" s="92"/>
      <c r="BQ675" s="92"/>
      <c r="BR675" s="92"/>
      <c r="BS675" s="92"/>
      <c r="BT675" s="92"/>
      <c r="BU675" s="208"/>
      <c r="BV675" s="315"/>
    </row>
    <row r="676" spans="6:74"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315"/>
      <c r="AU676" s="208"/>
      <c r="AV676" s="92"/>
      <c r="AW676" s="92"/>
      <c r="AX676" s="315"/>
      <c r="AY676" s="215"/>
      <c r="AZ676" s="131"/>
      <c r="BA676" s="131"/>
      <c r="BB676" s="131"/>
      <c r="BC676" s="223"/>
      <c r="BD676" s="223"/>
      <c r="BE676" s="223"/>
      <c r="BF676" s="151"/>
      <c r="BG676" s="151"/>
      <c r="BH676" s="151"/>
      <c r="BI676" s="151"/>
      <c r="BJ676" s="151"/>
      <c r="BK676" s="151"/>
      <c r="BL676" s="151"/>
      <c r="BM676" s="151"/>
      <c r="BN676" s="208"/>
      <c r="BO676" s="92"/>
      <c r="BP676" s="92"/>
      <c r="BQ676" s="92"/>
      <c r="BR676" s="92"/>
      <c r="BS676" s="92"/>
      <c r="BT676" s="92"/>
      <c r="BU676" s="208"/>
      <c r="BV676" s="315"/>
    </row>
    <row r="677" spans="6:74"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315"/>
      <c r="AU677" s="208"/>
      <c r="AV677" s="92"/>
      <c r="AW677" s="92"/>
      <c r="AX677" s="315"/>
      <c r="AY677" s="215"/>
      <c r="AZ677" s="131"/>
      <c r="BA677" s="131"/>
      <c r="BB677" s="131"/>
      <c r="BC677" s="223"/>
      <c r="BD677" s="223"/>
      <c r="BE677" s="223"/>
      <c r="BF677" s="151"/>
      <c r="BG677" s="151"/>
      <c r="BH677" s="151"/>
      <c r="BI677" s="151"/>
      <c r="BJ677" s="151"/>
      <c r="BK677" s="151"/>
      <c r="BL677" s="151"/>
      <c r="BM677" s="151"/>
      <c r="BN677" s="208"/>
      <c r="BO677" s="92"/>
      <c r="BP677" s="92"/>
      <c r="BQ677" s="92"/>
      <c r="BR677" s="92"/>
      <c r="BS677" s="92"/>
      <c r="BT677" s="92"/>
      <c r="BU677" s="208"/>
      <c r="BV677" s="315"/>
    </row>
    <row r="678" spans="6:74"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315"/>
      <c r="AU678" s="208"/>
      <c r="AV678" s="92"/>
      <c r="AW678" s="92"/>
      <c r="AX678" s="315"/>
      <c r="AY678" s="215"/>
      <c r="AZ678" s="131"/>
      <c r="BA678" s="131"/>
      <c r="BB678" s="131"/>
      <c r="BC678" s="223"/>
      <c r="BD678" s="223"/>
      <c r="BE678" s="223"/>
      <c r="BF678" s="151"/>
      <c r="BG678" s="151"/>
      <c r="BH678" s="151"/>
      <c r="BI678" s="151"/>
      <c r="BJ678" s="151"/>
      <c r="BK678" s="151"/>
      <c r="BL678" s="151"/>
      <c r="BM678" s="151"/>
      <c r="BN678" s="208"/>
      <c r="BO678" s="92"/>
      <c r="BP678" s="92"/>
      <c r="BQ678" s="92"/>
      <c r="BR678" s="92"/>
      <c r="BS678" s="92"/>
      <c r="BT678" s="92"/>
      <c r="BU678" s="208"/>
      <c r="BV678" s="315"/>
    </row>
    <row r="679" spans="6:74"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315"/>
      <c r="AU679" s="208"/>
      <c r="AV679" s="92"/>
      <c r="AW679" s="92"/>
      <c r="AX679" s="315"/>
      <c r="AY679" s="215"/>
      <c r="AZ679" s="131"/>
      <c r="BA679" s="131"/>
      <c r="BB679" s="131"/>
      <c r="BC679" s="223"/>
      <c r="BD679" s="223"/>
      <c r="BE679" s="223"/>
      <c r="BF679" s="151"/>
      <c r="BG679" s="151"/>
      <c r="BH679" s="151"/>
      <c r="BI679" s="151"/>
      <c r="BJ679" s="151"/>
      <c r="BK679" s="151"/>
      <c r="BL679" s="151"/>
      <c r="BM679" s="151"/>
      <c r="BN679" s="208"/>
      <c r="BO679" s="92"/>
      <c r="BP679" s="92"/>
      <c r="BQ679" s="92"/>
      <c r="BR679" s="92"/>
      <c r="BS679" s="92"/>
      <c r="BT679" s="92"/>
      <c r="BU679" s="208"/>
      <c r="BV679" s="315"/>
    </row>
    <row r="680" spans="6:74"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315"/>
      <c r="AU680" s="208"/>
      <c r="AV680" s="92"/>
      <c r="AW680" s="92"/>
      <c r="AX680" s="315"/>
      <c r="AY680" s="215"/>
      <c r="AZ680" s="131"/>
      <c r="BA680" s="131"/>
      <c r="BB680" s="131"/>
      <c r="BC680" s="223"/>
      <c r="BD680" s="223"/>
      <c r="BE680" s="223"/>
      <c r="BF680" s="151"/>
      <c r="BG680" s="151"/>
      <c r="BH680" s="151"/>
      <c r="BI680" s="151"/>
      <c r="BJ680" s="151"/>
      <c r="BK680" s="151"/>
      <c r="BL680" s="151"/>
      <c r="BM680" s="151"/>
      <c r="BN680" s="208"/>
      <c r="BO680" s="92"/>
      <c r="BP680" s="92"/>
      <c r="BQ680" s="92"/>
      <c r="BR680" s="92"/>
      <c r="BS680" s="92"/>
      <c r="BT680" s="92"/>
      <c r="BU680" s="208"/>
      <c r="BV680" s="315"/>
    </row>
    <row r="681" spans="6:74"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315"/>
      <c r="AU681" s="208"/>
      <c r="AV681" s="92"/>
      <c r="AW681" s="92"/>
      <c r="AX681" s="315"/>
      <c r="AY681" s="215"/>
      <c r="AZ681" s="131"/>
      <c r="BA681" s="131"/>
      <c r="BB681" s="131"/>
      <c r="BC681" s="223"/>
      <c r="BD681" s="223"/>
      <c r="BE681" s="223"/>
      <c r="BF681" s="151"/>
      <c r="BG681" s="151"/>
      <c r="BH681" s="151"/>
      <c r="BI681" s="151"/>
      <c r="BJ681" s="151"/>
      <c r="BK681" s="151"/>
      <c r="BL681" s="151"/>
      <c r="BM681" s="151"/>
      <c r="BN681" s="208"/>
      <c r="BO681" s="92"/>
      <c r="BP681" s="92"/>
      <c r="BQ681" s="92"/>
      <c r="BR681" s="92"/>
      <c r="BS681" s="92"/>
      <c r="BT681" s="92"/>
      <c r="BU681" s="208"/>
      <c r="BV681" s="315"/>
    </row>
    <row r="682" spans="6:74"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315"/>
      <c r="AU682" s="208"/>
      <c r="AV682" s="92"/>
      <c r="AW682" s="92"/>
      <c r="AX682" s="315"/>
      <c r="AY682" s="215"/>
      <c r="AZ682" s="131"/>
      <c r="BA682" s="131"/>
      <c r="BB682" s="131"/>
      <c r="BC682" s="223"/>
      <c r="BD682" s="223"/>
      <c r="BE682" s="223"/>
      <c r="BF682" s="151"/>
      <c r="BG682" s="151"/>
      <c r="BH682" s="151"/>
      <c r="BI682" s="151"/>
      <c r="BJ682" s="151"/>
      <c r="BK682" s="151"/>
      <c r="BL682" s="151"/>
      <c r="BM682" s="151"/>
      <c r="BN682" s="208"/>
      <c r="BO682" s="92"/>
      <c r="BP682" s="92"/>
      <c r="BQ682" s="92"/>
      <c r="BR682" s="92"/>
      <c r="BS682" s="92"/>
      <c r="BT682" s="92"/>
      <c r="BU682" s="208"/>
      <c r="BV682" s="315"/>
    </row>
    <row r="683" spans="6:74"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315"/>
      <c r="AU683" s="208"/>
      <c r="AV683" s="92"/>
      <c r="AW683" s="92"/>
      <c r="AX683" s="315"/>
      <c r="AY683" s="215"/>
      <c r="AZ683" s="131"/>
      <c r="BA683" s="131"/>
      <c r="BB683" s="131"/>
      <c r="BC683" s="223"/>
      <c r="BD683" s="223"/>
      <c r="BE683" s="223"/>
      <c r="BF683" s="151"/>
      <c r="BG683" s="151"/>
      <c r="BH683" s="151"/>
      <c r="BI683" s="151"/>
      <c r="BJ683" s="151"/>
      <c r="BK683" s="151"/>
      <c r="BL683" s="151"/>
      <c r="BM683" s="151"/>
      <c r="BN683" s="208"/>
      <c r="BO683" s="92"/>
      <c r="BP683" s="92"/>
      <c r="BQ683" s="92"/>
      <c r="BR683" s="92"/>
      <c r="BS683" s="92"/>
      <c r="BT683" s="92"/>
      <c r="BU683" s="208"/>
      <c r="BV683" s="315"/>
    </row>
    <row r="684" spans="6:74"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315"/>
      <c r="AU684" s="208"/>
      <c r="AV684" s="92"/>
      <c r="AW684" s="92"/>
      <c r="AX684" s="315"/>
      <c r="AY684" s="215"/>
      <c r="AZ684" s="131"/>
      <c r="BA684" s="131"/>
      <c r="BB684" s="131"/>
      <c r="BC684" s="223"/>
      <c r="BD684" s="223"/>
      <c r="BE684" s="223"/>
      <c r="BF684" s="151"/>
      <c r="BG684" s="151"/>
      <c r="BH684" s="151"/>
      <c r="BI684" s="151"/>
      <c r="BJ684" s="151"/>
      <c r="BK684" s="151"/>
      <c r="BL684" s="151"/>
      <c r="BM684" s="151"/>
      <c r="BN684" s="208"/>
      <c r="BO684" s="92"/>
      <c r="BP684" s="92"/>
      <c r="BQ684" s="92"/>
      <c r="BR684" s="92"/>
      <c r="BS684" s="92"/>
      <c r="BT684" s="92"/>
      <c r="BU684" s="208"/>
      <c r="BV684" s="315"/>
    </row>
    <row r="685" spans="6:74"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315"/>
      <c r="AU685" s="208"/>
      <c r="AV685" s="92"/>
      <c r="AW685" s="92"/>
      <c r="AX685" s="315"/>
      <c r="AY685" s="215"/>
      <c r="AZ685" s="131"/>
      <c r="BA685" s="131"/>
      <c r="BB685" s="131"/>
      <c r="BC685" s="223"/>
      <c r="BD685" s="223"/>
      <c r="BE685" s="223"/>
      <c r="BF685" s="151"/>
      <c r="BG685" s="151"/>
      <c r="BH685" s="151"/>
      <c r="BI685" s="151"/>
      <c r="BJ685" s="151"/>
      <c r="BK685" s="151"/>
      <c r="BL685" s="151"/>
      <c r="BM685" s="151"/>
      <c r="BN685" s="208"/>
      <c r="BO685" s="92"/>
      <c r="BP685" s="92"/>
      <c r="BQ685" s="92"/>
      <c r="BR685" s="92"/>
      <c r="BS685" s="92"/>
      <c r="BT685" s="92"/>
      <c r="BU685" s="208"/>
      <c r="BV685" s="315"/>
    </row>
    <row r="686" spans="6:74"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315"/>
      <c r="AU686" s="208"/>
      <c r="AV686" s="92"/>
      <c r="AW686" s="92"/>
      <c r="AX686" s="315"/>
      <c r="AY686" s="215"/>
      <c r="AZ686" s="131"/>
      <c r="BA686" s="131"/>
      <c r="BB686" s="131"/>
      <c r="BC686" s="223"/>
      <c r="BD686" s="223"/>
      <c r="BE686" s="223"/>
      <c r="BF686" s="151"/>
      <c r="BG686" s="151"/>
      <c r="BH686" s="151"/>
      <c r="BI686" s="151"/>
      <c r="BJ686" s="151"/>
      <c r="BK686" s="151"/>
      <c r="BL686" s="151"/>
      <c r="BM686" s="151"/>
      <c r="BN686" s="208"/>
      <c r="BO686" s="92"/>
      <c r="BP686" s="92"/>
      <c r="BQ686" s="92"/>
      <c r="BR686" s="92"/>
      <c r="BS686" s="92"/>
      <c r="BT686" s="92"/>
      <c r="BU686" s="208"/>
      <c r="BV686" s="315"/>
    </row>
    <row r="687" spans="6:74"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315"/>
      <c r="AU687" s="208"/>
      <c r="AV687" s="92"/>
      <c r="AW687" s="92"/>
      <c r="AX687" s="315"/>
      <c r="AY687" s="215"/>
      <c r="AZ687" s="131"/>
      <c r="BA687" s="131"/>
      <c r="BB687" s="131"/>
      <c r="BC687" s="223"/>
      <c r="BD687" s="223"/>
      <c r="BE687" s="223"/>
      <c r="BF687" s="151"/>
      <c r="BG687" s="151"/>
      <c r="BH687" s="151"/>
      <c r="BI687" s="151"/>
      <c r="BJ687" s="151"/>
      <c r="BK687" s="151"/>
      <c r="BL687" s="151"/>
      <c r="BM687" s="151"/>
      <c r="BN687" s="208"/>
      <c r="BO687" s="92"/>
      <c r="BP687" s="92"/>
      <c r="BQ687" s="92"/>
      <c r="BR687" s="92"/>
      <c r="BS687" s="92"/>
      <c r="BT687" s="92"/>
      <c r="BU687" s="208"/>
      <c r="BV687" s="315"/>
    </row>
    <row r="688" spans="6:74"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315"/>
      <c r="AU688" s="208"/>
      <c r="AV688" s="92"/>
      <c r="AW688" s="92"/>
      <c r="AX688" s="315"/>
      <c r="AY688" s="215"/>
      <c r="AZ688" s="131"/>
      <c r="BA688" s="131"/>
      <c r="BB688" s="131"/>
      <c r="BC688" s="223"/>
      <c r="BD688" s="223"/>
      <c r="BE688" s="223"/>
      <c r="BF688" s="151"/>
      <c r="BG688" s="151"/>
      <c r="BH688" s="151"/>
      <c r="BI688" s="151"/>
      <c r="BJ688" s="151"/>
      <c r="BK688" s="151"/>
      <c r="BL688" s="151"/>
      <c r="BM688" s="151"/>
      <c r="BN688" s="208"/>
      <c r="BO688" s="92"/>
      <c r="BP688" s="92"/>
      <c r="BQ688" s="92"/>
      <c r="BR688" s="92"/>
      <c r="BS688" s="92"/>
      <c r="BT688" s="92"/>
      <c r="BU688" s="208"/>
      <c r="BV688" s="315"/>
    </row>
    <row r="689" spans="6:74"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315"/>
      <c r="AU689" s="208"/>
      <c r="AV689" s="92"/>
      <c r="AW689" s="92"/>
      <c r="AX689" s="315"/>
      <c r="AY689" s="215"/>
      <c r="AZ689" s="131"/>
      <c r="BA689" s="131"/>
      <c r="BB689" s="131"/>
      <c r="BC689" s="223"/>
      <c r="BD689" s="223"/>
      <c r="BE689" s="223"/>
      <c r="BF689" s="151"/>
      <c r="BG689" s="151"/>
      <c r="BH689" s="151"/>
      <c r="BI689" s="151"/>
      <c r="BJ689" s="151"/>
      <c r="BK689" s="151"/>
      <c r="BL689" s="151"/>
      <c r="BM689" s="151"/>
      <c r="BN689" s="208"/>
      <c r="BO689" s="92"/>
      <c r="BP689" s="92"/>
      <c r="BQ689" s="92"/>
      <c r="BR689" s="92"/>
      <c r="BS689" s="92"/>
      <c r="BT689" s="92"/>
      <c r="BU689" s="208"/>
      <c r="BV689" s="315"/>
    </row>
    <row r="690" spans="6:74"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315"/>
      <c r="AU690" s="208"/>
      <c r="AV690" s="92"/>
      <c r="AW690" s="92"/>
      <c r="AX690" s="315"/>
      <c r="AY690" s="215"/>
      <c r="AZ690" s="131"/>
      <c r="BA690" s="131"/>
      <c r="BB690" s="131"/>
      <c r="BC690" s="223"/>
      <c r="BD690" s="223"/>
      <c r="BE690" s="223"/>
      <c r="BF690" s="151"/>
      <c r="BG690" s="151"/>
      <c r="BH690" s="151"/>
      <c r="BI690" s="151"/>
      <c r="BJ690" s="151"/>
      <c r="BK690" s="151"/>
      <c r="BL690" s="151"/>
      <c r="BM690" s="151"/>
      <c r="BN690" s="208"/>
      <c r="BO690" s="92"/>
      <c r="BP690" s="92"/>
      <c r="BQ690" s="92"/>
      <c r="BR690" s="92"/>
      <c r="BS690" s="92"/>
      <c r="BT690" s="92"/>
      <c r="BU690" s="208"/>
      <c r="BV690" s="315"/>
    </row>
    <row r="691" spans="6:74"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315"/>
      <c r="AU691" s="208"/>
      <c r="AV691" s="92"/>
      <c r="AW691" s="92"/>
      <c r="AX691" s="315"/>
      <c r="AY691" s="215"/>
      <c r="AZ691" s="131"/>
      <c r="BA691" s="131"/>
      <c r="BB691" s="131"/>
      <c r="BC691" s="223"/>
      <c r="BD691" s="223"/>
      <c r="BE691" s="223"/>
      <c r="BF691" s="151"/>
      <c r="BG691" s="151"/>
      <c r="BH691" s="151"/>
      <c r="BI691" s="151"/>
      <c r="BJ691" s="151"/>
      <c r="BK691" s="151"/>
      <c r="BL691" s="151"/>
      <c r="BM691" s="151"/>
      <c r="BN691" s="208"/>
      <c r="BO691" s="92"/>
      <c r="BP691" s="92"/>
      <c r="BQ691" s="92"/>
      <c r="BR691" s="92"/>
      <c r="BS691" s="92"/>
      <c r="BT691" s="92"/>
      <c r="BU691" s="208"/>
      <c r="BV691" s="315"/>
    </row>
    <row r="692" spans="6:74"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315"/>
      <c r="AU692" s="208"/>
      <c r="AV692" s="92"/>
      <c r="AW692" s="92"/>
      <c r="AX692" s="315"/>
      <c r="AY692" s="215"/>
      <c r="AZ692" s="131"/>
      <c r="BA692" s="131"/>
      <c r="BB692" s="131"/>
      <c r="BC692" s="223"/>
      <c r="BD692" s="223"/>
      <c r="BE692" s="223"/>
      <c r="BF692" s="151"/>
      <c r="BG692" s="151"/>
      <c r="BH692" s="151"/>
      <c r="BI692" s="151"/>
      <c r="BJ692" s="151"/>
      <c r="BK692" s="151"/>
      <c r="BL692" s="151"/>
      <c r="BM692" s="151"/>
      <c r="BN692" s="208"/>
      <c r="BO692" s="92"/>
      <c r="BP692" s="92"/>
      <c r="BQ692" s="92"/>
      <c r="BR692" s="92"/>
      <c r="BS692" s="92"/>
      <c r="BT692" s="92"/>
      <c r="BU692" s="208"/>
      <c r="BV692" s="315"/>
    </row>
    <row r="693" spans="6:74"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315"/>
      <c r="AU693" s="208"/>
      <c r="AV693" s="92"/>
      <c r="AW693" s="92"/>
      <c r="AX693" s="315"/>
      <c r="AY693" s="215"/>
      <c r="AZ693" s="131"/>
      <c r="BA693" s="131"/>
      <c r="BB693" s="131"/>
      <c r="BC693" s="223"/>
      <c r="BD693" s="223"/>
      <c r="BE693" s="223"/>
      <c r="BF693" s="151"/>
      <c r="BG693" s="151"/>
      <c r="BH693" s="151"/>
      <c r="BI693" s="151"/>
      <c r="BJ693" s="151"/>
      <c r="BK693" s="151"/>
      <c r="BL693" s="151"/>
      <c r="BM693" s="151"/>
      <c r="BN693" s="208"/>
      <c r="BO693" s="92"/>
      <c r="BP693" s="92"/>
      <c r="BQ693" s="92"/>
      <c r="BR693" s="92"/>
      <c r="BS693" s="92"/>
      <c r="BT693" s="92"/>
      <c r="BU693" s="208"/>
      <c r="BV693" s="315"/>
    </row>
    <row r="694" spans="6:74"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315"/>
      <c r="AU694" s="208"/>
      <c r="AV694" s="92"/>
      <c r="AW694" s="92"/>
      <c r="AX694" s="315"/>
      <c r="AY694" s="215"/>
      <c r="AZ694" s="131"/>
      <c r="BA694" s="131"/>
      <c r="BB694" s="131"/>
      <c r="BC694" s="223"/>
      <c r="BD694" s="223"/>
      <c r="BE694" s="223"/>
      <c r="BF694" s="151"/>
      <c r="BG694" s="151"/>
      <c r="BH694" s="151"/>
      <c r="BI694" s="151"/>
      <c r="BJ694" s="151"/>
      <c r="BK694" s="151"/>
      <c r="BL694" s="151"/>
      <c r="BM694" s="151"/>
      <c r="BN694" s="208"/>
      <c r="BO694" s="92"/>
      <c r="BP694" s="92"/>
      <c r="BQ694" s="92"/>
      <c r="BR694" s="92"/>
      <c r="BS694" s="92"/>
      <c r="BT694" s="92"/>
      <c r="BU694" s="208"/>
      <c r="BV694" s="315"/>
    </row>
    <row r="695" spans="6:74"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315"/>
      <c r="AU695" s="208"/>
      <c r="AV695" s="92"/>
      <c r="AW695" s="92"/>
      <c r="AX695" s="315"/>
      <c r="AY695" s="215"/>
      <c r="AZ695" s="131"/>
      <c r="BA695" s="131"/>
      <c r="BB695" s="131"/>
      <c r="BC695" s="223"/>
      <c r="BD695" s="223"/>
      <c r="BE695" s="223"/>
      <c r="BF695" s="151"/>
      <c r="BG695" s="151"/>
      <c r="BH695" s="151"/>
      <c r="BI695" s="151"/>
      <c r="BJ695" s="151"/>
      <c r="BK695" s="151"/>
      <c r="BL695" s="151"/>
      <c r="BM695" s="151"/>
      <c r="BN695" s="208"/>
      <c r="BO695" s="92"/>
      <c r="BP695" s="92"/>
      <c r="BQ695" s="92"/>
      <c r="BR695" s="92"/>
      <c r="BS695" s="92"/>
      <c r="BT695" s="92"/>
      <c r="BU695" s="208"/>
      <c r="BV695" s="315"/>
    </row>
    <row r="696" spans="6:74"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315"/>
      <c r="AU696" s="208"/>
      <c r="AV696" s="92"/>
      <c r="AW696" s="92"/>
      <c r="AX696" s="315"/>
      <c r="AY696" s="215"/>
      <c r="AZ696" s="131"/>
      <c r="BA696" s="131"/>
      <c r="BB696" s="131"/>
      <c r="BC696" s="223"/>
      <c r="BD696" s="223"/>
      <c r="BE696" s="223"/>
      <c r="BF696" s="151"/>
      <c r="BG696" s="151"/>
      <c r="BH696" s="151"/>
      <c r="BI696" s="151"/>
      <c r="BJ696" s="151"/>
      <c r="BK696" s="151"/>
      <c r="BL696" s="151"/>
      <c r="BM696" s="151"/>
      <c r="BN696" s="208"/>
      <c r="BO696" s="92"/>
      <c r="BP696" s="92"/>
      <c r="BQ696" s="92"/>
      <c r="BR696" s="92"/>
      <c r="BS696" s="92"/>
      <c r="BT696" s="92"/>
      <c r="BU696" s="208"/>
      <c r="BV696" s="315"/>
    </row>
    <row r="697" spans="6:74"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315"/>
      <c r="AU697" s="208"/>
      <c r="AV697" s="92"/>
      <c r="AW697" s="92"/>
      <c r="AX697" s="315"/>
      <c r="AY697" s="215"/>
      <c r="AZ697" s="131"/>
      <c r="BA697" s="131"/>
      <c r="BB697" s="131"/>
      <c r="BC697" s="223"/>
      <c r="BD697" s="223"/>
      <c r="BE697" s="223"/>
      <c r="BF697" s="151"/>
      <c r="BG697" s="151"/>
      <c r="BH697" s="151"/>
      <c r="BI697" s="151"/>
      <c r="BJ697" s="151"/>
      <c r="BK697" s="151"/>
      <c r="BL697" s="151"/>
      <c r="BM697" s="151"/>
      <c r="BN697" s="208"/>
      <c r="BO697" s="92"/>
      <c r="BP697" s="92"/>
      <c r="BQ697" s="92"/>
      <c r="BR697" s="92"/>
      <c r="BS697" s="92"/>
      <c r="BT697" s="92"/>
      <c r="BU697" s="208"/>
      <c r="BV697" s="315"/>
    </row>
    <row r="698" spans="6:74"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315"/>
      <c r="AU698" s="208"/>
      <c r="AV698" s="92"/>
      <c r="AW698" s="92"/>
      <c r="AX698" s="315"/>
      <c r="AY698" s="215"/>
      <c r="AZ698" s="131"/>
      <c r="BA698" s="131"/>
      <c r="BB698" s="131"/>
      <c r="BC698" s="223"/>
      <c r="BD698" s="223"/>
      <c r="BE698" s="223"/>
      <c r="BF698" s="151"/>
      <c r="BG698" s="151"/>
      <c r="BH698" s="151"/>
      <c r="BI698" s="151"/>
      <c r="BJ698" s="151"/>
      <c r="BK698" s="151"/>
      <c r="BL698" s="151"/>
      <c r="BM698" s="151"/>
      <c r="BN698" s="208"/>
      <c r="BO698" s="92"/>
      <c r="BP698" s="92"/>
      <c r="BQ698" s="92"/>
      <c r="BR698" s="92"/>
      <c r="BS698" s="92"/>
      <c r="BT698" s="92"/>
      <c r="BU698" s="208"/>
      <c r="BV698" s="315"/>
    </row>
    <row r="699" spans="6:74"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315"/>
      <c r="AU699" s="208"/>
      <c r="AV699" s="92"/>
      <c r="AW699" s="92"/>
      <c r="AX699" s="315"/>
      <c r="AY699" s="215"/>
      <c r="AZ699" s="131"/>
      <c r="BA699" s="131"/>
      <c r="BB699" s="131"/>
      <c r="BC699" s="223"/>
      <c r="BD699" s="223"/>
      <c r="BE699" s="223"/>
      <c r="BF699" s="151"/>
      <c r="BG699" s="151"/>
      <c r="BH699" s="151"/>
      <c r="BI699" s="151"/>
      <c r="BJ699" s="151"/>
      <c r="BK699" s="151"/>
      <c r="BL699" s="151"/>
      <c r="BM699" s="151"/>
      <c r="BN699" s="208"/>
      <c r="BO699" s="92"/>
      <c r="BP699" s="92"/>
      <c r="BQ699" s="92"/>
      <c r="BR699" s="92"/>
      <c r="BS699" s="92"/>
      <c r="BT699" s="92"/>
      <c r="BU699" s="208"/>
      <c r="BV699" s="315"/>
    </row>
    <row r="700" spans="6:74"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315"/>
      <c r="AU700" s="208"/>
      <c r="AV700" s="92"/>
      <c r="AW700" s="92"/>
      <c r="AX700" s="315"/>
      <c r="AY700" s="215"/>
      <c r="AZ700" s="131"/>
      <c r="BA700" s="131"/>
      <c r="BB700" s="131"/>
      <c r="BC700" s="223"/>
      <c r="BD700" s="223"/>
      <c r="BE700" s="223"/>
      <c r="BF700" s="151"/>
      <c r="BG700" s="151"/>
      <c r="BH700" s="151"/>
      <c r="BI700" s="151"/>
      <c r="BJ700" s="151"/>
      <c r="BK700" s="151"/>
      <c r="BL700" s="151"/>
      <c r="BM700" s="151"/>
      <c r="BN700" s="208"/>
      <c r="BO700" s="92"/>
      <c r="BP700" s="92"/>
      <c r="BQ700" s="92"/>
      <c r="BR700" s="92"/>
      <c r="BS700" s="92"/>
      <c r="BT700" s="92"/>
      <c r="BU700" s="208"/>
      <c r="BV700" s="315"/>
    </row>
    <row r="701" spans="6:74"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315"/>
      <c r="AU701" s="208"/>
      <c r="AV701" s="92"/>
      <c r="AW701" s="92"/>
      <c r="AX701" s="315"/>
      <c r="AY701" s="215"/>
      <c r="AZ701" s="131"/>
      <c r="BA701" s="131"/>
      <c r="BB701" s="131"/>
      <c r="BC701" s="223"/>
      <c r="BD701" s="223"/>
      <c r="BE701" s="223"/>
      <c r="BF701" s="151"/>
      <c r="BG701" s="151"/>
      <c r="BH701" s="151"/>
      <c r="BI701" s="151"/>
      <c r="BJ701" s="151"/>
      <c r="BK701" s="151"/>
      <c r="BL701" s="151"/>
      <c r="BM701" s="151"/>
      <c r="BN701" s="208"/>
      <c r="BO701" s="92"/>
      <c r="BP701" s="92"/>
      <c r="BQ701" s="92"/>
      <c r="BR701" s="92"/>
      <c r="BS701" s="92"/>
      <c r="BT701" s="92"/>
      <c r="BU701" s="208"/>
      <c r="BV701" s="315"/>
    </row>
    <row r="702" spans="6:74"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315"/>
      <c r="AU702" s="208"/>
      <c r="AV702" s="92"/>
      <c r="AW702" s="92"/>
      <c r="AX702" s="315"/>
      <c r="AY702" s="215"/>
      <c r="AZ702" s="131"/>
      <c r="BA702" s="131"/>
      <c r="BB702" s="131"/>
      <c r="BC702" s="223"/>
      <c r="BD702" s="223"/>
      <c r="BE702" s="223"/>
      <c r="BF702" s="151"/>
      <c r="BG702" s="151"/>
      <c r="BH702" s="151"/>
      <c r="BI702" s="151"/>
      <c r="BJ702" s="151"/>
      <c r="BK702" s="151"/>
      <c r="BL702" s="151"/>
      <c r="BM702" s="151"/>
      <c r="BN702" s="208"/>
      <c r="BO702" s="92"/>
      <c r="BP702" s="92"/>
      <c r="BQ702" s="92"/>
      <c r="BR702" s="92"/>
      <c r="BS702" s="92"/>
      <c r="BT702" s="92"/>
      <c r="BU702" s="208"/>
      <c r="BV702" s="315"/>
    </row>
    <row r="703" spans="6:74"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315"/>
      <c r="AU703" s="208"/>
      <c r="AV703" s="92"/>
      <c r="AW703" s="92"/>
      <c r="AX703" s="315"/>
      <c r="AY703" s="215"/>
      <c r="AZ703" s="131"/>
      <c r="BA703" s="131"/>
      <c r="BB703" s="131"/>
      <c r="BC703" s="223"/>
      <c r="BD703" s="223"/>
      <c r="BE703" s="223"/>
      <c r="BF703" s="151"/>
      <c r="BG703" s="151"/>
      <c r="BH703" s="151"/>
      <c r="BI703" s="151"/>
      <c r="BJ703" s="151"/>
      <c r="BK703" s="151"/>
      <c r="BL703" s="151"/>
      <c r="BM703" s="151"/>
      <c r="BN703" s="208"/>
      <c r="BO703" s="92"/>
      <c r="BP703" s="92"/>
      <c r="BQ703" s="92"/>
      <c r="BR703" s="92"/>
      <c r="BS703" s="92"/>
      <c r="BT703" s="92"/>
      <c r="BU703" s="208"/>
      <c r="BV703" s="315"/>
    </row>
    <row r="704" spans="6:74"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315"/>
      <c r="AU704" s="208"/>
      <c r="AV704" s="92"/>
      <c r="AW704" s="92"/>
      <c r="AX704" s="315"/>
      <c r="AY704" s="215"/>
      <c r="AZ704" s="131"/>
      <c r="BA704" s="131"/>
      <c r="BB704" s="131"/>
      <c r="BC704" s="223"/>
      <c r="BD704" s="223"/>
      <c r="BE704" s="223"/>
      <c r="BF704" s="151"/>
      <c r="BG704" s="151"/>
      <c r="BH704" s="151"/>
      <c r="BI704" s="151"/>
      <c r="BJ704" s="151"/>
      <c r="BK704" s="151"/>
      <c r="BL704" s="151"/>
      <c r="BM704" s="151"/>
      <c r="BN704" s="208"/>
      <c r="BO704" s="92"/>
      <c r="BP704" s="92"/>
      <c r="BQ704" s="92"/>
      <c r="BR704" s="92"/>
      <c r="BS704" s="92"/>
      <c r="BT704" s="92"/>
      <c r="BU704" s="208"/>
      <c r="BV704" s="315"/>
    </row>
    <row r="705" spans="6:74"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315"/>
      <c r="AU705" s="208"/>
      <c r="AV705" s="92"/>
      <c r="AW705" s="92"/>
      <c r="AX705" s="315"/>
      <c r="AY705" s="215"/>
      <c r="AZ705" s="131"/>
      <c r="BA705" s="131"/>
      <c r="BB705" s="131"/>
      <c r="BC705" s="223"/>
      <c r="BD705" s="223"/>
      <c r="BE705" s="223"/>
      <c r="BF705" s="151"/>
      <c r="BG705" s="151"/>
      <c r="BH705" s="151"/>
      <c r="BI705" s="151"/>
      <c r="BJ705" s="151"/>
      <c r="BK705" s="151"/>
      <c r="BL705" s="151"/>
      <c r="BM705" s="151"/>
      <c r="BN705" s="208"/>
      <c r="BO705" s="92"/>
      <c r="BP705" s="92"/>
      <c r="BQ705" s="92"/>
      <c r="BR705" s="92"/>
      <c r="BS705" s="92"/>
      <c r="BT705" s="92"/>
      <c r="BU705" s="208"/>
      <c r="BV705" s="315"/>
    </row>
    <row r="706" spans="6:74"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315"/>
      <c r="AU706" s="208"/>
      <c r="AV706" s="92"/>
      <c r="AW706" s="92"/>
      <c r="AX706" s="315"/>
      <c r="AY706" s="215"/>
      <c r="AZ706" s="131"/>
      <c r="BA706" s="131"/>
      <c r="BB706" s="131"/>
      <c r="BC706" s="223"/>
      <c r="BD706" s="223"/>
      <c r="BE706" s="223"/>
      <c r="BF706" s="151"/>
      <c r="BG706" s="151"/>
      <c r="BH706" s="151"/>
      <c r="BI706" s="151"/>
      <c r="BJ706" s="151"/>
      <c r="BK706" s="151"/>
      <c r="BL706" s="151"/>
      <c r="BM706" s="151"/>
      <c r="BN706" s="208"/>
      <c r="BO706" s="92"/>
      <c r="BP706" s="92"/>
      <c r="BQ706" s="92"/>
      <c r="BR706" s="92"/>
      <c r="BS706" s="92"/>
      <c r="BT706" s="92"/>
      <c r="BU706" s="208"/>
      <c r="BV706" s="315"/>
    </row>
    <row r="707" spans="6:74"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315"/>
      <c r="AU707" s="208"/>
      <c r="AV707" s="92"/>
      <c r="AW707" s="92"/>
      <c r="AX707" s="315"/>
      <c r="AY707" s="215"/>
      <c r="AZ707" s="131"/>
      <c r="BA707" s="131"/>
      <c r="BB707" s="131"/>
      <c r="BC707" s="223"/>
      <c r="BD707" s="223"/>
      <c r="BE707" s="223"/>
      <c r="BF707" s="151"/>
      <c r="BG707" s="151"/>
      <c r="BH707" s="151"/>
      <c r="BI707" s="151"/>
      <c r="BJ707" s="151"/>
      <c r="BK707" s="151"/>
      <c r="BL707" s="151"/>
      <c r="BM707" s="151"/>
      <c r="BN707" s="208"/>
      <c r="BO707" s="92"/>
      <c r="BP707" s="92"/>
      <c r="BQ707" s="92"/>
      <c r="BR707" s="92"/>
      <c r="BS707" s="92"/>
      <c r="BT707" s="92"/>
      <c r="BU707" s="208"/>
      <c r="BV707" s="315"/>
    </row>
    <row r="708" spans="6:74"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315"/>
      <c r="AU708" s="208"/>
      <c r="AV708" s="92"/>
      <c r="AW708" s="92"/>
      <c r="AX708" s="315"/>
      <c r="AY708" s="215"/>
      <c r="AZ708" s="131"/>
      <c r="BA708" s="131"/>
      <c r="BB708" s="131"/>
      <c r="BC708" s="223"/>
      <c r="BD708" s="223"/>
      <c r="BE708" s="223"/>
      <c r="BF708" s="151"/>
      <c r="BG708" s="151"/>
      <c r="BH708" s="151"/>
      <c r="BI708" s="151"/>
      <c r="BJ708" s="151"/>
      <c r="BK708" s="151"/>
      <c r="BL708" s="151"/>
      <c r="BM708" s="151"/>
      <c r="BN708" s="208"/>
      <c r="BO708" s="92"/>
      <c r="BP708" s="92"/>
      <c r="BQ708" s="92"/>
      <c r="BR708" s="92"/>
      <c r="BS708" s="92"/>
      <c r="BT708" s="92"/>
      <c r="BU708" s="208"/>
      <c r="BV708" s="315"/>
    </row>
    <row r="709" spans="6:74"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315"/>
      <c r="AU709" s="208"/>
      <c r="AV709" s="92"/>
      <c r="AW709" s="92"/>
      <c r="AX709" s="315"/>
      <c r="AY709" s="215"/>
      <c r="AZ709" s="131"/>
      <c r="BA709" s="131"/>
      <c r="BB709" s="131"/>
      <c r="BC709" s="223"/>
      <c r="BD709" s="223"/>
      <c r="BE709" s="223"/>
      <c r="BF709" s="151"/>
      <c r="BG709" s="151"/>
      <c r="BH709" s="151"/>
      <c r="BI709" s="151"/>
      <c r="BJ709" s="151"/>
      <c r="BK709" s="151"/>
      <c r="BL709" s="151"/>
      <c r="BM709" s="151"/>
      <c r="BN709" s="208"/>
      <c r="BO709" s="92"/>
      <c r="BP709" s="92"/>
      <c r="BQ709" s="92"/>
      <c r="BR709" s="92"/>
      <c r="BS709" s="92"/>
      <c r="BT709" s="92"/>
      <c r="BU709" s="208"/>
      <c r="BV709" s="315"/>
    </row>
    <row r="710" spans="6:74"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315"/>
      <c r="AU710" s="208"/>
      <c r="AV710" s="92"/>
      <c r="AW710" s="92"/>
      <c r="AX710" s="315"/>
      <c r="AY710" s="215"/>
      <c r="AZ710" s="131"/>
      <c r="BA710" s="131"/>
      <c r="BB710" s="131"/>
      <c r="BC710" s="223"/>
      <c r="BD710" s="223"/>
      <c r="BE710" s="223"/>
      <c r="BF710" s="151"/>
      <c r="BG710" s="151"/>
      <c r="BH710" s="151"/>
      <c r="BI710" s="151"/>
      <c r="BJ710" s="151"/>
      <c r="BK710" s="151"/>
      <c r="BL710" s="151"/>
      <c r="BM710" s="151"/>
      <c r="BN710" s="208"/>
      <c r="BO710" s="92"/>
      <c r="BP710" s="92"/>
      <c r="BQ710" s="92"/>
      <c r="BR710" s="92"/>
      <c r="BS710" s="92"/>
      <c r="BT710" s="92"/>
      <c r="BU710" s="208"/>
      <c r="BV710" s="315"/>
    </row>
    <row r="711" spans="6:74"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315"/>
      <c r="AU711" s="208"/>
      <c r="AV711" s="92"/>
      <c r="AW711" s="92"/>
      <c r="AX711" s="315"/>
      <c r="AY711" s="215"/>
      <c r="AZ711" s="131"/>
      <c r="BA711" s="131"/>
      <c r="BB711" s="131"/>
      <c r="BC711" s="223"/>
      <c r="BD711" s="223"/>
      <c r="BE711" s="223"/>
      <c r="BF711" s="151"/>
      <c r="BG711" s="151"/>
      <c r="BH711" s="151"/>
      <c r="BI711" s="151"/>
      <c r="BJ711" s="151"/>
      <c r="BK711" s="151"/>
      <c r="BL711" s="151"/>
      <c r="BM711" s="151"/>
      <c r="BN711" s="208"/>
      <c r="BO711" s="92"/>
      <c r="BP711" s="92"/>
      <c r="BQ711" s="92"/>
      <c r="BR711" s="92"/>
      <c r="BS711" s="92"/>
      <c r="BT711" s="92"/>
      <c r="BU711" s="208"/>
      <c r="BV711" s="315"/>
    </row>
    <row r="712" spans="6:74"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315"/>
      <c r="AU712" s="208"/>
      <c r="AV712" s="92"/>
      <c r="AW712" s="92"/>
      <c r="AX712" s="315"/>
      <c r="AY712" s="215"/>
      <c r="AZ712" s="131"/>
      <c r="BA712" s="131"/>
      <c r="BB712" s="131"/>
      <c r="BC712" s="223"/>
      <c r="BD712" s="223"/>
      <c r="BE712" s="223"/>
      <c r="BF712" s="151"/>
      <c r="BG712" s="151"/>
      <c r="BH712" s="151"/>
      <c r="BI712" s="151"/>
      <c r="BJ712" s="151"/>
      <c r="BK712" s="151"/>
      <c r="BL712" s="151"/>
      <c r="BM712" s="151"/>
      <c r="BN712" s="208"/>
      <c r="BO712" s="92"/>
      <c r="BP712" s="92"/>
      <c r="BQ712" s="92"/>
      <c r="BR712" s="92"/>
      <c r="BS712" s="92"/>
      <c r="BT712" s="92"/>
      <c r="BU712" s="208"/>
      <c r="BV712" s="315"/>
    </row>
    <row r="713" spans="6:74"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315"/>
      <c r="AU713" s="208"/>
      <c r="AV713" s="92"/>
      <c r="AW713" s="92"/>
      <c r="AX713" s="315"/>
      <c r="AY713" s="215"/>
      <c r="AZ713" s="131"/>
      <c r="BA713" s="131"/>
      <c r="BB713" s="131"/>
      <c r="BC713" s="223"/>
      <c r="BD713" s="223"/>
      <c r="BE713" s="223"/>
      <c r="BF713" s="151"/>
      <c r="BG713" s="151"/>
      <c r="BH713" s="151"/>
      <c r="BI713" s="151"/>
      <c r="BJ713" s="151"/>
      <c r="BK713" s="151"/>
      <c r="BL713" s="151"/>
      <c r="BM713" s="151"/>
      <c r="BN713" s="208"/>
      <c r="BO713" s="92"/>
      <c r="BP713" s="92"/>
      <c r="BQ713" s="92"/>
      <c r="BR713" s="92"/>
      <c r="BS713" s="92"/>
      <c r="BT713" s="92"/>
      <c r="BU713" s="208"/>
      <c r="BV713" s="315"/>
    </row>
    <row r="714" spans="6:74"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315"/>
      <c r="AU714" s="208"/>
      <c r="AV714" s="92"/>
      <c r="AW714" s="92"/>
      <c r="AX714" s="315"/>
      <c r="AY714" s="215"/>
      <c r="AZ714" s="131"/>
      <c r="BA714" s="131"/>
      <c r="BB714" s="131"/>
      <c r="BC714" s="223"/>
      <c r="BD714" s="223"/>
      <c r="BE714" s="223"/>
      <c r="BF714" s="151"/>
      <c r="BG714" s="151"/>
      <c r="BH714" s="151"/>
      <c r="BI714" s="151"/>
      <c r="BJ714" s="151"/>
      <c r="BK714" s="151"/>
      <c r="BL714" s="151"/>
      <c r="BM714" s="151"/>
      <c r="BN714" s="208"/>
      <c r="BO714" s="92"/>
      <c r="BP714" s="92"/>
      <c r="BQ714" s="92"/>
      <c r="BR714" s="92"/>
      <c r="BS714" s="92"/>
      <c r="BT714" s="92"/>
      <c r="BU714" s="208"/>
      <c r="BV714" s="315"/>
    </row>
    <row r="715" spans="6:74"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315"/>
      <c r="AU715" s="208"/>
      <c r="AV715" s="92"/>
      <c r="AW715" s="92"/>
      <c r="AX715" s="315"/>
      <c r="AY715" s="215"/>
      <c r="AZ715" s="131"/>
      <c r="BA715" s="131"/>
      <c r="BB715" s="131"/>
      <c r="BC715" s="223"/>
      <c r="BD715" s="223"/>
      <c r="BE715" s="223"/>
      <c r="BF715" s="151"/>
      <c r="BG715" s="151"/>
      <c r="BH715" s="151"/>
      <c r="BI715" s="151"/>
      <c r="BJ715" s="151"/>
      <c r="BK715" s="151"/>
      <c r="BL715" s="151"/>
      <c r="BM715" s="151"/>
      <c r="BN715" s="208"/>
      <c r="BO715" s="92"/>
      <c r="BP715" s="92"/>
      <c r="BQ715" s="92"/>
      <c r="BR715" s="92"/>
      <c r="BS715" s="92"/>
      <c r="BT715" s="92"/>
      <c r="BU715" s="208"/>
      <c r="BV715" s="315"/>
    </row>
    <row r="716" spans="6:74"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315"/>
      <c r="AU716" s="208"/>
      <c r="AV716" s="92"/>
      <c r="AW716" s="92"/>
      <c r="AX716" s="315"/>
      <c r="AY716" s="215"/>
      <c r="AZ716" s="131"/>
      <c r="BA716" s="131"/>
      <c r="BB716" s="131"/>
      <c r="BC716" s="223"/>
      <c r="BD716" s="223"/>
      <c r="BE716" s="223"/>
      <c r="BF716" s="151"/>
      <c r="BG716" s="151"/>
      <c r="BH716" s="151"/>
      <c r="BI716" s="151"/>
      <c r="BJ716" s="151"/>
      <c r="BK716" s="151"/>
      <c r="BL716" s="151"/>
      <c r="BM716" s="151"/>
      <c r="BN716" s="208"/>
      <c r="BO716" s="92"/>
      <c r="BP716" s="92"/>
      <c r="BQ716" s="92"/>
      <c r="BR716" s="92"/>
      <c r="BS716" s="92"/>
      <c r="BT716" s="92"/>
      <c r="BU716" s="208"/>
      <c r="BV716" s="315"/>
    </row>
    <row r="717" spans="6:74"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315"/>
      <c r="AU717" s="208"/>
      <c r="AV717" s="92"/>
      <c r="AW717" s="92"/>
      <c r="AX717" s="315"/>
      <c r="AY717" s="215"/>
      <c r="AZ717" s="131"/>
      <c r="BA717" s="131"/>
      <c r="BB717" s="131"/>
      <c r="BC717" s="223"/>
      <c r="BD717" s="223"/>
      <c r="BE717" s="223"/>
      <c r="BF717" s="151"/>
      <c r="BG717" s="151"/>
      <c r="BH717" s="151"/>
      <c r="BI717" s="151"/>
      <c r="BJ717" s="151"/>
      <c r="BK717" s="151"/>
      <c r="BL717" s="151"/>
      <c r="BM717" s="151"/>
      <c r="BN717" s="208"/>
      <c r="BO717" s="92"/>
      <c r="BP717" s="92"/>
      <c r="BQ717" s="92"/>
      <c r="BR717" s="92"/>
      <c r="BS717" s="92"/>
      <c r="BT717" s="92"/>
      <c r="BU717" s="208"/>
      <c r="BV717" s="315"/>
    </row>
    <row r="718" spans="6:74"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315"/>
      <c r="AU718" s="208"/>
      <c r="AV718" s="92"/>
      <c r="AW718" s="92"/>
      <c r="AX718" s="315"/>
      <c r="AY718" s="215"/>
      <c r="AZ718" s="131"/>
      <c r="BA718" s="131"/>
      <c r="BB718" s="131"/>
      <c r="BC718" s="223"/>
      <c r="BD718" s="223"/>
      <c r="BE718" s="223"/>
      <c r="BF718" s="151"/>
      <c r="BG718" s="151"/>
      <c r="BH718" s="151"/>
      <c r="BI718" s="151"/>
      <c r="BJ718" s="151"/>
      <c r="BK718" s="151"/>
      <c r="BL718" s="151"/>
      <c r="BM718" s="151"/>
      <c r="BN718" s="208"/>
      <c r="BO718" s="92"/>
      <c r="BP718" s="92"/>
      <c r="BQ718" s="92"/>
      <c r="BR718" s="92"/>
      <c r="BS718" s="92"/>
      <c r="BT718" s="92"/>
      <c r="BU718" s="208"/>
      <c r="BV718" s="315"/>
    </row>
    <row r="719" spans="6:74"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315"/>
      <c r="AU719" s="208"/>
      <c r="AV719" s="92"/>
      <c r="AW719" s="92"/>
      <c r="AX719" s="315"/>
      <c r="AY719" s="215"/>
      <c r="AZ719" s="131"/>
      <c r="BA719" s="131"/>
      <c r="BB719" s="131"/>
      <c r="BC719" s="223"/>
      <c r="BD719" s="223"/>
      <c r="BE719" s="223"/>
      <c r="BF719" s="151"/>
      <c r="BG719" s="151"/>
      <c r="BH719" s="151"/>
      <c r="BI719" s="151"/>
      <c r="BJ719" s="151"/>
      <c r="BK719" s="151"/>
      <c r="BL719" s="151"/>
      <c r="BM719" s="151"/>
      <c r="BN719" s="208"/>
      <c r="BO719" s="92"/>
      <c r="BP719" s="92"/>
      <c r="BQ719" s="92"/>
      <c r="BR719" s="92"/>
      <c r="BS719" s="92"/>
      <c r="BT719" s="92"/>
      <c r="BU719" s="208"/>
      <c r="BV719" s="315"/>
    </row>
    <row r="720" spans="6:74"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315"/>
      <c r="AU720" s="208"/>
      <c r="AV720" s="92"/>
      <c r="AW720" s="92"/>
      <c r="AX720" s="315"/>
      <c r="AY720" s="215"/>
      <c r="AZ720" s="131"/>
      <c r="BA720" s="131"/>
      <c r="BB720" s="131"/>
      <c r="BC720" s="223"/>
      <c r="BD720" s="223"/>
      <c r="BE720" s="223"/>
      <c r="BF720" s="151"/>
      <c r="BG720" s="151"/>
      <c r="BH720" s="151"/>
      <c r="BI720" s="151"/>
      <c r="BJ720" s="151"/>
      <c r="BK720" s="151"/>
      <c r="BL720" s="151"/>
      <c r="BM720" s="151"/>
      <c r="BN720" s="208"/>
      <c r="BO720" s="92"/>
      <c r="BP720" s="92"/>
      <c r="BQ720" s="92"/>
      <c r="BR720" s="92"/>
      <c r="BS720" s="92"/>
      <c r="BT720" s="92"/>
      <c r="BU720" s="208"/>
      <c r="BV720" s="315"/>
    </row>
    <row r="721" spans="6:74"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315"/>
      <c r="AU721" s="208"/>
      <c r="AV721" s="92"/>
      <c r="AW721" s="92"/>
      <c r="AX721" s="315"/>
      <c r="AY721" s="215"/>
      <c r="AZ721" s="131"/>
      <c r="BA721" s="131"/>
      <c r="BB721" s="131"/>
      <c r="BC721" s="223"/>
      <c r="BD721" s="223"/>
      <c r="BE721" s="223"/>
      <c r="BF721" s="151"/>
      <c r="BG721" s="151"/>
      <c r="BH721" s="151"/>
      <c r="BI721" s="151"/>
      <c r="BJ721" s="151"/>
      <c r="BK721" s="151"/>
      <c r="BL721" s="151"/>
      <c r="BM721" s="151"/>
      <c r="BN721" s="208"/>
      <c r="BO721" s="92"/>
      <c r="BP721" s="92"/>
      <c r="BQ721" s="92"/>
      <c r="BR721" s="92"/>
      <c r="BS721" s="92"/>
      <c r="BT721" s="92"/>
      <c r="BU721" s="208"/>
      <c r="BV721" s="315"/>
    </row>
    <row r="722" spans="6:74"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315"/>
      <c r="AU722" s="208"/>
      <c r="AV722" s="92"/>
      <c r="AW722" s="92"/>
      <c r="AX722" s="315"/>
      <c r="AY722" s="215"/>
      <c r="AZ722" s="131"/>
      <c r="BA722" s="131"/>
      <c r="BB722" s="131"/>
      <c r="BC722" s="223"/>
      <c r="BD722" s="223"/>
      <c r="BE722" s="223"/>
      <c r="BF722" s="151"/>
      <c r="BG722" s="151"/>
      <c r="BH722" s="151"/>
      <c r="BI722" s="151"/>
      <c r="BJ722" s="151"/>
      <c r="BK722" s="151"/>
      <c r="BL722" s="151"/>
      <c r="BM722" s="151"/>
      <c r="BN722" s="208"/>
      <c r="BO722" s="92"/>
      <c r="BP722" s="92"/>
      <c r="BQ722" s="92"/>
      <c r="BR722" s="92"/>
      <c r="BS722" s="92"/>
      <c r="BT722" s="92"/>
      <c r="BU722" s="208"/>
      <c r="BV722" s="315"/>
    </row>
    <row r="723" spans="6:74"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315"/>
      <c r="AU723" s="208"/>
      <c r="AV723" s="92"/>
      <c r="AW723" s="92"/>
      <c r="AX723" s="315"/>
      <c r="AY723" s="215"/>
      <c r="AZ723" s="131"/>
      <c r="BA723" s="131"/>
      <c r="BB723" s="131"/>
      <c r="BC723" s="223"/>
      <c r="BD723" s="223"/>
      <c r="BE723" s="223"/>
      <c r="BF723" s="151"/>
      <c r="BG723" s="151"/>
      <c r="BH723" s="151"/>
      <c r="BI723" s="151"/>
      <c r="BJ723" s="151"/>
      <c r="BK723" s="151"/>
      <c r="BL723" s="151"/>
      <c r="BM723" s="151"/>
      <c r="BN723" s="208"/>
      <c r="BO723" s="92"/>
      <c r="BP723" s="92"/>
      <c r="BQ723" s="92"/>
      <c r="BR723" s="92"/>
      <c r="BS723" s="92"/>
      <c r="BT723" s="92"/>
      <c r="BU723" s="208"/>
      <c r="BV723" s="315"/>
    </row>
    <row r="724" spans="6:74"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315"/>
      <c r="AU724" s="208"/>
      <c r="AV724" s="92"/>
      <c r="AW724" s="92"/>
      <c r="AX724" s="315"/>
      <c r="AY724" s="215"/>
      <c r="AZ724" s="131"/>
      <c r="BA724" s="131"/>
      <c r="BB724" s="131"/>
      <c r="BC724" s="223"/>
      <c r="BD724" s="223"/>
      <c r="BE724" s="223"/>
      <c r="BF724" s="151"/>
      <c r="BG724" s="151"/>
      <c r="BH724" s="151"/>
      <c r="BI724" s="151"/>
      <c r="BJ724" s="151"/>
      <c r="BK724" s="151"/>
      <c r="BL724" s="151"/>
      <c r="BM724" s="151"/>
      <c r="BN724" s="208"/>
      <c r="BO724" s="92"/>
      <c r="BP724" s="92"/>
      <c r="BQ724" s="92"/>
      <c r="BR724" s="92"/>
      <c r="BS724" s="92"/>
      <c r="BT724" s="92"/>
      <c r="BU724" s="208"/>
      <c r="BV724" s="315"/>
    </row>
    <row r="725" spans="6:74"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315"/>
      <c r="AU725" s="208"/>
      <c r="AV725" s="92"/>
      <c r="AW725" s="92"/>
      <c r="AX725" s="315"/>
      <c r="AY725" s="215"/>
      <c r="AZ725" s="131"/>
      <c r="BA725" s="131"/>
      <c r="BB725" s="131"/>
      <c r="BC725" s="223"/>
      <c r="BD725" s="223"/>
      <c r="BE725" s="223"/>
      <c r="BF725" s="151"/>
      <c r="BG725" s="151"/>
      <c r="BH725" s="151"/>
      <c r="BI725" s="151"/>
      <c r="BJ725" s="151"/>
      <c r="BK725" s="151"/>
      <c r="BL725" s="151"/>
      <c r="BM725" s="151"/>
      <c r="BN725" s="208"/>
      <c r="BO725" s="92"/>
      <c r="BP725" s="92"/>
      <c r="BQ725" s="92"/>
      <c r="BR725" s="92"/>
      <c r="BS725" s="92"/>
      <c r="BT725" s="92"/>
      <c r="BU725" s="208"/>
      <c r="BV725" s="315"/>
    </row>
    <row r="726" spans="6:74"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315"/>
      <c r="AU726" s="208"/>
      <c r="AV726" s="92"/>
      <c r="AW726" s="92"/>
      <c r="AX726" s="315"/>
      <c r="AY726" s="215"/>
      <c r="AZ726" s="131"/>
      <c r="BA726" s="131"/>
      <c r="BB726" s="131"/>
      <c r="BC726" s="223"/>
      <c r="BD726" s="223"/>
      <c r="BE726" s="223"/>
      <c r="BF726" s="151"/>
      <c r="BG726" s="151"/>
      <c r="BH726" s="151"/>
      <c r="BI726" s="151"/>
      <c r="BJ726" s="151"/>
      <c r="BK726" s="151"/>
      <c r="BL726" s="151"/>
      <c r="BM726" s="151"/>
      <c r="BN726" s="208"/>
      <c r="BO726" s="92"/>
      <c r="BP726" s="92"/>
      <c r="BQ726" s="92"/>
      <c r="BR726" s="92"/>
      <c r="BS726" s="92"/>
      <c r="BT726" s="92"/>
      <c r="BU726" s="208"/>
      <c r="BV726" s="315"/>
    </row>
    <row r="727" spans="6:74"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315"/>
      <c r="AU727" s="208"/>
      <c r="AV727" s="92"/>
      <c r="AW727" s="92"/>
      <c r="AX727" s="315"/>
      <c r="AY727" s="215"/>
      <c r="AZ727" s="131"/>
      <c r="BA727" s="131"/>
      <c r="BB727" s="131"/>
      <c r="BC727" s="223"/>
      <c r="BD727" s="223"/>
      <c r="BE727" s="223"/>
      <c r="BF727" s="151"/>
      <c r="BG727" s="151"/>
      <c r="BH727" s="151"/>
      <c r="BI727" s="151"/>
      <c r="BJ727" s="151"/>
      <c r="BK727" s="151"/>
      <c r="BL727" s="151"/>
      <c r="BM727" s="151"/>
      <c r="BN727" s="208"/>
      <c r="BO727" s="92"/>
      <c r="BP727" s="92"/>
      <c r="BQ727" s="92"/>
      <c r="BR727" s="92"/>
      <c r="BS727" s="92"/>
      <c r="BT727" s="92"/>
      <c r="BU727" s="208"/>
      <c r="BV727" s="315"/>
    </row>
    <row r="728" spans="6:74"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315"/>
      <c r="AU728" s="208"/>
      <c r="AV728" s="92"/>
      <c r="AW728" s="92"/>
      <c r="AX728" s="315"/>
      <c r="AY728" s="215"/>
      <c r="AZ728" s="131"/>
      <c r="BA728" s="131"/>
      <c r="BB728" s="131"/>
      <c r="BC728" s="223"/>
      <c r="BD728" s="223"/>
      <c r="BE728" s="223"/>
      <c r="BF728" s="151"/>
      <c r="BG728" s="151"/>
      <c r="BH728" s="151"/>
      <c r="BI728" s="151"/>
      <c r="BJ728" s="151"/>
      <c r="BK728" s="151"/>
      <c r="BL728" s="151"/>
      <c r="BM728" s="151"/>
      <c r="BN728" s="208"/>
      <c r="BO728" s="92"/>
      <c r="BP728" s="92"/>
      <c r="BQ728" s="92"/>
      <c r="BR728" s="92"/>
      <c r="BS728" s="92"/>
      <c r="BT728" s="92"/>
      <c r="BU728" s="208"/>
      <c r="BV728" s="315"/>
    </row>
    <row r="729" spans="6:74"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315"/>
      <c r="AU729" s="208"/>
      <c r="AV729" s="92"/>
      <c r="AW729" s="92"/>
      <c r="AX729" s="315"/>
      <c r="AY729" s="215"/>
      <c r="AZ729" s="131"/>
      <c r="BA729" s="131"/>
      <c r="BB729" s="131"/>
      <c r="BC729" s="223"/>
      <c r="BD729" s="223"/>
      <c r="BE729" s="223"/>
      <c r="BF729" s="151"/>
      <c r="BG729" s="151"/>
      <c r="BH729" s="151"/>
      <c r="BI729" s="151"/>
      <c r="BJ729" s="151"/>
      <c r="BK729" s="151"/>
      <c r="BL729" s="151"/>
      <c r="BM729" s="151"/>
      <c r="BN729" s="208"/>
      <c r="BO729" s="92"/>
      <c r="BP729" s="92"/>
      <c r="BQ729" s="92"/>
      <c r="BR729" s="92"/>
      <c r="BS729" s="92"/>
      <c r="BT729" s="92"/>
      <c r="BU729" s="208"/>
      <c r="BV729" s="315"/>
    </row>
    <row r="730" spans="6:74"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315"/>
      <c r="AU730" s="208"/>
      <c r="AV730" s="92"/>
      <c r="AW730" s="92"/>
      <c r="AX730" s="315"/>
      <c r="AY730" s="215"/>
      <c r="AZ730" s="131"/>
      <c r="BA730" s="131"/>
      <c r="BB730" s="131"/>
      <c r="BC730" s="223"/>
      <c r="BD730" s="223"/>
      <c r="BE730" s="223"/>
      <c r="BF730" s="151"/>
      <c r="BG730" s="151"/>
      <c r="BH730" s="151"/>
      <c r="BI730" s="151"/>
      <c r="BJ730" s="151"/>
      <c r="BK730" s="151"/>
      <c r="BL730" s="151"/>
      <c r="BM730" s="151"/>
      <c r="BN730" s="208"/>
      <c r="BO730" s="92"/>
      <c r="BP730" s="92"/>
      <c r="BQ730" s="92"/>
      <c r="BR730" s="92"/>
      <c r="BS730" s="92"/>
      <c r="BT730" s="92"/>
      <c r="BU730" s="208"/>
      <c r="BV730" s="315"/>
    </row>
    <row r="731" spans="6:74"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315"/>
      <c r="AU731" s="208"/>
      <c r="AV731" s="92"/>
      <c r="AW731" s="92"/>
      <c r="AX731" s="315"/>
      <c r="AY731" s="215"/>
      <c r="AZ731" s="131"/>
      <c r="BA731" s="131"/>
      <c r="BB731" s="131"/>
      <c r="BC731" s="223"/>
      <c r="BD731" s="223"/>
      <c r="BE731" s="223"/>
      <c r="BF731" s="151"/>
      <c r="BG731" s="151"/>
      <c r="BH731" s="151"/>
      <c r="BI731" s="151"/>
      <c r="BJ731" s="151"/>
      <c r="BK731" s="151"/>
      <c r="BL731" s="151"/>
      <c r="BM731" s="151"/>
      <c r="BN731" s="208"/>
      <c r="BO731" s="92"/>
      <c r="BP731" s="92"/>
      <c r="BQ731" s="92"/>
      <c r="BR731" s="92"/>
      <c r="BS731" s="92"/>
      <c r="BT731" s="92"/>
      <c r="BU731" s="208"/>
      <c r="BV731" s="315"/>
    </row>
    <row r="732" spans="6:74"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315"/>
      <c r="AU732" s="208"/>
      <c r="AV732" s="92"/>
      <c r="AW732" s="92"/>
      <c r="AX732" s="315"/>
      <c r="AY732" s="215"/>
      <c r="AZ732" s="131"/>
      <c r="BA732" s="131"/>
      <c r="BB732" s="131"/>
      <c r="BC732" s="223"/>
      <c r="BD732" s="223"/>
      <c r="BE732" s="223"/>
      <c r="BF732" s="151"/>
      <c r="BG732" s="151"/>
      <c r="BH732" s="151"/>
      <c r="BI732" s="151"/>
      <c r="BJ732" s="151"/>
      <c r="BK732" s="151"/>
      <c r="BL732" s="151"/>
      <c r="BM732" s="151"/>
      <c r="BN732" s="208"/>
      <c r="BO732" s="92"/>
      <c r="BP732" s="92"/>
      <c r="BQ732" s="92"/>
      <c r="BR732" s="92"/>
      <c r="BS732" s="92"/>
      <c r="BT732" s="92"/>
      <c r="BU732" s="208"/>
      <c r="BV732" s="315"/>
    </row>
    <row r="733" spans="6:74"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315"/>
      <c r="AU733" s="208"/>
      <c r="AV733" s="92"/>
      <c r="AW733" s="92"/>
      <c r="AX733" s="315"/>
      <c r="AY733" s="215"/>
      <c r="AZ733" s="131"/>
      <c r="BA733" s="131"/>
      <c r="BB733" s="131"/>
      <c r="BC733" s="223"/>
      <c r="BD733" s="223"/>
      <c r="BE733" s="223"/>
      <c r="BF733" s="151"/>
      <c r="BG733" s="151"/>
      <c r="BH733" s="151"/>
      <c r="BI733" s="151"/>
      <c r="BJ733" s="151"/>
      <c r="BK733" s="151"/>
      <c r="BL733" s="151"/>
      <c r="BM733" s="151"/>
      <c r="BN733" s="208"/>
      <c r="BO733" s="92"/>
      <c r="BP733" s="92"/>
      <c r="BQ733" s="92"/>
      <c r="BR733" s="92"/>
      <c r="BS733" s="92"/>
      <c r="BT733" s="92"/>
      <c r="BU733" s="208"/>
      <c r="BV733" s="315"/>
    </row>
    <row r="734" spans="6:74"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315"/>
      <c r="AU734" s="208"/>
      <c r="AV734" s="92"/>
      <c r="AW734" s="92"/>
      <c r="AX734" s="315"/>
      <c r="AY734" s="215"/>
      <c r="AZ734" s="131"/>
      <c r="BA734" s="131"/>
      <c r="BB734" s="131"/>
      <c r="BC734" s="223"/>
      <c r="BD734" s="223"/>
      <c r="BE734" s="223"/>
      <c r="BF734" s="151"/>
      <c r="BG734" s="151"/>
      <c r="BH734" s="151"/>
      <c r="BI734" s="151"/>
      <c r="BJ734" s="151"/>
      <c r="BK734" s="151"/>
      <c r="BL734" s="151"/>
      <c r="BM734" s="151"/>
      <c r="BN734" s="208"/>
      <c r="BO734" s="92"/>
      <c r="BP734" s="92"/>
      <c r="BQ734" s="92"/>
      <c r="BR734" s="92"/>
      <c r="BS734" s="92"/>
      <c r="BT734" s="92"/>
      <c r="BU734" s="208"/>
      <c r="BV734" s="315"/>
    </row>
    <row r="735" spans="6:74"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315"/>
      <c r="AU735" s="208"/>
      <c r="AV735" s="92"/>
      <c r="AW735" s="92"/>
      <c r="AX735" s="315"/>
      <c r="AY735" s="215"/>
      <c r="AZ735" s="131"/>
      <c r="BA735" s="131"/>
      <c r="BB735" s="131"/>
      <c r="BC735" s="223"/>
      <c r="BD735" s="223"/>
      <c r="BE735" s="223"/>
      <c r="BF735" s="151"/>
      <c r="BG735" s="151"/>
      <c r="BH735" s="151"/>
      <c r="BI735" s="151"/>
      <c r="BJ735" s="151"/>
      <c r="BK735" s="151"/>
      <c r="BL735" s="151"/>
      <c r="BM735" s="151"/>
      <c r="BN735" s="208"/>
      <c r="BO735" s="92"/>
      <c r="BP735" s="92"/>
      <c r="BQ735" s="92"/>
      <c r="BR735" s="92"/>
      <c r="BS735" s="92"/>
      <c r="BT735" s="92"/>
      <c r="BU735" s="208"/>
      <c r="BV735" s="315"/>
    </row>
    <row r="736" spans="6:74"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315"/>
      <c r="AU736" s="208"/>
      <c r="AV736" s="92"/>
      <c r="AW736" s="92"/>
      <c r="AX736" s="315"/>
      <c r="AY736" s="215"/>
      <c r="AZ736" s="131"/>
      <c r="BA736" s="131"/>
      <c r="BB736" s="131"/>
      <c r="BC736" s="223"/>
      <c r="BD736" s="223"/>
      <c r="BE736" s="223"/>
      <c r="BF736" s="151"/>
      <c r="BG736" s="151"/>
      <c r="BH736" s="151"/>
      <c r="BI736" s="151"/>
      <c r="BJ736" s="151"/>
      <c r="BK736" s="151"/>
      <c r="BL736" s="151"/>
      <c r="BM736" s="151"/>
      <c r="BN736" s="208"/>
      <c r="BO736" s="92"/>
      <c r="BP736" s="92"/>
      <c r="BQ736" s="92"/>
      <c r="BR736" s="92"/>
      <c r="BS736" s="92"/>
      <c r="BT736" s="92"/>
      <c r="BU736" s="208"/>
      <c r="BV736" s="315"/>
    </row>
    <row r="737" spans="6:74"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315"/>
      <c r="AU737" s="208"/>
      <c r="AV737" s="92"/>
      <c r="AW737" s="92"/>
      <c r="AX737" s="315"/>
      <c r="AY737" s="215"/>
      <c r="AZ737" s="131"/>
      <c r="BA737" s="131"/>
      <c r="BB737" s="131"/>
      <c r="BC737" s="223"/>
      <c r="BD737" s="223"/>
      <c r="BE737" s="223"/>
      <c r="BF737" s="151"/>
      <c r="BG737" s="151"/>
      <c r="BH737" s="151"/>
      <c r="BI737" s="151"/>
      <c r="BJ737" s="151"/>
      <c r="BK737" s="151"/>
      <c r="BL737" s="151"/>
      <c r="BM737" s="151"/>
      <c r="BN737" s="208"/>
      <c r="BO737" s="92"/>
      <c r="BP737" s="92"/>
      <c r="BQ737" s="92"/>
      <c r="BR737" s="92"/>
      <c r="BS737" s="92"/>
      <c r="BT737" s="92"/>
      <c r="BU737" s="208"/>
      <c r="BV737" s="315"/>
    </row>
    <row r="738" spans="6:74"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315"/>
      <c r="AU738" s="208"/>
      <c r="AV738" s="92"/>
      <c r="AW738" s="92"/>
      <c r="AX738" s="315"/>
      <c r="AY738" s="215"/>
      <c r="AZ738" s="131"/>
      <c r="BA738" s="131"/>
      <c r="BB738" s="131"/>
      <c r="BC738" s="223"/>
      <c r="BD738" s="223"/>
      <c r="BE738" s="223"/>
      <c r="BF738" s="151"/>
      <c r="BG738" s="151"/>
      <c r="BH738" s="151"/>
      <c r="BI738" s="151"/>
      <c r="BJ738" s="151"/>
      <c r="BK738" s="151"/>
      <c r="BL738" s="151"/>
      <c r="BM738" s="151"/>
      <c r="BN738" s="208"/>
      <c r="BO738" s="92"/>
      <c r="BP738" s="92"/>
      <c r="BQ738" s="92"/>
      <c r="BR738" s="92"/>
      <c r="BS738" s="92"/>
      <c r="BT738" s="92"/>
      <c r="BU738" s="208"/>
      <c r="BV738" s="315"/>
    </row>
    <row r="739" spans="6:74"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315"/>
      <c r="AU739" s="208"/>
      <c r="AV739" s="92"/>
      <c r="AW739" s="92"/>
      <c r="AX739" s="315"/>
      <c r="AY739" s="215"/>
      <c r="AZ739" s="131"/>
      <c r="BA739" s="131"/>
      <c r="BB739" s="131"/>
      <c r="BC739" s="223"/>
      <c r="BD739" s="223"/>
      <c r="BE739" s="223"/>
      <c r="BF739" s="151"/>
      <c r="BG739" s="151"/>
      <c r="BH739" s="151"/>
      <c r="BI739" s="151"/>
      <c r="BJ739" s="151"/>
      <c r="BK739" s="151"/>
      <c r="BL739" s="151"/>
      <c r="BM739" s="151"/>
      <c r="BN739" s="208"/>
      <c r="BO739" s="92"/>
      <c r="BP739" s="92"/>
      <c r="BQ739" s="92"/>
      <c r="BR739" s="92"/>
      <c r="BS739" s="92"/>
      <c r="BT739" s="92"/>
      <c r="BU739" s="208"/>
      <c r="BV739" s="315"/>
    </row>
    <row r="740" spans="6:74"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315"/>
      <c r="AU740" s="208"/>
      <c r="AV740" s="92"/>
      <c r="AW740" s="92"/>
      <c r="AX740" s="315"/>
      <c r="AY740" s="215"/>
      <c r="AZ740" s="131"/>
      <c r="BA740" s="131"/>
      <c r="BB740" s="131"/>
      <c r="BC740" s="223"/>
      <c r="BD740" s="223"/>
      <c r="BE740" s="223"/>
      <c r="BF740" s="151"/>
      <c r="BG740" s="151"/>
      <c r="BH740" s="151"/>
      <c r="BI740" s="151"/>
      <c r="BJ740" s="151"/>
      <c r="BK740" s="151"/>
      <c r="BL740" s="151"/>
      <c r="BM740" s="151"/>
      <c r="BN740" s="208"/>
      <c r="BO740" s="92"/>
      <c r="BP740" s="92"/>
      <c r="BQ740" s="92"/>
      <c r="BR740" s="92"/>
      <c r="BS740" s="92"/>
      <c r="BT740" s="92"/>
      <c r="BU740" s="208"/>
      <c r="BV740" s="315"/>
    </row>
    <row r="741" spans="6:74"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315"/>
      <c r="AU741" s="208"/>
      <c r="AV741" s="92"/>
      <c r="AW741" s="92"/>
      <c r="AX741" s="315"/>
      <c r="AY741" s="215"/>
      <c r="AZ741" s="131"/>
      <c r="BA741" s="131"/>
      <c r="BB741" s="131"/>
      <c r="BC741" s="223"/>
      <c r="BD741" s="223"/>
      <c r="BE741" s="223"/>
      <c r="BF741" s="151"/>
      <c r="BG741" s="151"/>
      <c r="BH741" s="151"/>
      <c r="BI741" s="151"/>
      <c r="BJ741" s="151"/>
      <c r="BK741" s="151"/>
      <c r="BL741" s="151"/>
      <c r="BM741" s="151"/>
      <c r="BN741" s="208"/>
      <c r="BO741" s="92"/>
      <c r="BP741" s="92"/>
      <c r="BQ741" s="92"/>
      <c r="BR741" s="92"/>
      <c r="BS741" s="92"/>
      <c r="BT741" s="92"/>
      <c r="BU741" s="208"/>
      <c r="BV741" s="315"/>
    </row>
    <row r="742" spans="6:74"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315"/>
      <c r="AU742" s="208"/>
      <c r="AV742" s="92"/>
      <c r="AW742" s="92"/>
      <c r="AX742" s="315"/>
      <c r="AY742" s="215"/>
      <c r="AZ742" s="131"/>
      <c r="BA742" s="131"/>
      <c r="BB742" s="131"/>
      <c r="BC742" s="223"/>
      <c r="BD742" s="223"/>
      <c r="BE742" s="223"/>
      <c r="BF742" s="151"/>
      <c r="BG742" s="151"/>
      <c r="BH742" s="151"/>
      <c r="BI742" s="151"/>
      <c r="BJ742" s="151"/>
      <c r="BK742" s="151"/>
      <c r="BL742" s="151"/>
      <c r="BM742" s="151"/>
      <c r="BN742" s="208"/>
      <c r="BO742" s="92"/>
      <c r="BP742" s="92"/>
      <c r="BQ742" s="92"/>
      <c r="BR742" s="92"/>
      <c r="BS742" s="92"/>
      <c r="BT742" s="92"/>
      <c r="BU742" s="208"/>
      <c r="BV742" s="315"/>
    </row>
    <row r="743" spans="6:74"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315"/>
      <c r="AU743" s="208"/>
      <c r="AV743" s="92"/>
      <c r="AW743" s="92"/>
      <c r="AX743" s="315"/>
      <c r="AY743" s="215"/>
      <c r="AZ743" s="131"/>
      <c r="BA743" s="131"/>
      <c r="BB743" s="131"/>
      <c r="BC743" s="223"/>
      <c r="BD743" s="223"/>
      <c r="BE743" s="223"/>
      <c r="BF743" s="151"/>
      <c r="BG743" s="151"/>
      <c r="BH743" s="151"/>
      <c r="BI743" s="151"/>
      <c r="BJ743" s="151"/>
      <c r="BK743" s="151"/>
      <c r="BL743" s="151"/>
      <c r="BM743" s="151"/>
      <c r="BN743" s="208"/>
      <c r="BO743" s="92"/>
      <c r="BP743" s="92"/>
      <c r="BQ743" s="92"/>
      <c r="BR743" s="92"/>
      <c r="BS743" s="92"/>
      <c r="BT743" s="92"/>
      <c r="BU743" s="208"/>
      <c r="BV743" s="315"/>
    </row>
    <row r="744" spans="6:74"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315"/>
      <c r="AU744" s="208"/>
      <c r="AV744" s="92"/>
      <c r="AW744" s="92"/>
      <c r="AX744" s="315"/>
      <c r="AY744" s="215"/>
      <c r="AZ744" s="131"/>
      <c r="BA744" s="131"/>
      <c r="BB744" s="131"/>
      <c r="BC744" s="223"/>
      <c r="BD744" s="223"/>
      <c r="BE744" s="223"/>
      <c r="BF744" s="151"/>
      <c r="BG744" s="151"/>
      <c r="BH744" s="151"/>
      <c r="BI744" s="151"/>
      <c r="BJ744" s="151"/>
      <c r="BK744" s="151"/>
      <c r="BL744" s="151"/>
      <c r="BM744" s="151"/>
      <c r="BN744" s="208"/>
      <c r="BO744" s="92"/>
      <c r="BP744" s="92"/>
      <c r="BQ744" s="92"/>
      <c r="BR744" s="92"/>
      <c r="BS744" s="92"/>
      <c r="BT744" s="92"/>
      <c r="BU744" s="208"/>
      <c r="BV744" s="315"/>
    </row>
    <row r="745" spans="6:74"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315"/>
      <c r="AU745" s="208"/>
      <c r="AV745" s="92"/>
      <c r="AW745" s="92"/>
      <c r="AX745" s="315"/>
      <c r="AY745" s="215"/>
      <c r="AZ745" s="131"/>
      <c r="BA745" s="131"/>
      <c r="BB745" s="131"/>
      <c r="BC745" s="223"/>
      <c r="BD745" s="223"/>
      <c r="BE745" s="223"/>
      <c r="BF745" s="151"/>
      <c r="BG745" s="151"/>
      <c r="BH745" s="151"/>
      <c r="BI745" s="151"/>
      <c r="BJ745" s="151"/>
      <c r="BK745" s="151"/>
      <c r="BL745" s="151"/>
      <c r="BM745" s="151"/>
      <c r="BN745" s="208"/>
      <c r="BO745" s="92"/>
      <c r="BP745" s="92"/>
      <c r="BQ745" s="92"/>
      <c r="BR745" s="92"/>
      <c r="BS745" s="92"/>
      <c r="BT745" s="92"/>
      <c r="BU745" s="208"/>
      <c r="BV745" s="315"/>
    </row>
    <row r="746" spans="6:74"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315"/>
      <c r="AU746" s="208"/>
      <c r="AV746" s="92"/>
      <c r="AW746" s="92"/>
      <c r="AX746" s="315"/>
      <c r="AY746" s="215"/>
      <c r="AZ746" s="131"/>
      <c r="BA746" s="131"/>
      <c r="BB746" s="131"/>
      <c r="BC746" s="223"/>
      <c r="BD746" s="223"/>
      <c r="BE746" s="223"/>
      <c r="BF746" s="151"/>
      <c r="BG746" s="151"/>
      <c r="BH746" s="151"/>
      <c r="BI746" s="151"/>
      <c r="BJ746" s="151"/>
      <c r="BK746" s="151"/>
      <c r="BL746" s="151"/>
      <c r="BM746" s="151"/>
      <c r="BN746" s="208"/>
      <c r="BO746" s="92"/>
      <c r="BP746" s="92"/>
      <c r="BQ746" s="92"/>
      <c r="BR746" s="92"/>
      <c r="BS746" s="92"/>
      <c r="BT746" s="92"/>
      <c r="BU746" s="208"/>
      <c r="BV746" s="315"/>
    </row>
    <row r="747" spans="6:74"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315"/>
      <c r="AU747" s="208"/>
      <c r="AV747" s="92"/>
      <c r="AW747" s="92"/>
      <c r="AX747" s="315"/>
      <c r="AY747" s="215"/>
      <c r="AZ747" s="131"/>
      <c r="BA747" s="131"/>
      <c r="BB747" s="131"/>
      <c r="BC747" s="223"/>
      <c r="BD747" s="223"/>
      <c r="BE747" s="223"/>
      <c r="BF747" s="151"/>
      <c r="BG747" s="151"/>
      <c r="BH747" s="151"/>
      <c r="BI747" s="151"/>
      <c r="BJ747" s="151"/>
      <c r="BK747" s="151"/>
      <c r="BL747" s="151"/>
      <c r="BM747" s="151"/>
      <c r="BN747" s="208"/>
      <c r="BO747" s="92"/>
      <c r="BP747" s="92"/>
      <c r="BQ747" s="92"/>
      <c r="BR747" s="92"/>
      <c r="BS747" s="92"/>
      <c r="BT747" s="92"/>
      <c r="BU747" s="208"/>
      <c r="BV747" s="315"/>
    </row>
    <row r="748" spans="6:74"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315"/>
      <c r="AU748" s="208"/>
      <c r="AV748" s="92"/>
      <c r="AW748" s="92"/>
      <c r="AX748" s="315"/>
      <c r="AY748" s="215"/>
      <c r="AZ748" s="131"/>
      <c r="BA748" s="131"/>
      <c r="BB748" s="131"/>
      <c r="BC748" s="223"/>
      <c r="BD748" s="223"/>
      <c r="BE748" s="223"/>
      <c r="BF748" s="151"/>
      <c r="BG748" s="151"/>
      <c r="BH748" s="151"/>
      <c r="BI748" s="151"/>
      <c r="BJ748" s="151"/>
      <c r="BK748" s="151"/>
      <c r="BL748" s="151"/>
      <c r="BM748" s="151"/>
      <c r="BN748" s="208"/>
      <c r="BO748" s="92"/>
      <c r="BP748" s="92"/>
      <c r="BQ748" s="92"/>
      <c r="BR748" s="92"/>
      <c r="BS748" s="92"/>
      <c r="BT748" s="92"/>
      <c r="BU748" s="208"/>
      <c r="BV748" s="315"/>
    </row>
    <row r="749" spans="6:74"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315"/>
      <c r="AU749" s="208"/>
      <c r="AV749" s="92"/>
      <c r="AW749" s="92"/>
      <c r="AX749" s="315"/>
      <c r="AY749" s="215"/>
      <c r="AZ749" s="131"/>
      <c r="BA749" s="131"/>
      <c r="BB749" s="131"/>
      <c r="BC749" s="223"/>
      <c r="BD749" s="223"/>
      <c r="BE749" s="223"/>
      <c r="BF749" s="151"/>
      <c r="BG749" s="151"/>
      <c r="BH749" s="151"/>
      <c r="BI749" s="151"/>
      <c r="BJ749" s="151"/>
      <c r="BK749" s="151"/>
      <c r="BL749" s="151"/>
      <c r="BM749" s="151"/>
      <c r="BN749" s="208"/>
      <c r="BO749" s="92"/>
      <c r="BP749" s="92"/>
      <c r="BQ749" s="92"/>
      <c r="BR749" s="92"/>
      <c r="BS749" s="92"/>
      <c r="BT749" s="92"/>
      <c r="BU749" s="208"/>
      <c r="BV749" s="315"/>
    </row>
    <row r="750" spans="6:74"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315"/>
      <c r="AU750" s="208"/>
      <c r="AV750" s="92"/>
      <c r="AW750" s="92"/>
      <c r="AX750" s="315"/>
      <c r="AY750" s="215"/>
      <c r="AZ750" s="131"/>
      <c r="BA750" s="131"/>
      <c r="BB750" s="131"/>
      <c r="BC750" s="223"/>
      <c r="BD750" s="223"/>
      <c r="BE750" s="223"/>
      <c r="BF750" s="151"/>
      <c r="BG750" s="151"/>
      <c r="BH750" s="151"/>
      <c r="BI750" s="151"/>
      <c r="BJ750" s="151"/>
      <c r="BK750" s="151"/>
      <c r="BL750" s="151"/>
      <c r="BM750" s="151"/>
      <c r="BN750" s="208"/>
      <c r="BO750" s="92"/>
      <c r="BP750" s="92"/>
      <c r="BQ750" s="92"/>
      <c r="BR750" s="92"/>
      <c r="BS750" s="92"/>
      <c r="BT750" s="92"/>
      <c r="BU750" s="208"/>
      <c r="BV750" s="315"/>
    </row>
    <row r="751" spans="6:74"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315"/>
      <c r="AU751" s="208"/>
      <c r="AV751" s="92"/>
      <c r="AW751" s="92"/>
      <c r="AX751" s="315"/>
      <c r="AY751" s="215"/>
      <c r="AZ751" s="131"/>
      <c r="BA751" s="131"/>
      <c r="BB751" s="131"/>
      <c r="BC751" s="223"/>
      <c r="BD751" s="223"/>
      <c r="BE751" s="223"/>
      <c r="BF751" s="151"/>
      <c r="BG751" s="151"/>
      <c r="BH751" s="151"/>
      <c r="BI751" s="151"/>
      <c r="BJ751" s="151"/>
      <c r="BK751" s="151"/>
      <c r="BL751" s="151"/>
      <c r="BM751" s="151"/>
      <c r="BN751" s="208"/>
      <c r="BO751" s="92"/>
      <c r="BP751" s="92"/>
      <c r="BQ751" s="92"/>
      <c r="BR751" s="92"/>
      <c r="BS751" s="92"/>
      <c r="BT751" s="92"/>
      <c r="BU751" s="208"/>
      <c r="BV751" s="315"/>
    </row>
    <row r="752" spans="6:74"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315"/>
      <c r="AU752" s="208"/>
      <c r="AV752" s="92"/>
      <c r="AW752" s="92"/>
      <c r="AX752" s="315"/>
      <c r="AY752" s="215"/>
      <c r="AZ752" s="131"/>
      <c r="BA752" s="131"/>
      <c r="BB752" s="131"/>
      <c r="BC752" s="223"/>
      <c r="BD752" s="223"/>
      <c r="BE752" s="223"/>
      <c r="BF752" s="151"/>
      <c r="BG752" s="151"/>
      <c r="BH752" s="151"/>
      <c r="BI752" s="151"/>
      <c r="BJ752" s="151"/>
      <c r="BK752" s="151"/>
      <c r="BL752" s="151"/>
      <c r="BM752" s="151"/>
      <c r="BN752" s="208"/>
      <c r="BO752" s="92"/>
      <c r="BP752" s="92"/>
      <c r="BQ752" s="92"/>
      <c r="BR752" s="92"/>
      <c r="BS752" s="92"/>
      <c r="BT752" s="92"/>
      <c r="BU752" s="208"/>
      <c r="BV752" s="315"/>
    </row>
    <row r="753" spans="6:74"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315"/>
      <c r="AU753" s="208"/>
      <c r="AV753" s="92"/>
      <c r="AW753" s="92"/>
      <c r="AX753" s="315"/>
      <c r="AY753" s="215"/>
      <c r="AZ753" s="131"/>
      <c r="BA753" s="131"/>
      <c r="BB753" s="131"/>
      <c r="BC753" s="223"/>
      <c r="BD753" s="223"/>
      <c r="BE753" s="223"/>
      <c r="BF753" s="151"/>
      <c r="BG753" s="151"/>
      <c r="BH753" s="151"/>
      <c r="BI753" s="151"/>
      <c r="BJ753" s="151"/>
      <c r="BK753" s="151"/>
      <c r="BL753" s="151"/>
      <c r="BM753" s="151"/>
      <c r="BN753" s="208"/>
      <c r="BO753" s="92"/>
      <c r="BP753" s="92"/>
      <c r="BQ753" s="92"/>
      <c r="BR753" s="92"/>
      <c r="BS753" s="92"/>
      <c r="BT753" s="92"/>
      <c r="BU753" s="208"/>
      <c r="BV753" s="315"/>
    </row>
    <row r="754" spans="6:74"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315"/>
      <c r="AU754" s="208"/>
      <c r="AV754" s="92"/>
      <c r="AW754" s="92"/>
      <c r="AX754" s="315"/>
      <c r="AY754" s="215"/>
      <c r="AZ754" s="131"/>
      <c r="BA754" s="131"/>
      <c r="BB754" s="131"/>
      <c r="BC754" s="223"/>
      <c r="BD754" s="223"/>
      <c r="BE754" s="223"/>
      <c r="BF754" s="151"/>
      <c r="BG754" s="151"/>
      <c r="BH754" s="151"/>
      <c r="BI754" s="151"/>
      <c r="BJ754" s="151"/>
      <c r="BK754" s="151"/>
      <c r="BL754" s="151"/>
      <c r="BM754" s="151"/>
      <c r="BN754" s="208"/>
      <c r="BO754" s="92"/>
      <c r="BP754" s="92"/>
      <c r="BQ754" s="92"/>
      <c r="BR754" s="92"/>
      <c r="BS754" s="92"/>
      <c r="BT754" s="92"/>
      <c r="BU754" s="208"/>
      <c r="BV754" s="315"/>
    </row>
    <row r="755" spans="6:74"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315"/>
      <c r="AU755" s="208"/>
      <c r="AV755" s="92"/>
      <c r="AW755" s="92"/>
      <c r="AX755" s="315"/>
      <c r="AY755" s="215"/>
      <c r="AZ755" s="131"/>
      <c r="BA755" s="131"/>
      <c r="BB755" s="131"/>
      <c r="BC755" s="223"/>
      <c r="BD755" s="223"/>
      <c r="BE755" s="223"/>
      <c r="BF755" s="151"/>
      <c r="BG755" s="151"/>
      <c r="BH755" s="151"/>
      <c r="BI755" s="151"/>
      <c r="BJ755" s="151"/>
      <c r="BK755" s="151"/>
      <c r="BL755" s="151"/>
      <c r="BM755" s="151"/>
      <c r="BN755" s="208"/>
      <c r="BO755" s="92"/>
      <c r="BP755" s="92"/>
      <c r="BQ755" s="92"/>
      <c r="BR755" s="92"/>
      <c r="BS755" s="92"/>
      <c r="BT755" s="92"/>
      <c r="BU755" s="208"/>
      <c r="BV755" s="315"/>
    </row>
    <row r="756" spans="6:74"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315"/>
      <c r="AU756" s="208"/>
      <c r="AV756" s="92"/>
      <c r="AW756" s="92"/>
      <c r="AX756" s="315"/>
      <c r="AY756" s="215"/>
      <c r="AZ756" s="131"/>
      <c r="BA756" s="131"/>
      <c r="BB756" s="131"/>
      <c r="BC756" s="223"/>
      <c r="BD756" s="223"/>
      <c r="BE756" s="223"/>
      <c r="BF756" s="151"/>
      <c r="BG756" s="151"/>
      <c r="BH756" s="151"/>
      <c r="BI756" s="151"/>
      <c r="BJ756" s="151"/>
      <c r="BK756" s="151"/>
      <c r="BL756" s="151"/>
      <c r="BM756" s="151"/>
      <c r="BN756" s="208"/>
      <c r="BO756" s="92"/>
      <c r="BP756" s="92"/>
      <c r="BQ756" s="92"/>
      <c r="BR756" s="92"/>
      <c r="BS756" s="92"/>
      <c r="BT756" s="92"/>
      <c r="BU756" s="208"/>
      <c r="BV756" s="315"/>
    </row>
    <row r="757" spans="6:74"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315"/>
      <c r="AU757" s="208"/>
      <c r="AV757" s="92"/>
      <c r="AW757" s="92"/>
      <c r="AX757" s="315"/>
      <c r="AY757" s="215"/>
      <c r="AZ757" s="131"/>
      <c r="BA757" s="131"/>
      <c r="BB757" s="131"/>
      <c r="BC757" s="223"/>
      <c r="BD757" s="223"/>
      <c r="BE757" s="223"/>
      <c r="BF757" s="151"/>
      <c r="BG757" s="151"/>
      <c r="BH757" s="151"/>
      <c r="BI757" s="151"/>
      <c r="BJ757" s="151"/>
      <c r="BK757" s="151"/>
      <c r="BL757" s="151"/>
      <c r="BM757" s="151"/>
      <c r="BN757" s="208"/>
      <c r="BO757" s="92"/>
      <c r="BP757" s="92"/>
      <c r="BQ757" s="92"/>
      <c r="BR757" s="92"/>
      <c r="BS757" s="92"/>
      <c r="BT757" s="92"/>
      <c r="BU757" s="208"/>
      <c r="BV757" s="315"/>
    </row>
    <row r="758" spans="6:74"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315"/>
      <c r="AU758" s="208"/>
      <c r="AV758" s="92"/>
      <c r="AW758" s="92"/>
      <c r="AX758" s="315"/>
      <c r="AY758" s="215"/>
      <c r="AZ758" s="131"/>
      <c r="BA758" s="131"/>
      <c r="BB758" s="131"/>
      <c r="BC758" s="223"/>
      <c r="BD758" s="223"/>
      <c r="BE758" s="223"/>
      <c r="BF758" s="151"/>
      <c r="BG758" s="151"/>
      <c r="BH758" s="151"/>
      <c r="BI758" s="151"/>
      <c r="BJ758" s="151"/>
      <c r="BK758" s="151"/>
      <c r="BL758" s="151"/>
      <c r="BM758" s="151"/>
      <c r="BN758" s="208"/>
      <c r="BO758" s="92"/>
      <c r="BP758" s="92"/>
      <c r="BQ758" s="92"/>
      <c r="BR758" s="92"/>
      <c r="BS758" s="92"/>
      <c r="BT758" s="92"/>
      <c r="BU758" s="208"/>
      <c r="BV758" s="315"/>
    </row>
    <row r="759" spans="6:74"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315"/>
      <c r="AU759" s="208"/>
      <c r="AV759" s="92"/>
      <c r="AW759" s="92"/>
      <c r="AX759" s="315"/>
      <c r="AY759" s="215"/>
      <c r="AZ759" s="131"/>
      <c r="BA759" s="131"/>
      <c r="BB759" s="131"/>
      <c r="BC759" s="223"/>
      <c r="BD759" s="223"/>
      <c r="BE759" s="223"/>
      <c r="BF759" s="151"/>
      <c r="BG759" s="151"/>
      <c r="BH759" s="151"/>
      <c r="BI759" s="151"/>
      <c r="BJ759" s="151"/>
      <c r="BK759" s="151"/>
      <c r="BL759" s="151"/>
      <c r="BM759" s="151"/>
      <c r="BN759" s="208"/>
      <c r="BO759" s="92"/>
      <c r="BP759" s="92"/>
      <c r="BQ759" s="92"/>
      <c r="BR759" s="92"/>
      <c r="BS759" s="92"/>
      <c r="BT759" s="92"/>
      <c r="BU759" s="208"/>
      <c r="BV759" s="315"/>
    </row>
    <row r="760" spans="6:74"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315"/>
      <c r="AU760" s="208"/>
      <c r="AV760" s="92"/>
      <c r="AW760" s="92"/>
      <c r="AX760" s="315"/>
      <c r="AY760" s="215"/>
      <c r="AZ760" s="131"/>
      <c r="BA760" s="131"/>
      <c r="BB760" s="131"/>
      <c r="BC760" s="223"/>
      <c r="BD760" s="223"/>
      <c r="BE760" s="223"/>
      <c r="BF760" s="151"/>
      <c r="BG760" s="151"/>
      <c r="BH760" s="151"/>
      <c r="BI760" s="151"/>
      <c r="BJ760" s="151"/>
      <c r="BK760" s="151"/>
      <c r="BL760" s="151"/>
      <c r="BM760" s="151"/>
      <c r="BN760" s="208"/>
      <c r="BO760" s="92"/>
      <c r="BP760" s="92"/>
      <c r="BQ760" s="92"/>
      <c r="BR760" s="92"/>
      <c r="BS760" s="92"/>
      <c r="BT760" s="92"/>
      <c r="BU760" s="208"/>
      <c r="BV760" s="315"/>
    </row>
    <row r="761" spans="6:74"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315"/>
      <c r="AU761" s="208"/>
      <c r="AV761" s="92"/>
      <c r="AW761" s="92"/>
      <c r="AX761" s="315"/>
      <c r="AY761" s="215"/>
      <c r="AZ761" s="131"/>
      <c r="BA761" s="131"/>
      <c r="BB761" s="131"/>
      <c r="BC761" s="223"/>
      <c r="BD761" s="223"/>
      <c r="BE761" s="223"/>
      <c r="BF761" s="151"/>
      <c r="BG761" s="151"/>
      <c r="BH761" s="151"/>
      <c r="BI761" s="151"/>
      <c r="BJ761" s="151"/>
      <c r="BK761" s="151"/>
      <c r="BL761" s="151"/>
      <c r="BM761" s="151"/>
      <c r="BN761" s="208"/>
      <c r="BO761" s="92"/>
      <c r="BP761" s="92"/>
      <c r="BQ761" s="92"/>
      <c r="BR761" s="92"/>
      <c r="BS761" s="92"/>
      <c r="BT761" s="92"/>
      <c r="BU761" s="208"/>
      <c r="BV761" s="315"/>
    </row>
    <row r="762" spans="6:74"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315"/>
      <c r="AU762" s="208"/>
      <c r="AV762" s="92"/>
      <c r="AW762" s="92"/>
      <c r="AX762" s="315"/>
      <c r="AY762" s="215"/>
      <c r="AZ762" s="131"/>
      <c r="BA762" s="131"/>
      <c r="BB762" s="131"/>
      <c r="BC762" s="223"/>
      <c r="BD762" s="223"/>
      <c r="BE762" s="223"/>
      <c r="BF762" s="151"/>
      <c r="BG762" s="151"/>
      <c r="BH762" s="151"/>
      <c r="BI762" s="151"/>
      <c r="BJ762" s="151"/>
      <c r="BK762" s="151"/>
      <c r="BL762" s="151"/>
      <c r="BM762" s="151"/>
      <c r="BN762" s="208"/>
      <c r="BO762" s="92"/>
      <c r="BP762" s="92"/>
      <c r="BQ762" s="92"/>
      <c r="BR762" s="92"/>
      <c r="BS762" s="92"/>
      <c r="BT762" s="92"/>
      <c r="BU762" s="208"/>
      <c r="BV762" s="315"/>
    </row>
    <row r="763" spans="6:74"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315"/>
      <c r="AU763" s="208"/>
      <c r="AV763" s="92"/>
      <c r="AW763" s="92"/>
      <c r="AX763" s="315"/>
      <c r="AY763" s="215"/>
      <c r="AZ763" s="131"/>
      <c r="BA763" s="131"/>
      <c r="BB763" s="131"/>
      <c r="BC763" s="223"/>
      <c r="BD763" s="223"/>
      <c r="BE763" s="223"/>
      <c r="BF763" s="151"/>
      <c r="BG763" s="151"/>
      <c r="BH763" s="151"/>
      <c r="BI763" s="151"/>
      <c r="BJ763" s="151"/>
      <c r="BK763" s="151"/>
      <c r="BL763" s="151"/>
      <c r="BM763" s="151"/>
      <c r="BN763" s="208"/>
      <c r="BO763" s="92"/>
      <c r="BP763" s="92"/>
      <c r="BQ763" s="92"/>
      <c r="BR763" s="92"/>
      <c r="BS763" s="92"/>
      <c r="BT763" s="92"/>
      <c r="BU763" s="208"/>
      <c r="BV763" s="315"/>
    </row>
    <row r="764" spans="6:74"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315"/>
      <c r="AU764" s="208"/>
      <c r="AV764" s="92"/>
      <c r="AW764" s="92"/>
      <c r="AX764" s="315"/>
      <c r="AY764" s="215"/>
      <c r="AZ764" s="131"/>
      <c r="BA764" s="131"/>
      <c r="BB764" s="131"/>
      <c r="BC764" s="223"/>
      <c r="BD764" s="223"/>
      <c r="BE764" s="223"/>
      <c r="BF764" s="151"/>
      <c r="BG764" s="151"/>
      <c r="BH764" s="151"/>
      <c r="BI764" s="151"/>
      <c r="BJ764" s="151"/>
      <c r="BK764" s="151"/>
      <c r="BL764" s="151"/>
      <c r="BM764" s="151"/>
      <c r="BN764" s="208"/>
      <c r="BO764" s="92"/>
      <c r="BP764" s="92"/>
      <c r="BQ764" s="92"/>
      <c r="BR764" s="92"/>
      <c r="BS764" s="92"/>
      <c r="BT764" s="92"/>
      <c r="BU764" s="208"/>
      <c r="BV764" s="315"/>
    </row>
    <row r="765" spans="6:74"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315"/>
      <c r="AU765" s="208"/>
      <c r="AV765" s="92"/>
      <c r="AW765" s="92"/>
      <c r="AX765" s="315"/>
      <c r="AY765" s="215"/>
      <c r="AZ765" s="131"/>
      <c r="BA765" s="131"/>
      <c r="BB765" s="131"/>
      <c r="BC765" s="223"/>
      <c r="BD765" s="223"/>
      <c r="BE765" s="223"/>
      <c r="BF765" s="151"/>
      <c r="BG765" s="151"/>
      <c r="BH765" s="151"/>
      <c r="BI765" s="151"/>
      <c r="BJ765" s="151"/>
      <c r="BK765" s="151"/>
      <c r="BL765" s="151"/>
      <c r="BM765" s="151"/>
      <c r="BN765" s="208"/>
      <c r="BO765" s="92"/>
      <c r="BP765" s="92"/>
      <c r="BQ765" s="92"/>
      <c r="BR765" s="92"/>
      <c r="BS765" s="92"/>
      <c r="BT765" s="92"/>
      <c r="BU765" s="208"/>
      <c r="BV765" s="315"/>
    </row>
    <row r="766" spans="6:74"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315"/>
      <c r="AU766" s="208"/>
      <c r="AV766" s="92"/>
      <c r="AW766" s="92"/>
      <c r="AX766" s="315"/>
      <c r="AY766" s="215"/>
      <c r="AZ766" s="131"/>
      <c r="BA766" s="131"/>
      <c r="BB766" s="131"/>
      <c r="BC766" s="223"/>
      <c r="BD766" s="223"/>
      <c r="BE766" s="223"/>
      <c r="BF766" s="151"/>
      <c r="BG766" s="151"/>
      <c r="BH766" s="151"/>
      <c r="BI766" s="151"/>
      <c r="BJ766" s="151"/>
      <c r="BK766" s="151"/>
      <c r="BL766" s="151"/>
      <c r="BM766" s="151"/>
      <c r="BN766" s="208"/>
      <c r="BO766" s="92"/>
      <c r="BP766" s="92"/>
      <c r="BQ766" s="92"/>
      <c r="BR766" s="92"/>
      <c r="BS766" s="92"/>
      <c r="BT766" s="92"/>
      <c r="BU766" s="208"/>
      <c r="BV766" s="315"/>
    </row>
    <row r="767" spans="6:74"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315"/>
      <c r="AU767" s="208"/>
      <c r="AV767" s="92"/>
      <c r="AW767" s="92"/>
      <c r="AX767" s="315"/>
      <c r="AY767" s="215"/>
      <c r="AZ767" s="131"/>
      <c r="BA767" s="131"/>
      <c r="BB767" s="131"/>
      <c r="BC767" s="223"/>
      <c r="BD767" s="223"/>
      <c r="BE767" s="223"/>
      <c r="BF767" s="151"/>
      <c r="BG767" s="151"/>
      <c r="BH767" s="151"/>
      <c r="BI767" s="151"/>
      <c r="BJ767" s="151"/>
      <c r="BK767" s="151"/>
      <c r="BL767" s="151"/>
      <c r="BM767" s="151"/>
      <c r="BN767" s="208"/>
      <c r="BO767" s="92"/>
      <c r="BP767" s="92"/>
      <c r="BQ767" s="92"/>
      <c r="BR767" s="92"/>
      <c r="BS767" s="92"/>
      <c r="BT767" s="92"/>
      <c r="BU767" s="208"/>
      <c r="BV767" s="315"/>
    </row>
    <row r="768" spans="6:74"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315"/>
      <c r="AU768" s="208"/>
      <c r="AV768" s="92"/>
      <c r="AW768" s="92"/>
      <c r="AX768" s="315"/>
      <c r="AY768" s="215"/>
      <c r="AZ768" s="131"/>
      <c r="BA768" s="131"/>
      <c r="BB768" s="131"/>
      <c r="BC768" s="223"/>
      <c r="BD768" s="223"/>
      <c r="BE768" s="223"/>
      <c r="BF768" s="151"/>
      <c r="BG768" s="151"/>
      <c r="BH768" s="151"/>
      <c r="BI768" s="151"/>
      <c r="BJ768" s="151"/>
      <c r="BK768" s="151"/>
      <c r="BL768" s="151"/>
      <c r="BM768" s="151"/>
      <c r="BN768" s="208"/>
      <c r="BO768" s="92"/>
      <c r="BP768" s="92"/>
      <c r="BQ768" s="92"/>
      <c r="BR768" s="92"/>
      <c r="BS768" s="92"/>
      <c r="BT768" s="92"/>
      <c r="BU768" s="208"/>
      <c r="BV768" s="315"/>
    </row>
    <row r="769" spans="6:74"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315"/>
      <c r="AU769" s="208"/>
      <c r="AV769" s="92"/>
      <c r="AW769" s="92"/>
      <c r="AX769" s="315"/>
      <c r="AY769" s="215"/>
      <c r="AZ769" s="131"/>
      <c r="BA769" s="131"/>
      <c r="BB769" s="131"/>
      <c r="BC769" s="223"/>
      <c r="BD769" s="223"/>
      <c r="BE769" s="223"/>
      <c r="BF769" s="151"/>
      <c r="BG769" s="151"/>
      <c r="BH769" s="151"/>
      <c r="BI769" s="151"/>
      <c r="BJ769" s="151"/>
      <c r="BK769" s="151"/>
      <c r="BL769" s="151"/>
      <c r="BM769" s="151"/>
      <c r="BN769" s="208"/>
      <c r="BO769" s="92"/>
      <c r="BP769" s="92"/>
      <c r="BQ769" s="92"/>
      <c r="BR769" s="92"/>
      <c r="BS769" s="92"/>
      <c r="BT769" s="92"/>
      <c r="BU769" s="208"/>
      <c r="BV769" s="315"/>
    </row>
    <row r="770" spans="6:74"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315"/>
      <c r="AU770" s="208"/>
      <c r="AV770" s="92"/>
      <c r="AW770" s="92"/>
      <c r="AX770" s="315"/>
      <c r="AY770" s="215"/>
      <c r="AZ770" s="131"/>
      <c r="BA770" s="131"/>
      <c r="BB770" s="131"/>
      <c r="BC770" s="223"/>
      <c r="BD770" s="223"/>
      <c r="BE770" s="223"/>
      <c r="BF770" s="151"/>
      <c r="BG770" s="151"/>
      <c r="BH770" s="151"/>
      <c r="BI770" s="151"/>
      <c r="BJ770" s="151"/>
      <c r="BK770" s="151"/>
      <c r="BL770" s="151"/>
      <c r="BM770" s="151"/>
      <c r="BN770" s="208"/>
      <c r="BO770" s="92"/>
      <c r="BP770" s="92"/>
      <c r="BQ770" s="92"/>
      <c r="BR770" s="92"/>
      <c r="BS770" s="92"/>
      <c r="BT770" s="92"/>
      <c r="BU770" s="208"/>
      <c r="BV770" s="315"/>
    </row>
    <row r="771" spans="6:74"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315"/>
      <c r="AU771" s="208"/>
      <c r="AV771" s="92"/>
      <c r="AW771" s="92"/>
      <c r="AX771" s="315"/>
      <c r="AY771" s="215"/>
      <c r="AZ771" s="131"/>
      <c r="BA771" s="131"/>
      <c r="BB771" s="131"/>
      <c r="BC771" s="223"/>
      <c r="BD771" s="223"/>
      <c r="BE771" s="223"/>
      <c r="BF771" s="151"/>
      <c r="BG771" s="151"/>
      <c r="BH771" s="151"/>
      <c r="BI771" s="151"/>
      <c r="BJ771" s="151"/>
      <c r="BK771" s="151"/>
      <c r="BL771" s="151"/>
      <c r="BM771" s="151"/>
      <c r="BN771" s="208"/>
      <c r="BO771" s="92"/>
      <c r="BP771" s="92"/>
      <c r="BQ771" s="92"/>
      <c r="BR771" s="92"/>
      <c r="BS771" s="92"/>
      <c r="BT771" s="92"/>
      <c r="BU771" s="208"/>
      <c r="BV771" s="315"/>
    </row>
    <row r="772" spans="6:74"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315"/>
      <c r="AU772" s="208"/>
      <c r="AV772" s="92"/>
      <c r="AW772" s="92"/>
      <c r="AX772" s="315"/>
      <c r="AY772" s="215"/>
      <c r="AZ772" s="131"/>
      <c r="BA772" s="131"/>
      <c r="BB772" s="131"/>
      <c r="BC772" s="223"/>
      <c r="BD772" s="223"/>
      <c r="BE772" s="223"/>
      <c r="BF772" s="151"/>
      <c r="BG772" s="151"/>
      <c r="BH772" s="151"/>
      <c r="BI772" s="151"/>
      <c r="BJ772" s="151"/>
      <c r="BK772" s="151"/>
      <c r="BL772" s="151"/>
      <c r="BM772" s="151"/>
      <c r="BN772" s="208"/>
      <c r="BO772" s="92"/>
      <c r="BP772" s="92"/>
      <c r="BQ772" s="92"/>
      <c r="BR772" s="92"/>
      <c r="BS772" s="92"/>
      <c r="BT772" s="92"/>
      <c r="BU772" s="208"/>
      <c r="BV772" s="315"/>
    </row>
    <row r="773" spans="6:74"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315"/>
      <c r="AU773" s="208"/>
      <c r="AV773" s="92"/>
      <c r="AW773" s="92"/>
      <c r="AX773" s="315"/>
      <c r="AY773" s="215"/>
      <c r="AZ773" s="131"/>
      <c r="BA773" s="131"/>
      <c r="BB773" s="131"/>
      <c r="BC773" s="223"/>
      <c r="BD773" s="223"/>
      <c r="BE773" s="223"/>
      <c r="BF773" s="151"/>
      <c r="BG773" s="151"/>
      <c r="BH773" s="151"/>
      <c r="BI773" s="151"/>
      <c r="BJ773" s="151"/>
      <c r="BK773" s="151"/>
      <c r="BL773" s="151"/>
      <c r="BM773" s="151"/>
      <c r="BN773" s="208"/>
      <c r="BO773" s="92"/>
      <c r="BP773" s="92"/>
      <c r="BQ773" s="92"/>
      <c r="BR773" s="92"/>
      <c r="BS773" s="92"/>
      <c r="BT773" s="92"/>
      <c r="BU773" s="208"/>
      <c r="BV773" s="315"/>
    </row>
    <row r="774" spans="6:74"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315"/>
      <c r="AU774" s="208"/>
      <c r="AV774" s="92"/>
      <c r="AW774" s="92"/>
      <c r="AX774" s="315"/>
      <c r="AY774" s="215"/>
      <c r="AZ774" s="131"/>
      <c r="BA774" s="131"/>
      <c r="BB774" s="131"/>
      <c r="BC774" s="223"/>
      <c r="BD774" s="223"/>
      <c r="BE774" s="223"/>
      <c r="BF774" s="151"/>
      <c r="BG774" s="151"/>
      <c r="BH774" s="151"/>
      <c r="BI774" s="151"/>
      <c r="BJ774" s="151"/>
      <c r="BK774" s="151"/>
      <c r="BL774" s="151"/>
      <c r="BM774" s="151"/>
      <c r="BN774" s="208"/>
      <c r="BO774" s="92"/>
      <c r="BP774" s="92"/>
      <c r="BQ774" s="92"/>
      <c r="BR774" s="92"/>
      <c r="BS774" s="92"/>
      <c r="BT774" s="92"/>
      <c r="BU774" s="208"/>
      <c r="BV774" s="315"/>
    </row>
    <row r="775" spans="6:74"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315"/>
      <c r="AU775" s="208"/>
      <c r="AV775" s="92"/>
      <c r="AW775" s="92"/>
      <c r="AX775" s="315"/>
      <c r="AY775" s="215"/>
      <c r="AZ775" s="131"/>
      <c r="BA775" s="131"/>
      <c r="BB775" s="131"/>
      <c r="BC775" s="223"/>
      <c r="BD775" s="223"/>
      <c r="BE775" s="223"/>
      <c r="BF775" s="151"/>
      <c r="BG775" s="151"/>
      <c r="BH775" s="151"/>
      <c r="BI775" s="151"/>
      <c r="BJ775" s="151"/>
      <c r="BK775" s="151"/>
      <c r="BL775" s="151"/>
      <c r="BM775" s="151"/>
      <c r="BN775" s="208"/>
      <c r="BO775" s="92"/>
      <c r="BP775" s="92"/>
      <c r="BQ775" s="92"/>
      <c r="BR775" s="92"/>
      <c r="BS775" s="92"/>
      <c r="BT775" s="92"/>
      <c r="BU775" s="208"/>
      <c r="BV775" s="315"/>
    </row>
    <row r="776" spans="6:74"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315"/>
      <c r="AU776" s="208"/>
      <c r="AV776" s="92"/>
      <c r="AW776" s="92"/>
      <c r="AX776" s="315"/>
      <c r="AY776" s="215"/>
      <c r="AZ776" s="131"/>
      <c r="BA776" s="131"/>
      <c r="BB776" s="131"/>
      <c r="BC776" s="223"/>
      <c r="BD776" s="223"/>
      <c r="BE776" s="223"/>
      <c r="BF776" s="151"/>
      <c r="BG776" s="151"/>
      <c r="BH776" s="151"/>
      <c r="BI776" s="151"/>
      <c r="BJ776" s="151"/>
      <c r="BK776" s="151"/>
      <c r="BL776" s="151"/>
      <c r="BM776" s="151"/>
      <c r="BN776" s="208"/>
      <c r="BO776" s="92"/>
      <c r="BP776" s="92"/>
      <c r="BQ776" s="92"/>
      <c r="BR776" s="92"/>
      <c r="BS776" s="92"/>
      <c r="BT776" s="92"/>
      <c r="BU776" s="208"/>
      <c r="BV776" s="315"/>
    </row>
    <row r="777" spans="6:74"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315"/>
      <c r="AU777" s="208"/>
      <c r="AV777" s="92"/>
      <c r="AW777" s="92"/>
      <c r="AX777" s="315"/>
      <c r="AY777" s="215"/>
      <c r="AZ777" s="131"/>
      <c r="BA777" s="131"/>
      <c r="BB777" s="131"/>
      <c r="BC777" s="223"/>
      <c r="BD777" s="223"/>
      <c r="BE777" s="223"/>
      <c r="BF777" s="151"/>
      <c r="BG777" s="151"/>
      <c r="BH777" s="151"/>
      <c r="BI777" s="151"/>
      <c r="BJ777" s="151"/>
      <c r="BK777" s="151"/>
      <c r="BL777" s="151"/>
      <c r="BM777" s="151"/>
      <c r="BN777" s="208"/>
      <c r="BO777" s="92"/>
      <c r="BP777" s="92"/>
      <c r="BQ777" s="92"/>
      <c r="BR777" s="92"/>
      <c r="BS777" s="92"/>
      <c r="BT777" s="92"/>
      <c r="BU777" s="208"/>
      <c r="BV777" s="315"/>
    </row>
    <row r="778" spans="6:74"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315"/>
      <c r="AU778" s="208"/>
      <c r="AV778" s="92"/>
      <c r="AW778" s="92"/>
      <c r="AX778" s="315"/>
      <c r="AY778" s="215"/>
      <c r="AZ778" s="131"/>
      <c r="BA778" s="131"/>
      <c r="BB778" s="131"/>
      <c r="BC778" s="223"/>
      <c r="BD778" s="223"/>
      <c r="BE778" s="223"/>
      <c r="BF778" s="151"/>
      <c r="BG778" s="151"/>
      <c r="BH778" s="151"/>
      <c r="BI778" s="151"/>
      <c r="BJ778" s="151"/>
      <c r="BK778" s="151"/>
      <c r="BL778" s="151"/>
      <c r="BM778" s="151"/>
      <c r="BN778" s="208"/>
      <c r="BO778" s="92"/>
      <c r="BP778" s="92"/>
      <c r="BQ778" s="92"/>
      <c r="BR778" s="92"/>
      <c r="BS778" s="92"/>
      <c r="BT778" s="92"/>
      <c r="BU778" s="208"/>
      <c r="BV778" s="315"/>
    </row>
    <row r="779" spans="6:74"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315"/>
      <c r="AU779" s="208"/>
      <c r="AV779" s="92"/>
      <c r="AW779" s="92"/>
      <c r="AX779" s="315"/>
      <c r="AY779" s="215"/>
      <c r="AZ779" s="131"/>
      <c r="BA779" s="131"/>
      <c r="BB779" s="131"/>
      <c r="BC779" s="223"/>
      <c r="BD779" s="223"/>
      <c r="BE779" s="223"/>
      <c r="BF779" s="151"/>
      <c r="BG779" s="151"/>
      <c r="BH779" s="151"/>
      <c r="BI779" s="151"/>
      <c r="BJ779" s="151"/>
      <c r="BK779" s="151"/>
      <c r="BL779" s="151"/>
      <c r="BM779" s="151"/>
      <c r="BN779" s="208"/>
      <c r="BO779" s="92"/>
      <c r="BP779" s="92"/>
      <c r="BQ779" s="92"/>
      <c r="BR779" s="92"/>
      <c r="BS779" s="92"/>
      <c r="BT779" s="92"/>
      <c r="BU779" s="208"/>
      <c r="BV779" s="315"/>
    </row>
    <row r="780" spans="6:74"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315"/>
      <c r="AU780" s="208"/>
      <c r="AV780" s="92"/>
      <c r="AW780" s="92"/>
      <c r="AX780" s="315"/>
      <c r="AY780" s="215"/>
      <c r="AZ780" s="131"/>
      <c r="BA780" s="131"/>
      <c r="BB780" s="131"/>
      <c r="BC780" s="223"/>
      <c r="BD780" s="223"/>
      <c r="BE780" s="223"/>
      <c r="BF780" s="151"/>
      <c r="BG780" s="151"/>
      <c r="BH780" s="151"/>
      <c r="BI780" s="151"/>
      <c r="BJ780" s="151"/>
      <c r="BK780" s="151"/>
      <c r="BL780" s="151"/>
      <c r="BM780" s="151"/>
      <c r="BN780" s="208"/>
      <c r="BO780" s="92"/>
      <c r="BP780" s="92"/>
      <c r="BQ780" s="92"/>
      <c r="BR780" s="92"/>
      <c r="BS780" s="92"/>
      <c r="BT780" s="92"/>
      <c r="BU780" s="208"/>
      <c r="BV780" s="315"/>
    </row>
    <row r="781" spans="6:74"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315"/>
      <c r="AU781" s="208"/>
      <c r="AV781" s="92"/>
      <c r="AW781" s="92"/>
      <c r="AX781" s="315"/>
      <c r="AY781" s="215"/>
      <c r="AZ781" s="131"/>
      <c r="BA781" s="131"/>
      <c r="BB781" s="131"/>
      <c r="BC781" s="223"/>
      <c r="BD781" s="223"/>
      <c r="BE781" s="223"/>
      <c r="BF781" s="151"/>
      <c r="BG781" s="151"/>
      <c r="BH781" s="151"/>
      <c r="BI781" s="151"/>
      <c r="BJ781" s="151"/>
      <c r="BK781" s="151"/>
      <c r="BL781" s="151"/>
      <c r="BM781" s="151"/>
      <c r="BN781" s="208"/>
      <c r="BO781" s="92"/>
      <c r="BP781" s="92"/>
      <c r="BQ781" s="92"/>
      <c r="BR781" s="92"/>
      <c r="BS781" s="92"/>
      <c r="BT781" s="92"/>
      <c r="BU781" s="208"/>
      <c r="BV781" s="315"/>
    </row>
    <row r="782" spans="6:74"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315"/>
      <c r="AU782" s="208"/>
      <c r="AV782" s="92"/>
      <c r="AW782" s="92"/>
      <c r="AX782" s="315"/>
      <c r="AY782" s="215"/>
      <c r="AZ782" s="131"/>
      <c r="BA782" s="131"/>
      <c r="BB782" s="131"/>
      <c r="BC782" s="223"/>
      <c r="BD782" s="223"/>
      <c r="BE782" s="223"/>
      <c r="BF782" s="151"/>
      <c r="BG782" s="151"/>
      <c r="BH782" s="151"/>
      <c r="BI782" s="151"/>
      <c r="BJ782" s="151"/>
      <c r="BK782" s="151"/>
      <c r="BL782" s="151"/>
      <c r="BM782" s="151"/>
      <c r="BN782" s="208"/>
      <c r="BO782" s="92"/>
      <c r="BP782" s="92"/>
      <c r="BQ782" s="92"/>
      <c r="BR782" s="92"/>
      <c r="BS782" s="92"/>
      <c r="BT782" s="92"/>
      <c r="BU782" s="208"/>
      <c r="BV782" s="315"/>
    </row>
    <row r="783" spans="6:74"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315"/>
      <c r="AU783" s="208"/>
      <c r="AV783" s="92"/>
      <c r="AW783" s="92"/>
      <c r="AX783" s="315"/>
      <c r="AY783" s="215"/>
      <c r="AZ783" s="131"/>
      <c r="BA783" s="131"/>
      <c r="BB783" s="131"/>
      <c r="BC783" s="223"/>
      <c r="BD783" s="223"/>
      <c r="BE783" s="223"/>
      <c r="BF783" s="151"/>
      <c r="BG783" s="151"/>
      <c r="BH783" s="151"/>
      <c r="BI783" s="151"/>
      <c r="BJ783" s="151"/>
      <c r="BK783" s="151"/>
      <c r="BL783" s="151"/>
      <c r="BM783" s="151"/>
      <c r="BN783" s="208"/>
      <c r="BO783" s="92"/>
      <c r="BP783" s="92"/>
      <c r="BQ783" s="92"/>
      <c r="BR783" s="92"/>
      <c r="BS783" s="92"/>
      <c r="BT783" s="92"/>
      <c r="BU783" s="208"/>
      <c r="BV783" s="315"/>
    </row>
    <row r="784" spans="6:74"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315"/>
      <c r="AU784" s="208"/>
      <c r="AV784" s="92"/>
      <c r="AW784" s="92"/>
      <c r="AX784" s="315"/>
      <c r="AY784" s="215"/>
      <c r="AZ784" s="131"/>
      <c r="BA784" s="131"/>
      <c r="BB784" s="131"/>
      <c r="BC784" s="223"/>
      <c r="BD784" s="223"/>
      <c r="BE784" s="223"/>
      <c r="BF784" s="151"/>
      <c r="BG784" s="151"/>
      <c r="BH784" s="151"/>
      <c r="BI784" s="151"/>
      <c r="BJ784" s="151"/>
      <c r="BK784" s="151"/>
      <c r="BL784" s="151"/>
      <c r="BM784" s="151"/>
      <c r="BN784" s="208"/>
      <c r="BO784" s="92"/>
      <c r="BP784" s="92"/>
      <c r="BQ784" s="92"/>
      <c r="BR784" s="92"/>
      <c r="BS784" s="92"/>
      <c r="BT784" s="92"/>
      <c r="BU784" s="208"/>
      <c r="BV784" s="315"/>
    </row>
    <row r="785" spans="6:74"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315"/>
      <c r="AU785" s="208"/>
      <c r="AV785" s="92"/>
      <c r="AW785" s="92"/>
      <c r="AX785" s="315"/>
      <c r="AY785" s="215"/>
      <c r="AZ785" s="131"/>
      <c r="BA785" s="131"/>
      <c r="BB785" s="131"/>
      <c r="BC785" s="223"/>
      <c r="BD785" s="223"/>
      <c r="BE785" s="223"/>
      <c r="BF785" s="151"/>
      <c r="BG785" s="151"/>
      <c r="BH785" s="151"/>
      <c r="BI785" s="151"/>
      <c r="BJ785" s="151"/>
      <c r="BK785" s="151"/>
      <c r="BL785" s="151"/>
      <c r="BM785" s="151"/>
      <c r="BN785" s="208"/>
      <c r="BO785" s="92"/>
      <c r="BP785" s="92"/>
      <c r="BQ785" s="92"/>
      <c r="BR785" s="92"/>
      <c r="BS785" s="92"/>
      <c r="BT785" s="92"/>
      <c r="BU785" s="208"/>
      <c r="BV785" s="315"/>
    </row>
    <row r="786" spans="6:74"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315"/>
      <c r="AU786" s="208"/>
      <c r="AV786" s="92"/>
      <c r="AW786" s="92"/>
      <c r="AX786" s="315"/>
      <c r="AY786" s="215"/>
      <c r="AZ786" s="131"/>
      <c r="BA786" s="131"/>
      <c r="BB786" s="131"/>
      <c r="BC786" s="223"/>
      <c r="BD786" s="223"/>
      <c r="BE786" s="223"/>
      <c r="BF786" s="151"/>
      <c r="BG786" s="151"/>
      <c r="BH786" s="151"/>
      <c r="BI786" s="151"/>
      <c r="BJ786" s="151"/>
      <c r="BK786" s="151"/>
      <c r="BL786" s="151"/>
      <c r="BM786" s="151"/>
      <c r="BN786" s="208"/>
      <c r="BO786" s="92"/>
      <c r="BP786" s="92"/>
      <c r="BQ786" s="92"/>
      <c r="BR786" s="92"/>
      <c r="BS786" s="92"/>
      <c r="BT786" s="92"/>
      <c r="BU786" s="208"/>
      <c r="BV786" s="315"/>
    </row>
    <row r="787" spans="6:74"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315"/>
      <c r="AU787" s="208"/>
      <c r="AV787" s="92"/>
      <c r="AW787" s="92"/>
      <c r="AX787" s="315"/>
      <c r="AY787" s="215"/>
      <c r="AZ787" s="131"/>
      <c r="BA787" s="131"/>
      <c r="BB787" s="131"/>
      <c r="BC787" s="223"/>
      <c r="BD787" s="223"/>
      <c r="BE787" s="223"/>
      <c r="BF787" s="151"/>
      <c r="BG787" s="151"/>
      <c r="BH787" s="151"/>
      <c r="BI787" s="151"/>
      <c r="BJ787" s="151"/>
      <c r="BK787" s="151"/>
      <c r="BL787" s="151"/>
      <c r="BM787" s="151"/>
      <c r="BN787" s="208"/>
      <c r="BO787" s="92"/>
      <c r="BP787" s="92"/>
      <c r="BQ787" s="92"/>
      <c r="BR787" s="92"/>
      <c r="BS787" s="92"/>
      <c r="BT787" s="92"/>
      <c r="BU787" s="208"/>
      <c r="BV787" s="315"/>
    </row>
    <row r="788" spans="6:74"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315"/>
      <c r="AU788" s="208"/>
      <c r="AV788" s="92"/>
      <c r="AW788" s="92"/>
      <c r="AX788" s="315"/>
      <c r="AY788" s="215"/>
      <c r="AZ788" s="131"/>
      <c r="BA788" s="131"/>
      <c r="BB788" s="131"/>
      <c r="BC788" s="223"/>
      <c r="BD788" s="223"/>
      <c r="BE788" s="223"/>
      <c r="BF788" s="151"/>
      <c r="BG788" s="151"/>
      <c r="BH788" s="151"/>
      <c r="BI788" s="151"/>
      <c r="BJ788" s="151"/>
      <c r="BK788" s="151"/>
      <c r="BL788" s="151"/>
      <c r="BM788" s="151"/>
      <c r="BN788" s="208"/>
      <c r="BO788" s="92"/>
      <c r="BP788" s="92"/>
      <c r="BQ788" s="92"/>
      <c r="BR788" s="92"/>
      <c r="BS788" s="92"/>
      <c r="BT788" s="92"/>
      <c r="BU788" s="208"/>
      <c r="BV788" s="315"/>
    </row>
    <row r="789" spans="6:74"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315"/>
      <c r="AU789" s="208"/>
      <c r="AV789" s="92"/>
      <c r="AW789" s="92"/>
      <c r="AX789" s="315"/>
      <c r="AY789" s="215"/>
      <c r="AZ789" s="131"/>
      <c r="BA789" s="131"/>
      <c r="BB789" s="131"/>
      <c r="BC789" s="223"/>
      <c r="BD789" s="223"/>
      <c r="BE789" s="223"/>
      <c r="BF789" s="151"/>
      <c r="BG789" s="151"/>
      <c r="BH789" s="151"/>
      <c r="BI789" s="151"/>
      <c r="BJ789" s="151"/>
      <c r="BK789" s="151"/>
      <c r="BL789" s="151"/>
      <c r="BM789" s="151"/>
      <c r="BN789" s="208"/>
      <c r="BO789" s="92"/>
      <c r="BP789" s="92"/>
      <c r="BQ789" s="92"/>
      <c r="BR789" s="92"/>
      <c r="BS789" s="92"/>
      <c r="BT789" s="92"/>
      <c r="BU789" s="208"/>
      <c r="BV789" s="315"/>
    </row>
    <row r="790" spans="6:74"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315"/>
      <c r="AU790" s="208"/>
      <c r="AV790" s="92"/>
      <c r="AW790" s="92"/>
      <c r="AX790" s="315"/>
      <c r="AY790" s="215"/>
      <c r="AZ790" s="131"/>
      <c r="BA790" s="131"/>
      <c r="BB790" s="131"/>
      <c r="BC790" s="223"/>
      <c r="BD790" s="223"/>
      <c r="BE790" s="223"/>
      <c r="BF790" s="151"/>
      <c r="BG790" s="151"/>
      <c r="BH790" s="151"/>
      <c r="BI790" s="151"/>
      <c r="BJ790" s="151"/>
      <c r="BK790" s="151"/>
      <c r="BL790" s="151"/>
      <c r="BM790" s="151"/>
      <c r="BN790" s="208"/>
      <c r="BO790" s="92"/>
      <c r="BP790" s="92"/>
      <c r="BQ790" s="92"/>
      <c r="BR790" s="92"/>
      <c r="BS790" s="92"/>
      <c r="BT790" s="92"/>
      <c r="BU790" s="208"/>
      <c r="BV790" s="315"/>
    </row>
    <row r="791" spans="6:74"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315"/>
      <c r="AU791" s="208"/>
      <c r="AV791" s="92"/>
      <c r="AW791" s="92"/>
      <c r="AX791" s="315"/>
      <c r="AY791" s="215"/>
      <c r="AZ791" s="131"/>
      <c r="BA791" s="131"/>
      <c r="BB791" s="131"/>
      <c r="BC791" s="223"/>
      <c r="BD791" s="223"/>
      <c r="BE791" s="223"/>
      <c r="BF791" s="151"/>
      <c r="BG791" s="151"/>
      <c r="BH791" s="151"/>
      <c r="BI791" s="151"/>
      <c r="BJ791" s="151"/>
      <c r="BK791" s="151"/>
      <c r="BL791" s="151"/>
      <c r="BM791" s="151"/>
      <c r="BN791" s="208"/>
      <c r="BO791" s="92"/>
      <c r="BP791" s="92"/>
      <c r="BQ791" s="92"/>
      <c r="BR791" s="92"/>
      <c r="BS791" s="92"/>
      <c r="BT791" s="92"/>
      <c r="BU791" s="208"/>
      <c r="BV791" s="315"/>
    </row>
    <row r="792" spans="6:74"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315"/>
      <c r="AU792" s="208"/>
      <c r="AV792" s="92"/>
      <c r="AW792" s="92"/>
      <c r="AX792" s="315"/>
      <c r="AY792" s="215"/>
      <c r="AZ792" s="131"/>
      <c r="BA792" s="131"/>
      <c r="BB792" s="131"/>
      <c r="BC792" s="223"/>
      <c r="BD792" s="223"/>
      <c r="BE792" s="223"/>
      <c r="BF792" s="151"/>
      <c r="BG792" s="151"/>
      <c r="BH792" s="151"/>
      <c r="BI792" s="151"/>
      <c r="BJ792" s="151"/>
      <c r="BK792" s="151"/>
      <c r="BL792" s="151"/>
      <c r="BM792" s="151"/>
      <c r="BN792" s="208"/>
      <c r="BO792" s="92"/>
      <c r="BP792" s="92"/>
      <c r="BQ792" s="92"/>
      <c r="BR792" s="92"/>
      <c r="BS792" s="92"/>
      <c r="BT792" s="92"/>
      <c r="BU792" s="208"/>
      <c r="BV792" s="315"/>
    </row>
    <row r="793" spans="6:74"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315"/>
      <c r="AU793" s="208"/>
      <c r="AV793" s="92"/>
      <c r="AW793" s="92"/>
      <c r="AX793" s="315"/>
      <c r="AY793" s="215"/>
      <c r="AZ793" s="131"/>
      <c r="BA793" s="131"/>
      <c r="BB793" s="131"/>
      <c r="BC793" s="223"/>
      <c r="BD793" s="223"/>
      <c r="BE793" s="223"/>
      <c r="BF793" s="151"/>
      <c r="BG793" s="151"/>
      <c r="BH793" s="151"/>
      <c r="BI793" s="151"/>
      <c r="BJ793" s="151"/>
      <c r="BK793" s="151"/>
      <c r="BL793" s="151"/>
      <c r="BM793" s="151"/>
      <c r="BN793" s="208"/>
      <c r="BO793" s="92"/>
      <c r="BP793" s="92"/>
      <c r="BQ793" s="92"/>
      <c r="BR793" s="92"/>
      <c r="BS793" s="92"/>
      <c r="BT793" s="92"/>
      <c r="BU793" s="208"/>
      <c r="BV793" s="315"/>
    </row>
    <row r="794" spans="6:74"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315"/>
      <c r="AU794" s="208"/>
      <c r="AV794" s="92"/>
      <c r="AW794" s="92"/>
      <c r="AX794" s="315"/>
      <c r="AY794" s="215"/>
      <c r="AZ794" s="131"/>
      <c r="BA794" s="131"/>
      <c r="BB794" s="131"/>
      <c r="BC794" s="223"/>
      <c r="BD794" s="223"/>
      <c r="BE794" s="223"/>
      <c r="BF794" s="151"/>
      <c r="BG794" s="151"/>
      <c r="BH794" s="151"/>
      <c r="BI794" s="151"/>
      <c r="BJ794" s="151"/>
      <c r="BK794" s="151"/>
      <c r="BL794" s="151"/>
      <c r="BM794" s="151"/>
      <c r="BN794" s="208"/>
      <c r="BO794" s="92"/>
      <c r="BP794" s="92"/>
      <c r="BQ794" s="92"/>
      <c r="BR794" s="92"/>
      <c r="BS794" s="92"/>
      <c r="BT794" s="92"/>
      <c r="BU794" s="208"/>
      <c r="BV794" s="315"/>
    </row>
    <row r="795" spans="6:74"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315"/>
      <c r="AU795" s="208"/>
      <c r="AV795" s="92"/>
      <c r="AW795" s="92"/>
      <c r="AX795" s="315"/>
      <c r="AY795" s="215"/>
      <c r="AZ795" s="131"/>
      <c r="BA795" s="131"/>
      <c r="BB795" s="131"/>
      <c r="BC795" s="223"/>
      <c r="BD795" s="223"/>
      <c r="BE795" s="223"/>
      <c r="BF795" s="151"/>
      <c r="BG795" s="151"/>
      <c r="BH795" s="151"/>
      <c r="BI795" s="151"/>
      <c r="BJ795" s="151"/>
      <c r="BK795" s="151"/>
      <c r="BL795" s="151"/>
      <c r="BM795" s="151"/>
      <c r="BN795" s="208"/>
      <c r="BO795" s="92"/>
      <c r="BP795" s="92"/>
      <c r="BQ795" s="92"/>
      <c r="BR795" s="92"/>
      <c r="BS795" s="92"/>
      <c r="BT795" s="92"/>
      <c r="BU795" s="208"/>
      <c r="BV795" s="315"/>
    </row>
    <row r="796" spans="6:74"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315"/>
      <c r="AU796" s="208"/>
      <c r="AV796" s="92"/>
      <c r="AW796" s="92"/>
      <c r="AX796" s="315"/>
      <c r="AY796" s="215"/>
      <c r="AZ796" s="131"/>
      <c r="BA796" s="131"/>
      <c r="BB796" s="131"/>
      <c r="BC796" s="223"/>
      <c r="BD796" s="223"/>
      <c r="BE796" s="223"/>
      <c r="BF796" s="151"/>
      <c r="BG796" s="151"/>
      <c r="BH796" s="151"/>
      <c r="BI796" s="151"/>
      <c r="BJ796" s="151"/>
      <c r="BK796" s="151"/>
      <c r="BL796" s="151"/>
      <c r="BM796" s="151"/>
      <c r="BN796" s="208"/>
      <c r="BO796" s="92"/>
      <c r="BP796" s="92"/>
      <c r="BQ796" s="92"/>
      <c r="BR796" s="92"/>
      <c r="BS796" s="92"/>
      <c r="BT796" s="92"/>
      <c r="BU796" s="208"/>
      <c r="BV796" s="315"/>
    </row>
    <row r="797" spans="6:74"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315"/>
      <c r="AU797" s="208"/>
      <c r="AV797" s="92"/>
      <c r="AW797" s="92"/>
      <c r="AX797" s="315"/>
      <c r="AY797" s="215"/>
      <c r="AZ797" s="131"/>
      <c r="BA797" s="131"/>
      <c r="BB797" s="131"/>
      <c r="BC797" s="223"/>
      <c r="BD797" s="223"/>
      <c r="BE797" s="223"/>
      <c r="BF797" s="151"/>
      <c r="BG797" s="151"/>
      <c r="BH797" s="151"/>
      <c r="BI797" s="151"/>
      <c r="BJ797" s="151"/>
      <c r="BK797" s="151"/>
      <c r="BL797" s="151"/>
      <c r="BM797" s="151"/>
      <c r="BN797" s="208"/>
      <c r="BO797" s="92"/>
      <c r="BP797" s="92"/>
      <c r="BQ797" s="92"/>
      <c r="BR797" s="92"/>
      <c r="BS797" s="92"/>
      <c r="BT797" s="92"/>
      <c r="BU797" s="208"/>
      <c r="BV797" s="315"/>
    </row>
    <row r="798" spans="6:74"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315"/>
      <c r="AU798" s="208"/>
      <c r="AV798" s="92"/>
      <c r="AW798" s="92"/>
      <c r="AX798" s="315"/>
      <c r="AY798" s="215"/>
      <c r="AZ798" s="131"/>
      <c r="BA798" s="131"/>
      <c r="BB798" s="131"/>
      <c r="BC798" s="223"/>
      <c r="BD798" s="223"/>
      <c r="BE798" s="223"/>
      <c r="BF798" s="151"/>
      <c r="BG798" s="151"/>
      <c r="BH798" s="151"/>
      <c r="BI798" s="151"/>
      <c r="BJ798" s="151"/>
      <c r="BK798" s="151"/>
      <c r="BL798" s="151"/>
      <c r="BM798" s="151"/>
      <c r="BN798" s="208"/>
      <c r="BO798" s="92"/>
      <c r="BP798" s="92"/>
      <c r="BQ798" s="92"/>
      <c r="BR798" s="92"/>
      <c r="BS798" s="92"/>
      <c r="BT798" s="92"/>
      <c r="BU798" s="208"/>
      <c r="BV798" s="315"/>
    </row>
    <row r="799" spans="6:74"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315"/>
      <c r="AU799" s="208"/>
      <c r="AV799" s="92"/>
      <c r="AW799" s="92"/>
      <c r="AX799" s="315"/>
      <c r="AY799" s="215"/>
      <c r="AZ799" s="131"/>
      <c r="BA799" s="131"/>
      <c r="BB799" s="131"/>
      <c r="BC799" s="223"/>
      <c r="BD799" s="223"/>
      <c r="BE799" s="223"/>
      <c r="BF799" s="151"/>
      <c r="BG799" s="151"/>
      <c r="BH799" s="151"/>
      <c r="BI799" s="151"/>
      <c r="BJ799" s="151"/>
      <c r="BK799" s="151"/>
      <c r="BL799" s="151"/>
      <c r="BM799" s="151"/>
      <c r="BN799" s="208"/>
      <c r="BO799" s="92"/>
      <c r="BP799" s="92"/>
      <c r="BQ799" s="92"/>
      <c r="BR799" s="92"/>
      <c r="BS799" s="92"/>
      <c r="BT799" s="92"/>
      <c r="BU799" s="208"/>
      <c r="BV799" s="315"/>
    </row>
    <row r="800" spans="6:74"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315"/>
      <c r="AU800" s="208"/>
      <c r="AV800" s="92"/>
      <c r="AW800" s="92"/>
      <c r="AX800" s="315"/>
      <c r="AY800" s="215"/>
      <c r="AZ800" s="131"/>
      <c r="BA800" s="131"/>
      <c r="BB800" s="131"/>
      <c r="BC800" s="223"/>
      <c r="BD800" s="223"/>
      <c r="BE800" s="223"/>
      <c r="BF800" s="151"/>
      <c r="BG800" s="151"/>
      <c r="BH800" s="151"/>
      <c r="BI800" s="151"/>
      <c r="BJ800" s="151"/>
      <c r="BK800" s="151"/>
      <c r="BL800" s="151"/>
      <c r="BM800" s="151"/>
      <c r="BN800" s="208"/>
      <c r="BO800" s="92"/>
      <c r="BP800" s="92"/>
      <c r="BQ800" s="92"/>
      <c r="BR800" s="92"/>
      <c r="BS800" s="92"/>
      <c r="BT800" s="92"/>
      <c r="BU800" s="208"/>
      <c r="BV800" s="315"/>
    </row>
    <row r="801" spans="6:74"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315"/>
      <c r="AU801" s="208"/>
      <c r="AV801" s="92"/>
      <c r="AW801" s="92"/>
      <c r="AX801" s="315"/>
      <c r="AY801" s="215"/>
      <c r="AZ801" s="131"/>
      <c r="BA801" s="131"/>
      <c r="BB801" s="131"/>
      <c r="BC801" s="223"/>
      <c r="BD801" s="223"/>
      <c r="BE801" s="223"/>
      <c r="BF801" s="151"/>
      <c r="BG801" s="151"/>
      <c r="BH801" s="151"/>
      <c r="BI801" s="151"/>
      <c r="BJ801" s="151"/>
      <c r="BK801" s="151"/>
      <c r="BL801" s="151"/>
      <c r="BM801" s="151"/>
      <c r="BN801" s="208"/>
      <c r="BO801" s="92"/>
      <c r="BP801" s="92"/>
      <c r="BQ801" s="92"/>
      <c r="BR801" s="92"/>
      <c r="BS801" s="92"/>
      <c r="BT801" s="92"/>
      <c r="BU801" s="208"/>
      <c r="BV801" s="315"/>
    </row>
    <row r="802" spans="6:74"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315"/>
      <c r="AU802" s="208"/>
      <c r="AV802" s="92"/>
      <c r="AW802" s="92"/>
      <c r="AX802" s="315"/>
      <c r="AY802" s="215"/>
      <c r="AZ802" s="131"/>
      <c r="BA802" s="131"/>
      <c r="BB802" s="131"/>
      <c r="BC802" s="223"/>
      <c r="BD802" s="223"/>
      <c r="BE802" s="223"/>
      <c r="BF802" s="151"/>
      <c r="BG802" s="151"/>
      <c r="BH802" s="151"/>
      <c r="BI802" s="151"/>
      <c r="BJ802" s="151"/>
      <c r="BK802" s="151"/>
      <c r="BL802" s="151"/>
      <c r="BM802" s="151"/>
      <c r="BN802" s="208"/>
      <c r="BO802" s="92"/>
      <c r="BP802" s="92"/>
      <c r="BQ802" s="92"/>
      <c r="BR802" s="92"/>
      <c r="BS802" s="92"/>
      <c r="BT802" s="92"/>
      <c r="BU802" s="208"/>
      <c r="BV802" s="315"/>
    </row>
    <row r="803" spans="6:74"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315"/>
      <c r="AU803" s="208"/>
      <c r="AV803" s="92"/>
      <c r="AW803" s="92"/>
      <c r="AX803" s="315"/>
      <c r="AY803" s="215"/>
      <c r="AZ803" s="131"/>
      <c r="BA803" s="131"/>
      <c r="BB803" s="131"/>
      <c r="BC803" s="223"/>
      <c r="BD803" s="223"/>
      <c r="BE803" s="223"/>
      <c r="BF803" s="151"/>
      <c r="BG803" s="151"/>
      <c r="BH803" s="151"/>
      <c r="BI803" s="151"/>
      <c r="BJ803" s="151"/>
      <c r="BK803" s="151"/>
      <c r="BL803" s="151"/>
      <c r="BM803" s="151"/>
      <c r="BN803" s="208"/>
      <c r="BO803" s="92"/>
      <c r="BP803" s="92"/>
      <c r="BQ803" s="92"/>
      <c r="BR803" s="92"/>
      <c r="BS803" s="92"/>
      <c r="BT803" s="92"/>
      <c r="BU803" s="208"/>
      <c r="BV803" s="315"/>
    </row>
    <row r="804" spans="6:74"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315"/>
      <c r="AU804" s="208"/>
      <c r="AV804" s="92"/>
      <c r="AW804" s="92"/>
      <c r="AX804" s="315"/>
      <c r="AY804" s="215"/>
      <c r="AZ804" s="131"/>
      <c r="BA804" s="131"/>
      <c r="BB804" s="131"/>
      <c r="BC804" s="223"/>
      <c r="BD804" s="223"/>
      <c r="BE804" s="223"/>
      <c r="BF804" s="151"/>
      <c r="BG804" s="151"/>
      <c r="BH804" s="151"/>
      <c r="BI804" s="151"/>
      <c r="BJ804" s="151"/>
      <c r="BK804" s="151"/>
      <c r="BL804" s="151"/>
      <c r="BM804" s="151"/>
      <c r="BN804" s="208"/>
      <c r="BO804" s="92"/>
      <c r="BP804" s="92"/>
      <c r="BQ804" s="92"/>
      <c r="BR804" s="92"/>
      <c r="BS804" s="92"/>
      <c r="BT804" s="92"/>
      <c r="BU804" s="208"/>
      <c r="BV804" s="315"/>
    </row>
    <row r="805" spans="6:74"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315"/>
      <c r="AU805" s="208"/>
      <c r="AV805" s="92"/>
      <c r="AW805" s="92"/>
      <c r="AX805" s="315"/>
      <c r="AY805" s="215"/>
      <c r="AZ805" s="131"/>
      <c r="BA805" s="131"/>
      <c r="BB805" s="131"/>
      <c r="BC805" s="223"/>
      <c r="BD805" s="223"/>
      <c r="BE805" s="223"/>
      <c r="BF805" s="151"/>
      <c r="BG805" s="151"/>
      <c r="BH805" s="151"/>
      <c r="BI805" s="151"/>
      <c r="BJ805" s="151"/>
      <c r="BK805" s="151"/>
      <c r="BL805" s="151"/>
      <c r="BM805" s="151"/>
      <c r="BN805" s="208"/>
      <c r="BO805" s="92"/>
      <c r="BP805" s="92"/>
      <c r="BQ805" s="92"/>
      <c r="BR805" s="92"/>
      <c r="BS805" s="92"/>
      <c r="BT805" s="92"/>
      <c r="BU805" s="208"/>
      <c r="BV805" s="315"/>
    </row>
    <row r="806" spans="6:74"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315"/>
      <c r="AU806" s="208"/>
      <c r="AV806" s="92"/>
      <c r="AW806" s="92"/>
      <c r="AX806" s="315"/>
      <c r="AY806" s="215"/>
      <c r="AZ806" s="131"/>
      <c r="BA806" s="131"/>
      <c r="BB806" s="131"/>
      <c r="BC806" s="223"/>
      <c r="BD806" s="223"/>
      <c r="BE806" s="223"/>
      <c r="BF806" s="151"/>
      <c r="BG806" s="151"/>
      <c r="BH806" s="151"/>
      <c r="BI806" s="151"/>
      <c r="BJ806" s="151"/>
      <c r="BK806" s="151"/>
      <c r="BL806" s="151"/>
      <c r="BM806" s="151"/>
      <c r="BN806" s="208"/>
      <c r="BO806" s="92"/>
      <c r="BP806" s="92"/>
      <c r="BQ806" s="92"/>
      <c r="BR806" s="92"/>
      <c r="BS806" s="92"/>
      <c r="BT806" s="92"/>
      <c r="BU806" s="208"/>
      <c r="BV806" s="315"/>
    </row>
    <row r="807" spans="6:74"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315"/>
      <c r="AU807" s="208"/>
      <c r="AV807" s="92"/>
      <c r="AW807" s="92"/>
      <c r="AX807" s="315"/>
      <c r="AY807" s="215"/>
      <c r="AZ807" s="131"/>
      <c r="BA807" s="131"/>
      <c r="BB807" s="131"/>
      <c r="BC807" s="223"/>
      <c r="BD807" s="223"/>
      <c r="BE807" s="223"/>
      <c r="BF807" s="151"/>
      <c r="BG807" s="151"/>
      <c r="BH807" s="151"/>
      <c r="BI807" s="151"/>
      <c r="BJ807" s="151"/>
      <c r="BK807" s="151"/>
      <c r="BL807" s="151"/>
      <c r="BM807" s="151"/>
      <c r="BN807" s="208"/>
      <c r="BO807" s="92"/>
      <c r="BP807" s="92"/>
      <c r="BQ807" s="92"/>
      <c r="BR807" s="92"/>
      <c r="BS807" s="92"/>
      <c r="BT807" s="92"/>
      <c r="BU807" s="208"/>
      <c r="BV807" s="315"/>
    </row>
    <row r="808" spans="6:74"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315"/>
      <c r="AU808" s="208"/>
      <c r="AV808" s="92"/>
      <c r="AW808" s="92"/>
      <c r="AX808" s="315"/>
      <c r="AY808" s="215"/>
      <c r="AZ808" s="131"/>
      <c r="BA808" s="131"/>
      <c r="BB808" s="131"/>
      <c r="BC808" s="223"/>
      <c r="BD808" s="223"/>
      <c r="BE808" s="223"/>
      <c r="BF808" s="151"/>
      <c r="BG808" s="151"/>
      <c r="BH808" s="151"/>
      <c r="BI808" s="151"/>
      <c r="BJ808" s="151"/>
      <c r="BK808" s="151"/>
      <c r="BL808" s="151"/>
      <c r="BM808" s="151"/>
      <c r="BN808" s="208"/>
      <c r="BO808" s="92"/>
      <c r="BP808" s="92"/>
      <c r="BQ808" s="92"/>
      <c r="BR808" s="92"/>
      <c r="BS808" s="92"/>
      <c r="BT808" s="92"/>
      <c r="BU808" s="208"/>
      <c r="BV808" s="315"/>
    </row>
    <row r="809" spans="6:74"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315"/>
      <c r="AU809" s="208"/>
      <c r="AV809" s="92"/>
      <c r="AW809" s="92"/>
      <c r="AX809" s="315"/>
      <c r="AY809" s="215"/>
      <c r="AZ809" s="131"/>
      <c r="BA809" s="131"/>
      <c r="BB809" s="131"/>
      <c r="BC809" s="223"/>
      <c r="BD809" s="223"/>
      <c r="BE809" s="223"/>
      <c r="BF809" s="151"/>
      <c r="BG809" s="151"/>
      <c r="BH809" s="151"/>
      <c r="BI809" s="151"/>
      <c r="BJ809" s="151"/>
      <c r="BK809" s="151"/>
      <c r="BL809" s="151"/>
      <c r="BM809" s="151"/>
      <c r="BN809" s="208"/>
      <c r="BO809" s="92"/>
      <c r="BP809" s="92"/>
      <c r="BQ809" s="92"/>
      <c r="BR809" s="92"/>
      <c r="BS809" s="92"/>
      <c r="BT809" s="92"/>
      <c r="BU809" s="208"/>
      <c r="BV809" s="315"/>
    </row>
    <row r="810" spans="6:74"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315"/>
      <c r="AU810" s="208"/>
      <c r="AV810" s="92"/>
      <c r="AW810" s="92"/>
      <c r="AX810" s="315"/>
      <c r="AY810" s="215"/>
      <c r="AZ810" s="131"/>
      <c r="BA810" s="131"/>
      <c r="BB810" s="131"/>
      <c r="BC810" s="223"/>
      <c r="BD810" s="223"/>
      <c r="BE810" s="223"/>
      <c r="BF810" s="151"/>
      <c r="BG810" s="151"/>
      <c r="BH810" s="151"/>
      <c r="BI810" s="151"/>
      <c r="BJ810" s="151"/>
      <c r="BK810" s="151"/>
      <c r="BL810" s="151"/>
      <c r="BM810" s="151"/>
      <c r="BN810" s="208"/>
      <c r="BO810" s="92"/>
      <c r="BP810" s="92"/>
      <c r="BQ810" s="92"/>
      <c r="BR810" s="92"/>
      <c r="BS810" s="92"/>
      <c r="BT810" s="92"/>
      <c r="BU810" s="208"/>
      <c r="BV810" s="315"/>
    </row>
    <row r="811" spans="6:74"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315"/>
      <c r="AU811" s="208"/>
      <c r="AV811" s="92"/>
      <c r="AW811" s="92"/>
      <c r="AX811" s="315"/>
      <c r="AY811" s="215"/>
      <c r="AZ811" s="131"/>
      <c r="BA811" s="131"/>
      <c r="BB811" s="131"/>
      <c r="BC811" s="223"/>
      <c r="BD811" s="223"/>
      <c r="BE811" s="223"/>
      <c r="BF811" s="151"/>
      <c r="BG811" s="151"/>
      <c r="BH811" s="151"/>
      <c r="BI811" s="151"/>
      <c r="BJ811" s="151"/>
      <c r="BK811" s="151"/>
      <c r="BL811" s="151"/>
      <c r="BM811" s="151"/>
      <c r="BN811" s="208"/>
      <c r="BO811" s="92"/>
      <c r="BP811" s="92"/>
      <c r="BQ811" s="92"/>
      <c r="BR811" s="92"/>
      <c r="BS811" s="92"/>
      <c r="BT811" s="92"/>
      <c r="BU811" s="208"/>
      <c r="BV811" s="315"/>
    </row>
    <row r="812" spans="6:74"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315"/>
      <c r="AU812" s="208"/>
      <c r="AV812" s="92"/>
      <c r="AW812" s="92"/>
      <c r="AX812" s="315"/>
      <c r="AY812" s="215"/>
      <c r="AZ812" s="131"/>
      <c r="BA812" s="131"/>
      <c r="BB812" s="131"/>
      <c r="BC812" s="223"/>
      <c r="BD812" s="223"/>
      <c r="BE812" s="223"/>
      <c r="BF812" s="151"/>
      <c r="BG812" s="151"/>
      <c r="BH812" s="151"/>
      <c r="BI812" s="151"/>
      <c r="BJ812" s="151"/>
      <c r="BK812" s="151"/>
      <c r="BL812" s="151"/>
      <c r="BM812" s="151"/>
      <c r="BN812" s="208"/>
      <c r="BO812" s="92"/>
      <c r="BP812" s="92"/>
      <c r="BQ812" s="92"/>
      <c r="BR812" s="92"/>
      <c r="BS812" s="92"/>
      <c r="BT812" s="92"/>
      <c r="BU812" s="208"/>
      <c r="BV812" s="315"/>
    </row>
    <row r="813" spans="6:74"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315"/>
      <c r="AU813" s="208"/>
      <c r="AV813" s="92"/>
      <c r="AW813" s="92"/>
      <c r="AX813" s="315"/>
      <c r="AY813" s="215"/>
      <c r="AZ813" s="131"/>
      <c r="BA813" s="131"/>
      <c r="BB813" s="131"/>
      <c r="BC813" s="223"/>
      <c r="BD813" s="223"/>
      <c r="BE813" s="223"/>
      <c r="BF813" s="151"/>
      <c r="BG813" s="151"/>
      <c r="BH813" s="151"/>
      <c r="BI813" s="151"/>
      <c r="BJ813" s="151"/>
      <c r="BK813" s="151"/>
      <c r="BL813" s="151"/>
      <c r="BM813" s="151"/>
      <c r="BN813" s="208"/>
      <c r="BO813" s="92"/>
      <c r="BP813" s="92"/>
      <c r="BQ813" s="92"/>
      <c r="BR813" s="92"/>
      <c r="BS813" s="92"/>
      <c r="BT813" s="92"/>
      <c r="BU813" s="208"/>
      <c r="BV813" s="315"/>
    </row>
    <row r="814" spans="6:74"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315"/>
      <c r="AU814" s="208"/>
      <c r="AV814" s="92"/>
      <c r="AW814" s="92"/>
      <c r="AX814" s="315"/>
      <c r="AY814" s="215"/>
      <c r="AZ814" s="131"/>
      <c r="BA814" s="131"/>
      <c r="BB814" s="131"/>
      <c r="BC814" s="223"/>
      <c r="BD814" s="223"/>
      <c r="BE814" s="223"/>
      <c r="BF814" s="151"/>
      <c r="BG814" s="151"/>
      <c r="BH814" s="151"/>
      <c r="BI814" s="151"/>
      <c r="BJ814" s="151"/>
      <c r="BK814" s="151"/>
      <c r="BL814" s="151"/>
      <c r="BM814" s="151"/>
      <c r="BN814" s="208"/>
      <c r="BO814" s="92"/>
      <c r="BP814" s="92"/>
      <c r="BQ814" s="92"/>
      <c r="BR814" s="92"/>
      <c r="BS814" s="92"/>
      <c r="BT814" s="92"/>
      <c r="BU814" s="208"/>
      <c r="BV814" s="315"/>
    </row>
    <row r="815" spans="6:74"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315"/>
      <c r="AU815" s="208"/>
      <c r="AV815" s="92"/>
      <c r="AW815" s="92"/>
      <c r="AX815" s="315"/>
      <c r="AY815" s="215"/>
      <c r="AZ815" s="131"/>
      <c r="BA815" s="131"/>
      <c r="BB815" s="131"/>
      <c r="BC815" s="223"/>
      <c r="BD815" s="223"/>
      <c r="BE815" s="223"/>
      <c r="BF815" s="151"/>
      <c r="BG815" s="151"/>
      <c r="BH815" s="151"/>
      <c r="BI815" s="151"/>
      <c r="BJ815" s="151"/>
      <c r="BK815" s="151"/>
      <c r="BL815" s="151"/>
      <c r="BM815" s="151"/>
      <c r="BN815" s="208"/>
      <c r="BO815" s="92"/>
      <c r="BP815" s="92"/>
      <c r="BQ815" s="92"/>
      <c r="BR815" s="92"/>
      <c r="BS815" s="92"/>
      <c r="BT815" s="92"/>
      <c r="BU815" s="208"/>
      <c r="BV815" s="315"/>
    </row>
    <row r="816" spans="6:74"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315"/>
      <c r="AU816" s="208"/>
      <c r="AV816" s="92"/>
      <c r="AW816" s="92"/>
      <c r="AX816" s="315"/>
      <c r="AY816" s="215"/>
      <c r="AZ816" s="131"/>
      <c r="BA816" s="131"/>
      <c r="BB816" s="131"/>
      <c r="BC816" s="223"/>
      <c r="BD816" s="223"/>
      <c r="BE816" s="223"/>
      <c r="BF816" s="151"/>
      <c r="BG816" s="151"/>
      <c r="BH816" s="151"/>
      <c r="BI816" s="151"/>
      <c r="BJ816" s="151"/>
      <c r="BK816" s="151"/>
      <c r="BL816" s="151"/>
      <c r="BM816" s="151"/>
      <c r="BN816" s="208"/>
      <c r="BO816" s="92"/>
      <c r="BP816" s="92"/>
      <c r="BQ816" s="92"/>
      <c r="BR816" s="92"/>
      <c r="BS816" s="92"/>
      <c r="BT816" s="92"/>
      <c r="BU816" s="208"/>
      <c r="BV816" s="315"/>
    </row>
    <row r="817" spans="6:74"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315"/>
      <c r="AU817" s="208"/>
      <c r="AV817" s="92"/>
      <c r="AW817" s="92"/>
      <c r="AX817" s="315"/>
      <c r="AY817" s="215"/>
      <c r="AZ817" s="131"/>
      <c r="BA817" s="131"/>
      <c r="BB817" s="131"/>
      <c r="BC817" s="223"/>
      <c r="BD817" s="223"/>
      <c r="BE817" s="223"/>
      <c r="BF817" s="151"/>
      <c r="BG817" s="151"/>
      <c r="BH817" s="151"/>
      <c r="BI817" s="151"/>
      <c r="BJ817" s="151"/>
      <c r="BK817" s="151"/>
      <c r="BL817" s="151"/>
      <c r="BM817" s="151"/>
      <c r="BN817" s="208"/>
      <c r="BO817" s="92"/>
      <c r="BP817" s="92"/>
      <c r="BQ817" s="92"/>
      <c r="BR817" s="92"/>
      <c r="BS817" s="92"/>
      <c r="BT817" s="92"/>
      <c r="BU817" s="208"/>
      <c r="BV817" s="315"/>
    </row>
    <row r="818" spans="6:74"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315"/>
      <c r="AU818" s="208"/>
      <c r="AV818" s="92"/>
      <c r="AW818" s="92"/>
      <c r="AX818" s="315"/>
      <c r="AY818" s="215"/>
      <c r="AZ818" s="131"/>
      <c r="BA818" s="131"/>
      <c r="BB818" s="131"/>
      <c r="BC818" s="223"/>
      <c r="BD818" s="223"/>
      <c r="BE818" s="223"/>
      <c r="BF818" s="151"/>
      <c r="BG818" s="151"/>
      <c r="BH818" s="151"/>
      <c r="BI818" s="151"/>
      <c r="BJ818" s="151"/>
      <c r="BK818" s="151"/>
      <c r="BL818" s="151"/>
      <c r="BM818" s="151"/>
      <c r="BN818" s="208"/>
      <c r="BO818" s="92"/>
      <c r="BP818" s="92"/>
      <c r="BQ818" s="92"/>
      <c r="BR818" s="92"/>
      <c r="BS818" s="92"/>
      <c r="BT818" s="92"/>
      <c r="BU818" s="208"/>
      <c r="BV818" s="315"/>
    </row>
    <row r="819" spans="6:74"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315"/>
      <c r="AU819" s="208"/>
      <c r="AV819" s="92"/>
      <c r="AW819" s="92"/>
      <c r="AX819" s="315"/>
      <c r="AY819" s="215"/>
      <c r="AZ819" s="131"/>
      <c r="BA819" s="131"/>
      <c r="BB819" s="131"/>
      <c r="BC819" s="223"/>
      <c r="BD819" s="223"/>
      <c r="BE819" s="223"/>
      <c r="BF819" s="151"/>
      <c r="BG819" s="151"/>
      <c r="BH819" s="151"/>
      <c r="BI819" s="151"/>
      <c r="BJ819" s="151"/>
      <c r="BK819" s="151"/>
      <c r="BL819" s="151"/>
      <c r="BM819" s="151"/>
      <c r="BN819" s="208"/>
      <c r="BO819" s="92"/>
      <c r="BP819" s="92"/>
      <c r="BQ819" s="92"/>
      <c r="BR819" s="92"/>
      <c r="BS819" s="92"/>
      <c r="BT819" s="92"/>
      <c r="BU819" s="208"/>
      <c r="BV819" s="315"/>
    </row>
    <row r="820" spans="6:74"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315"/>
      <c r="AU820" s="208"/>
      <c r="AV820" s="92"/>
      <c r="AW820" s="92"/>
      <c r="AX820" s="315"/>
      <c r="AY820" s="215"/>
      <c r="AZ820" s="131"/>
      <c r="BA820" s="131"/>
      <c r="BB820" s="131"/>
      <c r="BC820" s="223"/>
      <c r="BD820" s="223"/>
      <c r="BE820" s="223"/>
      <c r="BF820" s="151"/>
      <c r="BG820" s="151"/>
      <c r="BH820" s="151"/>
      <c r="BI820" s="151"/>
      <c r="BJ820" s="151"/>
      <c r="BK820" s="151"/>
      <c r="BL820" s="151"/>
      <c r="BM820" s="151"/>
      <c r="BN820" s="208"/>
      <c r="BO820" s="92"/>
      <c r="BP820" s="92"/>
      <c r="BQ820" s="92"/>
      <c r="BR820" s="92"/>
      <c r="BS820" s="92"/>
      <c r="BT820" s="92"/>
      <c r="BU820" s="208"/>
      <c r="BV820" s="315"/>
    </row>
    <row r="821" spans="6:74"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315"/>
      <c r="AU821" s="208"/>
      <c r="AV821" s="92"/>
      <c r="AW821" s="92"/>
      <c r="AX821" s="315"/>
      <c r="AY821" s="215"/>
      <c r="AZ821" s="131"/>
      <c r="BA821" s="131"/>
      <c r="BB821" s="131"/>
      <c r="BC821" s="223"/>
      <c r="BD821" s="223"/>
      <c r="BE821" s="223"/>
      <c r="BF821" s="151"/>
      <c r="BG821" s="151"/>
      <c r="BH821" s="151"/>
      <c r="BI821" s="151"/>
      <c r="BJ821" s="151"/>
      <c r="BK821" s="151"/>
      <c r="BL821" s="151"/>
      <c r="BM821" s="151"/>
      <c r="BN821" s="208"/>
      <c r="BO821" s="92"/>
      <c r="BP821" s="92"/>
      <c r="BQ821" s="92"/>
      <c r="BR821" s="92"/>
      <c r="BS821" s="92"/>
      <c r="BT821" s="92"/>
      <c r="BU821" s="208"/>
      <c r="BV821" s="315"/>
    </row>
    <row r="822" spans="6:74"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315"/>
      <c r="AU822" s="208"/>
      <c r="AV822" s="92"/>
      <c r="AW822" s="92"/>
      <c r="AX822" s="315"/>
      <c r="AY822" s="215"/>
      <c r="AZ822" s="131"/>
      <c r="BA822" s="131"/>
      <c r="BB822" s="131"/>
      <c r="BC822" s="223"/>
      <c r="BD822" s="223"/>
      <c r="BE822" s="223"/>
      <c r="BF822" s="151"/>
      <c r="BG822" s="151"/>
      <c r="BH822" s="151"/>
      <c r="BI822" s="151"/>
      <c r="BJ822" s="151"/>
      <c r="BK822" s="151"/>
      <c r="BL822" s="151"/>
      <c r="BM822" s="151"/>
      <c r="BN822" s="208"/>
      <c r="BO822" s="92"/>
      <c r="BP822" s="92"/>
      <c r="BQ822" s="92"/>
      <c r="BR822" s="92"/>
      <c r="BS822" s="92"/>
      <c r="BT822" s="92"/>
      <c r="BU822" s="208"/>
      <c r="BV822" s="315"/>
    </row>
    <row r="823" spans="6:74"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315"/>
      <c r="AU823" s="208"/>
      <c r="AV823" s="92"/>
      <c r="AW823" s="92"/>
      <c r="AX823" s="315"/>
      <c r="AY823" s="215"/>
      <c r="AZ823" s="131"/>
      <c r="BA823" s="131"/>
      <c r="BB823" s="131"/>
      <c r="BC823" s="223"/>
      <c r="BD823" s="223"/>
      <c r="BE823" s="223"/>
      <c r="BF823" s="151"/>
      <c r="BG823" s="151"/>
      <c r="BH823" s="151"/>
      <c r="BI823" s="151"/>
      <c r="BJ823" s="151"/>
      <c r="BK823" s="151"/>
      <c r="BL823" s="151"/>
      <c r="BM823" s="151"/>
      <c r="BN823" s="208"/>
      <c r="BO823" s="92"/>
      <c r="BP823" s="92"/>
      <c r="BQ823" s="92"/>
      <c r="BR823" s="92"/>
      <c r="BS823" s="92"/>
      <c r="BT823" s="92"/>
      <c r="BU823" s="208"/>
      <c r="BV823" s="315"/>
    </row>
    <row r="824" spans="6:74"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315"/>
      <c r="AU824" s="208"/>
      <c r="AV824" s="92"/>
      <c r="AW824" s="92"/>
      <c r="AX824" s="315"/>
      <c r="AY824" s="215"/>
      <c r="AZ824" s="131"/>
      <c r="BA824" s="131"/>
      <c r="BB824" s="131"/>
      <c r="BC824" s="223"/>
      <c r="BD824" s="223"/>
      <c r="BE824" s="223"/>
      <c r="BF824" s="151"/>
      <c r="BG824" s="151"/>
      <c r="BH824" s="151"/>
      <c r="BI824" s="151"/>
      <c r="BJ824" s="151"/>
      <c r="BK824" s="151"/>
      <c r="BL824" s="151"/>
      <c r="BM824" s="151"/>
      <c r="BN824" s="208"/>
      <c r="BO824" s="92"/>
      <c r="BP824" s="92"/>
      <c r="BQ824" s="92"/>
      <c r="BR824" s="92"/>
      <c r="BS824" s="92"/>
      <c r="BT824" s="92"/>
      <c r="BU824" s="208"/>
      <c r="BV824" s="315"/>
    </row>
    <row r="825" spans="6:74"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315"/>
      <c r="AU825" s="208"/>
      <c r="AV825" s="92"/>
      <c r="AW825" s="92"/>
      <c r="AX825" s="315"/>
      <c r="AY825" s="215"/>
      <c r="AZ825" s="131"/>
      <c r="BA825" s="131"/>
      <c r="BB825" s="131"/>
      <c r="BC825" s="223"/>
      <c r="BD825" s="223"/>
      <c r="BE825" s="223"/>
      <c r="BF825" s="151"/>
      <c r="BG825" s="151"/>
      <c r="BH825" s="151"/>
      <c r="BI825" s="151"/>
      <c r="BJ825" s="151"/>
      <c r="BK825" s="151"/>
      <c r="BL825" s="151"/>
      <c r="BM825" s="151"/>
      <c r="BN825" s="208"/>
      <c r="BO825" s="92"/>
      <c r="BP825" s="92"/>
      <c r="BQ825" s="92"/>
      <c r="BR825" s="92"/>
      <c r="BS825" s="92"/>
      <c r="BT825" s="92"/>
      <c r="BU825" s="208"/>
      <c r="BV825" s="315"/>
    </row>
    <row r="826" spans="6:74"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315"/>
      <c r="AU826" s="208"/>
      <c r="AV826" s="92"/>
      <c r="AW826" s="92"/>
      <c r="AX826" s="315"/>
      <c r="AY826" s="215"/>
      <c r="AZ826" s="131"/>
      <c r="BA826" s="131"/>
      <c r="BB826" s="131"/>
      <c r="BC826" s="223"/>
      <c r="BD826" s="223"/>
      <c r="BE826" s="223"/>
      <c r="BF826" s="151"/>
      <c r="BG826" s="151"/>
      <c r="BH826" s="151"/>
      <c r="BI826" s="151"/>
      <c r="BJ826" s="151"/>
      <c r="BK826" s="151"/>
      <c r="BL826" s="151"/>
      <c r="BM826" s="151"/>
      <c r="BN826" s="208"/>
      <c r="BO826" s="92"/>
      <c r="BP826" s="92"/>
      <c r="BQ826" s="92"/>
      <c r="BR826" s="92"/>
      <c r="BS826" s="92"/>
      <c r="BT826" s="92"/>
      <c r="BU826" s="208"/>
      <c r="BV826" s="315"/>
    </row>
    <row r="827" spans="6:74"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315"/>
      <c r="AU827" s="208"/>
      <c r="AV827" s="92"/>
      <c r="AW827" s="92"/>
      <c r="AX827" s="315"/>
      <c r="AY827" s="215"/>
      <c r="AZ827" s="131"/>
      <c r="BA827" s="131"/>
      <c r="BB827" s="131"/>
      <c r="BC827" s="223"/>
      <c r="BD827" s="223"/>
      <c r="BE827" s="223"/>
      <c r="BF827" s="151"/>
      <c r="BG827" s="151"/>
      <c r="BH827" s="151"/>
      <c r="BI827" s="151"/>
      <c r="BJ827" s="151"/>
      <c r="BK827" s="151"/>
      <c r="BL827" s="151"/>
      <c r="BM827" s="151"/>
      <c r="BN827" s="208"/>
      <c r="BO827" s="92"/>
      <c r="BP827" s="92"/>
      <c r="BQ827" s="92"/>
      <c r="BR827" s="92"/>
      <c r="BS827" s="92"/>
      <c r="BT827" s="92"/>
      <c r="BU827" s="208"/>
      <c r="BV827" s="315"/>
    </row>
    <row r="828" spans="6:74"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315"/>
      <c r="AU828" s="208"/>
      <c r="AV828" s="92"/>
      <c r="AW828" s="92"/>
      <c r="AX828" s="315"/>
      <c r="AY828" s="215"/>
      <c r="AZ828" s="131"/>
      <c r="BA828" s="131"/>
      <c r="BB828" s="131"/>
      <c r="BC828" s="223"/>
      <c r="BD828" s="223"/>
      <c r="BE828" s="223"/>
      <c r="BF828" s="151"/>
      <c r="BG828" s="151"/>
      <c r="BH828" s="151"/>
      <c r="BI828" s="151"/>
      <c r="BJ828" s="151"/>
      <c r="BK828" s="151"/>
      <c r="BL828" s="151"/>
      <c r="BM828" s="151"/>
      <c r="BN828" s="208"/>
      <c r="BO828" s="92"/>
      <c r="BP828" s="92"/>
      <c r="BQ828" s="92"/>
      <c r="BR828" s="92"/>
      <c r="BS828" s="92"/>
      <c r="BT828" s="92"/>
      <c r="BU828" s="208"/>
      <c r="BV828" s="315"/>
    </row>
    <row r="829" spans="6:74"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315"/>
      <c r="AU829" s="208"/>
      <c r="AV829" s="92"/>
      <c r="AW829" s="92"/>
      <c r="AX829" s="315"/>
      <c r="AY829" s="215"/>
      <c r="AZ829" s="131"/>
      <c r="BA829" s="131"/>
      <c r="BB829" s="131"/>
      <c r="BC829" s="223"/>
      <c r="BD829" s="223"/>
      <c r="BE829" s="223"/>
      <c r="BF829" s="151"/>
      <c r="BG829" s="151"/>
      <c r="BH829" s="151"/>
      <c r="BI829" s="151"/>
      <c r="BJ829" s="151"/>
      <c r="BK829" s="151"/>
      <c r="BL829" s="151"/>
      <c r="BM829" s="151"/>
      <c r="BN829" s="208"/>
      <c r="BO829" s="92"/>
      <c r="BP829" s="92"/>
      <c r="BQ829" s="92"/>
      <c r="BR829" s="92"/>
      <c r="BS829" s="92"/>
      <c r="BT829" s="92"/>
      <c r="BU829" s="208"/>
      <c r="BV829" s="315"/>
    </row>
    <row r="830" spans="6:74"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315"/>
      <c r="AU830" s="208"/>
      <c r="AV830" s="92"/>
      <c r="AW830" s="92"/>
      <c r="AX830" s="315"/>
      <c r="AY830" s="215"/>
      <c r="AZ830" s="131"/>
      <c r="BA830" s="131"/>
      <c r="BB830" s="131"/>
      <c r="BC830" s="223"/>
      <c r="BD830" s="223"/>
      <c r="BE830" s="223"/>
      <c r="BF830" s="151"/>
      <c r="BG830" s="151"/>
      <c r="BH830" s="151"/>
      <c r="BI830" s="151"/>
      <c r="BJ830" s="151"/>
      <c r="BK830" s="151"/>
      <c r="BL830" s="151"/>
      <c r="BM830" s="151"/>
      <c r="BN830" s="208"/>
      <c r="BO830" s="92"/>
      <c r="BP830" s="92"/>
      <c r="BQ830" s="92"/>
      <c r="BR830" s="92"/>
      <c r="BS830" s="92"/>
      <c r="BT830" s="92"/>
      <c r="BU830" s="208"/>
      <c r="BV830" s="315"/>
    </row>
    <row r="831" spans="6:74"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315"/>
      <c r="AU831" s="208"/>
      <c r="AV831" s="92"/>
      <c r="AW831" s="92"/>
      <c r="AX831" s="315"/>
      <c r="AY831" s="215"/>
      <c r="AZ831" s="131"/>
      <c r="BA831" s="131"/>
      <c r="BB831" s="131"/>
      <c r="BC831" s="223"/>
      <c r="BD831" s="223"/>
      <c r="BE831" s="223"/>
      <c r="BF831" s="151"/>
      <c r="BG831" s="151"/>
      <c r="BH831" s="151"/>
      <c r="BI831" s="151"/>
      <c r="BJ831" s="151"/>
      <c r="BK831" s="151"/>
      <c r="BL831" s="151"/>
      <c r="BM831" s="151"/>
      <c r="BN831" s="208"/>
      <c r="BO831" s="92"/>
      <c r="BP831" s="92"/>
      <c r="BQ831" s="92"/>
      <c r="BR831" s="92"/>
      <c r="BS831" s="92"/>
      <c r="BT831" s="92"/>
      <c r="BU831" s="208"/>
      <c r="BV831" s="315"/>
    </row>
    <row r="832" spans="6:74"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315"/>
      <c r="AU832" s="208"/>
      <c r="AV832" s="92"/>
      <c r="AW832" s="92"/>
      <c r="AX832" s="315"/>
      <c r="AY832" s="215"/>
      <c r="AZ832" s="131"/>
      <c r="BA832" s="131"/>
      <c r="BB832" s="131"/>
      <c r="BC832" s="223"/>
      <c r="BD832" s="223"/>
      <c r="BE832" s="223"/>
      <c r="BF832" s="151"/>
      <c r="BG832" s="151"/>
      <c r="BH832" s="151"/>
      <c r="BI832" s="151"/>
      <c r="BJ832" s="151"/>
      <c r="BK832" s="151"/>
      <c r="BL832" s="151"/>
      <c r="BM832" s="151"/>
      <c r="BN832" s="208"/>
      <c r="BO832" s="92"/>
      <c r="BP832" s="92"/>
      <c r="BQ832" s="92"/>
      <c r="BR832" s="92"/>
      <c r="BS832" s="92"/>
      <c r="BT832" s="92"/>
      <c r="BU832" s="208"/>
      <c r="BV832" s="315"/>
    </row>
    <row r="833" spans="6:74"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315"/>
      <c r="AU833" s="208"/>
      <c r="AV833" s="92"/>
      <c r="AW833" s="92"/>
      <c r="AX833" s="315"/>
      <c r="AY833" s="215"/>
      <c r="AZ833" s="131"/>
      <c r="BA833" s="131"/>
      <c r="BB833" s="131"/>
      <c r="BC833" s="223"/>
      <c r="BD833" s="223"/>
      <c r="BE833" s="223"/>
      <c r="BF833" s="151"/>
      <c r="BG833" s="151"/>
      <c r="BH833" s="151"/>
      <c r="BI833" s="151"/>
      <c r="BJ833" s="151"/>
      <c r="BK833" s="151"/>
      <c r="BL833" s="151"/>
      <c r="BM833" s="151"/>
      <c r="BN833" s="208"/>
      <c r="BO833" s="92"/>
      <c r="BP833" s="92"/>
      <c r="BQ833" s="92"/>
      <c r="BR833" s="92"/>
      <c r="BS833" s="92"/>
      <c r="BT833" s="92"/>
      <c r="BU833" s="208"/>
      <c r="BV833" s="315"/>
    </row>
    <row r="834" spans="6:74"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315"/>
      <c r="AU834" s="208"/>
      <c r="AV834" s="92"/>
      <c r="AW834" s="92"/>
      <c r="AX834" s="315"/>
      <c r="AY834" s="215"/>
      <c r="AZ834" s="131"/>
      <c r="BA834" s="131"/>
      <c r="BB834" s="131"/>
      <c r="BC834" s="223"/>
      <c r="BD834" s="223"/>
      <c r="BE834" s="223"/>
      <c r="BF834" s="151"/>
      <c r="BG834" s="151"/>
      <c r="BH834" s="151"/>
      <c r="BI834" s="151"/>
      <c r="BJ834" s="151"/>
      <c r="BK834" s="151"/>
      <c r="BL834" s="151"/>
      <c r="BM834" s="151"/>
      <c r="BN834" s="208"/>
      <c r="BO834" s="92"/>
      <c r="BP834" s="92"/>
      <c r="BQ834" s="92"/>
      <c r="BR834" s="92"/>
      <c r="BS834" s="92"/>
      <c r="BT834" s="92"/>
      <c r="BU834" s="208"/>
      <c r="BV834" s="315"/>
    </row>
    <row r="835" spans="6:74"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315"/>
      <c r="AU835" s="208"/>
      <c r="AV835" s="92"/>
      <c r="AW835" s="92"/>
      <c r="AX835" s="315"/>
      <c r="AY835" s="215"/>
      <c r="AZ835" s="131"/>
      <c r="BA835" s="131"/>
      <c r="BB835" s="131"/>
      <c r="BC835" s="223"/>
      <c r="BD835" s="223"/>
      <c r="BE835" s="223"/>
      <c r="BF835" s="151"/>
      <c r="BG835" s="151"/>
      <c r="BH835" s="151"/>
      <c r="BI835" s="151"/>
      <c r="BJ835" s="151"/>
      <c r="BK835" s="151"/>
      <c r="BL835" s="151"/>
      <c r="BM835" s="151"/>
      <c r="BN835" s="208"/>
      <c r="BO835" s="92"/>
      <c r="BP835" s="92"/>
      <c r="BQ835" s="92"/>
      <c r="BR835" s="92"/>
      <c r="BS835" s="92"/>
      <c r="BT835" s="92"/>
      <c r="BU835" s="208"/>
      <c r="BV835" s="315"/>
    </row>
    <row r="836" spans="6:74"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315"/>
      <c r="AU836" s="208"/>
      <c r="AV836" s="92"/>
      <c r="AW836" s="92"/>
      <c r="AX836" s="315"/>
      <c r="AY836" s="215"/>
      <c r="AZ836" s="131"/>
      <c r="BA836" s="131"/>
      <c r="BB836" s="131"/>
      <c r="BC836" s="223"/>
      <c r="BD836" s="223"/>
      <c r="BE836" s="223"/>
      <c r="BF836" s="151"/>
      <c r="BG836" s="151"/>
      <c r="BH836" s="151"/>
      <c r="BI836" s="151"/>
      <c r="BJ836" s="151"/>
      <c r="BK836" s="151"/>
      <c r="BL836" s="151"/>
      <c r="BM836" s="151"/>
      <c r="BN836" s="208"/>
      <c r="BO836" s="92"/>
      <c r="BP836" s="92"/>
      <c r="BQ836" s="92"/>
      <c r="BR836" s="92"/>
      <c r="BS836" s="92"/>
      <c r="BT836" s="92"/>
      <c r="BU836" s="208"/>
      <c r="BV836" s="315"/>
    </row>
    <row r="837" spans="6:74"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315"/>
      <c r="AU837" s="208"/>
      <c r="AV837" s="92"/>
      <c r="AW837" s="92"/>
      <c r="AX837" s="315"/>
      <c r="AY837" s="215"/>
      <c r="AZ837" s="131"/>
      <c r="BA837" s="131"/>
      <c r="BB837" s="131"/>
      <c r="BC837" s="223"/>
      <c r="BD837" s="223"/>
      <c r="BE837" s="223"/>
      <c r="BF837" s="151"/>
      <c r="BG837" s="151"/>
      <c r="BH837" s="151"/>
      <c r="BI837" s="151"/>
      <c r="BJ837" s="151"/>
      <c r="BK837" s="151"/>
      <c r="BL837" s="151"/>
      <c r="BM837" s="151"/>
      <c r="BN837" s="208"/>
      <c r="BO837" s="92"/>
      <c r="BP837" s="92"/>
      <c r="BQ837" s="92"/>
      <c r="BR837" s="92"/>
      <c r="BS837" s="92"/>
      <c r="BT837" s="92"/>
      <c r="BU837" s="208"/>
      <c r="BV837" s="315"/>
    </row>
    <row r="838" spans="6:74"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315"/>
      <c r="AU838" s="208"/>
      <c r="AV838" s="92"/>
      <c r="AW838" s="92"/>
      <c r="AX838" s="315"/>
      <c r="AY838" s="215"/>
      <c r="AZ838" s="131"/>
      <c r="BA838" s="131"/>
      <c r="BB838" s="131"/>
      <c r="BC838" s="223"/>
      <c r="BD838" s="223"/>
      <c r="BE838" s="223"/>
      <c r="BF838" s="151"/>
      <c r="BG838" s="151"/>
      <c r="BH838" s="151"/>
      <c r="BI838" s="151"/>
      <c r="BJ838" s="151"/>
      <c r="BK838" s="151"/>
      <c r="BL838" s="151"/>
      <c r="BM838" s="151"/>
      <c r="BN838" s="208"/>
      <c r="BO838" s="92"/>
      <c r="BP838" s="92"/>
      <c r="BQ838" s="92"/>
      <c r="BR838" s="92"/>
      <c r="BS838" s="92"/>
      <c r="BT838" s="92"/>
      <c r="BU838" s="208"/>
      <c r="BV838" s="315"/>
    </row>
    <row r="839" spans="6:74"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315"/>
      <c r="AU839" s="208"/>
      <c r="AV839" s="92"/>
      <c r="AW839" s="92"/>
      <c r="AX839" s="315"/>
      <c r="AY839" s="215"/>
      <c r="AZ839" s="131"/>
      <c r="BA839" s="131"/>
      <c r="BB839" s="131"/>
      <c r="BC839" s="223"/>
      <c r="BD839" s="223"/>
      <c r="BE839" s="223"/>
      <c r="BF839" s="151"/>
      <c r="BG839" s="151"/>
      <c r="BH839" s="151"/>
      <c r="BI839" s="151"/>
      <c r="BJ839" s="151"/>
      <c r="BK839" s="151"/>
      <c r="BL839" s="151"/>
      <c r="BM839" s="151"/>
      <c r="BN839" s="208"/>
      <c r="BO839" s="92"/>
      <c r="BP839" s="92"/>
      <c r="BQ839" s="92"/>
      <c r="BR839" s="92"/>
      <c r="BS839" s="92"/>
      <c r="BT839" s="92"/>
      <c r="BU839" s="208"/>
      <c r="BV839" s="315"/>
    </row>
    <row r="840" spans="6:74"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315"/>
      <c r="AU840" s="208"/>
      <c r="AV840" s="92"/>
      <c r="AW840" s="92"/>
      <c r="AX840" s="315"/>
      <c r="AY840" s="215"/>
      <c r="AZ840" s="131"/>
      <c r="BA840" s="131"/>
      <c r="BB840" s="131"/>
      <c r="BC840" s="223"/>
      <c r="BD840" s="223"/>
      <c r="BE840" s="223"/>
      <c r="BF840" s="151"/>
      <c r="BG840" s="151"/>
      <c r="BH840" s="151"/>
      <c r="BI840" s="151"/>
      <c r="BJ840" s="151"/>
      <c r="BK840" s="151"/>
      <c r="BL840" s="151"/>
      <c r="BM840" s="151"/>
      <c r="BN840" s="208"/>
      <c r="BO840" s="92"/>
      <c r="BP840" s="92"/>
      <c r="BQ840" s="92"/>
      <c r="BR840" s="92"/>
      <c r="BS840" s="92"/>
      <c r="BT840" s="92"/>
      <c r="BU840" s="208"/>
      <c r="BV840" s="315"/>
    </row>
    <row r="841" spans="6:74"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315"/>
      <c r="AU841" s="208"/>
      <c r="AV841" s="92"/>
      <c r="AW841" s="92"/>
      <c r="AX841" s="315"/>
      <c r="AY841" s="215"/>
      <c r="AZ841" s="131"/>
      <c r="BA841" s="131"/>
      <c r="BB841" s="131"/>
      <c r="BC841" s="223"/>
      <c r="BD841" s="223"/>
      <c r="BE841" s="223"/>
      <c r="BF841" s="151"/>
      <c r="BG841" s="151"/>
      <c r="BH841" s="151"/>
      <c r="BI841" s="151"/>
      <c r="BJ841" s="151"/>
      <c r="BK841" s="151"/>
      <c r="BL841" s="151"/>
      <c r="BM841" s="151"/>
      <c r="BN841" s="208"/>
      <c r="BO841" s="92"/>
      <c r="BP841" s="92"/>
      <c r="BQ841" s="92"/>
      <c r="BR841" s="92"/>
      <c r="BS841" s="92"/>
      <c r="BT841" s="92"/>
      <c r="BU841" s="208"/>
      <c r="BV841" s="315"/>
    </row>
    <row r="842" spans="6:74"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315"/>
      <c r="AU842" s="208"/>
      <c r="AV842" s="92"/>
      <c r="AW842" s="92"/>
      <c r="AX842" s="315"/>
      <c r="AY842" s="215"/>
      <c r="AZ842" s="131"/>
      <c r="BA842" s="131"/>
      <c r="BB842" s="131"/>
      <c r="BC842" s="223"/>
      <c r="BD842" s="223"/>
      <c r="BE842" s="223"/>
      <c r="BF842" s="151"/>
      <c r="BG842" s="151"/>
      <c r="BH842" s="151"/>
      <c r="BI842" s="151"/>
      <c r="BJ842" s="151"/>
      <c r="BK842" s="151"/>
      <c r="BL842" s="151"/>
      <c r="BM842" s="151"/>
      <c r="BN842" s="208"/>
      <c r="BO842" s="92"/>
      <c r="BP842" s="92"/>
      <c r="BQ842" s="92"/>
      <c r="BR842" s="92"/>
      <c r="BS842" s="92"/>
      <c r="BT842" s="92"/>
      <c r="BU842" s="208"/>
      <c r="BV842" s="315"/>
    </row>
    <row r="843" spans="6:74"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315"/>
      <c r="AU843" s="208"/>
      <c r="AV843" s="92"/>
      <c r="AW843" s="92"/>
      <c r="AX843" s="315"/>
      <c r="AY843" s="215"/>
      <c r="AZ843" s="131"/>
      <c r="BA843" s="131"/>
      <c r="BB843" s="131"/>
      <c r="BC843" s="223"/>
      <c r="BD843" s="223"/>
      <c r="BE843" s="223"/>
      <c r="BF843" s="151"/>
      <c r="BG843" s="151"/>
      <c r="BH843" s="151"/>
      <c r="BI843" s="151"/>
      <c r="BJ843" s="151"/>
      <c r="BK843" s="151"/>
      <c r="BL843" s="151"/>
      <c r="BM843" s="151"/>
      <c r="BN843" s="208"/>
      <c r="BO843" s="92"/>
      <c r="BP843" s="92"/>
      <c r="BQ843" s="92"/>
      <c r="BR843" s="92"/>
      <c r="BS843" s="92"/>
      <c r="BT843" s="92"/>
      <c r="BU843" s="208"/>
      <c r="BV843" s="315"/>
    </row>
    <row r="844" spans="6:74"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315"/>
      <c r="AU844" s="208"/>
      <c r="AV844" s="92"/>
      <c r="AW844" s="92"/>
      <c r="AX844" s="315"/>
      <c r="AY844" s="215"/>
      <c r="AZ844" s="131"/>
      <c r="BA844" s="131"/>
      <c r="BB844" s="131"/>
      <c r="BC844" s="223"/>
      <c r="BD844" s="223"/>
      <c r="BE844" s="223"/>
      <c r="BF844" s="151"/>
      <c r="BG844" s="151"/>
      <c r="BH844" s="151"/>
      <c r="BI844" s="151"/>
      <c r="BJ844" s="151"/>
      <c r="BK844" s="151"/>
      <c r="BL844" s="151"/>
      <c r="BM844" s="151"/>
      <c r="BN844" s="208"/>
      <c r="BO844" s="92"/>
      <c r="BP844" s="92"/>
      <c r="BQ844" s="92"/>
      <c r="BR844" s="92"/>
      <c r="BS844" s="92"/>
      <c r="BT844" s="92"/>
      <c r="BU844" s="208"/>
      <c r="BV844" s="315"/>
    </row>
    <row r="845" spans="6:74"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315"/>
      <c r="AU845" s="208"/>
      <c r="AV845" s="92"/>
      <c r="AW845" s="92"/>
      <c r="AX845" s="315"/>
      <c r="AY845" s="215"/>
      <c r="AZ845" s="131"/>
      <c r="BA845" s="131"/>
      <c r="BB845" s="131"/>
      <c r="BC845" s="223"/>
      <c r="BD845" s="223"/>
      <c r="BE845" s="223"/>
      <c r="BF845" s="151"/>
      <c r="BG845" s="151"/>
      <c r="BH845" s="151"/>
      <c r="BI845" s="151"/>
      <c r="BJ845" s="151"/>
      <c r="BK845" s="151"/>
      <c r="BL845" s="151"/>
      <c r="BM845" s="151"/>
      <c r="BN845" s="208"/>
      <c r="BO845" s="92"/>
      <c r="BP845" s="92"/>
      <c r="BQ845" s="92"/>
      <c r="BR845" s="92"/>
      <c r="BS845" s="92"/>
      <c r="BT845" s="92"/>
      <c r="BU845" s="208"/>
      <c r="BV845" s="315"/>
    </row>
    <row r="846" spans="6:74"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315"/>
      <c r="AU846" s="208"/>
      <c r="AV846" s="92"/>
      <c r="AW846" s="92"/>
      <c r="AX846" s="315"/>
      <c r="AY846" s="215"/>
      <c r="AZ846" s="131"/>
      <c r="BA846" s="131"/>
      <c r="BB846" s="131"/>
      <c r="BC846" s="223"/>
      <c r="BD846" s="223"/>
      <c r="BE846" s="223"/>
      <c r="BF846" s="151"/>
      <c r="BG846" s="151"/>
      <c r="BH846" s="151"/>
      <c r="BI846" s="151"/>
      <c r="BJ846" s="151"/>
      <c r="BK846" s="151"/>
      <c r="BL846" s="151"/>
      <c r="BM846" s="151"/>
      <c r="BN846" s="208"/>
      <c r="BO846" s="92"/>
      <c r="BP846" s="92"/>
      <c r="BQ846" s="92"/>
      <c r="BR846" s="92"/>
      <c r="BS846" s="92"/>
      <c r="BT846" s="92"/>
      <c r="BU846" s="208"/>
      <c r="BV846" s="315"/>
    </row>
    <row r="847" spans="6:74"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315"/>
      <c r="AU847" s="208"/>
      <c r="AV847" s="92"/>
      <c r="AW847" s="92"/>
      <c r="AX847" s="315"/>
      <c r="AY847" s="215"/>
      <c r="AZ847" s="131"/>
      <c r="BA847" s="131"/>
      <c r="BB847" s="131"/>
      <c r="BC847" s="223"/>
      <c r="BD847" s="223"/>
      <c r="BE847" s="223"/>
      <c r="BF847" s="151"/>
      <c r="BG847" s="151"/>
      <c r="BH847" s="151"/>
      <c r="BI847" s="151"/>
      <c r="BJ847" s="151"/>
      <c r="BK847" s="151"/>
      <c r="BL847" s="151"/>
      <c r="BM847" s="151"/>
      <c r="BN847" s="208"/>
      <c r="BO847" s="92"/>
      <c r="BP847" s="92"/>
      <c r="BQ847" s="92"/>
      <c r="BR847" s="92"/>
      <c r="BS847" s="92"/>
      <c r="BT847" s="92"/>
      <c r="BU847" s="208"/>
      <c r="BV847" s="315"/>
    </row>
    <row r="848" spans="6:74"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315"/>
      <c r="AU848" s="208"/>
      <c r="AV848" s="92"/>
      <c r="AW848" s="92"/>
      <c r="AX848" s="315"/>
      <c r="AY848" s="215"/>
      <c r="AZ848" s="131"/>
      <c r="BA848" s="131"/>
      <c r="BB848" s="131"/>
      <c r="BC848" s="223"/>
      <c r="BD848" s="223"/>
      <c r="BE848" s="223"/>
      <c r="BF848" s="151"/>
      <c r="BG848" s="151"/>
      <c r="BH848" s="151"/>
      <c r="BI848" s="151"/>
      <c r="BJ848" s="151"/>
      <c r="BK848" s="151"/>
      <c r="BL848" s="151"/>
      <c r="BM848" s="151"/>
      <c r="BN848" s="208"/>
      <c r="BO848" s="92"/>
      <c r="BP848" s="92"/>
      <c r="BQ848" s="92"/>
      <c r="BR848" s="92"/>
      <c r="BS848" s="92"/>
      <c r="BT848" s="92"/>
      <c r="BU848" s="208"/>
      <c r="BV848" s="315"/>
    </row>
    <row r="849" spans="6:74"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315"/>
      <c r="AU849" s="208"/>
      <c r="AV849" s="92"/>
      <c r="AW849" s="92"/>
      <c r="AX849" s="315"/>
      <c r="AY849" s="215"/>
      <c r="AZ849" s="131"/>
      <c r="BA849" s="131"/>
      <c r="BB849" s="131"/>
      <c r="BC849" s="223"/>
      <c r="BD849" s="223"/>
      <c r="BE849" s="223"/>
      <c r="BF849" s="151"/>
      <c r="BG849" s="151"/>
      <c r="BH849" s="151"/>
      <c r="BI849" s="151"/>
      <c r="BJ849" s="151"/>
      <c r="BK849" s="151"/>
      <c r="BL849" s="151"/>
      <c r="BM849" s="151"/>
      <c r="BN849" s="208"/>
      <c r="BO849" s="92"/>
      <c r="BP849" s="92"/>
      <c r="BQ849" s="92"/>
      <c r="BR849" s="92"/>
      <c r="BS849" s="92"/>
      <c r="BT849" s="92"/>
      <c r="BU849" s="208"/>
      <c r="BV849" s="315"/>
    </row>
    <row r="850" spans="6:74"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315"/>
      <c r="AU850" s="208"/>
      <c r="AV850" s="92"/>
      <c r="AW850" s="92"/>
      <c r="AX850" s="315"/>
      <c r="AY850" s="215"/>
      <c r="AZ850" s="131"/>
      <c r="BA850" s="131"/>
      <c r="BB850" s="131"/>
      <c r="BC850" s="223"/>
      <c r="BD850" s="223"/>
      <c r="BE850" s="223"/>
      <c r="BF850" s="151"/>
      <c r="BG850" s="151"/>
      <c r="BH850" s="151"/>
      <c r="BI850" s="151"/>
      <c r="BJ850" s="151"/>
      <c r="BK850" s="151"/>
      <c r="BL850" s="151"/>
      <c r="BM850" s="151"/>
      <c r="BN850" s="208"/>
      <c r="BO850" s="92"/>
      <c r="BP850" s="92"/>
      <c r="BQ850" s="92"/>
      <c r="BR850" s="92"/>
      <c r="BS850" s="92"/>
      <c r="BT850" s="92"/>
      <c r="BU850" s="208"/>
      <c r="BV850" s="315"/>
    </row>
    <row r="851" spans="6:74"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315"/>
      <c r="AU851" s="208"/>
      <c r="AV851" s="92"/>
      <c r="AW851" s="92"/>
      <c r="AX851" s="315"/>
      <c r="AY851" s="215"/>
      <c r="AZ851" s="131"/>
      <c r="BA851" s="131"/>
      <c r="BB851" s="131"/>
      <c r="BC851" s="223"/>
      <c r="BD851" s="223"/>
      <c r="BE851" s="223"/>
      <c r="BF851" s="151"/>
      <c r="BG851" s="151"/>
      <c r="BH851" s="151"/>
      <c r="BI851" s="151"/>
      <c r="BJ851" s="151"/>
      <c r="BK851" s="151"/>
      <c r="BL851" s="151"/>
      <c r="BM851" s="151"/>
      <c r="BN851" s="208"/>
      <c r="BO851" s="92"/>
      <c r="BP851" s="92"/>
      <c r="BQ851" s="92"/>
      <c r="BR851" s="92"/>
      <c r="BS851" s="92"/>
      <c r="BT851" s="92"/>
      <c r="BU851" s="208"/>
      <c r="BV851" s="315"/>
    </row>
    <row r="852" spans="6:74"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315"/>
      <c r="AU852" s="208"/>
      <c r="AV852" s="92"/>
      <c r="AW852" s="92"/>
      <c r="AX852" s="315"/>
      <c r="AY852" s="215"/>
      <c r="AZ852" s="131"/>
      <c r="BA852" s="131"/>
      <c r="BB852" s="131"/>
      <c r="BC852" s="223"/>
      <c r="BD852" s="223"/>
      <c r="BE852" s="223"/>
      <c r="BF852" s="151"/>
      <c r="BG852" s="151"/>
      <c r="BH852" s="151"/>
      <c r="BI852" s="151"/>
      <c r="BJ852" s="151"/>
      <c r="BK852" s="151"/>
      <c r="BL852" s="151"/>
      <c r="BM852" s="151"/>
      <c r="BN852" s="208"/>
      <c r="BO852" s="92"/>
      <c r="BP852" s="92"/>
      <c r="BQ852" s="92"/>
      <c r="BR852" s="92"/>
      <c r="BS852" s="92"/>
      <c r="BT852" s="92"/>
      <c r="BU852" s="208"/>
      <c r="BV852" s="315"/>
    </row>
    <row r="853" spans="6:74"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315"/>
      <c r="AU853" s="208"/>
      <c r="AV853" s="92"/>
      <c r="AW853" s="92"/>
      <c r="AX853" s="315"/>
      <c r="AY853" s="215"/>
      <c r="AZ853" s="131"/>
      <c r="BA853" s="131"/>
      <c r="BB853" s="131"/>
      <c r="BC853" s="223"/>
      <c r="BD853" s="223"/>
      <c r="BE853" s="223"/>
      <c r="BF853" s="151"/>
      <c r="BG853" s="151"/>
      <c r="BH853" s="151"/>
      <c r="BI853" s="151"/>
      <c r="BJ853" s="151"/>
      <c r="BK853" s="151"/>
      <c r="BL853" s="151"/>
      <c r="BM853" s="151"/>
      <c r="BN853" s="208"/>
      <c r="BO853" s="92"/>
      <c r="BP853" s="92"/>
      <c r="BQ853" s="92"/>
      <c r="BR853" s="92"/>
      <c r="BS853" s="92"/>
      <c r="BT853" s="92"/>
      <c r="BU853" s="208"/>
      <c r="BV853" s="315"/>
    </row>
    <row r="854" spans="6:74"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315"/>
      <c r="AU854" s="208"/>
      <c r="AV854" s="92"/>
      <c r="AW854" s="92"/>
      <c r="AX854" s="315"/>
      <c r="AY854" s="215"/>
      <c r="AZ854" s="131"/>
      <c r="BA854" s="131"/>
      <c r="BB854" s="131"/>
      <c r="BC854" s="223"/>
      <c r="BD854" s="223"/>
      <c r="BE854" s="223"/>
      <c r="BF854" s="151"/>
      <c r="BG854" s="151"/>
      <c r="BH854" s="151"/>
      <c r="BI854" s="151"/>
      <c r="BJ854" s="151"/>
      <c r="BK854" s="151"/>
      <c r="BL854" s="151"/>
      <c r="BM854" s="151"/>
      <c r="BN854" s="208"/>
      <c r="BO854" s="92"/>
      <c r="BP854" s="92"/>
      <c r="BQ854" s="92"/>
      <c r="BR854" s="92"/>
      <c r="BS854" s="92"/>
      <c r="BT854" s="92"/>
      <c r="BU854" s="208"/>
      <c r="BV854" s="315"/>
    </row>
    <row r="855" spans="6:74"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315"/>
      <c r="AU855" s="208"/>
      <c r="AV855" s="92"/>
      <c r="AW855" s="92"/>
      <c r="AX855" s="315"/>
      <c r="AY855" s="215"/>
      <c r="AZ855" s="131"/>
      <c r="BA855" s="131"/>
      <c r="BB855" s="131"/>
      <c r="BC855" s="223"/>
      <c r="BD855" s="223"/>
      <c r="BE855" s="223"/>
      <c r="BF855" s="151"/>
      <c r="BG855" s="151"/>
      <c r="BH855" s="151"/>
      <c r="BI855" s="151"/>
      <c r="BJ855" s="151"/>
      <c r="BK855" s="151"/>
      <c r="BL855" s="151"/>
      <c r="BM855" s="151"/>
      <c r="BN855" s="208"/>
      <c r="BO855" s="92"/>
      <c r="BP855" s="92"/>
      <c r="BQ855" s="92"/>
      <c r="BR855" s="92"/>
      <c r="BS855" s="92"/>
      <c r="BT855" s="92"/>
      <c r="BU855" s="208"/>
      <c r="BV855" s="315"/>
    </row>
    <row r="856" spans="6:74"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315"/>
      <c r="AU856" s="208"/>
      <c r="AV856" s="92"/>
      <c r="AW856" s="92"/>
      <c r="AX856" s="315"/>
      <c r="AY856" s="215"/>
      <c r="AZ856" s="131"/>
      <c r="BA856" s="131"/>
      <c r="BB856" s="131"/>
      <c r="BC856" s="223"/>
      <c r="BD856" s="223"/>
      <c r="BE856" s="223"/>
      <c r="BF856" s="151"/>
      <c r="BG856" s="151"/>
      <c r="BH856" s="151"/>
      <c r="BI856" s="151"/>
      <c r="BJ856" s="151"/>
      <c r="BK856" s="151"/>
      <c r="BL856" s="151"/>
      <c r="BM856" s="151"/>
      <c r="BN856" s="208"/>
      <c r="BO856" s="92"/>
      <c r="BP856" s="92"/>
      <c r="BQ856" s="92"/>
      <c r="BR856" s="92"/>
      <c r="BS856" s="92"/>
      <c r="BT856" s="92"/>
      <c r="BU856" s="208"/>
      <c r="BV856" s="315"/>
    </row>
    <row r="857" spans="6:74"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315"/>
      <c r="AU857" s="208"/>
      <c r="AV857" s="92"/>
      <c r="AW857" s="92"/>
      <c r="AX857" s="315"/>
      <c r="AY857" s="215"/>
      <c r="AZ857" s="131"/>
      <c r="BA857" s="131"/>
      <c r="BB857" s="131"/>
      <c r="BC857" s="223"/>
      <c r="BD857" s="223"/>
      <c r="BE857" s="223"/>
      <c r="BF857" s="151"/>
      <c r="BG857" s="151"/>
      <c r="BH857" s="151"/>
      <c r="BI857" s="151"/>
      <c r="BJ857" s="151"/>
      <c r="BK857" s="151"/>
      <c r="BL857" s="151"/>
      <c r="BM857" s="151"/>
      <c r="BN857" s="208"/>
      <c r="BO857" s="92"/>
      <c r="BP857" s="92"/>
      <c r="BQ857" s="92"/>
      <c r="BR857" s="92"/>
      <c r="BS857" s="92"/>
      <c r="BT857" s="92"/>
      <c r="BU857" s="208"/>
      <c r="BV857" s="315"/>
    </row>
    <row r="858" spans="6:74"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315"/>
      <c r="AU858" s="208"/>
      <c r="AV858" s="92"/>
      <c r="AW858" s="92"/>
      <c r="AX858" s="315"/>
      <c r="AY858" s="215"/>
      <c r="AZ858" s="131"/>
      <c r="BA858" s="131"/>
      <c r="BB858" s="131"/>
      <c r="BC858" s="223"/>
      <c r="BD858" s="223"/>
      <c r="BE858" s="223"/>
      <c r="BF858" s="151"/>
      <c r="BG858" s="151"/>
      <c r="BH858" s="151"/>
      <c r="BI858" s="151"/>
      <c r="BJ858" s="151"/>
      <c r="BK858" s="151"/>
      <c r="BL858" s="151"/>
      <c r="BM858" s="151"/>
      <c r="BN858" s="208"/>
      <c r="BO858" s="92"/>
      <c r="BP858" s="92"/>
      <c r="BQ858" s="92"/>
      <c r="BR858" s="92"/>
      <c r="BS858" s="92"/>
      <c r="BT858" s="92"/>
      <c r="BU858" s="208"/>
      <c r="BV858" s="315"/>
    </row>
    <row r="859" spans="6:74"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315"/>
      <c r="AU859" s="208"/>
      <c r="AV859" s="92"/>
      <c r="AW859" s="92"/>
      <c r="AX859" s="315"/>
      <c r="AY859" s="215"/>
      <c r="AZ859" s="131"/>
      <c r="BA859" s="131"/>
      <c r="BB859" s="131"/>
      <c r="BC859" s="223"/>
      <c r="BD859" s="223"/>
      <c r="BE859" s="223"/>
      <c r="BF859" s="151"/>
      <c r="BG859" s="151"/>
      <c r="BH859" s="151"/>
      <c r="BI859" s="151"/>
      <c r="BJ859" s="151"/>
      <c r="BK859" s="151"/>
      <c r="BL859" s="151"/>
      <c r="BM859" s="151"/>
      <c r="BN859" s="208"/>
      <c r="BO859" s="92"/>
      <c r="BP859" s="92"/>
      <c r="BQ859" s="92"/>
      <c r="BR859" s="92"/>
      <c r="BS859" s="92"/>
      <c r="BT859" s="92"/>
      <c r="BU859" s="208"/>
      <c r="BV859" s="315"/>
    </row>
    <row r="860" spans="6:74"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315"/>
      <c r="AU860" s="208"/>
      <c r="AV860" s="92"/>
      <c r="AW860" s="92"/>
      <c r="AX860" s="315"/>
      <c r="AY860" s="215"/>
      <c r="AZ860" s="131"/>
      <c r="BA860" s="131"/>
      <c r="BB860" s="131"/>
      <c r="BC860" s="223"/>
      <c r="BD860" s="223"/>
      <c r="BE860" s="223"/>
      <c r="BF860" s="151"/>
      <c r="BG860" s="151"/>
      <c r="BH860" s="151"/>
      <c r="BI860" s="151"/>
      <c r="BJ860" s="151"/>
      <c r="BK860" s="151"/>
      <c r="BL860" s="151"/>
      <c r="BM860" s="151"/>
      <c r="BN860" s="208"/>
      <c r="BO860" s="92"/>
      <c r="BP860" s="92"/>
      <c r="BQ860" s="92"/>
      <c r="BR860" s="92"/>
      <c r="BS860" s="92"/>
      <c r="BT860" s="92"/>
      <c r="BU860" s="208"/>
      <c r="BV860" s="315"/>
    </row>
    <row r="861" spans="6:74"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315"/>
      <c r="AU861" s="208"/>
      <c r="AV861" s="92"/>
      <c r="AW861" s="92"/>
      <c r="AX861" s="315"/>
      <c r="AY861" s="215"/>
      <c r="AZ861" s="131"/>
      <c r="BA861" s="131"/>
      <c r="BB861" s="131"/>
      <c r="BC861" s="223"/>
      <c r="BD861" s="223"/>
      <c r="BE861" s="223"/>
      <c r="BF861" s="151"/>
      <c r="BG861" s="151"/>
      <c r="BH861" s="151"/>
      <c r="BI861" s="151"/>
      <c r="BJ861" s="151"/>
      <c r="BK861" s="151"/>
      <c r="BL861" s="151"/>
      <c r="BM861" s="151"/>
      <c r="BN861" s="208"/>
      <c r="BO861" s="92"/>
      <c r="BP861" s="92"/>
      <c r="BQ861" s="92"/>
      <c r="BR861" s="92"/>
      <c r="BS861" s="92"/>
      <c r="BT861" s="92"/>
      <c r="BU861" s="208"/>
      <c r="BV861" s="315"/>
    </row>
    <row r="862" spans="6:74"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315"/>
      <c r="AU862" s="208"/>
      <c r="AV862" s="92"/>
      <c r="AW862" s="92"/>
      <c r="AX862" s="315"/>
      <c r="AY862" s="215"/>
      <c r="AZ862" s="131"/>
      <c r="BA862" s="131"/>
      <c r="BB862" s="131"/>
      <c r="BC862" s="223"/>
      <c r="BD862" s="223"/>
      <c r="BE862" s="223"/>
      <c r="BF862" s="151"/>
      <c r="BG862" s="151"/>
      <c r="BH862" s="151"/>
      <c r="BI862" s="151"/>
      <c r="BJ862" s="151"/>
      <c r="BK862" s="151"/>
      <c r="BL862" s="151"/>
      <c r="BM862" s="151"/>
      <c r="BN862" s="208"/>
      <c r="BO862" s="92"/>
      <c r="BP862" s="92"/>
      <c r="BQ862" s="92"/>
      <c r="BR862" s="92"/>
      <c r="BS862" s="92"/>
      <c r="BT862" s="92"/>
      <c r="BU862" s="208"/>
      <c r="BV862" s="315"/>
    </row>
    <row r="863" spans="6:74"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315"/>
      <c r="AU863" s="208"/>
      <c r="AV863" s="92"/>
      <c r="AW863" s="92"/>
      <c r="AX863" s="315"/>
      <c r="AY863" s="215"/>
      <c r="AZ863" s="131"/>
      <c r="BA863" s="131"/>
      <c r="BB863" s="131"/>
      <c r="BC863" s="223"/>
      <c r="BD863" s="223"/>
      <c r="BE863" s="223"/>
      <c r="BF863" s="151"/>
      <c r="BG863" s="151"/>
      <c r="BH863" s="151"/>
      <c r="BI863" s="151"/>
      <c r="BJ863" s="151"/>
      <c r="BK863" s="151"/>
      <c r="BL863" s="151"/>
      <c r="BM863" s="151"/>
      <c r="BN863" s="208"/>
      <c r="BO863" s="92"/>
      <c r="BP863" s="92"/>
      <c r="BQ863" s="92"/>
      <c r="BR863" s="92"/>
      <c r="BS863" s="92"/>
      <c r="BT863" s="92"/>
      <c r="BU863" s="208"/>
      <c r="BV863" s="315"/>
    </row>
    <row r="864" spans="6:74"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315"/>
      <c r="AU864" s="208"/>
      <c r="AV864" s="92"/>
      <c r="AW864" s="92"/>
      <c r="AX864" s="315"/>
      <c r="AY864" s="215"/>
      <c r="AZ864" s="131"/>
      <c r="BA864" s="131"/>
      <c r="BB864" s="131"/>
      <c r="BC864" s="223"/>
      <c r="BD864" s="223"/>
      <c r="BE864" s="223"/>
      <c r="BF864" s="151"/>
      <c r="BG864" s="151"/>
      <c r="BH864" s="151"/>
      <c r="BI864" s="151"/>
      <c r="BJ864" s="151"/>
      <c r="BK864" s="151"/>
      <c r="BL864" s="151"/>
      <c r="BM864" s="151"/>
      <c r="BN864" s="208"/>
      <c r="BO864" s="92"/>
      <c r="BP864" s="92"/>
      <c r="BQ864" s="92"/>
      <c r="BR864" s="92"/>
      <c r="BS864" s="92"/>
      <c r="BT864" s="92"/>
      <c r="BU864" s="208"/>
      <c r="BV864" s="315"/>
    </row>
    <row r="865" spans="6:74"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315"/>
      <c r="AU865" s="208"/>
      <c r="AV865" s="92"/>
      <c r="AW865" s="92"/>
      <c r="AX865" s="315"/>
      <c r="AY865" s="215"/>
      <c r="AZ865" s="131"/>
      <c r="BA865" s="131"/>
      <c r="BB865" s="131"/>
      <c r="BC865" s="223"/>
      <c r="BD865" s="223"/>
      <c r="BE865" s="223"/>
      <c r="BF865" s="151"/>
      <c r="BG865" s="151"/>
      <c r="BH865" s="151"/>
      <c r="BI865" s="151"/>
      <c r="BJ865" s="151"/>
      <c r="BK865" s="151"/>
      <c r="BL865" s="151"/>
      <c r="BM865" s="151"/>
      <c r="BN865" s="208"/>
      <c r="BO865" s="92"/>
      <c r="BP865" s="92"/>
      <c r="BQ865" s="92"/>
      <c r="BR865" s="92"/>
      <c r="BS865" s="92"/>
      <c r="BT865" s="92"/>
      <c r="BU865" s="208"/>
      <c r="BV865" s="315"/>
    </row>
    <row r="866" spans="6:74"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315"/>
      <c r="AU866" s="208"/>
      <c r="AV866" s="92"/>
      <c r="AW866" s="92"/>
      <c r="AX866" s="315"/>
      <c r="AY866" s="215"/>
      <c r="AZ866" s="131"/>
      <c r="BA866" s="131"/>
      <c r="BB866" s="131"/>
      <c r="BC866" s="223"/>
      <c r="BD866" s="223"/>
      <c r="BE866" s="223"/>
      <c r="BF866" s="151"/>
      <c r="BG866" s="151"/>
      <c r="BH866" s="151"/>
      <c r="BI866" s="151"/>
      <c r="BJ866" s="151"/>
      <c r="BK866" s="151"/>
      <c r="BL866" s="151"/>
      <c r="BM866" s="151"/>
      <c r="BN866" s="208"/>
      <c r="BO866" s="92"/>
      <c r="BP866" s="92"/>
      <c r="BQ866" s="92"/>
      <c r="BR866" s="92"/>
      <c r="BS866" s="92"/>
      <c r="BT866" s="92"/>
      <c r="BU866" s="208"/>
      <c r="BV866" s="315"/>
    </row>
    <row r="867" spans="6:74"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315"/>
      <c r="AU867" s="208"/>
      <c r="AV867" s="92"/>
      <c r="AW867" s="92"/>
      <c r="AX867" s="315"/>
      <c r="AY867" s="215"/>
      <c r="AZ867" s="131"/>
      <c r="BA867" s="131"/>
      <c r="BB867" s="131"/>
      <c r="BC867" s="223"/>
      <c r="BD867" s="223"/>
      <c r="BE867" s="223"/>
      <c r="BF867" s="151"/>
      <c r="BG867" s="151"/>
      <c r="BH867" s="151"/>
      <c r="BI867" s="151"/>
      <c r="BJ867" s="151"/>
      <c r="BK867" s="151"/>
      <c r="BL867" s="151"/>
      <c r="BM867" s="151"/>
      <c r="BN867" s="208"/>
      <c r="BO867" s="92"/>
      <c r="BP867" s="92"/>
      <c r="BQ867" s="92"/>
      <c r="BR867" s="92"/>
      <c r="BS867" s="92"/>
      <c r="BT867" s="92"/>
      <c r="BU867" s="208"/>
      <c r="BV867" s="315"/>
    </row>
    <row r="868" spans="6:74"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315"/>
      <c r="AU868" s="208"/>
      <c r="AV868" s="92"/>
      <c r="AW868" s="92"/>
      <c r="AX868" s="315"/>
      <c r="AY868" s="215"/>
      <c r="AZ868" s="131"/>
      <c r="BA868" s="131"/>
      <c r="BB868" s="131"/>
      <c r="BC868" s="223"/>
      <c r="BD868" s="223"/>
      <c r="BE868" s="223"/>
      <c r="BF868" s="151"/>
      <c r="BG868" s="151"/>
      <c r="BH868" s="151"/>
      <c r="BI868" s="151"/>
      <c r="BJ868" s="151"/>
      <c r="BK868" s="151"/>
      <c r="BL868" s="151"/>
      <c r="BM868" s="151"/>
      <c r="BN868" s="208"/>
      <c r="BO868" s="92"/>
      <c r="BP868" s="92"/>
      <c r="BQ868" s="92"/>
      <c r="BR868" s="92"/>
      <c r="BS868" s="92"/>
      <c r="BT868" s="92"/>
      <c r="BU868" s="208"/>
      <c r="BV868" s="315"/>
    </row>
    <row r="869" spans="6:74"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315"/>
      <c r="AU869" s="208"/>
      <c r="AV869" s="92"/>
      <c r="AW869" s="92"/>
      <c r="AX869" s="315"/>
      <c r="AY869" s="215"/>
      <c r="AZ869" s="131"/>
      <c r="BA869" s="131"/>
      <c r="BB869" s="131"/>
      <c r="BC869" s="223"/>
      <c r="BD869" s="223"/>
      <c r="BE869" s="223"/>
      <c r="BF869" s="151"/>
      <c r="BG869" s="151"/>
      <c r="BH869" s="151"/>
      <c r="BI869" s="151"/>
      <c r="BJ869" s="151"/>
      <c r="BK869" s="151"/>
      <c r="BL869" s="151"/>
      <c r="BM869" s="151"/>
      <c r="BN869" s="208"/>
      <c r="BO869" s="92"/>
      <c r="BP869" s="92"/>
      <c r="BQ869" s="92"/>
      <c r="BR869" s="92"/>
      <c r="BS869" s="92"/>
      <c r="BT869" s="92"/>
      <c r="BU869" s="208"/>
      <c r="BV869" s="315"/>
    </row>
    <row r="870" spans="6:74"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315"/>
      <c r="AU870" s="208"/>
      <c r="AV870" s="92"/>
      <c r="AW870" s="92"/>
      <c r="AX870" s="315"/>
      <c r="AY870" s="215"/>
      <c r="AZ870" s="131"/>
      <c r="BA870" s="131"/>
      <c r="BB870" s="131"/>
      <c r="BC870" s="223"/>
      <c r="BD870" s="223"/>
      <c r="BE870" s="223"/>
      <c r="BF870" s="151"/>
      <c r="BG870" s="151"/>
      <c r="BH870" s="151"/>
      <c r="BI870" s="151"/>
      <c r="BJ870" s="151"/>
      <c r="BK870" s="151"/>
      <c r="BL870" s="151"/>
      <c r="BM870" s="151"/>
      <c r="BN870" s="208"/>
      <c r="BO870" s="92"/>
      <c r="BP870" s="92"/>
      <c r="BQ870" s="92"/>
      <c r="BR870" s="92"/>
      <c r="BS870" s="92"/>
      <c r="BT870" s="92"/>
      <c r="BU870" s="208"/>
      <c r="BV870" s="315"/>
    </row>
    <row r="871" spans="6:74"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315"/>
      <c r="AU871" s="208"/>
      <c r="AV871" s="92"/>
      <c r="AW871" s="92"/>
      <c r="AX871" s="315"/>
      <c r="AY871" s="215"/>
      <c r="AZ871" s="131"/>
      <c r="BA871" s="131"/>
      <c r="BB871" s="131"/>
      <c r="BC871" s="223"/>
      <c r="BD871" s="223"/>
      <c r="BE871" s="223"/>
      <c r="BF871" s="151"/>
      <c r="BG871" s="151"/>
      <c r="BH871" s="151"/>
      <c r="BI871" s="151"/>
      <c r="BJ871" s="151"/>
      <c r="BK871" s="151"/>
      <c r="BL871" s="151"/>
      <c r="BM871" s="151"/>
      <c r="BN871" s="208"/>
      <c r="BO871" s="92"/>
      <c r="BP871" s="92"/>
      <c r="BQ871" s="92"/>
      <c r="BR871" s="92"/>
      <c r="BS871" s="92"/>
      <c r="BT871" s="92"/>
      <c r="BU871" s="208"/>
      <c r="BV871" s="315"/>
    </row>
    <row r="872" spans="6:74"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315"/>
      <c r="AU872" s="208"/>
      <c r="AV872" s="92"/>
      <c r="AW872" s="92"/>
      <c r="AX872" s="315"/>
      <c r="AY872" s="215"/>
      <c r="AZ872" s="131"/>
      <c r="BA872" s="131"/>
      <c r="BB872" s="131"/>
      <c r="BC872" s="223"/>
      <c r="BD872" s="223"/>
      <c r="BE872" s="223"/>
      <c r="BF872" s="151"/>
      <c r="BG872" s="151"/>
      <c r="BH872" s="151"/>
      <c r="BI872" s="151"/>
      <c r="BJ872" s="151"/>
      <c r="BK872" s="151"/>
      <c r="BL872" s="151"/>
      <c r="BM872" s="151"/>
      <c r="BN872" s="208"/>
      <c r="BO872" s="92"/>
      <c r="BP872" s="92"/>
      <c r="BQ872" s="92"/>
      <c r="BR872" s="92"/>
      <c r="BS872" s="92"/>
      <c r="BT872" s="92"/>
      <c r="BU872" s="208"/>
      <c r="BV872" s="315"/>
    </row>
    <row r="873" spans="6:74"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315"/>
      <c r="AU873" s="208"/>
      <c r="AV873" s="92"/>
      <c r="AW873" s="92"/>
      <c r="AX873" s="315"/>
      <c r="AY873" s="215"/>
      <c r="AZ873" s="131"/>
      <c r="BA873" s="131"/>
      <c r="BB873" s="131"/>
      <c r="BC873" s="223"/>
      <c r="BD873" s="223"/>
      <c r="BE873" s="223"/>
      <c r="BF873" s="151"/>
      <c r="BG873" s="151"/>
      <c r="BH873" s="151"/>
      <c r="BI873" s="151"/>
      <c r="BJ873" s="151"/>
      <c r="BK873" s="151"/>
      <c r="BL873" s="151"/>
      <c r="BM873" s="151"/>
      <c r="BN873" s="208"/>
      <c r="BO873" s="92"/>
      <c r="BP873" s="92"/>
      <c r="BQ873" s="92"/>
      <c r="BR873" s="92"/>
      <c r="BS873" s="92"/>
      <c r="BT873" s="92"/>
      <c r="BU873" s="208"/>
      <c r="BV873" s="315"/>
    </row>
    <row r="874" spans="6:74"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315"/>
      <c r="AU874" s="208"/>
      <c r="AV874" s="92"/>
      <c r="AW874" s="92"/>
      <c r="AX874" s="315"/>
      <c r="AY874" s="215"/>
      <c r="AZ874" s="131"/>
      <c r="BA874" s="131"/>
      <c r="BB874" s="131"/>
      <c r="BC874" s="223"/>
      <c r="BD874" s="223"/>
      <c r="BE874" s="223"/>
      <c r="BF874" s="151"/>
      <c r="BG874" s="151"/>
      <c r="BH874" s="151"/>
      <c r="BI874" s="151"/>
      <c r="BJ874" s="151"/>
      <c r="BK874" s="151"/>
      <c r="BL874" s="151"/>
      <c r="BM874" s="151"/>
      <c r="BN874" s="208"/>
      <c r="BO874" s="92"/>
      <c r="BP874" s="92"/>
      <c r="BQ874" s="92"/>
      <c r="BR874" s="92"/>
      <c r="BS874" s="92"/>
      <c r="BT874" s="92"/>
      <c r="BU874" s="208"/>
      <c r="BV874" s="315"/>
    </row>
    <row r="875" spans="6:74"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315"/>
      <c r="AU875" s="208"/>
      <c r="AV875" s="92"/>
      <c r="AW875" s="92"/>
      <c r="AX875" s="315"/>
      <c r="AY875" s="215"/>
      <c r="AZ875" s="131"/>
      <c r="BA875" s="131"/>
      <c r="BB875" s="131"/>
      <c r="BC875" s="223"/>
      <c r="BD875" s="223"/>
      <c r="BE875" s="223"/>
      <c r="BF875" s="151"/>
      <c r="BG875" s="151"/>
      <c r="BH875" s="151"/>
      <c r="BI875" s="151"/>
      <c r="BJ875" s="151"/>
      <c r="BK875" s="151"/>
      <c r="BL875" s="151"/>
      <c r="BM875" s="151"/>
      <c r="BN875" s="208"/>
      <c r="BO875" s="92"/>
      <c r="BP875" s="92"/>
      <c r="BQ875" s="92"/>
      <c r="BR875" s="92"/>
      <c r="BS875" s="92"/>
      <c r="BT875" s="92"/>
      <c r="BU875" s="208"/>
      <c r="BV875" s="315"/>
    </row>
    <row r="876" spans="6:74"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315"/>
      <c r="AU876" s="208"/>
      <c r="AV876" s="92"/>
      <c r="AW876" s="92"/>
      <c r="AX876" s="315"/>
      <c r="AY876" s="215"/>
      <c r="AZ876" s="131"/>
      <c r="BA876" s="131"/>
      <c r="BB876" s="131"/>
      <c r="BC876" s="223"/>
      <c r="BD876" s="223"/>
      <c r="BE876" s="223"/>
      <c r="BF876" s="151"/>
      <c r="BG876" s="151"/>
      <c r="BH876" s="151"/>
      <c r="BI876" s="151"/>
      <c r="BJ876" s="151"/>
      <c r="BK876" s="151"/>
      <c r="BL876" s="151"/>
      <c r="BM876" s="151"/>
      <c r="BN876" s="208"/>
      <c r="BO876" s="92"/>
      <c r="BP876" s="92"/>
      <c r="BQ876" s="92"/>
      <c r="BR876" s="92"/>
      <c r="BS876" s="92"/>
      <c r="BT876" s="92"/>
      <c r="BU876" s="208"/>
      <c r="BV876" s="315"/>
    </row>
    <row r="877" spans="6:74"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315"/>
      <c r="AU877" s="208"/>
      <c r="AV877" s="92"/>
      <c r="AW877" s="92"/>
      <c r="AX877" s="315"/>
      <c r="AY877" s="215"/>
      <c r="AZ877" s="131"/>
      <c r="BA877" s="131"/>
      <c r="BB877" s="131"/>
      <c r="BC877" s="223"/>
      <c r="BD877" s="223"/>
      <c r="BE877" s="223"/>
      <c r="BF877" s="151"/>
      <c r="BG877" s="151"/>
      <c r="BH877" s="151"/>
      <c r="BI877" s="151"/>
      <c r="BJ877" s="151"/>
      <c r="BK877" s="151"/>
      <c r="BL877" s="151"/>
      <c r="BM877" s="151"/>
      <c r="BN877" s="208"/>
      <c r="BO877" s="92"/>
      <c r="BP877" s="92"/>
      <c r="BQ877" s="92"/>
      <c r="BR877" s="92"/>
      <c r="BS877" s="92"/>
      <c r="BT877" s="92"/>
      <c r="BU877" s="208"/>
      <c r="BV877" s="315"/>
    </row>
    <row r="878" spans="6:74"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315"/>
      <c r="AU878" s="208"/>
      <c r="AV878" s="92"/>
      <c r="AW878" s="92"/>
      <c r="AX878" s="315"/>
      <c r="AY878" s="215"/>
      <c r="AZ878" s="131"/>
      <c r="BA878" s="131"/>
      <c r="BB878" s="131"/>
      <c r="BC878" s="223"/>
      <c r="BD878" s="223"/>
      <c r="BE878" s="223"/>
      <c r="BF878" s="151"/>
      <c r="BG878" s="151"/>
      <c r="BH878" s="151"/>
      <c r="BI878" s="151"/>
      <c r="BJ878" s="151"/>
      <c r="BK878" s="151"/>
      <c r="BL878" s="151"/>
      <c r="BM878" s="151"/>
      <c r="BN878" s="208"/>
      <c r="BO878" s="92"/>
      <c r="BP878" s="92"/>
      <c r="BQ878" s="92"/>
      <c r="BR878" s="92"/>
      <c r="BS878" s="92"/>
      <c r="BT878" s="92"/>
      <c r="BU878" s="208"/>
      <c r="BV878" s="315"/>
    </row>
    <row r="879" spans="6:74"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315"/>
      <c r="AU879" s="208"/>
      <c r="AV879" s="92"/>
      <c r="AW879" s="92"/>
      <c r="AX879" s="315"/>
      <c r="AY879" s="215"/>
      <c r="AZ879" s="131"/>
      <c r="BA879" s="131"/>
      <c r="BB879" s="131"/>
      <c r="BC879" s="223"/>
      <c r="BD879" s="223"/>
      <c r="BE879" s="223"/>
      <c r="BF879" s="151"/>
      <c r="BG879" s="151"/>
      <c r="BH879" s="151"/>
      <c r="BI879" s="151"/>
      <c r="BJ879" s="151"/>
      <c r="BK879" s="151"/>
      <c r="BL879" s="151"/>
      <c r="BM879" s="151"/>
      <c r="BN879" s="208"/>
      <c r="BO879" s="92"/>
      <c r="BP879" s="92"/>
      <c r="BQ879" s="92"/>
      <c r="BR879" s="92"/>
      <c r="BS879" s="92"/>
      <c r="BT879" s="92"/>
      <c r="BU879" s="208"/>
      <c r="BV879" s="315"/>
    </row>
    <row r="880" spans="6:74"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315"/>
      <c r="AU880" s="208"/>
      <c r="AV880" s="92"/>
      <c r="AW880" s="92"/>
      <c r="AX880" s="315"/>
      <c r="AY880" s="215"/>
      <c r="AZ880" s="131"/>
      <c r="BA880" s="131"/>
      <c r="BB880" s="131"/>
      <c r="BC880" s="223"/>
      <c r="BD880" s="223"/>
      <c r="BE880" s="223"/>
      <c r="BF880" s="151"/>
      <c r="BG880" s="151"/>
      <c r="BH880" s="151"/>
      <c r="BI880" s="151"/>
      <c r="BJ880" s="151"/>
      <c r="BK880" s="151"/>
      <c r="BL880" s="151"/>
      <c r="BM880" s="151"/>
      <c r="BN880" s="208"/>
      <c r="BO880" s="92"/>
      <c r="BP880" s="92"/>
      <c r="BQ880" s="92"/>
      <c r="BR880" s="92"/>
      <c r="BS880" s="92"/>
      <c r="BT880" s="92"/>
      <c r="BU880" s="208"/>
      <c r="BV880" s="315"/>
    </row>
    <row r="881" spans="6:74"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315"/>
      <c r="AU881" s="208"/>
      <c r="AV881" s="92"/>
      <c r="AW881" s="92"/>
      <c r="AX881" s="315"/>
      <c r="AY881" s="215"/>
      <c r="AZ881" s="131"/>
      <c r="BA881" s="131"/>
      <c r="BB881" s="131"/>
      <c r="BC881" s="223"/>
      <c r="BD881" s="223"/>
      <c r="BE881" s="223"/>
      <c r="BF881" s="151"/>
      <c r="BG881" s="151"/>
      <c r="BH881" s="151"/>
      <c r="BI881" s="151"/>
      <c r="BJ881" s="151"/>
      <c r="BK881" s="151"/>
      <c r="BL881" s="151"/>
      <c r="BM881" s="151"/>
      <c r="BN881" s="208"/>
      <c r="BO881" s="92"/>
      <c r="BP881" s="92"/>
      <c r="BQ881" s="92"/>
      <c r="BR881" s="92"/>
      <c r="BS881" s="92"/>
      <c r="BT881" s="92"/>
      <c r="BU881" s="208"/>
      <c r="BV881" s="315"/>
    </row>
    <row r="882" spans="6:74"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315"/>
      <c r="AU882" s="208"/>
      <c r="AV882" s="92"/>
      <c r="AW882" s="92"/>
      <c r="AX882" s="315"/>
      <c r="AY882" s="215"/>
      <c r="AZ882" s="131"/>
      <c r="BA882" s="131"/>
      <c r="BB882" s="131"/>
      <c r="BC882" s="223"/>
      <c r="BD882" s="223"/>
      <c r="BE882" s="223"/>
      <c r="BF882" s="151"/>
      <c r="BG882" s="151"/>
      <c r="BH882" s="151"/>
      <c r="BI882" s="151"/>
      <c r="BJ882" s="151"/>
      <c r="BK882" s="151"/>
      <c r="BL882" s="151"/>
      <c r="BM882" s="151"/>
      <c r="BN882" s="208"/>
      <c r="BO882" s="92"/>
      <c r="BP882" s="92"/>
      <c r="BQ882" s="92"/>
      <c r="BR882" s="92"/>
      <c r="BS882" s="92"/>
      <c r="BT882" s="92"/>
      <c r="BU882" s="208"/>
      <c r="BV882" s="315"/>
    </row>
    <row r="883" spans="6:74"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315"/>
      <c r="AU883" s="208"/>
      <c r="AV883" s="92"/>
      <c r="AW883" s="92"/>
      <c r="AX883" s="315"/>
      <c r="AY883" s="215"/>
      <c r="AZ883" s="131"/>
      <c r="BA883" s="131"/>
      <c r="BB883" s="131"/>
      <c r="BC883" s="223"/>
      <c r="BD883" s="223"/>
      <c r="BE883" s="223"/>
      <c r="BF883" s="151"/>
      <c r="BG883" s="151"/>
      <c r="BH883" s="151"/>
      <c r="BI883" s="151"/>
      <c r="BJ883" s="151"/>
      <c r="BK883" s="151"/>
      <c r="BL883" s="151"/>
      <c r="BM883" s="151"/>
      <c r="BN883" s="208"/>
      <c r="BO883" s="92"/>
      <c r="BP883" s="92"/>
      <c r="BQ883" s="92"/>
      <c r="BR883" s="92"/>
      <c r="BS883" s="92"/>
      <c r="BT883" s="92"/>
      <c r="BU883" s="208"/>
      <c r="BV883" s="315"/>
    </row>
    <row r="884" spans="6:74"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315"/>
      <c r="AU884" s="208"/>
      <c r="AV884" s="92"/>
      <c r="AW884" s="92"/>
      <c r="AX884" s="315"/>
      <c r="AY884" s="215"/>
      <c r="AZ884" s="131"/>
      <c r="BA884" s="131"/>
      <c r="BB884" s="131"/>
      <c r="BC884" s="223"/>
      <c r="BD884" s="223"/>
      <c r="BE884" s="223"/>
      <c r="BF884" s="151"/>
      <c r="BG884" s="151"/>
      <c r="BH884" s="151"/>
      <c r="BI884" s="151"/>
      <c r="BJ884" s="151"/>
      <c r="BK884" s="151"/>
      <c r="BL884" s="151"/>
      <c r="BM884" s="151"/>
      <c r="BN884" s="208"/>
      <c r="BO884" s="92"/>
      <c r="BP884" s="92"/>
      <c r="BQ884" s="92"/>
      <c r="BR884" s="92"/>
      <c r="BS884" s="92"/>
      <c r="BT884" s="92"/>
      <c r="BU884" s="208"/>
      <c r="BV884" s="315"/>
    </row>
    <row r="885" spans="6:74"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315"/>
      <c r="AU885" s="208"/>
      <c r="AV885" s="92"/>
      <c r="AW885" s="92"/>
      <c r="AX885" s="315"/>
      <c r="AY885" s="215"/>
      <c r="AZ885" s="131"/>
      <c r="BA885" s="131"/>
      <c r="BB885" s="131"/>
      <c r="BC885" s="223"/>
      <c r="BD885" s="223"/>
      <c r="BE885" s="223"/>
      <c r="BF885" s="151"/>
      <c r="BG885" s="151"/>
      <c r="BH885" s="151"/>
      <c r="BI885" s="151"/>
      <c r="BJ885" s="151"/>
      <c r="BK885" s="151"/>
      <c r="BL885" s="151"/>
      <c r="BM885" s="151"/>
      <c r="BN885" s="208"/>
      <c r="BO885" s="92"/>
      <c r="BP885" s="92"/>
      <c r="BQ885" s="92"/>
      <c r="BR885" s="92"/>
      <c r="BS885" s="92"/>
      <c r="BT885" s="92"/>
      <c r="BU885" s="208"/>
      <c r="BV885" s="315"/>
    </row>
    <row r="886" spans="6:74"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315"/>
      <c r="AU886" s="208"/>
      <c r="AV886" s="92"/>
      <c r="AW886" s="92"/>
      <c r="AX886" s="315"/>
      <c r="AY886" s="215"/>
      <c r="AZ886" s="131"/>
      <c r="BA886" s="131"/>
      <c r="BB886" s="131"/>
      <c r="BC886" s="223"/>
      <c r="BD886" s="223"/>
      <c r="BE886" s="223"/>
      <c r="BF886" s="151"/>
      <c r="BG886" s="151"/>
      <c r="BH886" s="151"/>
      <c r="BI886" s="151"/>
      <c r="BJ886" s="151"/>
      <c r="BK886" s="151"/>
      <c r="BL886" s="151"/>
      <c r="BM886" s="151"/>
      <c r="BN886" s="208"/>
      <c r="BO886" s="92"/>
      <c r="BP886" s="92"/>
      <c r="BQ886" s="92"/>
      <c r="BR886" s="92"/>
      <c r="BS886" s="92"/>
      <c r="BT886" s="92"/>
      <c r="BU886" s="208"/>
      <c r="BV886" s="315"/>
    </row>
    <row r="887" spans="6:74"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315"/>
      <c r="AU887" s="208"/>
      <c r="AV887" s="92"/>
      <c r="AW887" s="92"/>
      <c r="AX887" s="315"/>
      <c r="AY887" s="215"/>
      <c r="AZ887" s="131"/>
      <c r="BA887" s="131"/>
      <c r="BB887" s="131"/>
      <c r="BC887" s="223"/>
      <c r="BD887" s="223"/>
      <c r="BE887" s="223"/>
      <c r="BF887" s="151"/>
      <c r="BG887" s="151"/>
      <c r="BH887" s="151"/>
      <c r="BI887" s="151"/>
      <c r="BJ887" s="151"/>
      <c r="BK887" s="151"/>
      <c r="BL887" s="151"/>
      <c r="BM887" s="151"/>
      <c r="BN887" s="208"/>
      <c r="BO887" s="92"/>
      <c r="BP887" s="92"/>
      <c r="BQ887" s="92"/>
      <c r="BR887" s="92"/>
      <c r="BS887" s="92"/>
      <c r="BT887" s="92"/>
      <c r="BU887" s="208"/>
      <c r="BV887" s="315"/>
    </row>
    <row r="888" spans="6:74"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315"/>
      <c r="AU888" s="208"/>
      <c r="AV888" s="92"/>
      <c r="AW888" s="92"/>
      <c r="AX888" s="315"/>
      <c r="AY888" s="215"/>
      <c r="AZ888" s="131"/>
      <c r="BA888" s="131"/>
      <c r="BB888" s="131"/>
      <c r="BC888" s="223"/>
      <c r="BD888" s="223"/>
      <c r="BE888" s="223"/>
      <c r="BF888" s="151"/>
      <c r="BG888" s="151"/>
      <c r="BH888" s="151"/>
      <c r="BI888" s="151"/>
      <c r="BJ888" s="151"/>
      <c r="BK888" s="151"/>
      <c r="BL888" s="151"/>
      <c r="BM888" s="151"/>
      <c r="BN888" s="208"/>
      <c r="BO888" s="92"/>
      <c r="BP888" s="92"/>
      <c r="BQ888" s="92"/>
      <c r="BR888" s="92"/>
      <c r="BS888" s="92"/>
      <c r="BT888" s="92"/>
      <c r="BU888" s="208"/>
      <c r="BV888" s="315"/>
    </row>
    <row r="889" spans="6:74"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315"/>
      <c r="AU889" s="208"/>
      <c r="AV889" s="92"/>
      <c r="AW889" s="92"/>
      <c r="AX889" s="315"/>
      <c r="AY889" s="215"/>
      <c r="AZ889" s="131"/>
      <c r="BA889" s="131"/>
      <c r="BB889" s="131"/>
      <c r="BC889" s="223"/>
      <c r="BD889" s="223"/>
      <c r="BE889" s="223"/>
      <c r="BF889" s="151"/>
      <c r="BG889" s="151"/>
      <c r="BH889" s="151"/>
      <c r="BI889" s="151"/>
      <c r="BJ889" s="151"/>
      <c r="BK889" s="151"/>
      <c r="BL889" s="151"/>
      <c r="BM889" s="151"/>
      <c r="BN889" s="208"/>
      <c r="BO889" s="92"/>
      <c r="BP889" s="92"/>
      <c r="BQ889" s="92"/>
      <c r="BR889" s="92"/>
      <c r="BS889" s="92"/>
      <c r="BT889" s="92"/>
      <c r="BU889" s="208"/>
      <c r="BV889" s="315"/>
    </row>
    <row r="890" spans="6:74"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315"/>
      <c r="AU890" s="208"/>
      <c r="AV890" s="92"/>
      <c r="AW890" s="92"/>
      <c r="AX890" s="315"/>
      <c r="AY890" s="215"/>
      <c r="AZ890" s="131"/>
      <c r="BA890" s="131"/>
      <c r="BB890" s="131"/>
      <c r="BC890" s="223"/>
      <c r="BD890" s="223"/>
      <c r="BE890" s="223"/>
      <c r="BF890" s="151"/>
      <c r="BG890" s="151"/>
      <c r="BH890" s="151"/>
      <c r="BI890" s="151"/>
      <c r="BJ890" s="151"/>
      <c r="BK890" s="151"/>
      <c r="BL890" s="151"/>
      <c r="BM890" s="151"/>
      <c r="BN890" s="208"/>
      <c r="BO890" s="92"/>
      <c r="BP890" s="92"/>
      <c r="BQ890" s="92"/>
      <c r="BR890" s="92"/>
      <c r="BS890" s="92"/>
      <c r="BT890" s="92"/>
      <c r="BU890" s="208"/>
      <c r="BV890" s="315"/>
    </row>
    <row r="891" spans="6:74"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315"/>
      <c r="AU891" s="208"/>
      <c r="AV891" s="92"/>
      <c r="AW891" s="92"/>
      <c r="AX891" s="315"/>
      <c r="AY891" s="215"/>
      <c r="AZ891" s="131"/>
      <c r="BA891" s="131"/>
      <c r="BB891" s="131"/>
      <c r="BC891" s="223"/>
      <c r="BD891" s="223"/>
      <c r="BE891" s="223"/>
      <c r="BF891" s="151"/>
      <c r="BG891" s="151"/>
      <c r="BH891" s="151"/>
      <c r="BI891" s="151"/>
      <c r="BJ891" s="151"/>
      <c r="BK891" s="151"/>
      <c r="BL891" s="151"/>
      <c r="BM891" s="151"/>
      <c r="BN891" s="208"/>
      <c r="BO891" s="92"/>
      <c r="BP891" s="92"/>
      <c r="BQ891" s="92"/>
      <c r="BR891" s="92"/>
      <c r="BS891" s="92"/>
      <c r="BT891" s="92"/>
      <c r="BU891" s="208"/>
      <c r="BV891" s="315"/>
    </row>
    <row r="892" spans="6:74"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315"/>
      <c r="AU892" s="208"/>
      <c r="AV892" s="92"/>
      <c r="AW892" s="92"/>
      <c r="AX892" s="315"/>
      <c r="AY892" s="215"/>
      <c r="AZ892" s="131"/>
      <c r="BA892" s="131"/>
      <c r="BB892" s="131"/>
      <c r="BC892" s="223"/>
      <c r="BD892" s="223"/>
      <c r="BE892" s="223"/>
      <c r="BF892" s="151"/>
      <c r="BG892" s="151"/>
      <c r="BH892" s="151"/>
      <c r="BI892" s="151"/>
      <c r="BJ892" s="151"/>
      <c r="BK892" s="151"/>
      <c r="BL892" s="151"/>
      <c r="BM892" s="151"/>
      <c r="BN892" s="208"/>
      <c r="BO892" s="92"/>
      <c r="BP892" s="92"/>
      <c r="BQ892" s="92"/>
      <c r="BR892" s="92"/>
      <c r="BS892" s="92"/>
      <c r="BT892" s="92"/>
      <c r="BU892" s="208"/>
      <c r="BV892" s="315"/>
    </row>
    <row r="893" spans="6:74"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315"/>
      <c r="AU893" s="208"/>
      <c r="AV893" s="92"/>
      <c r="AW893" s="92"/>
      <c r="AX893" s="315"/>
      <c r="AY893" s="215"/>
      <c r="AZ893" s="131"/>
      <c r="BA893" s="131"/>
      <c r="BB893" s="131"/>
      <c r="BC893" s="223"/>
      <c r="BD893" s="223"/>
      <c r="BE893" s="223"/>
      <c r="BF893" s="151"/>
      <c r="BG893" s="151"/>
      <c r="BH893" s="151"/>
      <c r="BI893" s="151"/>
      <c r="BJ893" s="151"/>
      <c r="BK893" s="151"/>
      <c r="BL893" s="151"/>
      <c r="BM893" s="151"/>
      <c r="BN893" s="208"/>
      <c r="BO893" s="92"/>
      <c r="BP893" s="92"/>
      <c r="BQ893" s="92"/>
      <c r="BR893" s="92"/>
      <c r="BS893" s="92"/>
      <c r="BT893" s="92"/>
      <c r="BU893" s="208"/>
      <c r="BV893" s="315"/>
    </row>
    <row r="894" spans="6:74"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315"/>
      <c r="AU894" s="208"/>
      <c r="AV894" s="92"/>
      <c r="AW894" s="92"/>
      <c r="AX894" s="315"/>
      <c r="AY894" s="215"/>
      <c r="AZ894" s="131"/>
      <c r="BA894" s="131"/>
      <c r="BB894" s="131"/>
      <c r="BC894" s="223"/>
      <c r="BD894" s="223"/>
      <c r="BE894" s="223"/>
      <c r="BF894" s="151"/>
      <c r="BG894" s="151"/>
      <c r="BH894" s="151"/>
      <c r="BI894" s="151"/>
      <c r="BJ894" s="151"/>
      <c r="BK894" s="151"/>
      <c r="BL894" s="151"/>
      <c r="BM894" s="151"/>
      <c r="BN894" s="208"/>
      <c r="BO894" s="92"/>
      <c r="BP894" s="92"/>
      <c r="BQ894" s="92"/>
      <c r="BR894" s="92"/>
      <c r="BS894" s="92"/>
      <c r="BT894" s="92"/>
      <c r="BU894" s="208"/>
      <c r="BV894" s="315"/>
    </row>
    <row r="895" spans="6:74"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315"/>
      <c r="AU895" s="208"/>
      <c r="AV895" s="92"/>
      <c r="AW895" s="92"/>
      <c r="AX895" s="315"/>
      <c r="AY895" s="215"/>
      <c r="AZ895" s="131"/>
      <c r="BA895" s="131"/>
      <c r="BB895" s="131"/>
      <c r="BC895" s="223"/>
      <c r="BD895" s="223"/>
      <c r="BE895" s="223"/>
      <c r="BF895" s="151"/>
      <c r="BG895" s="151"/>
      <c r="BH895" s="151"/>
      <c r="BI895" s="151"/>
      <c r="BJ895" s="151"/>
      <c r="BK895" s="151"/>
      <c r="BL895" s="151"/>
      <c r="BM895" s="151"/>
      <c r="BN895" s="208"/>
      <c r="BO895" s="92"/>
      <c r="BP895" s="92"/>
      <c r="BQ895" s="92"/>
      <c r="BR895" s="92"/>
      <c r="BS895" s="92"/>
      <c r="BT895" s="92"/>
      <c r="BU895" s="208"/>
      <c r="BV895" s="315"/>
    </row>
    <row r="896" spans="6:74"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315"/>
      <c r="AU896" s="208"/>
      <c r="AV896" s="92"/>
      <c r="AW896" s="92"/>
      <c r="AX896" s="315"/>
      <c r="AY896" s="215"/>
      <c r="AZ896" s="131"/>
      <c r="BA896" s="131"/>
      <c r="BB896" s="131"/>
      <c r="BC896" s="223"/>
      <c r="BD896" s="223"/>
      <c r="BE896" s="223"/>
      <c r="BF896" s="151"/>
      <c r="BG896" s="151"/>
      <c r="BH896" s="151"/>
      <c r="BI896" s="151"/>
      <c r="BJ896" s="151"/>
      <c r="BK896" s="151"/>
      <c r="BL896" s="151"/>
      <c r="BM896" s="151"/>
      <c r="BN896" s="208"/>
      <c r="BO896" s="92"/>
      <c r="BP896" s="92"/>
      <c r="BQ896" s="92"/>
      <c r="BR896" s="92"/>
      <c r="BS896" s="92"/>
      <c r="BT896" s="92"/>
      <c r="BU896" s="208"/>
      <c r="BV896" s="315"/>
    </row>
    <row r="897" spans="6:74"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315"/>
      <c r="AU897" s="208"/>
      <c r="AV897" s="92"/>
      <c r="AW897" s="92"/>
      <c r="AX897" s="315"/>
      <c r="AY897" s="215"/>
      <c r="AZ897" s="131"/>
      <c r="BA897" s="131"/>
      <c r="BB897" s="131"/>
      <c r="BC897" s="223"/>
      <c r="BD897" s="223"/>
      <c r="BE897" s="223"/>
      <c r="BF897" s="151"/>
      <c r="BG897" s="151"/>
      <c r="BH897" s="151"/>
      <c r="BI897" s="151"/>
      <c r="BJ897" s="151"/>
      <c r="BK897" s="151"/>
      <c r="BL897" s="151"/>
      <c r="BM897" s="151"/>
      <c r="BN897" s="208"/>
      <c r="BO897" s="92"/>
      <c r="BP897" s="92"/>
      <c r="BQ897" s="92"/>
      <c r="BR897" s="92"/>
      <c r="BS897" s="92"/>
      <c r="BT897" s="92"/>
      <c r="BU897" s="208"/>
      <c r="BV897" s="315"/>
    </row>
    <row r="898" spans="6:74"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315"/>
      <c r="AU898" s="208"/>
      <c r="AV898" s="92"/>
      <c r="AW898" s="92"/>
      <c r="AX898" s="315"/>
      <c r="AY898" s="215"/>
      <c r="AZ898" s="131"/>
      <c r="BA898" s="131"/>
      <c r="BB898" s="131"/>
      <c r="BC898" s="223"/>
      <c r="BD898" s="223"/>
      <c r="BE898" s="223"/>
      <c r="BF898" s="151"/>
      <c r="BG898" s="151"/>
      <c r="BH898" s="151"/>
      <c r="BI898" s="151"/>
      <c r="BJ898" s="151"/>
      <c r="BK898" s="151"/>
      <c r="BL898" s="151"/>
      <c r="BM898" s="151"/>
      <c r="BN898" s="208"/>
      <c r="BO898" s="92"/>
      <c r="BP898" s="92"/>
      <c r="BQ898" s="92"/>
      <c r="BR898" s="92"/>
      <c r="BS898" s="92"/>
      <c r="BT898" s="92"/>
      <c r="BU898" s="208"/>
      <c r="BV898" s="315"/>
    </row>
    <row r="899" spans="6:74"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315"/>
      <c r="AU899" s="208"/>
      <c r="AV899" s="92"/>
      <c r="AW899" s="92"/>
      <c r="AX899" s="315"/>
      <c r="AY899" s="215"/>
      <c r="AZ899" s="131"/>
      <c r="BA899" s="131"/>
      <c r="BB899" s="131"/>
      <c r="BC899" s="223"/>
      <c r="BD899" s="223"/>
      <c r="BE899" s="223"/>
      <c r="BF899" s="151"/>
      <c r="BG899" s="151"/>
      <c r="BH899" s="151"/>
      <c r="BI899" s="151"/>
      <c r="BJ899" s="151"/>
      <c r="BK899" s="151"/>
      <c r="BL899" s="151"/>
      <c r="BM899" s="151"/>
      <c r="BN899" s="208"/>
      <c r="BO899" s="92"/>
      <c r="BP899" s="92"/>
      <c r="BQ899" s="92"/>
      <c r="BR899" s="92"/>
      <c r="BS899" s="92"/>
      <c r="BT899" s="92"/>
      <c r="BU899" s="208"/>
      <c r="BV899" s="315"/>
    </row>
    <row r="900" spans="6:74"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315"/>
      <c r="AU900" s="208"/>
      <c r="AV900" s="92"/>
      <c r="AW900" s="92"/>
      <c r="AX900" s="315"/>
      <c r="AY900" s="215"/>
      <c r="AZ900" s="131"/>
      <c r="BA900" s="131"/>
      <c r="BB900" s="131"/>
      <c r="BC900" s="223"/>
      <c r="BD900" s="223"/>
      <c r="BE900" s="223"/>
      <c r="BF900" s="151"/>
      <c r="BG900" s="151"/>
      <c r="BH900" s="151"/>
      <c r="BI900" s="151"/>
      <c r="BJ900" s="151"/>
      <c r="BK900" s="151"/>
      <c r="BL900" s="151"/>
      <c r="BM900" s="151"/>
      <c r="BN900" s="208"/>
      <c r="BO900" s="92"/>
      <c r="BP900" s="92"/>
      <c r="BQ900" s="92"/>
      <c r="BR900" s="92"/>
      <c r="BS900" s="92"/>
      <c r="BT900" s="92"/>
      <c r="BU900" s="208"/>
      <c r="BV900" s="315"/>
    </row>
    <row r="901" spans="6:74"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315"/>
      <c r="AU901" s="208"/>
      <c r="AV901" s="92"/>
      <c r="AW901" s="92"/>
      <c r="AX901" s="315"/>
      <c r="AY901" s="215"/>
      <c r="AZ901" s="131"/>
      <c r="BA901" s="131"/>
      <c r="BB901" s="131"/>
      <c r="BC901" s="223"/>
      <c r="BD901" s="223"/>
      <c r="BE901" s="223"/>
      <c r="BF901" s="151"/>
      <c r="BG901" s="151"/>
      <c r="BH901" s="151"/>
      <c r="BI901" s="151"/>
      <c r="BJ901" s="151"/>
      <c r="BK901" s="151"/>
      <c r="BL901" s="151"/>
      <c r="BM901" s="151"/>
      <c r="BN901" s="208"/>
      <c r="BO901" s="92"/>
      <c r="BP901" s="92"/>
      <c r="BQ901" s="92"/>
      <c r="BR901" s="92"/>
      <c r="BS901" s="92"/>
      <c r="BT901" s="92"/>
      <c r="BU901" s="208"/>
      <c r="BV901" s="315"/>
    </row>
    <row r="902" spans="6:74"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315"/>
      <c r="AU902" s="208"/>
      <c r="AV902" s="92"/>
      <c r="AW902" s="92"/>
      <c r="AX902" s="315"/>
      <c r="AY902" s="215"/>
      <c r="AZ902" s="131"/>
      <c r="BA902" s="131"/>
      <c r="BB902" s="131"/>
      <c r="BC902" s="223"/>
      <c r="BD902" s="223"/>
      <c r="BE902" s="223"/>
      <c r="BF902" s="151"/>
      <c r="BG902" s="151"/>
      <c r="BH902" s="151"/>
      <c r="BI902" s="151"/>
      <c r="BJ902" s="151"/>
      <c r="BK902" s="151"/>
      <c r="BL902" s="151"/>
      <c r="BM902" s="151"/>
      <c r="BN902" s="208"/>
      <c r="BO902" s="92"/>
      <c r="BP902" s="92"/>
      <c r="BQ902" s="92"/>
      <c r="BR902" s="92"/>
      <c r="BS902" s="92"/>
      <c r="BT902" s="92"/>
      <c r="BU902" s="208"/>
      <c r="BV902" s="315"/>
    </row>
    <row r="903" spans="6:74"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315"/>
      <c r="AU903" s="208"/>
      <c r="AV903" s="92"/>
      <c r="AW903" s="92"/>
      <c r="AX903" s="315"/>
      <c r="AY903" s="215"/>
      <c r="AZ903" s="131"/>
      <c r="BA903" s="131"/>
      <c r="BB903" s="131"/>
      <c r="BC903" s="223"/>
      <c r="BD903" s="223"/>
      <c r="BE903" s="223"/>
      <c r="BF903" s="151"/>
      <c r="BG903" s="151"/>
      <c r="BH903" s="151"/>
      <c r="BI903" s="151"/>
      <c r="BJ903" s="151"/>
      <c r="BK903" s="151"/>
      <c r="BL903" s="151"/>
      <c r="BM903" s="151"/>
      <c r="BN903" s="208"/>
      <c r="BO903" s="92"/>
      <c r="BP903" s="92"/>
      <c r="BQ903" s="92"/>
      <c r="BR903" s="92"/>
      <c r="BS903" s="92"/>
      <c r="BT903" s="92"/>
      <c r="BU903" s="208"/>
      <c r="BV903" s="315"/>
    </row>
    <row r="904" spans="6:74"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315"/>
      <c r="AU904" s="208"/>
      <c r="AV904" s="92"/>
      <c r="AW904" s="92"/>
      <c r="AX904" s="315"/>
      <c r="AY904" s="215"/>
      <c r="AZ904" s="131"/>
      <c r="BA904" s="131"/>
      <c r="BB904" s="131"/>
      <c r="BC904" s="223"/>
      <c r="BD904" s="223"/>
      <c r="BE904" s="223"/>
      <c r="BF904" s="151"/>
      <c r="BG904" s="151"/>
      <c r="BH904" s="151"/>
      <c r="BI904" s="151"/>
      <c r="BJ904" s="151"/>
      <c r="BK904" s="151"/>
      <c r="BL904" s="151"/>
      <c r="BM904" s="151"/>
      <c r="BN904" s="208"/>
      <c r="BO904" s="92"/>
      <c r="BP904" s="92"/>
      <c r="BQ904" s="92"/>
      <c r="BR904" s="92"/>
      <c r="BS904" s="92"/>
      <c r="BT904" s="92"/>
      <c r="BU904" s="208"/>
      <c r="BV904" s="315"/>
    </row>
    <row r="905" spans="6:74"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315"/>
      <c r="AU905" s="208"/>
      <c r="AV905" s="92"/>
      <c r="AW905" s="92"/>
      <c r="AX905" s="315"/>
      <c r="AY905" s="215"/>
      <c r="AZ905" s="131"/>
      <c r="BA905" s="131"/>
      <c r="BB905" s="131"/>
      <c r="BC905" s="223"/>
      <c r="BD905" s="223"/>
      <c r="BE905" s="223"/>
      <c r="BF905" s="151"/>
      <c r="BG905" s="151"/>
      <c r="BH905" s="151"/>
      <c r="BI905" s="151"/>
      <c r="BJ905" s="151"/>
      <c r="BK905" s="151"/>
      <c r="BL905" s="151"/>
      <c r="BM905" s="151"/>
      <c r="BN905" s="208"/>
      <c r="BO905" s="92"/>
      <c r="BP905" s="92"/>
      <c r="BQ905" s="92"/>
      <c r="BR905" s="92"/>
      <c r="BS905" s="92"/>
      <c r="BT905" s="92"/>
      <c r="BU905" s="208"/>
      <c r="BV905" s="315"/>
    </row>
    <row r="906" spans="6:74"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315"/>
      <c r="AU906" s="208"/>
      <c r="AV906" s="92"/>
      <c r="AW906" s="92"/>
      <c r="AX906" s="315"/>
      <c r="AY906" s="215"/>
      <c r="AZ906" s="131"/>
      <c r="BA906" s="131"/>
      <c r="BB906" s="131"/>
      <c r="BC906" s="223"/>
      <c r="BD906" s="223"/>
      <c r="BE906" s="223"/>
      <c r="BF906" s="151"/>
      <c r="BG906" s="151"/>
      <c r="BH906" s="151"/>
      <c r="BI906" s="151"/>
      <c r="BJ906" s="151"/>
      <c r="BK906" s="151"/>
      <c r="BL906" s="151"/>
      <c r="BM906" s="151"/>
      <c r="BN906" s="208"/>
      <c r="BO906" s="92"/>
      <c r="BP906" s="92"/>
      <c r="BQ906" s="92"/>
      <c r="BR906" s="92"/>
      <c r="BS906" s="92"/>
      <c r="BT906" s="92"/>
      <c r="BU906" s="208"/>
      <c r="BV906" s="315"/>
    </row>
    <row r="907" spans="6:74"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315"/>
      <c r="AU907" s="208"/>
      <c r="AV907" s="92"/>
      <c r="AW907" s="92"/>
      <c r="AX907" s="315"/>
      <c r="AY907" s="215"/>
      <c r="AZ907" s="131"/>
      <c r="BA907" s="131"/>
      <c r="BB907" s="131"/>
      <c r="BC907" s="223"/>
      <c r="BD907" s="223"/>
      <c r="BE907" s="223"/>
      <c r="BF907" s="151"/>
      <c r="BG907" s="151"/>
      <c r="BH907" s="151"/>
      <c r="BI907" s="151"/>
      <c r="BJ907" s="151"/>
      <c r="BK907" s="151"/>
      <c r="BL907" s="151"/>
      <c r="BM907" s="151"/>
      <c r="BN907" s="208"/>
      <c r="BO907" s="92"/>
      <c r="BP907" s="92"/>
      <c r="BQ907" s="92"/>
      <c r="BR907" s="92"/>
      <c r="BS907" s="92"/>
      <c r="BT907" s="92"/>
      <c r="BU907" s="208"/>
      <c r="BV907" s="315"/>
    </row>
    <row r="908" spans="6:74"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315"/>
      <c r="AU908" s="208"/>
      <c r="AV908" s="92"/>
      <c r="AW908" s="92"/>
      <c r="AX908" s="315"/>
      <c r="AY908" s="215"/>
      <c r="AZ908" s="131"/>
      <c r="BA908" s="131"/>
      <c r="BB908" s="131"/>
      <c r="BC908" s="223"/>
      <c r="BD908" s="223"/>
      <c r="BE908" s="223"/>
      <c r="BF908" s="151"/>
      <c r="BG908" s="151"/>
      <c r="BH908" s="151"/>
      <c r="BI908" s="151"/>
      <c r="BJ908" s="151"/>
      <c r="BK908" s="151"/>
      <c r="BL908" s="151"/>
      <c r="BM908" s="151"/>
      <c r="BN908" s="208"/>
      <c r="BO908" s="92"/>
      <c r="BP908" s="92"/>
      <c r="BQ908" s="92"/>
      <c r="BR908" s="92"/>
      <c r="BS908" s="92"/>
      <c r="BT908" s="92"/>
      <c r="BU908" s="208"/>
      <c r="BV908" s="315"/>
    </row>
    <row r="909" spans="6:74"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315"/>
      <c r="AU909" s="208"/>
      <c r="AV909" s="92"/>
      <c r="AW909" s="92"/>
      <c r="AX909" s="315"/>
      <c r="AY909" s="215"/>
      <c r="AZ909" s="131"/>
      <c r="BA909" s="131"/>
      <c r="BB909" s="131"/>
      <c r="BC909" s="223"/>
      <c r="BD909" s="223"/>
      <c r="BE909" s="223"/>
      <c r="BF909" s="151"/>
      <c r="BG909" s="151"/>
      <c r="BH909" s="151"/>
      <c r="BI909" s="151"/>
      <c r="BJ909" s="151"/>
      <c r="BK909" s="151"/>
      <c r="BL909" s="151"/>
      <c r="BM909" s="151"/>
      <c r="BN909" s="208"/>
      <c r="BO909" s="92"/>
      <c r="BP909" s="92"/>
      <c r="BQ909" s="92"/>
      <c r="BR909" s="92"/>
      <c r="BS909" s="92"/>
      <c r="BT909" s="92"/>
      <c r="BU909" s="208"/>
      <c r="BV909" s="315"/>
    </row>
    <row r="910" spans="6:74"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315"/>
      <c r="AU910" s="208"/>
      <c r="AV910" s="92"/>
      <c r="AW910" s="92"/>
      <c r="AX910" s="315"/>
      <c r="AY910" s="215"/>
      <c r="AZ910" s="131"/>
      <c r="BA910" s="131"/>
      <c r="BB910" s="131"/>
      <c r="BC910" s="223"/>
      <c r="BD910" s="223"/>
      <c r="BE910" s="223"/>
      <c r="BF910" s="151"/>
      <c r="BG910" s="151"/>
      <c r="BH910" s="151"/>
      <c r="BI910" s="151"/>
      <c r="BJ910" s="151"/>
      <c r="BK910" s="151"/>
      <c r="BL910" s="151"/>
      <c r="BM910" s="151"/>
      <c r="BN910" s="208"/>
      <c r="BO910" s="92"/>
      <c r="BP910" s="92"/>
      <c r="BQ910" s="92"/>
      <c r="BR910" s="92"/>
      <c r="BS910" s="92"/>
      <c r="BT910" s="92"/>
      <c r="BU910" s="208"/>
      <c r="BV910" s="315"/>
    </row>
    <row r="911" spans="6:74"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315"/>
      <c r="AU911" s="208"/>
      <c r="AV911" s="92"/>
      <c r="AW911" s="92"/>
      <c r="AX911" s="315"/>
      <c r="AY911" s="215"/>
      <c r="AZ911" s="131"/>
      <c r="BA911" s="131"/>
      <c r="BB911" s="131"/>
      <c r="BC911" s="223"/>
      <c r="BD911" s="223"/>
      <c r="BE911" s="223"/>
      <c r="BF911" s="151"/>
      <c r="BG911" s="151"/>
      <c r="BH911" s="151"/>
      <c r="BI911" s="151"/>
      <c r="BJ911" s="151"/>
      <c r="BK911" s="151"/>
      <c r="BL911" s="151"/>
      <c r="BM911" s="151"/>
      <c r="BN911" s="208"/>
      <c r="BO911" s="92"/>
      <c r="BP911" s="92"/>
      <c r="BQ911" s="92"/>
      <c r="BR911" s="92"/>
      <c r="BS911" s="92"/>
      <c r="BT911" s="92"/>
      <c r="BU911" s="208"/>
      <c r="BV911" s="315"/>
    </row>
    <row r="912" spans="6:74"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315"/>
      <c r="AU912" s="208"/>
      <c r="AV912" s="92"/>
      <c r="AW912" s="92"/>
      <c r="AX912" s="315"/>
      <c r="AY912" s="215"/>
      <c r="AZ912" s="131"/>
      <c r="BA912" s="131"/>
      <c r="BB912" s="131"/>
      <c r="BC912" s="223"/>
      <c r="BD912" s="223"/>
      <c r="BE912" s="223"/>
      <c r="BF912" s="151"/>
      <c r="BG912" s="151"/>
      <c r="BH912" s="151"/>
      <c r="BI912" s="151"/>
      <c r="BJ912" s="151"/>
      <c r="BK912" s="151"/>
      <c r="BL912" s="151"/>
      <c r="BM912" s="151"/>
      <c r="BN912" s="208"/>
      <c r="BO912" s="92"/>
      <c r="BP912" s="92"/>
      <c r="BQ912" s="92"/>
      <c r="BR912" s="92"/>
      <c r="BS912" s="92"/>
      <c r="BT912" s="92"/>
      <c r="BU912" s="208"/>
      <c r="BV912" s="315"/>
    </row>
    <row r="913" spans="6:74"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315"/>
      <c r="AU913" s="208"/>
      <c r="AV913" s="92"/>
      <c r="AW913" s="92"/>
      <c r="AX913" s="315"/>
      <c r="AY913" s="215"/>
      <c r="AZ913" s="131"/>
      <c r="BA913" s="131"/>
      <c r="BB913" s="131"/>
      <c r="BC913" s="223"/>
      <c r="BD913" s="223"/>
      <c r="BE913" s="223"/>
      <c r="BF913" s="151"/>
      <c r="BG913" s="151"/>
      <c r="BH913" s="151"/>
      <c r="BI913" s="151"/>
      <c r="BJ913" s="151"/>
      <c r="BK913" s="151"/>
      <c r="BL913" s="151"/>
      <c r="BM913" s="151"/>
      <c r="BN913" s="208"/>
      <c r="BO913" s="92"/>
      <c r="BP913" s="92"/>
      <c r="BQ913" s="92"/>
      <c r="BR913" s="92"/>
      <c r="BS913" s="92"/>
      <c r="BT913" s="92"/>
      <c r="BU913" s="208"/>
      <c r="BV913" s="315"/>
    </row>
    <row r="914" spans="6:74"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315"/>
      <c r="AU914" s="208"/>
      <c r="AV914" s="92"/>
      <c r="AW914" s="92"/>
      <c r="AX914" s="315"/>
      <c r="AY914" s="215"/>
      <c r="AZ914" s="131"/>
      <c r="BA914" s="131"/>
      <c r="BB914" s="131"/>
      <c r="BC914" s="223"/>
      <c r="BD914" s="223"/>
      <c r="BE914" s="223"/>
      <c r="BF914" s="151"/>
      <c r="BG914" s="151"/>
      <c r="BH914" s="151"/>
      <c r="BI914" s="151"/>
      <c r="BJ914" s="151"/>
      <c r="BK914" s="151"/>
      <c r="BL914" s="151"/>
      <c r="BM914" s="151"/>
      <c r="BN914" s="208"/>
      <c r="BO914" s="92"/>
      <c r="BP914" s="92"/>
      <c r="BQ914" s="92"/>
      <c r="BR914" s="92"/>
      <c r="BS914" s="92"/>
      <c r="BT914" s="92"/>
      <c r="BU914" s="208"/>
      <c r="BV914" s="315"/>
    </row>
    <row r="915" spans="6:74"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315"/>
      <c r="AU915" s="208"/>
      <c r="AV915" s="92"/>
      <c r="AW915" s="92"/>
      <c r="AX915" s="315"/>
      <c r="AY915" s="215"/>
      <c r="AZ915" s="131"/>
      <c r="BA915" s="131"/>
      <c r="BB915" s="131"/>
      <c r="BC915" s="223"/>
      <c r="BD915" s="223"/>
      <c r="BE915" s="223"/>
      <c r="BF915" s="151"/>
      <c r="BG915" s="151"/>
      <c r="BH915" s="151"/>
      <c r="BI915" s="151"/>
      <c r="BJ915" s="151"/>
      <c r="BK915" s="151"/>
      <c r="BL915" s="151"/>
      <c r="BM915" s="151"/>
      <c r="BN915" s="208"/>
      <c r="BO915" s="92"/>
      <c r="BP915" s="92"/>
      <c r="BQ915" s="92"/>
      <c r="BR915" s="92"/>
      <c r="BS915" s="92"/>
      <c r="BT915" s="92"/>
      <c r="BU915" s="208"/>
      <c r="BV915" s="315"/>
    </row>
    <row r="916" spans="6:74"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315"/>
      <c r="AU916" s="208"/>
      <c r="AV916" s="92"/>
      <c r="AW916" s="92"/>
      <c r="AX916" s="315"/>
      <c r="AY916" s="215"/>
      <c r="AZ916" s="131"/>
      <c r="BA916" s="131"/>
      <c r="BB916" s="131"/>
      <c r="BC916" s="223"/>
      <c r="BD916" s="223"/>
      <c r="BE916" s="223"/>
      <c r="BF916" s="151"/>
      <c r="BG916" s="151"/>
      <c r="BH916" s="151"/>
      <c r="BI916" s="151"/>
      <c r="BJ916" s="151"/>
      <c r="BK916" s="151"/>
      <c r="BL916" s="151"/>
      <c r="BM916" s="151"/>
      <c r="BN916" s="208"/>
      <c r="BO916" s="92"/>
      <c r="BP916" s="92"/>
      <c r="BQ916" s="92"/>
      <c r="BR916" s="92"/>
      <c r="BS916" s="92"/>
      <c r="BT916" s="92"/>
      <c r="BU916" s="208"/>
      <c r="BV916" s="315"/>
    </row>
    <row r="917" spans="6:74"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315"/>
      <c r="AU917" s="208"/>
      <c r="AV917" s="92"/>
      <c r="AW917" s="92"/>
      <c r="AX917" s="315"/>
      <c r="AY917" s="215"/>
      <c r="AZ917" s="131"/>
      <c r="BA917" s="131"/>
      <c r="BB917" s="131"/>
      <c r="BC917" s="223"/>
      <c r="BD917" s="223"/>
      <c r="BE917" s="223"/>
      <c r="BF917" s="151"/>
      <c r="BG917" s="151"/>
      <c r="BH917" s="151"/>
      <c r="BI917" s="151"/>
      <c r="BJ917" s="151"/>
      <c r="BK917" s="151"/>
      <c r="BL917" s="151"/>
      <c r="BM917" s="151"/>
      <c r="BN917" s="208"/>
      <c r="BO917" s="92"/>
      <c r="BP917" s="92"/>
      <c r="BQ917" s="92"/>
      <c r="BR917" s="92"/>
      <c r="BS917" s="92"/>
      <c r="BT917" s="92"/>
      <c r="BU917" s="208"/>
      <c r="BV917" s="315"/>
    </row>
    <row r="918" spans="6:74"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315"/>
      <c r="AU918" s="208"/>
      <c r="AV918" s="92"/>
      <c r="AW918" s="92"/>
      <c r="AX918" s="315"/>
      <c r="AY918" s="215"/>
      <c r="AZ918" s="131"/>
      <c r="BA918" s="131"/>
      <c r="BB918" s="131"/>
      <c r="BC918" s="223"/>
      <c r="BD918" s="223"/>
      <c r="BE918" s="223"/>
      <c r="BF918" s="151"/>
      <c r="BG918" s="151"/>
      <c r="BH918" s="151"/>
      <c r="BI918" s="151"/>
      <c r="BJ918" s="151"/>
      <c r="BK918" s="151"/>
      <c r="BL918" s="151"/>
      <c r="BM918" s="151"/>
      <c r="BN918" s="208"/>
      <c r="BO918" s="92"/>
      <c r="BP918" s="92"/>
      <c r="BQ918" s="92"/>
      <c r="BR918" s="92"/>
      <c r="BS918" s="92"/>
      <c r="BT918" s="92"/>
      <c r="BU918" s="208"/>
      <c r="BV918" s="315"/>
    </row>
    <row r="919" spans="6:74"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315"/>
      <c r="AU919" s="208"/>
      <c r="AV919" s="92"/>
      <c r="AW919" s="92"/>
      <c r="AX919" s="315"/>
      <c r="AY919" s="215"/>
      <c r="AZ919" s="131"/>
      <c r="BA919" s="131"/>
      <c r="BB919" s="131"/>
      <c r="BC919" s="223"/>
      <c r="BD919" s="223"/>
      <c r="BE919" s="223"/>
      <c r="BF919" s="151"/>
      <c r="BG919" s="151"/>
      <c r="BH919" s="151"/>
      <c r="BI919" s="151"/>
      <c r="BJ919" s="151"/>
      <c r="BK919" s="151"/>
      <c r="BL919" s="151"/>
      <c r="BM919" s="151"/>
      <c r="BN919" s="208"/>
      <c r="BO919" s="92"/>
      <c r="BP919" s="92"/>
      <c r="BQ919" s="92"/>
      <c r="BR919" s="92"/>
      <c r="BS919" s="92"/>
      <c r="BT919" s="92"/>
      <c r="BU919" s="208"/>
      <c r="BV919" s="315"/>
    </row>
    <row r="920" spans="6:74"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315"/>
      <c r="AU920" s="208"/>
      <c r="AV920" s="92"/>
      <c r="AW920" s="92"/>
      <c r="AX920" s="315"/>
      <c r="AY920" s="215"/>
      <c r="AZ920" s="131"/>
      <c r="BA920" s="131"/>
      <c r="BB920" s="131"/>
      <c r="BC920" s="223"/>
      <c r="BD920" s="223"/>
      <c r="BE920" s="223"/>
      <c r="BF920" s="151"/>
      <c r="BG920" s="151"/>
      <c r="BH920" s="151"/>
      <c r="BI920" s="151"/>
      <c r="BJ920" s="151"/>
      <c r="BK920" s="151"/>
      <c r="BL920" s="151"/>
      <c r="BM920" s="151"/>
      <c r="BN920" s="208"/>
      <c r="BO920" s="92"/>
      <c r="BP920" s="92"/>
      <c r="BQ920" s="92"/>
      <c r="BR920" s="92"/>
      <c r="BS920" s="92"/>
      <c r="BT920" s="92"/>
      <c r="BU920" s="208"/>
      <c r="BV920" s="315"/>
    </row>
    <row r="921" spans="6:74"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315"/>
      <c r="AU921" s="208"/>
      <c r="AV921" s="92"/>
      <c r="AW921" s="92"/>
      <c r="AX921" s="315"/>
      <c r="AY921" s="215"/>
      <c r="AZ921" s="131"/>
      <c r="BA921" s="131"/>
      <c r="BB921" s="131"/>
      <c r="BC921" s="223"/>
      <c r="BD921" s="223"/>
      <c r="BE921" s="223"/>
      <c r="BF921" s="151"/>
      <c r="BG921" s="151"/>
      <c r="BH921" s="151"/>
      <c r="BI921" s="151"/>
      <c r="BJ921" s="151"/>
      <c r="BK921" s="151"/>
      <c r="BL921" s="151"/>
      <c r="BM921" s="151"/>
      <c r="BN921" s="208"/>
      <c r="BO921" s="92"/>
      <c r="BP921" s="92"/>
      <c r="BQ921" s="92"/>
      <c r="BR921" s="92"/>
      <c r="BS921" s="92"/>
      <c r="BT921" s="92"/>
      <c r="BU921" s="208"/>
      <c r="BV921" s="315"/>
    </row>
    <row r="922" spans="6:74"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315"/>
      <c r="AU922" s="208"/>
      <c r="AV922" s="92"/>
      <c r="AW922" s="92"/>
      <c r="AX922" s="315"/>
      <c r="AY922" s="215"/>
      <c r="AZ922" s="131"/>
      <c r="BA922" s="131"/>
      <c r="BB922" s="131"/>
      <c r="BC922" s="223"/>
      <c r="BD922" s="223"/>
      <c r="BE922" s="223"/>
      <c r="BF922" s="151"/>
      <c r="BG922" s="151"/>
      <c r="BH922" s="151"/>
      <c r="BI922" s="151"/>
      <c r="BJ922" s="151"/>
      <c r="BK922" s="151"/>
      <c r="BL922" s="151"/>
      <c r="BM922" s="151"/>
      <c r="BN922" s="208"/>
      <c r="BO922" s="92"/>
      <c r="BP922" s="92"/>
      <c r="BQ922" s="92"/>
      <c r="BR922" s="92"/>
      <c r="BS922" s="92"/>
      <c r="BT922" s="92"/>
      <c r="BU922" s="208"/>
      <c r="BV922" s="315"/>
    </row>
    <row r="923" spans="6:74"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315"/>
      <c r="AU923" s="208"/>
      <c r="AV923" s="92"/>
      <c r="AW923" s="92"/>
      <c r="AX923" s="315"/>
      <c r="AY923" s="215"/>
      <c r="AZ923" s="131"/>
      <c r="BA923" s="131"/>
      <c r="BB923" s="131"/>
      <c r="BC923" s="223"/>
      <c r="BD923" s="223"/>
      <c r="BE923" s="223"/>
      <c r="BF923" s="151"/>
      <c r="BG923" s="151"/>
      <c r="BH923" s="151"/>
      <c r="BI923" s="151"/>
      <c r="BJ923" s="151"/>
      <c r="BK923" s="151"/>
      <c r="BL923" s="151"/>
      <c r="BM923" s="151"/>
      <c r="BN923" s="208"/>
      <c r="BO923" s="92"/>
      <c r="BP923" s="92"/>
      <c r="BQ923" s="92"/>
      <c r="BR923" s="92"/>
      <c r="BS923" s="92"/>
      <c r="BT923" s="92"/>
      <c r="BU923" s="208"/>
      <c r="BV923" s="315"/>
    </row>
    <row r="924" spans="6:74"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315"/>
      <c r="AU924" s="208"/>
      <c r="AV924" s="92"/>
      <c r="AW924" s="92"/>
      <c r="AX924" s="315"/>
      <c r="AY924" s="215"/>
      <c r="AZ924" s="131"/>
      <c r="BA924" s="131"/>
      <c r="BB924" s="131"/>
      <c r="BC924" s="223"/>
      <c r="BD924" s="223"/>
      <c r="BE924" s="223"/>
      <c r="BF924" s="151"/>
      <c r="BG924" s="151"/>
      <c r="BH924" s="151"/>
      <c r="BI924" s="151"/>
      <c r="BJ924" s="151"/>
      <c r="BK924" s="151"/>
      <c r="BL924" s="151"/>
      <c r="BM924" s="151"/>
      <c r="BN924" s="208"/>
      <c r="BO924" s="92"/>
      <c r="BP924" s="92"/>
      <c r="BQ924" s="92"/>
      <c r="BR924" s="92"/>
      <c r="BS924" s="92"/>
      <c r="BT924" s="92"/>
      <c r="BU924" s="208"/>
      <c r="BV924" s="315"/>
    </row>
    <row r="925" spans="6:74"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315"/>
      <c r="AU925" s="208"/>
      <c r="AV925" s="92"/>
      <c r="AW925" s="92"/>
      <c r="AX925" s="315"/>
      <c r="AY925" s="215"/>
      <c r="AZ925" s="131"/>
      <c r="BA925" s="131"/>
      <c r="BB925" s="131"/>
      <c r="BC925" s="223"/>
      <c r="BD925" s="223"/>
      <c r="BE925" s="223"/>
      <c r="BF925" s="151"/>
      <c r="BG925" s="151"/>
      <c r="BH925" s="151"/>
      <c r="BI925" s="151"/>
      <c r="BJ925" s="151"/>
      <c r="BK925" s="151"/>
      <c r="BL925" s="151"/>
      <c r="BM925" s="151"/>
      <c r="BN925" s="208"/>
      <c r="BO925" s="92"/>
      <c r="BP925" s="92"/>
      <c r="BQ925" s="92"/>
      <c r="BR925" s="92"/>
      <c r="BS925" s="92"/>
      <c r="BT925" s="92"/>
      <c r="BU925" s="208"/>
      <c r="BV925" s="315"/>
    </row>
    <row r="926" spans="6:74"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315"/>
      <c r="AU926" s="208"/>
      <c r="AV926" s="92"/>
      <c r="AW926" s="92"/>
      <c r="AX926" s="315"/>
      <c r="AY926" s="215"/>
      <c r="AZ926" s="131"/>
      <c r="BA926" s="131"/>
      <c r="BB926" s="131"/>
      <c r="BC926" s="223"/>
      <c r="BD926" s="223"/>
      <c r="BE926" s="223"/>
      <c r="BF926" s="151"/>
      <c r="BG926" s="151"/>
      <c r="BH926" s="151"/>
      <c r="BI926" s="151"/>
      <c r="BJ926" s="151"/>
      <c r="BK926" s="151"/>
      <c r="BL926" s="151"/>
      <c r="BM926" s="151"/>
      <c r="BN926" s="208"/>
      <c r="BO926" s="92"/>
      <c r="BP926" s="92"/>
      <c r="BQ926" s="92"/>
      <c r="BR926" s="92"/>
      <c r="BS926" s="92"/>
      <c r="BT926" s="92"/>
      <c r="BU926" s="208"/>
      <c r="BV926" s="315"/>
    </row>
    <row r="927" spans="6:74"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315"/>
      <c r="AU927" s="208"/>
      <c r="AV927" s="92"/>
      <c r="AW927" s="92"/>
      <c r="AX927" s="315"/>
      <c r="AY927" s="215"/>
      <c r="AZ927" s="131"/>
      <c r="BA927" s="131"/>
      <c r="BB927" s="131"/>
      <c r="BC927" s="223"/>
      <c r="BD927" s="223"/>
      <c r="BE927" s="223"/>
      <c r="BF927" s="151"/>
      <c r="BG927" s="151"/>
      <c r="BH927" s="151"/>
      <c r="BI927" s="151"/>
      <c r="BJ927" s="151"/>
      <c r="BK927" s="151"/>
      <c r="BL927" s="151"/>
      <c r="BM927" s="151"/>
      <c r="BN927" s="208"/>
      <c r="BO927" s="92"/>
      <c r="BP927" s="92"/>
      <c r="BQ927" s="92"/>
      <c r="BR927" s="92"/>
      <c r="BS927" s="92"/>
      <c r="BT927" s="92"/>
      <c r="BU927" s="208"/>
      <c r="BV927" s="315"/>
    </row>
    <row r="928" spans="6:74"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315"/>
      <c r="AU928" s="208"/>
      <c r="AV928" s="92"/>
      <c r="AW928" s="92"/>
      <c r="AX928" s="315"/>
      <c r="AY928" s="215"/>
      <c r="AZ928" s="131"/>
      <c r="BA928" s="131"/>
      <c r="BB928" s="131"/>
      <c r="BC928" s="223"/>
      <c r="BD928" s="223"/>
      <c r="BE928" s="223"/>
      <c r="BF928" s="151"/>
      <c r="BG928" s="151"/>
      <c r="BH928" s="151"/>
      <c r="BI928" s="151"/>
      <c r="BJ928" s="151"/>
      <c r="BK928" s="151"/>
      <c r="BL928" s="151"/>
      <c r="BM928" s="151"/>
      <c r="BN928" s="208"/>
      <c r="BO928" s="92"/>
      <c r="BP928" s="92"/>
      <c r="BQ928" s="92"/>
      <c r="BR928" s="92"/>
      <c r="BS928" s="92"/>
      <c r="BT928" s="92"/>
      <c r="BU928" s="208"/>
      <c r="BV928" s="315"/>
    </row>
    <row r="929" spans="6:74"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315"/>
      <c r="AU929" s="208"/>
      <c r="AV929" s="92"/>
      <c r="AW929" s="92"/>
      <c r="AX929" s="315"/>
      <c r="AY929" s="215"/>
      <c r="AZ929" s="131"/>
      <c r="BA929" s="131"/>
      <c r="BB929" s="131"/>
      <c r="BC929" s="223"/>
      <c r="BD929" s="223"/>
      <c r="BE929" s="223"/>
      <c r="BF929" s="151"/>
      <c r="BG929" s="151"/>
      <c r="BH929" s="151"/>
      <c r="BI929" s="151"/>
      <c r="BJ929" s="151"/>
      <c r="BK929" s="151"/>
      <c r="BL929" s="151"/>
      <c r="BM929" s="151"/>
      <c r="BN929" s="208"/>
      <c r="BO929" s="92"/>
      <c r="BP929" s="92"/>
      <c r="BQ929" s="92"/>
      <c r="BR929" s="92"/>
      <c r="BS929" s="92"/>
      <c r="BT929" s="92"/>
      <c r="BU929" s="208"/>
      <c r="BV929" s="315"/>
    </row>
    <row r="930" spans="6:74"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315"/>
      <c r="AU930" s="208"/>
      <c r="AV930" s="92"/>
      <c r="AW930" s="92"/>
      <c r="AX930" s="315"/>
      <c r="AY930" s="215"/>
      <c r="AZ930" s="131"/>
      <c r="BA930" s="131"/>
      <c r="BB930" s="131"/>
      <c r="BC930" s="223"/>
      <c r="BD930" s="223"/>
      <c r="BE930" s="223"/>
      <c r="BF930" s="151"/>
      <c r="BG930" s="151"/>
      <c r="BH930" s="151"/>
      <c r="BI930" s="151"/>
      <c r="BJ930" s="151"/>
      <c r="BK930" s="151"/>
      <c r="BL930" s="151"/>
      <c r="BM930" s="151"/>
      <c r="BN930" s="208"/>
      <c r="BO930" s="92"/>
      <c r="BP930" s="92"/>
      <c r="BQ930" s="92"/>
      <c r="BR930" s="92"/>
      <c r="BS930" s="92"/>
      <c r="BT930" s="92"/>
      <c r="BU930" s="208"/>
      <c r="BV930" s="315"/>
    </row>
    <row r="931" spans="6:74"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315"/>
      <c r="AU931" s="208"/>
      <c r="AV931" s="92"/>
      <c r="AW931" s="92"/>
      <c r="AX931" s="315"/>
      <c r="AY931" s="215"/>
      <c r="AZ931" s="131"/>
      <c r="BA931" s="131"/>
      <c r="BB931" s="131"/>
      <c r="BC931" s="223"/>
      <c r="BD931" s="223"/>
      <c r="BE931" s="223"/>
      <c r="BF931" s="151"/>
      <c r="BG931" s="151"/>
      <c r="BH931" s="151"/>
      <c r="BI931" s="151"/>
      <c r="BJ931" s="151"/>
      <c r="BK931" s="151"/>
      <c r="BL931" s="151"/>
      <c r="BM931" s="151"/>
      <c r="BN931" s="208"/>
      <c r="BO931" s="92"/>
      <c r="BP931" s="92"/>
      <c r="BQ931" s="92"/>
      <c r="BR931" s="92"/>
      <c r="BS931" s="92"/>
      <c r="BT931" s="92"/>
      <c r="BU931" s="208"/>
      <c r="BV931" s="315"/>
    </row>
    <row r="932" spans="6:74"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315"/>
      <c r="AU932" s="208"/>
      <c r="AV932" s="92"/>
      <c r="AW932" s="92"/>
      <c r="AX932" s="315"/>
      <c r="AY932" s="215"/>
      <c r="AZ932" s="131"/>
      <c r="BA932" s="131"/>
      <c r="BB932" s="131"/>
      <c r="BC932" s="223"/>
      <c r="BD932" s="223"/>
      <c r="BE932" s="223"/>
      <c r="BF932" s="151"/>
      <c r="BG932" s="151"/>
      <c r="BH932" s="151"/>
      <c r="BI932" s="151"/>
      <c r="BJ932" s="151"/>
      <c r="BK932" s="151"/>
      <c r="BL932" s="151"/>
      <c r="BM932" s="151"/>
      <c r="BN932" s="208"/>
      <c r="BO932" s="92"/>
      <c r="BP932" s="92"/>
      <c r="BQ932" s="92"/>
      <c r="BR932" s="92"/>
      <c r="BS932" s="92"/>
      <c r="BT932" s="92"/>
      <c r="BU932" s="208"/>
      <c r="BV932" s="315"/>
    </row>
    <row r="933" spans="6:74"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315"/>
      <c r="AU933" s="208"/>
      <c r="AV933" s="92"/>
      <c r="AW933" s="92"/>
      <c r="AX933" s="315"/>
      <c r="AY933" s="215"/>
      <c r="AZ933" s="131"/>
      <c r="BA933" s="131"/>
      <c r="BB933" s="131"/>
      <c r="BC933" s="223"/>
      <c r="BD933" s="223"/>
      <c r="BE933" s="223"/>
      <c r="BF933" s="151"/>
      <c r="BG933" s="151"/>
      <c r="BH933" s="151"/>
      <c r="BI933" s="151"/>
      <c r="BJ933" s="151"/>
      <c r="BK933" s="151"/>
      <c r="BL933" s="151"/>
      <c r="BM933" s="151"/>
      <c r="BN933" s="208"/>
      <c r="BO933" s="92"/>
      <c r="BP933" s="92"/>
      <c r="BQ933" s="92"/>
      <c r="BR933" s="92"/>
      <c r="BS933" s="92"/>
      <c r="BT933" s="92"/>
      <c r="BU933" s="208"/>
      <c r="BV933" s="315"/>
    </row>
    <row r="934" spans="6:74"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315"/>
      <c r="AU934" s="208"/>
      <c r="AV934" s="92"/>
      <c r="AW934" s="92"/>
      <c r="AX934" s="315"/>
      <c r="AY934" s="215"/>
      <c r="AZ934" s="131"/>
      <c r="BA934" s="131"/>
      <c r="BB934" s="131"/>
      <c r="BC934" s="223"/>
      <c r="BD934" s="223"/>
      <c r="BE934" s="223"/>
      <c r="BF934" s="151"/>
      <c r="BG934" s="151"/>
      <c r="BH934" s="151"/>
      <c r="BI934" s="151"/>
      <c r="BJ934" s="151"/>
      <c r="BK934" s="151"/>
      <c r="BL934" s="151"/>
      <c r="BM934" s="151"/>
      <c r="BN934" s="208"/>
      <c r="BO934" s="92"/>
      <c r="BP934" s="92"/>
      <c r="BQ934" s="92"/>
      <c r="BR934" s="92"/>
      <c r="BS934" s="92"/>
      <c r="BT934" s="92"/>
      <c r="BU934" s="208"/>
      <c r="BV934" s="315"/>
    </row>
    <row r="935" spans="6:74"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315"/>
      <c r="AU935" s="208"/>
      <c r="AV935" s="92"/>
      <c r="AW935" s="92"/>
      <c r="AX935" s="315"/>
      <c r="AY935" s="215"/>
      <c r="AZ935" s="131"/>
      <c r="BA935" s="131"/>
      <c r="BB935" s="131"/>
      <c r="BC935" s="223"/>
      <c r="BD935" s="223"/>
      <c r="BE935" s="223"/>
      <c r="BF935" s="151"/>
      <c r="BG935" s="151"/>
      <c r="BH935" s="151"/>
      <c r="BI935" s="151"/>
      <c r="BJ935" s="151"/>
      <c r="BK935" s="151"/>
      <c r="BL935" s="151"/>
      <c r="BM935" s="151"/>
      <c r="BN935" s="208"/>
      <c r="BO935" s="92"/>
      <c r="BP935" s="92"/>
      <c r="BQ935" s="92"/>
      <c r="BR935" s="92"/>
      <c r="BS935" s="92"/>
      <c r="BT935" s="92"/>
      <c r="BU935" s="208"/>
      <c r="BV935" s="315"/>
    </row>
    <row r="936" spans="6:74"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315"/>
      <c r="AU936" s="208"/>
      <c r="AV936" s="92"/>
      <c r="AW936" s="92"/>
      <c r="AX936" s="315"/>
      <c r="AY936" s="215"/>
      <c r="AZ936" s="131"/>
      <c r="BA936" s="131"/>
      <c r="BB936" s="131"/>
      <c r="BC936" s="223"/>
      <c r="BD936" s="223"/>
      <c r="BE936" s="223"/>
      <c r="BF936" s="151"/>
      <c r="BG936" s="151"/>
      <c r="BH936" s="151"/>
      <c r="BI936" s="151"/>
      <c r="BJ936" s="151"/>
      <c r="BK936" s="151"/>
      <c r="BL936" s="151"/>
      <c r="BM936" s="151"/>
      <c r="BN936" s="208"/>
      <c r="BO936" s="92"/>
      <c r="BP936" s="92"/>
      <c r="BQ936" s="92"/>
      <c r="BR936" s="92"/>
      <c r="BS936" s="92"/>
      <c r="BT936" s="92"/>
      <c r="BU936" s="208"/>
      <c r="BV936" s="315"/>
    </row>
    <row r="937" spans="6:74"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315"/>
      <c r="AU937" s="208"/>
      <c r="AV937" s="92"/>
      <c r="AW937" s="92"/>
      <c r="AX937" s="315"/>
      <c r="AY937" s="215"/>
      <c r="AZ937" s="131"/>
      <c r="BA937" s="131"/>
      <c r="BB937" s="131"/>
      <c r="BC937" s="223"/>
      <c r="BD937" s="223"/>
      <c r="BE937" s="223"/>
      <c r="BF937" s="151"/>
      <c r="BG937" s="151"/>
      <c r="BH937" s="151"/>
      <c r="BI937" s="151"/>
      <c r="BJ937" s="151"/>
      <c r="BK937" s="151"/>
      <c r="BL937" s="151"/>
      <c r="BM937" s="151"/>
      <c r="BN937" s="208"/>
      <c r="BO937" s="92"/>
      <c r="BP937" s="92"/>
      <c r="BQ937" s="92"/>
      <c r="BR937" s="92"/>
      <c r="BS937" s="92"/>
      <c r="BT937" s="92"/>
      <c r="BU937" s="208"/>
      <c r="BV937" s="315"/>
    </row>
    <row r="938" spans="6:74"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315"/>
      <c r="AU938" s="208"/>
      <c r="AV938" s="92"/>
      <c r="AW938" s="92"/>
      <c r="AX938" s="315"/>
      <c r="AY938" s="215"/>
      <c r="AZ938" s="131"/>
      <c r="BA938" s="131"/>
      <c r="BB938" s="131"/>
      <c r="BC938" s="223"/>
      <c r="BD938" s="223"/>
      <c r="BE938" s="223"/>
      <c r="BF938" s="151"/>
      <c r="BG938" s="151"/>
      <c r="BH938" s="151"/>
      <c r="BI938" s="151"/>
      <c r="BJ938" s="151"/>
      <c r="BK938" s="151"/>
      <c r="BL938" s="151"/>
      <c r="BM938" s="151"/>
      <c r="BN938" s="208"/>
      <c r="BO938" s="92"/>
      <c r="BP938" s="92"/>
      <c r="BQ938" s="92"/>
      <c r="BR938" s="92"/>
      <c r="BS938" s="92"/>
      <c r="BT938" s="92"/>
      <c r="BU938" s="208"/>
      <c r="BV938" s="315"/>
    </row>
    <row r="939" spans="6:74"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315"/>
      <c r="AU939" s="208"/>
      <c r="AV939" s="92"/>
      <c r="AW939" s="92"/>
      <c r="AX939" s="315"/>
      <c r="AY939" s="215"/>
      <c r="AZ939" s="131"/>
      <c r="BA939" s="131"/>
      <c r="BB939" s="131"/>
      <c r="BC939" s="223"/>
      <c r="BD939" s="223"/>
      <c r="BE939" s="223"/>
      <c r="BF939" s="151"/>
      <c r="BG939" s="151"/>
      <c r="BH939" s="151"/>
      <c r="BI939" s="151"/>
      <c r="BJ939" s="151"/>
      <c r="BK939" s="151"/>
      <c r="BL939" s="151"/>
      <c r="BM939" s="151"/>
      <c r="BN939" s="208"/>
      <c r="BO939" s="92"/>
      <c r="BP939" s="92"/>
      <c r="BQ939" s="92"/>
      <c r="BR939" s="92"/>
      <c r="BS939" s="92"/>
      <c r="BT939" s="92"/>
      <c r="BU939" s="208"/>
      <c r="BV939" s="315"/>
    </row>
    <row r="940" spans="6:74"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315"/>
      <c r="AU940" s="208"/>
      <c r="AV940" s="92"/>
      <c r="AW940" s="92"/>
      <c r="AX940" s="315"/>
      <c r="AY940" s="215"/>
      <c r="AZ940" s="131"/>
      <c r="BA940" s="131"/>
      <c r="BB940" s="131"/>
      <c r="BC940" s="223"/>
      <c r="BD940" s="223"/>
      <c r="BE940" s="223"/>
      <c r="BF940" s="151"/>
      <c r="BG940" s="151"/>
      <c r="BH940" s="151"/>
      <c r="BI940" s="151"/>
      <c r="BJ940" s="151"/>
      <c r="BK940" s="151"/>
      <c r="BL940" s="151"/>
      <c r="BM940" s="151"/>
      <c r="BN940" s="208"/>
      <c r="BO940" s="92"/>
      <c r="BP940" s="92"/>
      <c r="BQ940" s="92"/>
      <c r="BR940" s="92"/>
      <c r="BS940" s="92"/>
      <c r="BT940" s="92"/>
      <c r="BU940" s="208"/>
      <c r="BV940" s="315"/>
    </row>
    <row r="941" spans="6:74"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315"/>
      <c r="AU941" s="208"/>
      <c r="AV941" s="92"/>
      <c r="AW941" s="92"/>
      <c r="AX941" s="315"/>
      <c r="AY941" s="215"/>
      <c r="AZ941" s="131"/>
      <c r="BA941" s="131"/>
      <c r="BB941" s="131"/>
      <c r="BC941" s="223"/>
      <c r="BD941" s="223"/>
      <c r="BE941" s="223"/>
      <c r="BF941" s="151"/>
      <c r="BG941" s="151"/>
      <c r="BH941" s="151"/>
      <c r="BI941" s="151"/>
      <c r="BJ941" s="151"/>
      <c r="BK941" s="151"/>
      <c r="BL941" s="151"/>
      <c r="BM941" s="151"/>
      <c r="BN941" s="208"/>
      <c r="BO941" s="92"/>
      <c r="BP941" s="92"/>
      <c r="BQ941" s="92"/>
      <c r="BR941" s="92"/>
      <c r="BS941" s="92"/>
      <c r="BT941" s="92"/>
      <c r="BU941" s="208"/>
      <c r="BV941" s="315"/>
    </row>
    <row r="942" spans="6:74"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315"/>
      <c r="AU942" s="208"/>
      <c r="AV942" s="92"/>
      <c r="AW942" s="92"/>
      <c r="AX942" s="315"/>
      <c r="AY942" s="215"/>
      <c r="AZ942" s="131"/>
      <c r="BA942" s="131"/>
      <c r="BB942" s="131"/>
      <c r="BC942" s="223"/>
      <c r="BD942" s="223"/>
      <c r="BE942" s="223"/>
      <c r="BF942" s="151"/>
      <c r="BG942" s="151"/>
      <c r="BH942" s="151"/>
      <c r="BI942" s="151"/>
      <c r="BJ942" s="151"/>
      <c r="BK942" s="151"/>
      <c r="BL942" s="151"/>
      <c r="BM942" s="151"/>
      <c r="BN942" s="208"/>
      <c r="BO942" s="92"/>
      <c r="BP942" s="92"/>
      <c r="BQ942" s="92"/>
      <c r="BR942" s="92"/>
      <c r="BS942" s="92"/>
      <c r="BT942" s="92"/>
      <c r="BU942" s="208"/>
      <c r="BV942" s="315"/>
    </row>
    <row r="943" spans="6:74"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315"/>
      <c r="AU943" s="208"/>
      <c r="AV943" s="92"/>
      <c r="AW943" s="92"/>
      <c r="AX943" s="315"/>
      <c r="AY943" s="215"/>
      <c r="AZ943" s="131"/>
      <c r="BA943" s="131"/>
      <c r="BB943" s="131"/>
      <c r="BC943" s="223"/>
      <c r="BD943" s="223"/>
      <c r="BE943" s="223"/>
      <c r="BF943" s="151"/>
      <c r="BG943" s="151"/>
      <c r="BH943" s="151"/>
      <c r="BI943" s="151"/>
      <c r="BJ943" s="151"/>
      <c r="BK943" s="151"/>
      <c r="BL943" s="151"/>
      <c r="BM943" s="151"/>
      <c r="BN943" s="208"/>
      <c r="BO943" s="92"/>
      <c r="BP943" s="92"/>
      <c r="BQ943" s="92"/>
      <c r="BR943" s="92"/>
      <c r="BS943" s="92"/>
      <c r="BT943" s="92"/>
      <c r="BU943" s="208"/>
      <c r="BV943" s="315"/>
    </row>
    <row r="944" spans="6:74"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315"/>
      <c r="AU944" s="208"/>
      <c r="AV944" s="92"/>
      <c r="AW944" s="92"/>
      <c r="AX944" s="315"/>
      <c r="AY944" s="215"/>
      <c r="AZ944" s="131"/>
      <c r="BA944" s="131"/>
      <c r="BB944" s="131"/>
      <c r="BC944" s="223"/>
      <c r="BD944" s="223"/>
      <c r="BE944" s="223"/>
      <c r="BF944" s="151"/>
      <c r="BG944" s="151"/>
      <c r="BH944" s="151"/>
      <c r="BI944" s="151"/>
      <c r="BJ944" s="151"/>
      <c r="BK944" s="151"/>
      <c r="BL944" s="151"/>
      <c r="BM944" s="151"/>
      <c r="BN944" s="208"/>
      <c r="BO944" s="92"/>
      <c r="BP944" s="92"/>
      <c r="BQ944" s="92"/>
      <c r="BR944" s="92"/>
      <c r="BS944" s="92"/>
      <c r="BT944" s="92"/>
      <c r="BU944" s="208"/>
      <c r="BV944" s="315"/>
    </row>
    <row r="945" spans="6:74"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315"/>
      <c r="AU945" s="208"/>
      <c r="AV945" s="92"/>
      <c r="AW945" s="92"/>
      <c r="AX945" s="315"/>
      <c r="AY945" s="215"/>
      <c r="AZ945" s="131"/>
      <c r="BA945" s="131"/>
      <c r="BB945" s="131"/>
      <c r="BC945" s="223"/>
      <c r="BD945" s="223"/>
      <c r="BE945" s="223"/>
      <c r="BF945" s="151"/>
      <c r="BG945" s="151"/>
      <c r="BH945" s="151"/>
      <c r="BI945" s="151"/>
      <c r="BJ945" s="151"/>
      <c r="BK945" s="151"/>
      <c r="BL945" s="151"/>
      <c r="BM945" s="151"/>
      <c r="BN945" s="208"/>
      <c r="BO945" s="92"/>
      <c r="BP945" s="92"/>
      <c r="BQ945" s="92"/>
      <c r="BR945" s="92"/>
      <c r="BS945" s="92"/>
      <c r="BT945" s="92"/>
      <c r="BU945" s="208"/>
      <c r="BV945" s="315"/>
    </row>
    <row r="946" spans="6:74"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315"/>
      <c r="AU946" s="208"/>
      <c r="AV946" s="92"/>
      <c r="AW946" s="92"/>
      <c r="AX946" s="315"/>
      <c r="AY946" s="215"/>
      <c r="AZ946" s="131"/>
      <c r="BA946" s="131"/>
      <c r="BB946" s="131"/>
      <c r="BC946" s="223"/>
      <c r="BD946" s="223"/>
      <c r="BE946" s="223"/>
      <c r="BF946" s="151"/>
      <c r="BG946" s="151"/>
      <c r="BH946" s="151"/>
      <c r="BI946" s="151"/>
      <c r="BJ946" s="151"/>
      <c r="BK946" s="151"/>
      <c r="BL946" s="151"/>
      <c r="BM946" s="151"/>
      <c r="BN946" s="208"/>
      <c r="BO946" s="92"/>
      <c r="BP946" s="92"/>
      <c r="BQ946" s="92"/>
      <c r="BR946" s="92"/>
      <c r="BS946" s="92"/>
      <c r="BT946" s="92"/>
      <c r="BU946" s="208"/>
      <c r="BV946" s="315"/>
    </row>
    <row r="947" spans="6:74"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315"/>
      <c r="AU947" s="208"/>
      <c r="AV947" s="92"/>
      <c r="AW947" s="92"/>
      <c r="AX947" s="315"/>
      <c r="AY947" s="215"/>
      <c r="AZ947" s="131"/>
      <c r="BA947" s="131"/>
      <c r="BB947" s="131"/>
      <c r="BC947" s="223"/>
      <c r="BD947" s="223"/>
      <c r="BE947" s="223"/>
      <c r="BF947" s="151"/>
      <c r="BG947" s="151"/>
      <c r="BH947" s="151"/>
      <c r="BI947" s="151"/>
      <c r="BJ947" s="151"/>
      <c r="BK947" s="151"/>
      <c r="BL947" s="151"/>
      <c r="BM947" s="151"/>
      <c r="BN947" s="208"/>
      <c r="BO947" s="92"/>
      <c r="BP947" s="92"/>
      <c r="BQ947" s="92"/>
      <c r="BR947" s="92"/>
      <c r="BS947" s="92"/>
      <c r="BT947" s="92"/>
      <c r="BU947" s="208"/>
      <c r="BV947" s="315"/>
    </row>
    <row r="948" spans="6:74"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315"/>
      <c r="AU948" s="208"/>
      <c r="AV948" s="92"/>
      <c r="AW948" s="92"/>
      <c r="AX948" s="315"/>
      <c r="AY948" s="215"/>
      <c r="AZ948" s="131"/>
      <c r="BA948" s="131"/>
      <c r="BB948" s="131"/>
      <c r="BC948" s="223"/>
      <c r="BD948" s="223"/>
      <c r="BE948" s="223"/>
      <c r="BF948" s="151"/>
      <c r="BG948" s="151"/>
      <c r="BH948" s="151"/>
      <c r="BI948" s="151"/>
      <c r="BJ948" s="151"/>
      <c r="BK948" s="151"/>
      <c r="BL948" s="151"/>
      <c r="BM948" s="151"/>
      <c r="BN948" s="208"/>
      <c r="BO948" s="92"/>
      <c r="BP948" s="92"/>
      <c r="BQ948" s="92"/>
      <c r="BR948" s="92"/>
      <c r="BS948" s="92"/>
      <c r="BT948" s="92"/>
      <c r="BU948" s="208"/>
      <c r="BV948" s="315"/>
    </row>
    <row r="949" spans="6:74"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315"/>
      <c r="AU949" s="208"/>
      <c r="AV949" s="92"/>
      <c r="AW949" s="92"/>
      <c r="AX949" s="315"/>
      <c r="AY949" s="215"/>
      <c r="AZ949" s="131"/>
      <c r="BA949" s="131"/>
      <c r="BB949" s="131"/>
      <c r="BC949" s="223"/>
      <c r="BD949" s="223"/>
      <c r="BE949" s="223"/>
      <c r="BF949" s="151"/>
      <c r="BG949" s="151"/>
      <c r="BH949" s="151"/>
      <c r="BI949" s="151"/>
      <c r="BJ949" s="151"/>
      <c r="BK949" s="151"/>
      <c r="BL949" s="151"/>
      <c r="BM949" s="151"/>
      <c r="BN949" s="208"/>
      <c r="BO949" s="92"/>
      <c r="BP949" s="92"/>
      <c r="BQ949" s="92"/>
      <c r="BR949" s="92"/>
      <c r="BS949" s="92"/>
      <c r="BT949" s="92"/>
      <c r="BU949" s="208"/>
      <c r="BV949" s="315"/>
    </row>
    <row r="950" spans="6:74"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315"/>
      <c r="AU950" s="208"/>
      <c r="AV950" s="92"/>
      <c r="AW950" s="92"/>
      <c r="AX950" s="315"/>
      <c r="AY950" s="215"/>
      <c r="AZ950" s="131"/>
      <c r="BA950" s="131"/>
      <c r="BB950" s="131"/>
      <c r="BC950" s="223"/>
      <c r="BD950" s="223"/>
      <c r="BE950" s="223"/>
      <c r="BF950" s="151"/>
      <c r="BG950" s="151"/>
      <c r="BH950" s="151"/>
      <c r="BI950" s="151"/>
      <c r="BJ950" s="151"/>
      <c r="BK950" s="151"/>
      <c r="BL950" s="151"/>
      <c r="BM950" s="151"/>
      <c r="BN950" s="208"/>
      <c r="BO950" s="92"/>
      <c r="BP950" s="92"/>
      <c r="BQ950" s="92"/>
      <c r="BR950" s="92"/>
      <c r="BS950" s="92"/>
      <c r="BT950" s="92"/>
      <c r="BU950" s="208"/>
      <c r="BV950" s="315"/>
    </row>
    <row r="951" spans="6:74"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315"/>
      <c r="AU951" s="208"/>
      <c r="AV951" s="92"/>
      <c r="AW951" s="92"/>
      <c r="AX951" s="315"/>
      <c r="AY951" s="215"/>
      <c r="AZ951" s="131"/>
      <c r="BA951" s="131"/>
      <c r="BB951" s="131"/>
      <c r="BC951" s="223"/>
      <c r="BD951" s="223"/>
      <c r="BE951" s="223"/>
      <c r="BF951" s="151"/>
      <c r="BG951" s="151"/>
      <c r="BH951" s="151"/>
      <c r="BI951" s="151"/>
      <c r="BJ951" s="151"/>
      <c r="BK951" s="151"/>
      <c r="BL951" s="151"/>
      <c r="BM951" s="151"/>
      <c r="BN951" s="208"/>
      <c r="BO951" s="92"/>
      <c r="BP951" s="92"/>
      <c r="BQ951" s="92"/>
      <c r="BR951" s="92"/>
      <c r="BS951" s="92"/>
      <c r="BT951" s="92"/>
      <c r="BU951" s="208"/>
      <c r="BV951" s="315"/>
    </row>
    <row r="952" spans="6:74"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315"/>
      <c r="AU952" s="208"/>
      <c r="AV952" s="92"/>
      <c r="AW952" s="92"/>
      <c r="AX952" s="315"/>
      <c r="AY952" s="215"/>
      <c r="AZ952" s="131"/>
      <c r="BA952" s="131"/>
      <c r="BB952" s="131"/>
      <c r="BC952" s="223"/>
      <c r="BD952" s="223"/>
      <c r="BE952" s="223"/>
      <c r="BF952" s="151"/>
      <c r="BG952" s="151"/>
      <c r="BH952" s="151"/>
      <c r="BI952" s="151"/>
      <c r="BJ952" s="151"/>
      <c r="BK952" s="151"/>
      <c r="BL952" s="151"/>
      <c r="BM952" s="151"/>
      <c r="BN952" s="208"/>
      <c r="BO952" s="92"/>
      <c r="BP952" s="92"/>
      <c r="BQ952" s="92"/>
      <c r="BR952" s="92"/>
      <c r="BS952" s="92"/>
      <c r="BT952" s="92"/>
      <c r="BU952" s="208"/>
      <c r="BV952" s="315"/>
    </row>
    <row r="953" spans="6:74"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315"/>
      <c r="AU953" s="208"/>
      <c r="AV953" s="92"/>
      <c r="AW953" s="92"/>
      <c r="AX953" s="315"/>
      <c r="AY953" s="215"/>
      <c r="AZ953" s="131"/>
      <c r="BA953" s="131"/>
      <c r="BB953" s="131"/>
      <c r="BC953" s="223"/>
      <c r="BD953" s="223"/>
      <c r="BE953" s="223"/>
      <c r="BF953" s="151"/>
      <c r="BG953" s="151"/>
      <c r="BH953" s="151"/>
      <c r="BI953" s="151"/>
      <c r="BJ953" s="151"/>
      <c r="BK953" s="151"/>
      <c r="BL953" s="151"/>
      <c r="BM953" s="151"/>
      <c r="BN953" s="208"/>
      <c r="BO953" s="92"/>
      <c r="BP953" s="92"/>
      <c r="BQ953" s="92"/>
      <c r="BR953" s="92"/>
      <c r="BS953" s="92"/>
      <c r="BT953" s="92"/>
      <c r="BU953" s="208"/>
      <c r="BV953" s="315"/>
    </row>
    <row r="954" spans="6:74"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315"/>
      <c r="AU954" s="208"/>
      <c r="AV954" s="92"/>
      <c r="AW954" s="92"/>
      <c r="AX954" s="315"/>
      <c r="AY954" s="215"/>
      <c r="AZ954" s="131"/>
      <c r="BA954" s="131"/>
      <c r="BB954" s="131"/>
      <c r="BC954" s="223"/>
      <c r="BD954" s="223"/>
      <c r="BE954" s="223"/>
      <c r="BF954" s="151"/>
      <c r="BG954" s="151"/>
      <c r="BH954" s="151"/>
      <c r="BI954" s="151"/>
      <c r="BJ954" s="151"/>
      <c r="BK954" s="151"/>
      <c r="BL954" s="151"/>
      <c r="BM954" s="151"/>
      <c r="BN954" s="208"/>
      <c r="BO954" s="92"/>
      <c r="BP954" s="92"/>
      <c r="BQ954" s="92"/>
      <c r="BR954" s="92"/>
      <c r="BS954" s="92"/>
      <c r="BT954" s="92"/>
      <c r="BU954" s="208"/>
      <c r="BV954" s="315"/>
    </row>
    <row r="955" spans="6:74"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315"/>
      <c r="AU955" s="208"/>
      <c r="AV955" s="92"/>
      <c r="AW955" s="92"/>
      <c r="AX955" s="315"/>
      <c r="AY955" s="215"/>
      <c r="AZ955" s="131"/>
      <c r="BA955" s="131"/>
      <c r="BB955" s="131"/>
      <c r="BC955" s="223"/>
      <c r="BD955" s="223"/>
      <c r="BE955" s="223"/>
      <c r="BF955" s="151"/>
      <c r="BG955" s="151"/>
      <c r="BH955" s="151"/>
      <c r="BI955" s="151"/>
      <c r="BJ955" s="151"/>
      <c r="BK955" s="151"/>
      <c r="BL955" s="151"/>
      <c r="BM955" s="151"/>
      <c r="BN955" s="208"/>
      <c r="BO955" s="92"/>
      <c r="BP955" s="92"/>
      <c r="BQ955" s="92"/>
      <c r="BR955" s="92"/>
      <c r="BS955" s="92"/>
      <c r="BT955" s="92"/>
      <c r="BU955" s="208"/>
      <c r="BV955" s="315"/>
    </row>
    <row r="956" spans="6:74"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315"/>
      <c r="AU956" s="208"/>
      <c r="AV956" s="92"/>
      <c r="AW956" s="92"/>
      <c r="AX956" s="315"/>
      <c r="AY956" s="215"/>
      <c r="AZ956" s="131"/>
      <c r="BA956" s="131"/>
      <c r="BB956" s="131"/>
      <c r="BC956" s="223"/>
      <c r="BD956" s="223"/>
      <c r="BE956" s="223"/>
      <c r="BF956" s="151"/>
      <c r="BG956" s="151"/>
      <c r="BH956" s="151"/>
      <c r="BI956" s="151"/>
      <c r="BJ956" s="151"/>
      <c r="BK956" s="151"/>
      <c r="BL956" s="151"/>
      <c r="BM956" s="151"/>
      <c r="BN956" s="208"/>
      <c r="BO956" s="92"/>
      <c r="BP956" s="92"/>
      <c r="BQ956" s="92"/>
      <c r="BR956" s="92"/>
      <c r="BS956" s="92"/>
      <c r="BT956" s="92"/>
      <c r="BU956" s="208"/>
      <c r="BV956" s="315"/>
    </row>
    <row r="957" spans="6:74"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315"/>
      <c r="AU957" s="208"/>
      <c r="AV957" s="92"/>
      <c r="AW957" s="92"/>
      <c r="AX957" s="315"/>
      <c r="AY957" s="215"/>
      <c r="AZ957" s="131"/>
      <c r="BA957" s="131"/>
      <c r="BB957" s="131"/>
      <c r="BC957" s="223"/>
      <c r="BD957" s="223"/>
      <c r="BE957" s="223"/>
      <c r="BF957" s="151"/>
      <c r="BG957" s="151"/>
      <c r="BH957" s="151"/>
      <c r="BI957" s="151"/>
      <c r="BJ957" s="151"/>
      <c r="BK957" s="151"/>
      <c r="BL957" s="151"/>
      <c r="BM957" s="151"/>
      <c r="BN957" s="208"/>
      <c r="BO957" s="92"/>
      <c r="BP957" s="92"/>
      <c r="BQ957" s="92"/>
      <c r="BR957" s="92"/>
      <c r="BS957" s="92"/>
      <c r="BT957" s="92"/>
      <c r="BU957" s="208"/>
      <c r="BV957" s="315"/>
    </row>
    <row r="958" spans="6:74"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315"/>
      <c r="AU958" s="208"/>
      <c r="AV958" s="92"/>
      <c r="AW958" s="92"/>
      <c r="AX958" s="315"/>
      <c r="AY958" s="215"/>
      <c r="AZ958" s="131"/>
      <c r="BA958" s="131"/>
      <c r="BB958" s="131"/>
      <c r="BC958" s="223"/>
      <c r="BD958" s="223"/>
      <c r="BE958" s="223"/>
      <c r="BF958" s="151"/>
      <c r="BG958" s="151"/>
      <c r="BH958" s="151"/>
      <c r="BI958" s="151"/>
      <c r="BJ958" s="151"/>
      <c r="BK958" s="151"/>
      <c r="BL958" s="151"/>
      <c r="BM958" s="151"/>
      <c r="BN958" s="208"/>
      <c r="BO958" s="92"/>
      <c r="BP958" s="92"/>
      <c r="BQ958" s="92"/>
      <c r="BR958" s="92"/>
      <c r="BS958" s="92"/>
      <c r="BT958" s="92"/>
      <c r="BU958" s="208"/>
      <c r="BV958" s="315"/>
    </row>
    <row r="959" spans="6:74"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315"/>
      <c r="AU959" s="208"/>
      <c r="AV959" s="92"/>
      <c r="AW959" s="92"/>
      <c r="AX959" s="315"/>
      <c r="AY959" s="215"/>
      <c r="AZ959" s="131"/>
      <c r="BA959" s="131"/>
      <c r="BB959" s="131"/>
      <c r="BC959" s="223"/>
      <c r="BD959" s="223"/>
      <c r="BE959" s="223"/>
      <c r="BF959" s="151"/>
      <c r="BG959" s="151"/>
      <c r="BH959" s="151"/>
      <c r="BI959" s="151"/>
      <c r="BJ959" s="151"/>
      <c r="BK959" s="151"/>
      <c r="BL959" s="151"/>
      <c r="BM959" s="151"/>
      <c r="BN959" s="208"/>
      <c r="BO959" s="92"/>
      <c r="BP959" s="92"/>
      <c r="BQ959" s="92"/>
      <c r="BR959" s="92"/>
      <c r="BS959" s="92"/>
      <c r="BT959" s="92"/>
      <c r="BU959" s="208"/>
      <c r="BV959" s="315"/>
    </row>
    <row r="960" spans="6:74"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315"/>
      <c r="AU960" s="208"/>
      <c r="AV960" s="92"/>
      <c r="AW960" s="92"/>
      <c r="AX960" s="315"/>
      <c r="AY960" s="215"/>
      <c r="AZ960" s="131"/>
      <c r="BA960" s="131"/>
      <c r="BB960" s="131"/>
      <c r="BC960" s="223"/>
      <c r="BD960" s="223"/>
      <c r="BE960" s="223"/>
      <c r="BF960" s="151"/>
      <c r="BG960" s="151"/>
      <c r="BH960" s="151"/>
      <c r="BI960" s="151"/>
      <c r="BJ960" s="151"/>
      <c r="BK960" s="151"/>
      <c r="BL960" s="151"/>
      <c r="BM960" s="151"/>
      <c r="BN960" s="208"/>
      <c r="BO960" s="92"/>
      <c r="BP960" s="92"/>
      <c r="BQ960" s="92"/>
      <c r="BR960" s="92"/>
      <c r="BS960" s="92"/>
      <c r="BT960" s="92"/>
      <c r="BU960" s="208"/>
      <c r="BV960" s="315"/>
    </row>
    <row r="961" spans="6:74"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315"/>
      <c r="AU961" s="208"/>
      <c r="AV961" s="92"/>
      <c r="AW961" s="92"/>
      <c r="AX961" s="315"/>
      <c r="AY961" s="215"/>
      <c r="AZ961" s="131"/>
      <c r="BA961" s="131"/>
      <c r="BB961" s="131"/>
      <c r="BC961" s="223"/>
      <c r="BD961" s="223"/>
      <c r="BE961" s="223"/>
      <c r="BF961" s="151"/>
      <c r="BG961" s="151"/>
      <c r="BH961" s="151"/>
      <c r="BI961" s="151"/>
      <c r="BJ961" s="151"/>
      <c r="BK961" s="151"/>
      <c r="BL961" s="151"/>
      <c r="BM961" s="151"/>
      <c r="BN961" s="208"/>
      <c r="BO961" s="92"/>
      <c r="BP961" s="92"/>
      <c r="BQ961" s="92"/>
      <c r="BR961" s="92"/>
      <c r="BS961" s="92"/>
      <c r="BT961" s="92"/>
      <c r="BU961" s="208"/>
      <c r="BV961" s="315"/>
    </row>
    <row r="962" spans="6:74"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315"/>
      <c r="AU962" s="208"/>
      <c r="AV962" s="92"/>
      <c r="AW962" s="92"/>
      <c r="AX962" s="315"/>
      <c r="AY962" s="215"/>
      <c r="AZ962" s="131"/>
      <c r="BA962" s="131"/>
      <c r="BB962" s="131"/>
      <c r="BC962" s="223"/>
      <c r="BD962" s="223"/>
      <c r="BE962" s="223"/>
      <c r="BF962" s="151"/>
      <c r="BG962" s="151"/>
      <c r="BH962" s="151"/>
      <c r="BI962" s="151"/>
      <c r="BJ962" s="151"/>
      <c r="BK962" s="151"/>
      <c r="BL962" s="151"/>
      <c r="BM962" s="151"/>
      <c r="BN962" s="208"/>
      <c r="BO962" s="92"/>
      <c r="BP962" s="92"/>
      <c r="BQ962" s="92"/>
      <c r="BR962" s="92"/>
      <c r="BS962" s="92"/>
      <c r="BT962" s="92"/>
      <c r="BU962" s="208"/>
      <c r="BV962" s="315"/>
    </row>
    <row r="963" spans="6:74"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315"/>
      <c r="AU963" s="208"/>
      <c r="AV963" s="92"/>
      <c r="AW963" s="92"/>
      <c r="AX963" s="315"/>
      <c r="AY963" s="215"/>
      <c r="AZ963" s="131"/>
      <c r="BA963" s="131"/>
      <c r="BB963" s="131"/>
      <c r="BC963" s="223"/>
      <c r="BD963" s="223"/>
      <c r="BE963" s="223"/>
      <c r="BF963" s="151"/>
      <c r="BG963" s="151"/>
      <c r="BH963" s="151"/>
      <c r="BI963" s="151"/>
      <c r="BJ963" s="151"/>
      <c r="BK963" s="151"/>
      <c r="BL963" s="151"/>
      <c r="BM963" s="151"/>
      <c r="BN963" s="208"/>
      <c r="BO963" s="92"/>
      <c r="BP963" s="92"/>
      <c r="BQ963" s="92"/>
      <c r="BR963" s="92"/>
      <c r="BS963" s="92"/>
      <c r="BT963" s="92"/>
      <c r="BU963" s="208"/>
      <c r="BV963" s="315"/>
    </row>
    <row r="964" spans="6:74"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315"/>
      <c r="AU964" s="208"/>
      <c r="AV964" s="92"/>
      <c r="AW964" s="92"/>
      <c r="AX964" s="315"/>
      <c r="AY964" s="215"/>
      <c r="AZ964" s="131"/>
      <c r="BA964" s="131"/>
      <c r="BB964" s="131"/>
      <c r="BC964" s="223"/>
      <c r="BD964" s="223"/>
      <c r="BE964" s="223"/>
      <c r="BF964" s="151"/>
      <c r="BG964" s="151"/>
      <c r="BH964" s="151"/>
      <c r="BI964" s="151"/>
      <c r="BJ964" s="151"/>
      <c r="BK964" s="151"/>
      <c r="BL964" s="151"/>
      <c r="BM964" s="151"/>
      <c r="BN964" s="208"/>
      <c r="BO964" s="92"/>
      <c r="BP964" s="92"/>
      <c r="BQ964" s="92"/>
      <c r="BR964" s="92"/>
      <c r="BS964" s="92"/>
      <c r="BT964" s="92"/>
      <c r="BU964" s="208"/>
      <c r="BV964" s="315"/>
    </row>
    <row r="965" spans="6:74"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315"/>
      <c r="AU965" s="208"/>
      <c r="AV965" s="92"/>
      <c r="AW965" s="92"/>
      <c r="AX965" s="315"/>
      <c r="AY965" s="215"/>
      <c r="AZ965" s="131"/>
      <c r="BA965" s="131"/>
      <c r="BB965" s="131"/>
      <c r="BC965" s="223"/>
      <c r="BD965" s="223"/>
      <c r="BE965" s="223"/>
      <c r="BF965" s="151"/>
      <c r="BG965" s="151"/>
      <c r="BH965" s="151"/>
      <c r="BI965" s="151"/>
      <c r="BJ965" s="151"/>
      <c r="BK965" s="151"/>
      <c r="BL965" s="151"/>
      <c r="BM965" s="151"/>
      <c r="BN965" s="208"/>
      <c r="BO965" s="92"/>
      <c r="BP965" s="92"/>
      <c r="BQ965" s="92"/>
      <c r="BR965" s="92"/>
      <c r="BS965" s="92"/>
      <c r="BT965" s="92"/>
      <c r="BU965" s="208"/>
      <c r="BV965" s="315"/>
    </row>
    <row r="966" spans="6:74"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315"/>
      <c r="AU966" s="208"/>
      <c r="AV966" s="92"/>
      <c r="AW966" s="92"/>
      <c r="AX966" s="315"/>
      <c r="AY966" s="215"/>
      <c r="AZ966" s="131"/>
      <c r="BA966" s="131"/>
      <c r="BB966" s="131"/>
      <c r="BC966" s="223"/>
      <c r="BD966" s="223"/>
      <c r="BE966" s="223"/>
      <c r="BF966" s="151"/>
      <c r="BG966" s="151"/>
      <c r="BH966" s="151"/>
      <c r="BI966" s="151"/>
      <c r="BJ966" s="151"/>
      <c r="BK966" s="151"/>
      <c r="BL966" s="151"/>
      <c r="BM966" s="151"/>
      <c r="BN966" s="208"/>
      <c r="BO966" s="92"/>
      <c r="BP966" s="92"/>
      <c r="BQ966" s="92"/>
      <c r="BR966" s="92"/>
      <c r="BS966" s="92"/>
      <c r="BT966" s="92"/>
      <c r="BU966" s="208"/>
      <c r="BV966" s="315"/>
    </row>
    <row r="967" spans="6:74"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315"/>
      <c r="AU967" s="208"/>
      <c r="AV967" s="92"/>
      <c r="AW967" s="92"/>
      <c r="AX967" s="315"/>
      <c r="AY967" s="215"/>
      <c r="AZ967" s="131"/>
      <c r="BA967" s="131"/>
      <c r="BB967" s="131"/>
      <c r="BC967" s="223"/>
      <c r="BD967" s="223"/>
      <c r="BE967" s="223"/>
      <c r="BF967" s="151"/>
      <c r="BG967" s="151"/>
      <c r="BH967" s="151"/>
      <c r="BI967" s="151"/>
      <c r="BJ967" s="151"/>
      <c r="BK967" s="151"/>
      <c r="BL967" s="151"/>
      <c r="BM967" s="151"/>
      <c r="BN967" s="208"/>
      <c r="BO967" s="92"/>
      <c r="BP967" s="92"/>
      <c r="BQ967" s="92"/>
      <c r="BR967" s="92"/>
      <c r="BS967" s="92"/>
      <c r="BT967" s="92"/>
      <c r="BU967" s="208"/>
      <c r="BV967" s="315"/>
    </row>
    <row r="968" spans="6:74"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315"/>
      <c r="AU968" s="208"/>
      <c r="AV968" s="92"/>
      <c r="AW968" s="92"/>
      <c r="AX968" s="315"/>
      <c r="AY968" s="215"/>
      <c r="AZ968" s="131"/>
      <c r="BA968" s="131"/>
      <c r="BB968" s="131"/>
      <c r="BC968" s="223"/>
      <c r="BD968" s="223"/>
      <c r="BE968" s="223"/>
      <c r="BF968" s="151"/>
      <c r="BG968" s="151"/>
      <c r="BH968" s="151"/>
      <c r="BI968" s="151"/>
      <c r="BJ968" s="151"/>
      <c r="BK968" s="151"/>
      <c r="BL968" s="151"/>
      <c r="BM968" s="151"/>
      <c r="BN968" s="208"/>
      <c r="BO968" s="92"/>
      <c r="BP968" s="92"/>
      <c r="BQ968" s="92"/>
      <c r="BR968" s="92"/>
      <c r="BS968" s="92"/>
      <c r="BT968" s="92"/>
      <c r="BU968" s="208"/>
      <c r="BV968" s="315"/>
    </row>
    <row r="969" spans="6:74"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315"/>
      <c r="AU969" s="208"/>
      <c r="AV969" s="92"/>
      <c r="AW969" s="92"/>
      <c r="AX969" s="315"/>
      <c r="AY969" s="215"/>
      <c r="AZ969" s="131"/>
      <c r="BA969" s="131"/>
      <c r="BB969" s="131"/>
      <c r="BC969" s="223"/>
      <c r="BD969" s="223"/>
      <c r="BE969" s="223"/>
      <c r="BF969" s="151"/>
      <c r="BG969" s="151"/>
      <c r="BH969" s="151"/>
      <c r="BI969" s="151"/>
      <c r="BJ969" s="151"/>
      <c r="BK969" s="151"/>
      <c r="BL969" s="151"/>
      <c r="BM969" s="151"/>
      <c r="BN969" s="208"/>
      <c r="BO969" s="92"/>
      <c r="BP969" s="92"/>
      <c r="BQ969" s="92"/>
      <c r="BR969" s="92"/>
      <c r="BS969" s="92"/>
      <c r="BT969" s="92"/>
      <c r="BU969" s="208"/>
      <c r="BV969" s="315"/>
    </row>
    <row r="970" spans="6:74"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315"/>
      <c r="AU970" s="208"/>
      <c r="AV970" s="92"/>
      <c r="AW970" s="92"/>
      <c r="AX970" s="315"/>
      <c r="AY970" s="215"/>
      <c r="AZ970" s="131"/>
      <c r="BA970" s="131"/>
      <c r="BB970" s="131"/>
      <c r="BC970" s="223"/>
      <c r="BD970" s="223"/>
      <c r="BE970" s="223"/>
      <c r="BF970" s="151"/>
      <c r="BG970" s="151"/>
      <c r="BH970" s="151"/>
      <c r="BI970" s="151"/>
      <c r="BJ970" s="151"/>
      <c r="BK970" s="151"/>
      <c r="BL970" s="151"/>
      <c r="BM970" s="151"/>
      <c r="BN970" s="208"/>
      <c r="BO970" s="92"/>
      <c r="BP970" s="92"/>
      <c r="BQ970" s="92"/>
      <c r="BR970" s="92"/>
      <c r="BS970" s="92"/>
      <c r="BT970" s="92"/>
      <c r="BU970" s="208"/>
      <c r="BV970" s="315"/>
    </row>
    <row r="971" spans="6:74"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315"/>
      <c r="AU971" s="208"/>
      <c r="AV971" s="92"/>
      <c r="AW971" s="92"/>
      <c r="AX971" s="315"/>
      <c r="AY971" s="215"/>
      <c r="AZ971" s="131"/>
      <c r="BA971" s="131"/>
      <c r="BB971" s="131"/>
      <c r="BC971" s="223"/>
      <c r="BD971" s="223"/>
      <c r="BE971" s="223"/>
      <c r="BF971" s="151"/>
      <c r="BG971" s="151"/>
      <c r="BH971" s="151"/>
      <c r="BI971" s="151"/>
      <c r="BJ971" s="151"/>
      <c r="BK971" s="151"/>
      <c r="BL971" s="151"/>
      <c r="BM971" s="151"/>
      <c r="BN971" s="208"/>
      <c r="BO971" s="92"/>
      <c r="BP971" s="92"/>
      <c r="BQ971" s="92"/>
      <c r="BR971" s="92"/>
      <c r="BS971" s="92"/>
      <c r="BT971" s="92"/>
      <c r="BU971" s="208"/>
      <c r="BV971" s="315"/>
    </row>
    <row r="972" spans="6:74"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315"/>
      <c r="AU972" s="208"/>
      <c r="AV972" s="92"/>
      <c r="AW972" s="92"/>
      <c r="AX972" s="315"/>
      <c r="AY972" s="215"/>
      <c r="AZ972" s="131"/>
      <c r="BA972" s="131"/>
      <c r="BB972" s="131"/>
      <c r="BC972" s="223"/>
      <c r="BD972" s="223"/>
      <c r="BE972" s="223"/>
      <c r="BF972" s="151"/>
      <c r="BG972" s="151"/>
      <c r="BH972" s="151"/>
      <c r="BI972" s="151"/>
      <c r="BJ972" s="151"/>
      <c r="BK972" s="151"/>
      <c r="BL972" s="151"/>
      <c r="BM972" s="151"/>
      <c r="BN972" s="208"/>
      <c r="BO972" s="92"/>
      <c r="BP972" s="92"/>
      <c r="BQ972" s="92"/>
      <c r="BR972" s="92"/>
      <c r="BS972" s="92"/>
      <c r="BT972" s="92"/>
      <c r="BU972" s="208"/>
      <c r="BV972" s="315"/>
    </row>
    <row r="973" spans="6:74"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315"/>
      <c r="AU973" s="208"/>
      <c r="AV973" s="92"/>
      <c r="AW973" s="92"/>
      <c r="AX973" s="315"/>
      <c r="AY973" s="215"/>
      <c r="AZ973" s="131"/>
      <c r="BA973" s="131"/>
      <c r="BB973" s="131"/>
      <c r="BC973" s="223"/>
      <c r="BD973" s="223"/>
      <c r="BE973" s="223"/>
      <c r="BF973" s="151"/>
      <c r="BG973" s="151"/>
      <c r="BH973" s="151"/>
      <c r="BI973" s="151"/>
      <c r="BJ973" s="151"/>
      <c r="BK973" s="151"/>
      <c r="BL973" s="151"/>
      <c r="BM973" s="151"/>
      <c r="BN973" s="208"/>
      <c r="BO973" s="92"/>
      <c r="BP973" s="92"/>
      <c r="BQ973" s="92"/>
      <c r="BR973" s="92"/>
      <c r="BS973" s="92"/>
      <c r="BT973" s="92"/>
      <c r="BU973" s="208"/>
      <c r="BV973" s="315"/>
    </row>
    <row r="974" spans="6:74"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315"/>
      <c r="AU974" s="208"/>
      <c r="AV974" s="92"/>
      <c r="AW974" s="92"/>
      <c r="AX974" s="315"/>
      <c r="AY974" s="215"/>
      <c r="AZ974" s="131"/>
      <c r="BA974" s="131"/>
      <c r="BB974" s="131"/>
      <c r="BC974" s="223"/>
      <c r="BD974" s="223"/>
      <c r="BE974" s="223"/>
      <c r="BF974" s="151"/>
      <c r="BG974" s="151"/>
      <c r="BH974" s="151"/>
      <c r="BI974" s="151"/>
      <c r="BJ974" s="151"/>
      <c r="BK974" s="151"/>
      <c r="BL974" s="151"/>
      <c r="BM974" s="151"/>
      <c r="BN974" s="208"/>
      <c r="BO974" s="92"/>
      <c r="BP974" s="92"/>
      <c r="BQ974" s="92"/>
      <c r="BR974" s="92"/>
      <c r="BS974" s="92"/>
      <c r="BT974" s="92"/>
      <c r="BU974" s="208"/>
      <c r="BV974" s="315"/>
    </row>
    <row r="975" spans="6:74"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315"/>
      <c r="AU975" s="208"/>
      <c r="AV975" s="92"/>
      <c r="AW975" s="92"/>
      <c r="AX975" s="315"/>
      <c r="AY975" s="215"/>
      <c r="AZ975" s="131"/>
      <c r="BA975" s="131"/>
      <c r="BB975" s="131"/>
      <c r="BC975" s="223"/>
      <c r="BD975" s="223"/>
      <c r="BE975" s="223"/>
      <c r="BF975" s="151"/>
      <c r="BG975" s="151"/>
      <c r="BH975" s="151"/>
      <c r="BI975" s="151"/>
      <c r="BJ975" s="151"/>
      <c r="BK975" s="151"/>
      <c r="BL975" s="151"/>
      <c r="BM975" s="151"/>
      <c r="BN975" s="208"/>
      <c r="BO975" s="92"/>
      <c r="BP975" s="92"/>
      <c r="BQ975" s="92"/>
      <c r="BR975" s="92"/>
      <c r="BS975" s="92"/>
      <c r="BT975" s="92"/>
      <c r="BU975" s="208"/>
      <c r="BV975" s="315"/>
    </row>
    <row r="976" spans="6:74"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315"/>
      <c r="AU976" s="208"/>
      <c r="AV976" s="92"/>
      <c r="AW976" s="92"/>
      <c r="AX976" s="315"/>
      <c r="AY976" s="215"/>
      <c r="AZ976" s="131"/>
      <c r="BA976" s="131"/>
      <c r="BB976" s="131"/>
      <c r="BC976" s="223"/>
      <c r="BD976" s="223"/>
      <c r="BE976" s="223"/>
      <c r="BF976" s="151"/>
      <c r="BG976" s="151"/>
      <c r="BH976" s="151"/>
      <c r="BI976" s="151"/>
      <c r="BJ976" s="151"/>
      <c r="BK976" s="151"/>
      <c r="BL976" s="151"/>
      <c r="BM976" s="151"/>
      <c r="BN976" s="208"/>
      <c r="BO976" s="92"/>
      <c r="BP976" s="92"/>
      <c r="BQ976" s="92"/>
      <c r="BR976" s="92"/>
      <c r="BS976" s="92"/>
      <c r="BT976" s="92"/>
      <c r="BU976" s="208"/>
      <c r="BV976" s="315"/>
    </row>
    <row r="977" spans="6:74"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315"/>
      <c r="AU977" s="208"/>
      <c r="AV977" s="92"/>
      <c r="AW977" s="92"/>
      <c r="AX977" s="315"/>
      <c r="AY977" s="215"/>
      <c r="AZ977" s="131"/>
      <c r="BA977" s="131"/>
      <c r="BB977" s="131"/>
      <c r="BC977" s="223"/>
      <c r="BD977" s="223"/>
      <c r="BE977" s="223"/>
      <c r="BF977" s="151"/>
      <c r="BG977" s="151"/>
      <c r="BH977" s="151"/>
      <c r="BI977" s="151"/>
      <c r="BJ977" s="151"/>
      <c r="BK977" s="151"/>
      <c r="BL977" s="151"/>
      <c r="BM977" s="151"/>
      <c r="BN977" s="208"/>
      <c r="BO977" s="92"/>
      <c r="BP977" s="92"/>
      <c r="BQ977" s="92"/>
      <c r="BR977" s="92"/>
      <c r="BS977" s="92"/>
      <c r="BT977" s="92"/>
      <c r="BU977" s="208"/>
      <c r="BV977" s="315"/>
    </row>
    <row r="978" spans="6:74"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315"/>
      <c r="AU978" s="208"/>
      <c r="AV978" s="92"/>
      <c r="AW978" s="92"/>
      <c r="AX978" s="315"/>
      <c r="AY978" s="215"/>
      <c r="AZ978" s="131"/>
      <c r="BA978" s="131"/>
      <c r="BB978" s="131"/>
      <c r="BC978" s="223"/>
      <c r="BD978" s="223"/>
      <c r="BE978" s="223"/>
      <c r="BF978" s="151"/>
      <c r="BG978" s="151"/>
      <c r="BH978" s="151"/>
      <c r="BI978" s="151"/>
      <c r="BJ978" s="151"/>
      <c r="BK978" s="151"/>
      <c r="BL978" s="151"/>
      <c r="BM978" s="151"/>
      <c r="BN978" s="208"/>
      <c r="BO978" s="92"/>
      <c r="BP978" s="92"/>
      <c r="BQ978" s="92"/>
      <c r="BR978" s="92"/>
      <c r="BS978" s="92"/>
      <c r="BT978" s="92"/>
      <c r="BU978" s="208"/>
      <c r="BV978" s="315"/>
    </row>
    <row r="979" spans="6:74"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315"/>
      <c r="AU979" s="208"/>
      <c r="AV979" s="92"/>
      <c r="AW979" s="92"/>
      <c r="AX979" s="315"/>
      <c r="AY979" s="215"/>
      <c r="AZ979" s="131"/>
      <c r="BA979" s="131"/>
      <c r="BB979" s="131"/>
      <c r="BC979" s="223"/>
      <c r="BD979" s="223"/>
      <c r="BE979" s="223"/>
      <c r="BF979" s="151"/>
      <c r="BG979" s="151"/>
      <c r="BH979" s="151"/>
      <c r="BI979" s="151"/>
      <c r="BJ979" s="151"/>
      <c r="BK979" s="151"/>
      <c r="BL979" s="151"/>
      <c r="BM979" s="151"/>
      <c r="BN979" s="208"/>
      <c r="BO979" s="92"/>
      <c r="BP979" s="92"/>
      <c r="BQ979" s="92"/>
      <c r="BR979" s="92"/>
      <c r="BS979" s="92"/>
      <c r="BT979" s="92"/>
      <c r="BU979" s="208"/>
      <c r="BV979" s="315"/>
    </row>
    <row r="980" spans="6:74"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315"/>
      <c r="AU980" s="208"/>
      <c r="AV980" s="92"/>
      <c r="AW980" s="92"/>
      <c r="AX980" s="315"/>
      <c r="AY980" s="215"/>
      <c r="AZ980" s="131"/>
      <c r="BA980" s="131"/>
      <c r="BB980" s="131"/>
      <c r="BC980" s="223"/>
      <c r="BD980" s="223"/>
      <c r="BE980" s="223"/>
      <c r="BF980" s="151"/>
      <c r="BG980" s="151"/>
      <c r="BH980" s="151"/>
      <c r="BI980" s="151"/>
      <c r="BJ980" s="151"/>
      <c r="BK980" s="151"/>
      <c r="BL980" s="151"/>
      <c r="BM980" s="151"/>
      <c r="BN980" s="208"/>
      <c r="BO980" s="92"/>
      <c r="BP980" s="92"/>
      <c r="BQ980" s="92"/>
      <c r="BR980" s="92"/>
      <c r="BS980" s="92"/>
      <c r="BT980" s="92"/>
      <c r="BU980" s="208"/>
      <c r="BV980" s="315"/>
    </row>
    <row r="981" spans="6:74"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315"/>
      <c r="AU981" s="208"/>
      <c r="AV981" s="92"/>
      <c r="AW981" s="92"/>
      <c r="AX981" s="315"/>
      <c r="AY981" s="215"/>
      <c r="AZ981" s="131"/>
      <c r="BA981" s="131"/>
      <c r="BB981" s="131"/>
      <c r="BC981" s="223"/>
      <c r="BD981" s="223"/>
      <c r="BE981" s="223"/>
      <c r="BF981" s="151"/>
      <c r="BG981" s="151"/>
      <c r="BH981" s="151"/>
      <c r="BI981" s="151"/>
      <c r="BJ981" s="151"/>
      <c r="BK981" s="151"/>
      <c r="BL981" s="151"/>
      <c r="BM981" s="151"/>
      <c r="BN981" s="208"/>
      <c r="BO981" s="92"/>
      <c r="BP981" s="92"/>
      <c r="BQ981" s="92"/>
      <c r="BR981" s="92"/>
      <c r="BS981" s="92"/>
      <c r="BT981" s="92"/>
      <c r="BU981" s="208"/>
      <c r="BV981" s="315"/>
    </row>
    <row r="982" spans="6:74"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315"/>
      <c r="AU982" s="208"/>
      <c r="AV982" s="92"/>
      <c r="AW982" s="92"/>
      <c r="AX982" s="315"/>
      <c r="AY982" s="215"/>
      <c r="AZ982" s="131"/>
      <c r="BA982" s="131"/>
      <c r="BB982" s="131"/>
      <c r="BC982" s="223"/>
      <c r="BD982" s="223"/>
      <c r="BE982" s="223"/>
      <c r="BF982" s="151"/>
      <c r="BG982" s="151"/>
      <c r="BH982" s="151"/>
      <c r="BI982" s="151"/>
      <c r="BJ982" s="151"/>
      <c r="BK982" s="151"/>
      <c r="BL982" s="151"/>
      <c r="BM982" s="151"/>
      <c r="BN982" s="208"/>
      <c r="BO982" s="92"/>
      <c r="BP982" s="92"/>
      <c r="BQ982" s="92"/>
      <c r="BR982" s="92"/>
      <c r="BS982" s="92"/>
      <c r="BT982" s="92"/>
      <c r="BU982" s="208"/>
      <c r="BV982" s="315"/>
    </row>
    <row r="983" spans="6:74"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315"/>
      <c r="AU983" s="208"/>
      <c r="AV983" s="92"/>
      <c r="AW983" s="92"/>
      <c r="AX983" s="315"/>
      <c r="AY983" s="215"/>
      <c r="AZ983" s="131"/>
      <c r="BA983" s="131"/>
      <c r="BB983" s="131"/>
      <c r="BC983" s="223"/>
      <c r="BD983" s="223"/>
      <c r="BE983" s="223"/>
      <c r="BF983" s="151"/>
      <c r="BG983" s="151"/>
      <c r="BH983" s="151"/>
      <c r="BI983" s="151"/>
      <c r="BJ983" s="151"/>
      <c r="BK983" s="151"/>
      <c r="BL983" s="151"/>
      <c r="BM983" s="151"/>
      <c r="BN983" s="208"/>
      <c r="BO983" s="92"/>
      <c r="BP983" s="92"/>
      <c r="BQ983" s="92"/>
      <c r="BR983" s="92"/>
      <c r="BS983" s="92"/>
      <c r="BT983" s="92"/>
      <c r="BU983" s="208"/>
      <c r="BV983" s="315"/>
    </row>
    <row r="984" spans="6:74"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315"/>
      <c r="AU984" s="208"/>
      <c r="AV984" s="92"/>
      <c r="AW984" s="92"/>
      <c r="AX984" s="315"/>
      <c r="AY984" s="215"/>
      <c r="AZ984" s="131"/>
      <c r="BA984" s="131"/>
      <c r="BB984" s="131"/>
      <c r="BC984" s="223"/>
      <c r="BD984" s="223"/>
      <c r="BE984" s="223"/>
      <c r="BF984" s="151"/>
      <c r="BG984" s="151"/>
      <c r="BH984" s="151"/>
      <c r="BI984" s="151"/>
      <c r="BJ984" s="151"/>
      <c r="BK984" s="151"/>
      <c r="BL984" s="151"/>
      <c r="BM984" s="151"/>
      <c r="BN984" s="208"/>
      <c r="BO984" s="92"/>
      <c r="BP984" s="92"/>
      <c r="BQ984" s="92"/>
      <c r="BR984" s="92"/>
      <c r="BS984" s="92"/>
      <c r="BT984" s="92"/>
      <c r="BU984" s="208"/>
      <c r="BV984" s="315"/>
    </row>
    <row r="985" spans="6:74"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315"/>
      <c r="AU985" s="208"/>
      <c r="AV985" s="92"/>
      <c r="AW985" s="92"/>
      <c r="AX985" s="315"/>
      <c r="AY985" s="215"/>
      <c r="AZ985" s="131"/>
      <c r="BA985" s="131"/>
      <c r="BB985" s="131"/>
      <c r="BC985" s="223"/>
      <c r="BD985" s="223"/>
      <c r="BE985" s="223"/>
      <c r="BF985" s="151"/>
      <c r="BG985" s="151"/>
      <c r="BH985" s="151"/>
      <c r="BI985" s="151"/>
      <c r="BJ985" s="151"/>
      <c r="BK985" s="151"/>
      <c r="BL985" s="151"/>
      <c r="BM985" s="151"/>
      <c r="BN985" s="208"/>
      <c r="BO985" s="92"/>
      <c r="BP985" s="92"/>
      <c r="BQ985" s="92"/>
      <c r="BR985" s="92"/>
      <c r="BS985" s="92"/>
      <c r="BT985" s="92"/>
      <c r="BU985" s="208"/>
      <c r="BV985" s="315"/>
    </row>
    <row r="986" spans="6:74"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315"/>
      <c r="AU986" s="208"/>
      <c r="AV986" s="92"/>
      <c r="AW986" s="92"/>
      <c r="AX986" s="315"/>
      <c r="AY986" s="215"/>
      <c r="AZ986" s="131"/>
      <c r="BA986" s="131"/>
      <c r="BB986" s="131"/>
      <c r="BC986" s="223"/>
      <c r="BD986" s="223"/>
      <c r="BE986" s="223"/>
      <c r="BF986" s="151"/>
      <c r="BG986" s="151"/>
      <c r="BH986" s="151"/>
      <c r="BI986" s="151"/>
      <c r="BJ986" s="151"/>
      <c r="BK986" s="151"/>
      <c r="BL986" s="151"/>
      <c r="BM986" s="151"/>
      <c r="BN986" s="208"/>
      <c r="BO986" s="92"/>
      <c r="BP986" s="92"/>
      <c r="BQ986" s="92"/>
      <c r="BR986" s="92"/>
      <c r="BS986" s="92"/>
      <c r="BT986" s="92"/>
      <c r="BU986" s="208"/>
      <c r="BV986" s="315"/>
    </row>
    <row r="987" spans="6:74"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315"/>
      <c r="AU987" s="208"/>
      <c r="AV987" s="92"/>
      <c r="AW987" s="92"/>
      <c r="AX987" s="315"/>
      <c r="AY987" s="215"/>
      <c r="AZ987" s="131"/>
      <c r="BA987" s="131"/>
      <c r="BB987" s="131"/>
      <c r="BC987" s="223"/>
      <c r="BD987" s="223"/>
      <c r="BE987" s="223"/>
      <c r="BF987" s="151"/>
      <c r="BG987" s="151"/>
      <c r="BH987" s="151"/>
      <c r="BI987" s="151"/>
      <c r="BJ987" s="151"/>
      <c r="BK987" s="151"/>
      <c r="BL987" s="151"/>
      <c r="BM987" s="151"/>
      <c r="BN987" s="208"/>
      <c r="BO987" s="92"/>
      <c r="BP987" s="92"/>
      <c r="BQ987" s="92"/>
      <c r="BR987" s="92"/>
      <c r="BS987" s="92"/>
      <c r="BT987" s="92"/>
      <c r="BU987" s="208"/>
      <c r="BV987" s="315"/>
    </row>
    <row r="988" spans="6:74"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315"/>
      <c r="AU988" s="208"/>
      <c r="AV988" s="92"/>
      <c r="AW988" s="92"/>
      <c r="AX988" s="315"/>
      <c r="AY988" s="215"/>
      <c r="AZ988" s="131"/>
      <c r="BA988" s="131"/>
      <c r="BB988" s="131"/>
      <c r="BC988" s="223"/>
      <c r="BD988" s="223"/>
      <c r="BE988" s="223"/>
      <c r="BF988" s="151"/>
      <c r="BG988" s="151"/>
      <c r="BH988" s="151"/>
      <c r="BI988" s="151"/>
      <c r="BJ988" s="151"/>
      <c r="BK988" s="151"/>
      <c r="BL988" s="151"/>
      <c r="BM988" s="151"/>
      <c r="BN988" s="208"/>
      <c r="BO988" s="92"/>
      <c r="BP988" s="92"/>
      <c r="BQ988" s="92"/>
      <c r="BR988" s="92"/>
      <c r="BS988" s="92"/>
      <c r="BT988" s="92"/>
      <c r="BU988" s="208"/>
      <c r="BV988" s="315"/>
    </row>
    <row r="989" spans="6:74"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315"/>
      <c r="AU989" s="208"/>
      <c r="AV989" s="92"/>
      <c r="AW989" s="92"/>
      <c r="AX989" s="315"/>
      <c r="AY989" s="215"/>
      <c r="AZ989" s="131"/>
      <c r="BA989" s="131"/>
      <c r="BB989" s="131"/>
      <c r="BC989" s="223"/>
      <c r="BD989" s="223"/>
      <c r="BE989" s="223"/>
      <c r="BF989" s="151"/>
      <c r="BG989" s="151"/>
      <c r="BH989" s="151"/>
      <c r="BI989" s="151"/>
      <c r="BJ989" s="151"/>
      <c r="BK989" s="151"/>
      <c r="BL989" s="151"/>
      <c r="BM989" s="151"/>
      <c r="BN989" s="208"/>
      <c r="BO989" s="92"/>
      <c r="BP989" s="92"/>
      <c r="BQ989" s="92"/>
      <c r="BR989" s="92"/>
      <c r="BS989" s="92"/>
      <c r="BT989" s="92"/>
      <c r="BU989" s="208"/>
      <c r="BV989" s="315"/>
    </row>
    <row r="990" spans="6:74"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315"/>
      <c r="AU990" s="208"/>
      <c r="AV990" s="92"/>
      <c r="AW990" s="92"/>
      <c r="AX990" s="315"/>
      <c r="AY990" s="215"/>
      <c r="AZ990" s="131"/>
      <c r="BA990" s="131"/>
      <c r="BB990" s="131"/>
      <c r="BC990" s="223"/>
      <c r="BD990" s="223"/>
      <c r="BE990" s="223"/>
      <c r="BF990" s="151"/>
      <c r="BG990" s="151"/>
      <c r="BH990" s="151"/>
      <c r="BI990" s="151"/>
      <c r="BJ990" s="151"/>
      <c r="BK990" s="151"/>
      <c r="BL990" s="151"/>
      <c r="BM990" s="151"/>
      <c r="BN990" s="208"/>
      <c r="BO990" s="92"/>
      <c r="BP990" s="92"/>
      <c r="BQ990" s="92"/>
      <c r="BR990" s="92"/>
      <c r="BS990" s="92"/>
      <c r="BT990" s="92"/>
      <c r="BU990" s="208"/>
      <c r="BV990" s="315"/>
    </row>
    <row r="991" spans="6:74"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315"/>
      <c r="AU991" s="208"/>
      <c r="AV991" s="92"/>
      <c r="AW991" s="92"/>
      <c r="AX991" s="315"/>
      <c r="AY991" s="215"/>
      <c r="AZ991" s="131"/>
      <c r="BA991" s="131"/>
      <c r="BB991" s="131"/>
      <c r="BC991" s="223"/>
      <c r="BD991" s="223"/>
      <c r="BE991" s="223"/>
      <c r="BF991" s="151"/>
      <c r="BG991" s="151"/>
      <c r="BH991" s="151"/>
      <c r="BI991" s="151"/>
      <c r="BJ991" s="151"/>
      <c r="BK991" s="151"/>
      <c r="BL991" s="151"/>
      <c r="BM991" s="151"/>
      <c r="BN991" s="208"/>
      <c r="BO991" s="92"/>
      <c r="BP991" s="92"/>
      <c r="BQ991" s="92"/>
      <c r="BR991" s="92"/>
      <c r="BS991" s="92"/>
      <c r="BT991" s="92"/>
      <c r="BU991" s="208"/>
      <c r="BV991" s="315"/>
    </row>
    <row r="992" spans="6:74"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315"/>
      <c r="AU992" s="208"/>
      <c r="AV992" s="92"/>
      <c r="AW992" s="92"/>
      <c r="AX992" s="315"/>
      <c r="AY992" s="215"/>
      <c r="AZ992" s="131"/>
      <c r="BA992" s="131"/>
      <c r="BB992" s="131"/>
      <c r="BC992" s="223"/>
      <c r="BD992" s="223"/>
      <c r="BE992" s="223"/>
      <c r="BF992" s="151"/>
      <c r="BG992" s="151"/>
      <c r="BH992" s="151"/>
      <c r="BI992" s="151"/>
      <c r="BJ992" s="151"/>
      <c r="BK992" s="151"/>
      <c r="BL992" s="151"/>
      <c r="BM992" s="151"/>
      <c r="BN992" s="208"/>
      <c r="BO992" s="92"/>
      <c r="BP992" s="92"/>
      <c r="BQ992" s="92"/>
      <c r="BR992" s="92"/>
      <c r="BS992" s="92"/>
      <c r="BT992" s="92"/>
      <c r="BU992" s="208"/>
      <c r="BV992" s="315"/>
    </row>
    <row r="993" spans="6:74"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315"/>
      <c r="AU993" s="208"/>
      <c r="AV993" s="92"/>
      <c r="AW993" s="92"/>
      <c r="AX993" s="315"/>
      <c r="AY993" s="215"/>
      <c r="AZ993" s="131"/>
      <c r="BA993" s="131"/>
      <c r="BB993" s="131"/>
      <c r="BC993" s="223"/>
      <c r="BD993" s="223"/>
      <c r="BE993" s="223"/>
      <c r="BF993" s="151"/>
      <c r="BG993" s="151"/>
      <c r="BH993" s="151"/>
      <c r="BI993" s="151"/>
      <c r="BJ993" s="151"/>
      <c r="BK993" s="151"/>
      <c r="BL993" s="151"/>
      <c r="BM993" s="151"/>
      <c r="BN993" s="208"/>
      <c r="BO993" s="92"/>
      <c r="BP993" s="92"/>
      <c r="BQ993" s="92"/>
      <c r="BR993" s="92"/>
      <c r="BS993" s="92"/>
      <c r="BT993" s="92"/>
      <c r="BU993" s="208"/>
      <c r="BV993" s="315"/>
    </row>
    <row r="994" spans="6:74"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315"/>
      <c r="AU994" s="208"/>
      <c r="AV994" s="92"/>
      <c r="AW994" s="92"/>
      <c r="AX994" s="315"/>
      <c r="AY994" s="215"/>
      <c r="AZ994" s="131"/>
      <c r="BA994" s="131"/>
      <c r="BB994" s="131"/>
      <c r="BC994" s="223"/>
      <c r="BD994" s="223"/>
      <c r="BE994" s="223"/>
      <c r="BF994" s="151"/>
      <c r="BG994" s="151"/>
      <c r="BH994" s="151"/>
      <c r="BI994" s="151"/>
      <c r="BJ994" s="151"/>
      <c r="BK994" s="151"/>
      <c r="BL994" s="151"/>
      <c r="BM994" s="151"/>
      <c r="BN994" s="208"/>
      <c r="BO994" s="92"/>
      <c r="BP994" s="92"/>
      <c r="BQ994" s="92"/>
      <c r="BR994" s="92"/>
      <c r="BS994" s="92"/>
      <c r="BT994" s="92"/>
      <c r="BU994" s="208"/>
      <c r="BV994" s="315"/>
    </row>
    <row r="995" spans="6:74"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315"/>
      <c r="AU995" s="208"/>
      <c r="AV995" s="92"/>
      <c r="AW995" s="92"/>
      <c r="AX995" s="315"/>
      <c r="AY995" s="215"/>
      <c r="AZ995" s="131"/>
      <c r="BA995" s="131"/>
      <c r="BB995" s="131"/>
      <c r="BC995" s="223"/>
      <c r="BD995" s="223"/>
      <c r="BE995" s="223"/>
      <c r="BF995" s="151"/>
      <c r="BG995" s="151"/>
      <c r="BH995" s="151"/>
      <c r="BI995" s="151"/>
      <c r="BJ995" s="151"/>
      <c r="BK995" s="151"/>
      <c r="BL995" s="151"/>
      <c r="BM995" s="151"/>
      <c r="BN995" s="208"/>
      <c r="BO995" s="92"/>
      <c r="BP995" s="92"/>
      <c r="BQ995" s="92"/>
      <c r="BR995" s="92"/>
      <c r="BS995" s="92"/>
      <c r="BT995" s="92"/>
      <c r="BU995" s="208"/>
      <c r="BV995" s="315"/>
    </row>
    <row r="996" spans="6:74"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315"/>
      <c r="AU996" s="208"/>
      <c r="AV996" s="92"/>
      <c r="AW996" s="92"/>
      <c r="AX996" s="315"/>
      <c r="AY996" s="215"/>
      <c r="AZ996" s="131"/>
      <c r="BA996" s="131"/>
      <c r="BB996" s="131"/>
      <c r="BC996" s="223"/>
      <c r="BD996" s="223"/>
      <c r="BE996" s="223"/>
      <c r="BF996" s="151"/>
      <c r="BG996" s="151"/>
      <c r="BH996" s="151"/>
      <c r="BI996" s="151"/>
      <c r="BJ996" s="151"/>
      <c r="BK996" s="151"/>
      <c r="BL996" s="151"/>
      <c r="BM996" s="151"/>
      <c r="BN996" s="208"/>
      <c r="BO996" s="92"/>
      <c r="BP996" s="92"/>
      <c r="BQ996" s="92"/>
      <c r="BR996" s="92"/>
      <c r="BS996" s="92"/>
      <c r="BT996" s="92"/>
      <c r="BU996" s="208"/>
      <c r="BV996" s="315"/>
    </row>
    <row r="997" spans="6:74"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315"/>
      <c r="AU997" s="208"/>
      <c r="AV997" s="92"/>
      <c r="AW997" s="92"/>
      <c r="AX997" s="315"/>
      <c r="AY997" s="215"/>
      <c r="AZ997" s="131"/>
      <c r="BA997" s="131"/>
      <c r="BB997" s="131"/>
      <c r="BC997" s="223"/>
      <c r="BD997" s="223"/>
      <c r="BE997" s="223"/>
      <c r="BF997" s="151"/>
      <c r="BG997" s="151"/>
      <c r="BH997" s="151"/>
      <c r="BI997" s="151"/>
      <c r="BJ997" s="151"/>
      <c r="BK997" s="151"/>
      <c r="BL997" s="151"/>
      <c r="BM997" s="151"/>
      <c r="BN997" s="208"/>
      <c r="BO997" s="92"/>
      <c r="BP997" s="92"/>
      <c r="BQ997" s="92"/>
      <c r="BR997" s="92"/>
      <c r="BS997" s="92"/>
      <c r="BT997" s="92"/>
      <c r="BU997" s="208"/>
      <c r="BV997" s="315"/>
    </row>
    <row r="998" spans="6:74"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315"/>
      <c r="AU998" s="208"/>
      <c r="AV998" s="92"/>
      <c r="AW998" s="92"/>
      <c r="AX998" s="315"/>
      <c r="AY998" s="215"/>
      <c r="AZ998" s="131"/>
      <c r="BA998" s="131"/>
      <c r="BB998" s="131"/>
      <c r="BC998" s="223"/>
      <c r="BD998" s="223"/>
      <c r="BE998" s="223"/>
      <c r="BF998" s="151"/>
      <c r="BG998" s="151"/>
      <c r="BH998" s="151"/>
      <c r="BI998" s="151"/>
      <c r="BJ998" s="151"/>
      <c r="BK998" s="151"/>
      <c r="BL998" s="151"/>
      <c r="BM998" s="151"/>
      <c r="BN998" s="208"/>
      <c r="BO998" s="92"/>
      <c r="BP998" s="92"/>
      <c r="BQ998" s="92"/>
      <c r="BR998" s="92"/>
      <c r="BS998" s="92"/>
      <c r="BT998" s="92"/>
      <c r="BU998" s="208"/>
      <c r="BV998" s="315"/>
    </row>
    <row r="999" spans="6:74"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315"/>
      <c r="AU999" s="208"/>
      <c r="AV999" s="92"/>
      <c r="AW999" s="92"/>
      <c r="AX999" s="315"/>
      <c r="AY999" s="215"/>
      <c r="AZ999" s="131"/>
      <c r="BA999" s="131"/>
      <c r="BB999" s="131"/>
      <c r="BC999" s="223"/>
      <c r="BD999" s="223"/>
      <c r="BE999" s="223"/>
      <c r="BF999" s="151"/>
      <c r="BG999" s="151"/>
      <c r="BH999" s="151"/>
      <c r="BI999" s="151"/>
      <c r="BJ999" s="151"/>
      <c r="BK999" s="151"/>
      <c r="BL999" s="151"/>
      <c r="BM999" s="151"/>
      <c r="BN999" s="208"/>
      <c r="BO999" s="92"/>
      <c r="BP999" s="92"/>
      <c r="BQ999" s="92"/>
      <c r="BR999" s="92"/>
      <c r="BS999" s="92"/>
      <c r="BT999" s="92"/>
      <c r="BU999" s="208"/>
      <c r="BV999" s="315"/>
    </row>
    <row r="1000" spans="6:74"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315"/>
      <c r="AU1000" s="208"/>
      <c r="AV1000" s="92"/>
      <c r="AW1000" s="92"/>
      <c r="AX1000" s="315"/>
      <c r="AY1000" s="215"/>
      <c r="AZ1000" s="131"/>
      <c r="BA1000" s="131"/>
      <c r="BB1000" s="131"/>
      <c r="BC1000" s="223"/>
      <c r="BD1000" s="223"/>
      <c r="BE1000" s="223"/>
      <c r="BF1000" s="151"/>
      <c r="BG1000" s="151"/>
      <c r="BH1000" s="151"/>
      <c r="BI1000" s="151"/>
      <c r="BJ1000" s="151"/>
      <c r="BK1000" s="151"/>
      <c r="BL1000" s="151"/>
      <c r="BM1000" s="151"/>
      <c r="BN1000" s="208"/>
      <c r="BO1000" s="92"/>
      <c r="BP1000" s="92"/>
      <c r="BQ1000" s="92"/>
      <c r="BR1000" s="92"/>
      <c r="BS1000" s="92"/>
      <c r="BT1000" s="92"/>
      <c r="BU1000" s="208"/>
      <c r="BV1000" s="315"/>
    </row>
    <row r="1001" spans="6:74"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315"/>
      <c r="AU1001" s="208"/>
      <c r="AV1001" s="92"/>
      <c r="AW1001" s="92"/>
      <c r="AX1001" s="315"/>
      <c r="AY1001" s="215"/>
      <c r="AZ1001" s="131"/>
      <c r="BA1001" s="131"/>
      <c r="BB1001" s="131"/>
      <c r="BC1001" s="223"/>
      <c r="BD1001" s="223"/>
      <c r="BE1001" s="223"/>
      <c r="BF1001" s="151"/>
      <c r="BG1001" s="151"/>
      <c r="BH1001" s="151"/>
      <c r="BI1001" s="151"/>
      <c r="BJ1001" s="151"/>
      <c r="BK1001" s="151"/>
      <c r="BL1001" s="151"/>
      <c r="BM1001" s="151"/>
      <c r="BN1001" s="208"/>
      <c r="BO1001" s="92"/>
      <c r="BP1001" s="92"/>
      <c r="BQ1001" s="92"/>
      <c r="BR1001" s="92"/>
      <c r="BS1001" s="92"/>
      <c r="BT1001" s="92"/>
      <c r="BU1001" s="208"/>
      <c r="BV1001" s="315"/>
    </row>
    <row r="1002" spans="6:74"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315"/>
      <c r="AU1002" s="208"/>
      <c r="AV1002" s="92"/>
      <c r="AW1002" s="92"/>
      <c r="AX1002" s="315"/>
      <c r="AY1002" s="215"/>
      <c r="AZ1002" s="131"/>
      <c r="BA1002" s="131"/>
      <c r="BB1002" s="131"/>
      <c r="BC1002" s="223"/>
      <c r="BD1002" s="223"/>
      <c r="BE1002" s="223"/>
      <c r="BF1002" s="151"/>
      <c r="BG1002" s="151"/>
      <c r="BH1002" s="151"/>
      <c r="BI1002" s="151"/>
      <c r="BJ1002" s="151"/>
      <c r="BK1002" s="151"/>
      <c r="BL1002" s="151"/>
      <c r="BM1002" s="151"/>
      <c r="BN1002" s="208"/>
      <c r="BO1002" s="92"/>
      <c r="BP1002" s="92"/>
      <c r="BQ1002" s="92"/>
      <c r="BR1002" s="92"/>
      <c r="BS1002" s="92"/>
      <c r="BT1002" s="92"/>
      <c r="BU1002" s="208"/>
      <c r="BV1002" s="315"/>
    </row>
    <row r="1003" spans="6:74"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315"/>
      <c r="AU1003" s="208"/>
      <c r="AV1003" s="92"/>
      <c r="AW1003" s="92"/>
      <c r="AX1003" s="315"/>
      <c r="AY1003" s="215"/>
      <c r="AZ1003" s="131"/>
      <c r="BA1003" s="131"/>
      <c r="BB1003" s="131"/>
      <c r="BC1003" s="223"/>
      <c r="BD1003" s="223"/>
      <c r="BE1003" s="223"/>
      <c r="BF1003" s="151"/>
      <c r="BG1003" s="151"/>
      <c r="BH1003" s="151"/>
      <c r="BI1003" s="151"/>
      <c r="BJ1003" s="151"/>
      <c r="BK1003" s="151"/>
      <c r="BL1003" s="151"/>
      <c r="BM1003" s="151"/>
      <c r="BN1003" s="208"/>
      <c r="BO1003" s="92"/>
      <c r="BP1003" s="92"/>
      <c r="BQ1003" s="92"/>
      <c r="BR1003" s="92"/>
      <c r="BS1003" s="92"/>
      <c r="BT1003" s="92"/>
      <c r="BU1003" s="208"/>
      <c r="BV1003" s="315"/>
    </row>
    <row r="1004" spans="6:74"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315"/>
      <c r="AU1004" s="208"/>
      <c r="AV1004" s="92"/>
      <c r="AW1004" s="92"/>
      <c r="AX1004" s="315"/>
      <c r="AY1004" s="215"/>
      <c r="AZ1004" s="131"/>
      <c r="BA1004" s="131"/>
      <c r="BB1004" s="131"/>
      <c r="BC1004" s="223"/>
      <c r="BD1004" s="223"/>
      <c r="BE1004" s="223"/>
      <c r="BF1004" s="151"/>
      <c r="BG1004" s="151"/>
      <c r="BH1004" s="151"/>
      <c r="BI1004" s="151"/>
      <c r="BJ1004" s="151"/>
      <c r="BK1004" s="151"/>
      <c r="BL1004" s="151"/>
      <c r="BM1004" s="151"/>
      <c r="BN1004" s="208"/>
      <c r="BO1004" s="92"/>
      <c r="BP1004" s="92"/>
      <c r="BQ1004" s="92"/>
      <c r="BR1004" s="92"/>
      <c r="BS1004" s="92"/>
      <c r="BT1004" s="92"/>
      <c r="BU1004" s="208"/>
      <c r="BV1004" s="315"/>
    </row>
    <row r="1005" spans="6:74"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315"/>
      <c r="AU1005" s="208"/>
      <c r="AV1005" s="92"/>
      <c r="AW1005" s="92"/>
      <c r="AX1005" s="315"/>
      <c r="AY1005" s="215"/>
      <c r="AZ1005" s="131"/>
      <c r="BA1005" s="131"/>
      <c r="BB1005" s="131"/>
      <c r="BC1005" s="223"/>
      <c r="BD1005" s="223"/>
      <c r="BE1005" s="223"/>
      <c r="BF1005" s="151"/>
      <c r="BG1005" s="151"/>
      <c r="BH1005" s="151"/>
      <c r="BI1005" s="151"/>
      <c r="BJ1005" s="151"/>
      <c r="BK1005" s="151"/>
      <c r="BL1005" s="151"/>
      <c r="BM1005" s="151"/>
      <c r="BN1005" s="208"/>
      <c r="BO1005" s="92"/>
      <c r="BP1005" s="92"/>
      <c r="BQ1005" s="92"/>
      <c r="BR1005" s="92"/>
      <c r="BS1005" s="92"/>
      <c r="BT1005" s="92"/>
      <c r="BU1005" s="208"/>
      <c r="BV1005" s="315"/>
    </row>
    <row r="1006" spans="6:74"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315"/>
      <c r="AU1006" s="208"/>
      <c r="AV1006" s="92"/>
      <c r="AW1006" s="92"/>
      <c r="AX1006" s="315"/>
      <c r="AY1006" s="215"/>
      <c r="AZ1006" s="131"/>
      <c r="BA1006" s="131"/>
      <c r="BB1006" s="131"/>
      <c r="BC1006" s="223"/>
      <c r="BD1006" s="223"/>
      <c r="BE1006" s="223"/>
      <c r="BF1006" s="151"/>
      <c r="BG1006" s="151"/>
      <c r="BH1006" s="151"/>
      <c r="BI1006" s="151"/>
      <c r="BJ1006" s="151"/>
      <c r="BK1006" s="151"/>
      <c r="BL1006" s="151"/>
      <c r="BM1006" s="151"/>
      <c r="BN1006" s="208"/>
      <c r="BO1006" s="92"/>
      <c r="BP1006" s="92"/>
      <c r="BQ1006" s="92"/>
      <c r="BR1006" s="92"/>
      <c r="BS1006" s="92"/>
      <c r="BT1006" s="92"/>
      <c r="BU1006" s="208"/>
      <c r="BV1006" s="315"/>
    </row>
    <row r="1007" spans="6:74"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315"/>
      <c r="AU1007" s="208"/>
      <c r="AV1007" s="92"/>
      <c r="AW1007" s="92"/>
      <c r="AX1007" s="315"/>
      <c r="AY1007" s="215"/>
      <c r="AZ1007" s="131"/>
      <c r="BA1007" s="131"/>
      <c r="BB1007" s="131"/>
      <c r="BC1007" s="223"/>
      <c r="BD1007" s="223"/>
      <c r="BE1007" s="223"/>
      <c r="BF1007" s="151"/>
      <c r="BG1007" s="151"/>
      <c r="BH1007" s="151"/>
      <c r="BI1007" s="151"/>
      <c r="BJ1007" s="151"/>
      <c r="BK1007" s="151"/>
      <c r="BL1007" s="151"/>
      <c r="BM1007" s="151"/>
      <c r="BN1007" s="208"/>
      <c r="BO1007" s="92"/>
      <c r="BP1007" s="92"/>
      <c r="BQ1007" s="92"/>
      <c r="BR1007" s="92"/>
      <c r="BS1007" s="92"/>
      <c r="BT1007" s="92"/>
      <c r="BU1007" s="208"/>
      <c r="BV1007" s="315"/>
    </row>
    <row r="1008" spans="6:74"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315"/>
      <c r="AU1008" s="208"/>
      <c r="AV1008" s="92"/>
      <c r="AW1008" s="92"/>
      <c r="AX1008" s="315"/>
      <c r="AY1008" s="215"/>
      <c r="AZ1008" s="131"/>
      <c r="BA1008" s="131"/>
      <c r="BB1008" s="131"/>
      <c r="BC1008" s="223"/>
      <c r="BD1008" s="223"/>
      <c r="BE1008" s="223"/>
      <c r="BF1008" s="151"/>
      <c r="BG1008" s="151"/>
      <c r="BH1008" s="151"/>
      <c r="BI1008" s="151"/>
      <c r="BJ1008" s="151"/>
      <c r="BK1008" s="151"/>
      <c r="BL1008" s="151"/>
      <c r="BM1008" s="151"/>
      <c r="BN1008" s="208"/>
      <c r="BO1008" s="92"/>
      <c r="BP1008" s="92"/>
      <c r="BQ1008" s="92"/>
      <c r="BR1008" s="92"/>
      <c r="BS1008" s="92"/>
      <c r="BT1008" s="92"/>
      <c r="BU1008" s="208"/>
      <c r="BV1008" s="315"/>
    </row>
    <row r="1009" spans="6:74"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315"/>
      <c r="AU1009" s="208"/>
      <c r="AV1009" s="92"/>
      <c r="AW1009" s="92"/>
      <c r="AX1009" s="315"/>
      <c r="AY1009" s="215"/>
      <c r="AZ1009" s="131"/>
      <c r="BA1009" s="131"/>
      <c r="BB1009" s="131"/>
      <c r="BC1009" s="223"/>
      <c r="BD1009" s="223"/>
      <c r="BE1009" s="223"/>
      <c r="BF1009" s="151"/>
      <c r="BG1009" s="151"/>
      <c r="BH1009" s="151"/>
      <c r="BI1009" s="151"/>
      <c r="BJ1009" s="151"/>
      <c r="BK1009" s="151"/>
      <c r="BL1009" s="151"/>
      <c r="BM1009" s="151"/>
      <c r="BN1009" s="208"/>
      <c r="BO1009" s="92"/>
      <c r="BP1009" s="92"/>
      <c r="BQ1009" s="92"/>
      <c r="BR1009" s="92"/>
      <c r="BS1009" s="92"/>
      <c r="BT1009" s="92"/>
      <c r="BU1009" s="208"/>
      <c r="BV1009" s="315"/>
    </row>
    <row r="1010" spans="6:74"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315"/>
      <c r="AU1010" s="208"/>
      <c r="AV1010" s="92"/>
      <c r="AW1010" s="92"/>
      <c r="AX1010" s="315"/>
      <c r="AY1010" s="215"/>
      <c r="AZ1010" s="131"/>
      <c r="BA1010" s="131"/>
      <c r="BB1010" s="131"/>
      <c r="BC1010" s="223"/>
      <c r="BD1010" s="223"/>
      <c r="BE1010" s="223"/>
      <c r="BF1010" s="151"/>
      <c r="BG1010" s="151"/>
      <c r="BH1010" s="151"/>
      <c r="BI1010" s="151"/>
      <c r="BJ1010" s="151"/>
      <c r="BK1010" s="151"/>
      <c r="BL1010" s="151"/>
      <c r="BM1010" s="151"/>
      <c r="BN1010" s="208"/>
      <c r="BO1010" s="92"/>
      <c r="BP1010" s="92"/>
      <c r="BQ1010" s="92"/>
      <c r="BR1010" s="92"/>
      <c r="BS1010" s="92"/>
      <c r="BT1010" s="92"/>
      <c r="BU1010" s="208"/>
      <c r="BV1010" s="315"/>
    </row>
    <row r="1011" spans="6:74"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315"/>
      <c r="AU1011" s="208"/>
      <c r="AV1011" s="92"/>
      <c r="AW1011" s="92"/>
      <c r="AX1011" s="315"/>
      <c r="AY1011" s="215"/>
      <c r="AZ1011" s="131"/>
      <c r="BA1011" s="131"/>
      <c r="BB1011" s="131"/>
      <c r="BC1011" s="223"/>
      <c r="BD1011" s="223"/>
      <c r="BE1011" s="223"/>
      <c r="BF1011" s="151"/>
      <c r="BG1011" s="151"/>
      <c r="BH1011" s="151"/>
      <c r="BI1011" s="151"/>
      <c r="BJ1011" s="151"/>
      <c r="BK1011" s="151"/>
      <c r="BL1011" s="151"/>
      <c r="BM1011" s="151"/>
      <c r="BN1011" s="208"/>
      <c r="BO1011" s="92"/>
      <c r="BP1011" s="92"/>
      <c r="BQ1011" s="92"/>
      <c r="BR1011" s="92"/>
      <c r="BS1011" s="92"/>
      <c r="BT1011" s="92"/>
      <c r="BU1011" s="208"/>
      <c r="BV1011" s="315"/>
    </row>
    <row r="1012" spans="6:74"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315"/>
      <c r="AU1012" s="208"/>
      <c r="AV1012" s="92"/>
      <c r="AW1012" s="92"/>
      <c r="AX1012" s="315"/>
      <c r="AY1012" s="215"/>
      <c r="AZ1012" s="131"/>
      <c r="BA1012" s="131"/>
      <c r="BB1012" s="131"/>
      <c r="BC1012" s="223"/>
      <c r="BD1012" s="223"/>
      <c r="BE1012" s="223"/>
      <c r="BF1012" s="151"/>
      <c r="BG1012" s="151"/>
      <c r="BH1012" s="151"/>
      <c r="BI1012" s="151"/>
      <c r="BJ1012" s="151"/>
      <c r="BK1012" s="151"/>
      <c r="BL1012" s="151"/>
      <c r="BM1012" s="151"/>
      <c r="BN1012" s="208"/>
      <c r="BO1012" s="92"/>
      <c r="BP1012" s="92"/>
      <c r="BQ1012" s="92"/>
      <c r="BR1012" s="92"/>
      <c r="BS1012" s="92"/>
      <c r="BT1012" s="92"/>
      <c r="BU1012" s="208"/>
      <c r="BV1012" s="315"/>
    </row>
    <row r="1013" spans="6:74"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315"/>
      <c r="AU1013" s="208"/>
      <c r="AV1013" s="92"/>
      <c r="AW1013" s="92"/>
      <c r="AX1013" s="315"/>
      <c r="AY1013" s="215"/>
      <c r="AZ1013" s="131"/>
      <c r="BA1013" s="131"/>
      <c r="BB1013" s="131"/>
      <c r="BC1013" s="223"/>
      <c r="BD1013" s="223"/>
      <c r="BE1013" s="223"/>
      <c r="BF1013" s="151"/>
      <c r="BG1013" s="151"/>
      <c r="BH1013" s="151"/>
      <c r="BI1013" s="151"/>
      <c r="BJ1013" s="151"/>
      <c r="BK1013" s="151"/>
      <c r="BL1013" s="151"/>
      <c r="BM1013" s="151"/>
      <c r="BN1013" s="208"/>
      <c r="BO1013" s="92"/>
      <c r="BP1013" s="92"/>
      <c r="BQ1013" s="92"/>
      <c r="BR1013" s="92"/>
      <c r="BS1013" s="92"/>
      <c r="BT1013" s="92"/>
      <c r="BU1013" s="208"/>
      <c r="BV1013" s="315"/>
    </row>
    <row r="1014" spans="6:74"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315"/>
      <c r="AU1014" s="208"/>
      <c r="AV1014" s="92"/>
      <c r="AW1014" s="92"/>
      <c r="AX1014" s="315"/>
      <c r="AY1014" s="215"/>
      <c r="AZ1014" s="131"/>
      <c r="BA1014" s="131"/>
      <c r="BB1014" s="131"/>
      <c r="BC1014" s="223"/>
      <c r="BD1014" s="223"/>
      <c r="BE1014" s="223"/>
      <c r="BF1014" s="151"/>
      <c r="BG1014" s="151"/>
      <c r="BH1014" s="151"/>
      <c r="BI1014" s="151"/>
      <c r="BJ1014" s="151"/>
      <c r="BK1014" s="151"/>
      <c r="BL1014" s="151"/>
      <c r="BM1014" s="151"/>
      <c r="BN1014" s="208"/>
      <c r="BO1014" s="92"/>
      <c r="BP1014" s="92"/>
      <c r="BQ1014" s="92"/>
      <c r="BR1014" s="92"/>
      <c r="BS1014" s="92"/>
      <c r="BT1014" s="92"/>
      <c r="BU1014" s="208"/>
      <c r="BV1014" s="315"/>
    </row>
    <row r="1015" spans="6:74"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315"/>
      <c r="AU1015" s="208"/>
      <c r="AV1015" s="92"/>
      <c r="AW1015" s="92"/>
      <c r="AX1015" s="315"/>
      <c r="AY1015" s="215"/>
      <c r="AZ1015" s="131"/>
      <c r="BA1015" s="131"/>
      <c r="BB1015" s="131"/>
      <c r="BC1015" s="223"/>
      <c r="BD1015" s="223"/>
      <c r="BE1015" s="223"/>
      <c r="BF1015" s="151"/>
      <c r="BG1015" s="151"/>
      <c r="BH1015" s="151"/>
      <c r="BI1015" s="151"/>
      <c r="BJ1015" s="151"/>
      <c r="BK1015" s="151"/>
      <c r="BL1015" s="151"/>
      <c r="BM1015" s="151"/>
      <c r="BN1015" s="208"/>
      <c r="BO1015" s="92"/>
      <c r="BP1015" s="92"/>
      <c r="BQ1015" s="92"/>
      <c r="BR1015" s="92"/>
      <c r="BS1015" s="92"/>
      <c r="BT1015" s="92"/>
      <c r="BU1015" s="208"/>
      <c r="BV1015" s="315"/>
    </row>
    <row r="1016" spans="6:74"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315"/>
      <c r="AU1016" s="208"/>
      <c r="AV1016" s="92"/>
      <c r="AW1016" s="92"/>
      <c r="AX1016" s="315"/>
      <c r="AY1016" s="215"/>
      <c r="AZ1016" s="131"/>
      <c r="BA1016" s="131"/>
      <c r="BB1016" s="131"/>
      <c r="BC1016" s="223"/>
      <c r="BD1016" s="223"/>
      <c r="BE1016" s="223"/>
      <c r="BF1016" s="151"/>
      <c r="BG1016" s="151"/>
      <c r="BH1016" s="151"/>
      <c r="BI1016" s="151"/>
      <c r="BJ1016" s="151"/>
      <c r="BK1016" s="151"/>
      <c r="BL1016" s="151"/>
      <c r="BM1016" s="151"/>
      <c r="BN1016" s="208"/>
      <c r="BO1016" s="92"/>
      <c r="BP1016" s="92"/>
      <c r="BQ1016" s="92"/>
      <c r="BR1016" s="92"/>
      <c r="BS1016" s="92"/>
      <c r="BT1016" s="92"/>
      <c r="BU1016" s="208"/>
      <c r="BV1016" s="315"/>
    </row>
    <row r="1017" spans="6:74"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315"/>
      <c r="AU1017" s="208"/>
      <c r="AV1017" s="92"/>
      <c r="AW1017" s="92"/>
      <c r="AX1017" s="315"/>
      <c r="AY1017" s="215"/>
      <c r="AZ1017" s="131"/>
      <c r="BA1017" s="131"/>
      <c r="BB1017" s="131"/>
      <c r="BC1017" s="223"/>
      <c r="BD1017" s="223"/>
      <c r="BE1017" s="223"/>
      <c r="BF1017" s="151"/>
      <c r="BG1017" s="151"/>
      <c r="BH1017" s="151"/>
      <c r="BI1017" s="151"/>
      <c r="BJ1017" s="151"/>
      <c r="BK1017" s="151"/>
      <c r="BL1017" s="151"/>
      <c r="BM1017" s="151"/>
      <c r="BN1017" s="208"/>
      <c r="BO1017" s="92"/>
      <c r="BP1017" s="92"/>
      <c r="BQ1017" s="92"/>
      <c r="BR1017" s="92"/>
      <c r="BS1017" s="92"/>
      <c r="BT1017" s="92"/>
      <c r="BU1017" s="208"/>
      <c r="BV1017" s="315"/>
    </row>
    <row r="1018" spans="6:74"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315"/>
      <c r="AU1018" s="208"/>
      <c r="AV1018" s="92"/>
      <c r="AW1018" s="92"/>
      <c r="AX1018" s="315"/>
      <c r="AY1018" s="215"/>
      <c r="AZ1018" s="131"/>
      <c r="BA1018" s="131"/>
      <c r="BB1018" s="131"/>
      <c r="BC1018" s="223"/>
      <c r="BD1018" s="223"/>
      <c r="BE1018" s="223"/>
      <c r="BF1018" s="151"/>
      <c r="BG1018" s="151"/>
      <c r="BH1018" s="151"/>
      <c r="BI1018" s="151"/>
      <c r="BJ1018" s="151"/>
      <c r="BK1018" s="151"/>
      <c r="BL1018" s="151"/>
      <c r="BM1018" s="151"/>
      <c r="BN1018" s="208"/>
      <c r="BO1018" s="92"/>
      <c r="BP1018" s="92"/>
      <c r="BQ1018" s="92"/>
      <c r="BR1018" s="92"/>
      <c r="BS1018" s="92"/>
      <c r="BT1018" s="92"/>
      <c r="BU1018" s="208"/>
      <c r="BV1018" s="315"/>
    </row>
    <row r="1019" spans="6:74"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315"/>
      <c r="AU1019" s="208"/>
      <c r="AV1019" s="92"/>
      <c r="AW1019" s="92"/>
      <c r="AX1019" s="315"/>
      <c r="AY1019" s="215"/>
      <c r="AZ1019" s="131"/>
      <c r="BA1019" s="131"/>
      <c r="BB1019" s="131"/>
      <c r="BC1019" s="223"/>
      <c r="BD1019" s="223"/>
      <c r="BE1019" s="223"/>
      <c r="BF1019" s="151"/>
      <c r="BG1019" s="151"/>
      <c r="BH1019" s="151"/>
      <c r="BI1019" s="151"/>
      <c r="BJ1019" s="151"/>
      <c r="BK1019" s="151"/>
      <c r="BL1019" s="151"/>
      <c r="BM1019" s="151"/>
      <c r="BN1019" s="208"/>
      <c r="BO1019" s="92"/>
      <c r="BP1019" s="92"/>
      <c r="BQ1019" s="92"/>
      <c r="BR1019" s="92"/>
      <c r="BS1019" s="92"/>
      <c r="BT1019" s="92"/>
      <c r="BU1019" s="208"/>
      <c r="BV1019" s="315"/>
    </row>
    <row r="1020" spans="6:74"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315"/>
      <c r="AU1020" s="208"/>
      <c r="AV1020" s="92"/>
      <c r="AW1020" s="92"/>
      <c r="AX1020" s="315"/>
      <c r="AY1020" s="215"/>
      <c r="AZ1020" s="131"/>
      <c r="BA1020" s="131"/>
      <c r="BB1020" s="131"/>
      <c r="BC1020" s="223"/>
      <c r="BD1020" s="223"/>
      <c r="BE1020" s="223"/>
      <c r="BF1020" s="151"/>
      <c r="BG1020" s="151"/>
      <c r="BH1020" s="151"/>
      <c r="BI1020" s="151"/>
      <c r="BJ1020" s="151"/>
      <c r="BK1020" s="151"/>
      <c r="BL1020" s="151"/>
      <c r="BM1020" s="151"/>
      <c r="BN1020" s="208"/>
      <c r="BO1020" s="92"/>
      <c r="BP1020" s="92"/>
      <c r="BQ1020" s="92"/>
      <c r="BR1020" s="92"/>
      <c r="BS1020" s="92"/>
      <c r="BT1020" s="92"/>
      <c r="BU1020" s="208"/>
      <c r="BV1020" s="315"/>
    </row>
    <row r="1021" spans="6:74"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315"/>
      <c r="AU1021" s="208"/>
      <c r="AV1021" s="92"/>
      <c r="AW1021" s="92"/>
      <c r="AX1021" s="315"/>
      <c r="AY1021" s="215"/>
      <c r="AZ1021" s="131"/>
      <c r="BA1021" s="131"/>
      <c r="BB1021" s="131"/>
      <c r="BC1021" s="223"/>
      <c r="BD1021" s="223"/>
      <c r="BE1021" s="223"/>
      <c r="BF1021" s="151"/>
      <c r="BG1021" s="151"/>
      <c r="BH1021" s="151"/>
      <c r="BI1021" s="151"/>
      <c r="BJ1021" s="151"/>
      <c r="BK1021" s="151"/>
      <c r="BL1021" s="151"/>
      <c r="BM1021" s="151"/>
      <c r="BN1021" s="208"/>
      <c r="BO1021" s="92"/>
      <c r="BP1021" s="92"/>
      <c r="BQ1021" s="92"/>
      <c r="BR1021" s="92"/>
      <c r="BS1021" s="92"/>
      <c r="BT1021" s="92"/>
      <c r="BU1021" s="208"/>
      <c r="BV1021" s="315"/>
    </row>
    <row r="1022" spans="6:74"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315"/>
      <c r="AU1022" s="208"/>
      <c r="AV1022" s="92"/>
      <c r="AW1022" s="92"/>
      <c r="AX1022" s="315"/>
      <c r="AY1022" s="215"/>
      <c r="AZ1022" s="131"/>
      <c r="BA1022" s="131"/>
      <c r="BB1022" s="131"/>
      <c r="BC1022" s="223"/>
      <c r="BD1022" s="223"/>
      <c r="BE1022" s="223"/>
      <c r="BF1022" s="151"/>
      <c r="BG1022" s="151"/>
      <c r="BH1022" s="151"/>
      <c r="BI1022" s="151"/>
      <c r="BJ1022" s="151"/>
      <c r="BK1022" s="151"/>
      <c r="BL1022" s="151"/>
      <c r="BM1022" s="151"/>
      <c r="BN1022" s="208"/>
      <c r="BO1022" s="92"/>
      <c r="BP1022" s="92"/>
      <c r="BQ1022" s="92"/>
      <c r="BR1022" s="92"/>
      <c r="BS1022" s="92"/>
      <c r="BT1022" s="92"/>
      <c r="BU1022" s="208"/>
      <c r="BV1022" s="315"/>
    </row>
    <row r="1023" spans="6:74"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315"/>
      <c r="AU1023" s="208"/>
      <c r="AV1023" s="92"/>
      <c r="AW1023" s="92"/>
      <c r="AX1023" s="315"/>
      <c r="AY1023" s="215"/>
      <c r="AZ1023" s="131"/>
      <c r="BA1023" s="131"/>
      <c r="BB1023" s="131"/>
      <c r="BC1023" s="223"/>
      <c r="BD1023" s="223"/>
      <c r="BE1023" s="223"/>
      <c r="BF1023" s="151"/>
      <c r="BG1023" s="151"/>
      <c r="BH1023" s="151"/>
      <c r="BI1023" s="151"/>
      <c r="BJ1023" s="151"/>
      <c r="BK1023" s="151"/>
      <c r="BL1023" s="151"/>
      <c r="BM1023" s="151"/>
      <c r="BN1023" s="208"/>
      <c r="BO1023" s="92"/>
      <c r="BP1023" s="92"/>
      <c r="BQ1023" s="92"/>
      <c r="BR1023" s="92"/>
      <c r="BS1023" s="92"/>
      <c r="BT1023" s="92"/>
      <c r="BU1023" s="208"/>
      <c r="BV1023" s="315"/>
    </row>
    <row r="1024" spans="6:74"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315"/>
      <c r="AU1024" s="208"/>
      <c r="AV1024" s="92"/>
      <c r="AW1024" s="92"/>
      <c r="AX1024" s="315"/>
      <c r="AY1024" s="215"/>
      <c r="AZ1024" s="131"/>
      <c r="BA1024" s="131"/>
      <c r="BB1024" s="131"/>
      <c r="BC1024" s="223"/>
      <c r="BD1024" s="223"/>
      <c r="BE1024" s="223"/>
      <c r="BF1024" s="151"/>
      <c r="BG1024" s="151"/>
      <c r="BH1024" s="151"/>
      <c r="BI1024" s="151"/>
      <c r="BJ1024" s="151"/>
      <c r="BK1024" s="151"/>
      <c r="BL1024" s="151"/>
      <c r="BM1024" s="151"/>
      <c r="BN1024" s="208"/>
      <c r="BO1024" s="92"/>
      <c r="BP1024" s="92"/>
      <c r="BQ1024" s="92"/>
      <c r="BR1024" s="92"/>
      <c r="BS1024" s="92"/>
      <c r="BT1024" s="92"/>
      <c r="BU1024" s="208"/>
      <c r="BV1024" s="315"/>
    </row>
    <row r="1025" spans="6:74"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315"/>
      <c r="AU1025" s="208"/>
      <c r="AV1025" s="92"/>
      <c r="AW1025" s="92"/>
      <c r="AX1025" s="315"/>
      <c r="AY1025" s="215"/>
      <c r="AZ1025" s="131"/>
      <c r="BA1025" s="131"/>
      <c r="BB1025" s="131"/>
      <c r="BC1025" s="223"/>
      <c r="BD1025" s="223"/>
      <c r="BE1025" s="223"/>
      <c r="BF1025" s="151"/>
      <c r="BG1025" s="151"/>
      <c r="BH1025" s="151"/>
      <c r="BI1025" s="151"/>
      <c r="BJ1025" s="151"/>
      <c r="BK1025" s="151"/>
      <c r="BL1025" s="151"/>
      <c r="BM1025" s="151"/>
      <c r="BN1025" s="208"/>
      <c r="BO1025" s="92"/>
      <c r="BP1025" s="92"/>
      <c r="BQ1025" s="92"/>
      <c r="BR1025" s="92"/>
      <c r="BS1025" s="92"/>
      <c r="BT1025" s="92"/>
      <c r="BU1025" s="208"/>
      <c r="BV1025" s="315"/>
    </row>
    <row r="1026" spans="6:74"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315"/>
      <c r="AU1026" s="208"/>
      <c r="AV1026" s="92"/>
      <c r="AW1026" s="92"/>
      <c r="AX1026" s="315"/>
      <c r="AY1026" s="215"/>
      <c r="AZ1026" s="131"/>
      <c r="BA1026" s="131"/>
      <c r="BB1026" s="131"/>
      <c r="BC1026" s="223"/>
      <c r="BD1026" s="223"/>
      <c r="BE1026" s="223"/>
      <c r="BF1026" s="151"/>
      <c r="BG1026" s="151"/>
      <c r="BH1026" s="151"/>
      <c r="BI1026" s="151"/>
      <c r="BJ1026" s="151"/>
      <c r="BK1026" s="151"/>
      <c r="BL1026" s="151"/>
      <c r="BM1026" s="151"/>
      <c r="BN1026" s="208"/>
      <c r="BO1026" s="92"/>
      <c r="BP1026" s="92"/>
      <c r="BQ1026" s="92"/>
      <c r="BR1026" s="92"/>
      <c r="BS1026" s="92"/>
      <c r="BT1026" s="92"/>
      <c r="BU1026" s="208"/>
      <c r="BV1026" s="315"/>
    </row>
    <row r="1027" spans="6:74"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315"/>
      <c r="AU1027" s="208"/>
      <c r="AV1027" s="92"/>
      <c r="AW1027" s="92"/>
      <c r="AX1027" s="315"/>
      <c r="AY1027" s="215"/>
      <c r="AZ1027" s="131"/>
      <c r="BA1027" s="131"/>
      <c r="BB1027" s="131"/>
      <c r="BC1027" s="223"/>
      <c r="BD1027" s="223"/>
      <c r="BE1027" s="223"/>
      <c r="BF1027" s="151"/>
      <c r="BG1027" s="151"/>
      <c r="BH1027" s="151"/>
      <c r="BI1027" s="151"/>
      <c r="BJ1027" s="151"/>
      <c r="BK1027" s="151"/>
      <c r="BL1027" s="151"/>
      <c r="BM1027" s="151"/>
      <c r="BN1027" s="208"/>
      <c r="BO1027" s="92"/>
      <c r="BP1027" s="92"/>
      <c r="BQ1027" s="92"/>
      <c r="BR1027" s="92"/>
      <c r="BS1027" s="92"/>
      <c r="BT1027" s="92"/>
      <c r="BU1027" s="208"/>
      <c r="BV1027" s="315"/>
    </row>
    <row r="1028" spans="6:74"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315"/>
      <c r="AU1028" s="208"/>
      <c r="AV1028" s="92"/>
      <c r="AW1028" s="92"/>
      <c r="AX1028" s="315"/>
      <c r="AY1028" s="215"/>
      <c r="AZ1028" s="131"/>
      <c r="BA1028" s="131"/>
      <c r="BB1028" s="131"/>
      <c r="BC1028" s="223"/>
      <c r="BD1028" s="223"/>
      <c r="BE1028" s="223"/>
      <c r="BF1028" s="151"/>
      <c r="BG1028" s="151"/>
      <c r="BH1028" s="151"/>
      <c r="BI1028" s="151"/>
      <c r="BJ1028" s="151"/>
      <c r="BK1028" s="151"/>
      <c r="BL1028" s="151"/>
      <c r="BM1028" s="151"/>
      <c r="BN1028" s="208"/>
      <c r="BO1028" s="92"/>
      <c r="BP1028" s="92"/>
      <c r="BQ1028" s="92"/>
      <c r="BR1028" s="92"/>
      <c r="BS1028" s="92"/>
      <c r="BT1028" s="92"/>
      <c r="BU1028" s="208"/>
      <c r="BV1028" s="315"/>
    </row>
    <row r="1029" spans="6:74"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315"/>
      <c r="AU1029" s="208"/>
      <c r="AV1029" s="92"/>
      <c r="AW1029" s="92"/>
      <c r="AX1029" s="315"/>
      <c r="AY1029" s="215"/>
      <c r="AZ1029" s="131"/>
      <c r="BA1029" s="131"/>
      <c r="BB1029" s="131"/>
      <c r="BC1029" s="223"/>
      <c r="BD1029" s="223"/>
      <c r="BE1029" s="223"/>
      <c r="BF1029" s="151"/>
      <c r="BG1029" s="151"/>
      <c r="BH1029" s="151"/>
      <c r="BI1029" s="151"/>
      <c r="BJ1029" s="151"/>
      <c r="BK1029" s="151"/>
      <c r="BL1029" s="151"/>
      <c r="BM1029" s="151"/>
      <c r="BN1029" s="208"/>
      <c r="BO1029" s="92"/>
      <c r="BP1029" s="92"/>
      <c r="BQ1029" s="92"/>
      <c r="BR1029" s="92"/>
      <c r="BS1029" s="92"/>
      <c r="BT1029" s="92"/>
      <c r="BU1029" s="208"/>
      <c r="BV1029" s="315"/>
    </row>
    <row r="1030" spans="6:74"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315"/>
      <c r="AU1030" s="208"/>
      <c r="AV1030" s="92"/>
      <c r="AW1030" s="92"/>
      <c r="AX1030" s="315"/>
      <c r="AY1030" s="215"/>
      <c r="AZ1030" s="131"/>
      <c r="BA1030" s="131"/>
      <c r="BB1030" s="131"/>
      <c r="BC1030" s="223"/>
      <c r="BD1030" s="223"/>
      <c r="BE1030" s="223"/>
      <c r="BF1030" s="151"/>
      <c r="BG1030" s="151"/>
      <c r="BH1030" s="151"/>
      <c r="BI1030" s="151"/>
      <c r="BJ1030" s="151"/>
      <c r="BK1030" s="151"/>
      <c r="BL1030" s="151"/>
      <c r="BM1030" s="151"/>
      <c r="BN1030" s="208"/>
      <c r="BO1030" s="92"/>
      <c r="BP1030" s="92"/>
      <c r="BQ1030" s="92"/>
      <c r="BR1030" s="92"/>
      <c r="BS1030" s="92"/>
      <c r="BT1030" s="92"/>
      <c r="BU1030" s="208"/>
      <c r="BV1030" s="315"/>
    </row>
    <row r="1031" spans="6:74"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315"/>
      <c r="AU1031" s="208"/>
      <c r="AV1031" s="92"/>
      <c r="AW1031" s="92"/>
      <c r="AX1031" s="315"/>
      <c r="AY1031" s="215"/>
      <c r="AZ1031" s="131"/>
      <c r="BA1031" s="131"/>
      <c r="BB1031" s="131"/>
      <c r="BC1031" s="223"/>
      <c r="BD1031" s="223"/>
      <c r="BE1031" s="223"/>
      <c r="BF1031" s="151"/>
      <c r="BG1031" s="151"/>
      <c r="BH1031" s="151"/>
      <c r="BI1031" s="151"/>
      <c r="BJ1031" s="151"/>
      <c r="BK1031" s="151"/>
      <c r="BL1031" s="151"/>
      <c r="BM1031" s="151"/>
      <c r="BN1031" s="208"/>
      <c r="BO1031" s="92"/>
      <c r="BP1031" s="92"/>
      <c r="BQ1031" s="92"/>
      <c r="BR1031" s="92"/>
      <c r="BS1031" s="92"/>
      <c r="BT1031" s="92"/>
      <c r="BU1031" s="208"/>
      <c r="BV1031" s="315"/>
    </row>
    <row r="1032" spans="6:74"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315"/>
      <c r="AU1032" s="208"/>
      <c r="AV1032" s="92"/>
      <c r="AW1032" s="92"/>
      <c r="AX1032" s="315"/>
      <c r="AY1032" s="215"/>
      <c r="AZ1032" s="131"/>
      <c r="BA1032" s="131"/>
      <c r="BB1032" s="131"/>
      <c r="BC1032" s="223"/>
      <c r="BD1032" s="223"/>
      <c r="BE1032" s="223"/>
      <c r="BF1032" s="151"/>
      <c r="BG1032" s="151"/>
      <c r="BH1032" s="151"/>
      <c r="BI1032" s="151"/>
      <c r="BJ1032" s="151"/>
      <c r="BK1032" s="151"/>
      <c r="BL1032" s="151"/>
      <c r="BM1032" s="151"/>
      <c r="BN1032" s="208"/>
      <c r="BO1032" s="92"/>
      <c r="BP1032" s="92"/>
      <c r="BQ1032" s="92"/>
      <c r="BR1032" s="92"/>
      <c r="BS1032" s="92"/>
      <c r="BT1032" s="92"/>
      <c r="BU1032" s="208"/>
      <c r="BV1032" s="315"/>
    </row>
    <row r="1033" spans="6:74"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315"/>
      <c r="AU1033" s="208"/>
      <c r="AV1033" s="92"/>
      <c r="AW1033" s="92"/>
      <c r="AX1033" s="315"/>
      <c r="AY1033" s="215"/>
      <c r="AZ1033" s="131"/>
      <c r="BA1033" s="131"/>
      <c r="BB1033" s="131"/>
      <c r="BC1033" s="223"/>
      <c r="BD1033" s="223"/>
      <c r="BE1033" s="223"/>
      <c r="BF1033" s="151"/>
      <c r="BG1033" s="151"/>
      <c r="BH1033" s="151"/>
      <c r="BI1033" s="151"/>
      <c r="BJ1033" s="151"/>
      <c r="BK1033" s="151"/>
      <c r="BL1033" s="151"/>
      <c r="BM1033" s="151"/>
      <c r="BN1033" s="208"/>
      <c r="BO1033" s="92"/>
      <c r="BP1033" s="92"/>
      <c r="BQ1033" s="92"/>
      <c r="BR1033" s="92"/>
      <c r="BS1033" s="92"/>
      <c r="BT1033" s="92"/>
      <c r="BU1033" s="208"/>
      <c r="BV1033" s="315"/>
    </row>
    <row r="1034" spans="6:74"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315"/>
      <c r="AU1034" s="208"/>
      <c r="AV1034" s="92"/>
      <c r="AW1034" s="92"/>
      <c r="AX1034" s="315"/>
      <c r="AY1034" s="215"/>
      <c r="AZ1034" s="131"/>
      <c r="BA1034" s="131"/>
      <c r="BB1034" s="131"/>
      <c r="BC1034" s="223"/>
      <c r="BD1034" s="223"/>
      <c r="BE1034" s="223"/>
      <c r="BF1034" s="151"/>
      <c r="BG1034" s="151"/>
      <c r="BH1034" s="151"/>
      <c r="BI1034" s="151"/>
      <c r="BJ1034" s="151"/>
      <c r="BK1034" s="151"/>
      <c r="BL1034" s="151"/>
      <c r="BM1034" s="151"/>
      <c r="BN1034" s="208"/>
      <c r="BO1034" s="92"/>
      <c r="BP1034" s="92"/>
      <c r="BQ1034" s="92"/>
      <c r="BR1034" s="92"/>
      <c r="BS1034" s="92"/>
      <c r="BT1034" s="92"/>
      <c r="BU1034" s="208"/>
      <c r="BV1034" s="315"/>
    </row>
    <row r="1035" spans="6:74"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315"/>
      <c r="AU1035" s="208"/>
      <c r="AV1035" s="92"/>
      <c r="AW1035" s="92"/>
      <c r="AX1035" s="315"/>
      <c r="AY1035" s="215"/>
      <c r="AZ1035" s="131"/>
      <c r="BA1035" s="131"/>
      <c r="BB1035" s="131"/>
      <c r="BC1035" s="223"/>
      <c r="BD1035" s="223"/>
      <c r="BE1035" s="223"/>
      <c r="BF1035" s="151"/>
      <c r="BG1035" s="151"/>
      <c r="BH1035" s="151"/>
      <c r="BI1035" s="151"/>
      <c r="BJ1035" s="151"/>
      <c r="BK1035" s="151"/>
      <c r="BL1035" s="151"/>
      <c r="BM1035" s="151"/>
      <c r="BN1035" s="208"/>
      <c r="BO1035" s="92"/>
      <c r="BP1035" s="92"/>
      <c r="BQ1035" s="92"/>
      <c r="BR1035" s="92"/>
      <c r="BS1035" s="92"/>
      <c r="BT1035" s="92"/>
      <c r="BU1035" s="208"/>
      <c r="BV1035" s="315"/>
    </row>
    <row r="1036" spans="6:74"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315"/>
      <c r="AU1036" s="208"/>
      <c r="AV1036" s="92"/>
      <c r="AW1036" s="92"/>
      <c r="AX1036" s="315"/>
      <c r="AY1036" s="215"/>
      <c r="AZ1036" s="131"/>
      <c r="BA1036" s="131"/>
      <c r="BB1036" s="131"/>
      <c r="BC1036" s="223"/>
      <c r="BD1036" s="223"/>
      <c r="BE1036" s="223"/>
      <c r="BF1036" s="151"/>
      <c r="BG1036" s="151"/>
      <c r="BH1036" s="151"/>
      <c r="BI1036" s="151"/>
      <c r="BJ1036" s="151"/>
      <c r="BK1036" s="151"/>
      <c r="BL1036" s="151"/>
      <c r="BM1036" s="151"/>
      <c r="BN1036" s="208"/>
      <c r="BO1036" s="92"/>
      <c r="BP1036" s="92"/>
      <c r="BQ1036" s="92"/>
      <c r="BR1036" s="92"/>
      <c r="BS1036" s="92"/>
      <c r="BT1036" s="92"/>
      <c r="BU1036" s="208"/>
      <c r="BV1036" s="315"/>
    </row>
    <row r="1037" spans="6:74"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315"/>
      <c r="AU1037" s="208"/>
      <c r="AV1037" s="92"/>
      <c r="AW1037" s="92"/>
      <c r="AX1037" s="315"/>
      <c r="AY1037" s="215"/>
      <c r="AZ1037" s="131"/>
      <c r="BA1037" s="131"/>
      <c r="BB1037" s="131"/>
      <c r="BC1037" s="223"/>
      <c r="BD1037" s="223"/>
      <c r="BE1037" s="223"/>
      <c r="BF1037" s="151"/>
      <c r="BG1037" s="151"/>
      <c r="BH1037" s="151"/>
      <c r="BI1037" s="151"/>
      <c r="BJ1037" s="151"/>
      <c r="BK1037" s="151"/>
      <c r="BL1037" s="151"/>
      <c r="BM1037" s="151"/>
      <c r="BN1037" s="208"/>
      <c r="BO1037" s="92"/>
      <c r="BP1037" s="92"/>
      <c r="BQ1037" s="92"/>
      <c r="BR1037" s="92"/>
      <c r="BS1037" s="92"/>
      <c r="BT1037" s="92"/>
      <c r="BU1037" s="208"/>
      <c r="BV1037" s="315"/>
    </row>
    <row r="1038" spans="6:74"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315"/>
      <c r="AU1038" s="208"/>
      <c r="AV1038" s="92"/>
      <c r="AW1038" s="92"/>
      <c r="AX1038" s="315"/>
      <c r="AY1038" s="215"/>
      <c r="AZ1038" s="131"/>
      <c r="BA1038" s="131"/>
      <c r="BB1038" s="131"/>
      <c r="BC1038" s="223"/>
      <c r="BD1038" s="223"/>
      <c r="BE1038" s="223"/>
      <c r="BF1038" s="151"/>
      <c r="BG1038" s="151"/>
      <c r="BH1038" s="151"/>
      <c r="BI1038" s="151"/>
      <c r="BJ1038" s="151"/>
      <c r="BK1038" s="151"/>
      <c r="BL1038" s="151"/>
      <c r="BM1038" s="151"/>
      <c r="BN1038" s="208"/>
      <c r="BO1038" s="92"/>
      <c r="BP1038" s="92"/>
      <c r="BQ1038" s="92"/>
      <c r="BR1038" s="92"/>
      <c r="BS1038" s="92"/>
      <c r="BT1038" s="92"/>
      <c r="BU1038" s="208"/>
      <c r="BV1038" s="315"/>
    </row>
    <row r="1039" spans="6:74"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315"/>
      <c r="AU1039" s="208"/>
      <c r="AV1039" s="92"/>
      <c r="AW1039" s="92"/>
      <c r="AX1039" s="315"/>
      <c r="AY1039" s="215"/>
      <c r="AZ1039" s="131"/>
      <c r="BA1039" s="131"/>
      <c r="BB1039" s="131"/>
      <c r="BC1039" s="223"/>
      <c r="BD1039" s="223"/>
      <c r="BE1039" s="223"/>
      <c r="BF1039" s="151"/>
      <c r="BG1039" s="151"/>
      <c r="BH1039" s="151"/>
      <c r="BI1039" s="151"/>
      <c r="BJ1039" s="151"/>
      <c r="BK1039" s="151"/>
      <c r="BL1039" s="151"/>
      <c r="BM1039" s="151"/>
      <c r="BN1039" s="208"/>
      <c r="BO1039" s="92"/>
      <c r="BP1039" s="92"/>
      <c r="BQ1039" s="92"/>
      <c r="BR1039" s="92"/>
      <c r="BS1039" s="92"/>
      <c r="BT1039" s="92"/>
      <c r="BU1039" s="208"/>
      <c r="BV1039" s="315"/>
    </row>
    <row r="1040" spans="6:74"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315"/>
      <c r="AU1040" s="208"/>
      <c r="AV1040" s="92"/>
      <c r="AW1040" s="92"/>
      <c r="AX1040" s="315"/>
      <c r="AY1040" s="215"/>
      <c r="AZ1040" s="131"/>
      <c r="BA1040" s="131"/>
      <c r="BB1040" s="131"/>
      <c r="BC1040" s="223"/>
      <c r="BD1040" s="223"/>
      <c r="BE1040" s="223"/>
      <c r="BF1040" s="151"/>
      <c r="BG1040" s="151"/>
      <c r="BH1040" s="151"/>
      <c r="BI1040" s="151"/>
      <c r="BJ1040" s="151"/>
      <c r="BK1040" s="151"/>
      <c r="BL1040" s="151"/>
      <c r="BM1040" s="151"/>
      <c r="BN1040" s="208"/>
      <c r="BO1040" s="92"/>
      <c r="BP1040" s="92"/>
      <c r="BQ1040" s="92"/>
      <c r="BR1040" s="92"/>
      <c r="BS1040" s="92"/>
      <c r="BT1040" s="92"/>
      <c r="BU1040" s="208"/>
      <c r="BV1040" s="315"/>
    </row>
    <row r="1041" spans="6:74"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315"/>
      <c r="AU1041" s="208"/>
      <c r="AV1041" s="92"/>
      <c r="AW1041" s="92"/>
      <c r="AX1041" s="315"/>
      <c r="AY1041" s="215"/>
      <c r="AZ1041" s="131"/>
      <c r="BA1041" s="131"/>
      <c r="BB1041" s="131"/>
      <c r="BC1041" s="223"/>
      <c r="BD1041" s="223"/>
      <c r="BE1041" s="223"/>
      <c r="BF1041" s="151"/>
      <c r="BG1041" s="151"/>
      <c r="BH1041" s="151"/>
      <c r="BI1041" s="151"/>
      <c r="BJ1041" s="151"/>
      <c r="BK1041" s="151"/>
      <c r="BL1041" s="151"/>
      <c r="BM1041" s="151"/>
      <c r="BN1041" s="208"/>
      <c r="BO1041" s="92"/>
      <c r="BP1041" s="92"/>
      <c r="BQ1041" s="92"/>
      <c r="BR1041" s="92"/>
      <c r="BS1041" s="92"/>
      <c r="BT1041" s="92"/>
      <c r="BU1041" s="208"/>
      <c r="BV1041" s="315"/>
    </row>
    <row r="1042" spans="6:74"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315"/>
      <c r="AU1042" s="208"/>
      <c r="AV1042" s="92"/>
      <c r="AW1042" s="92"/>
      <c r="AX1042" s="315"/>
      <c r="AY1042" s="215"/>
      <c r="AZ1042" s="131"/>
      <c r="BA1042" s="131"/>
      <c r="BB1042" s="131"/>
      <c r="BC1042" s="223"/>
      <c r="BD1042" s="223"/>
      <c r="BE1042" s="223"/>
      <c r="BF1042" s="151"/>
      <c r="BG1042" s="151"/>
      <c r="BH1042" s="151"/>
      <c r="BI1042" s="151"/>
      <c r="BJ1042" s="151"/>
      <c r="BK1042" s="151"/>
      <c r="BL1042" s="151"/>
      <c r="BM1042" s="151"/>
      <c r="BN1042" s="208"/>
      <c r="BO1042" s="92"/>
      <c r="BP1042" s="92"/>
      <c r="BQ1042" s="92"/>
      <c r="BR1042" s="92"/>
      <c r="BS1042" s="92"/>
      <c r="BT1042" s="92"/>
      <c r="BU1042" s="208"/>
      <c r="BV1042" s="315"/>
    </row>
    <row r="1043" spans="6:74"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315"/>
      <c r="AU1043" s="208"/>
      <c r="AV1043" s="92"/>
      <c r="AW1043" s="92"/>
      <c r="AX1043" s="315"/>
      <c r="AY1043" s="215"/>
      <c r="AZ1043" s="131"/>
      <c r="BA1043" s="131"/>
      <c r="BB1043" s="131"/>
      <c r="BC1043" s="223"/>
      <c r="BD1043" s="223"/>
      <c r="BE1043" s="223"/>
      <c r="BF1043" s="151"/>
      <c r="BG1043" s="151"/>
      <c r="BH1043" s="151"/>
      <c r="BI1043" s="151"/>
      <c r="BJ1043" s="151"/>
      <c r="BK1043" s="151"/>
      <c r="BL1043" s="151"/>
      <c r="BM1043" s="151"/>
      <c r="BN1043" s="208"/>
      <c r="BO1043" s="92"/>
      <c r="BP1043" s="92"/>
      <c r="BQ1043" s="92"/>
      <c r="BR1043" s="92"/>
      <c r="BS1043" s="92"/>
      <c r="BT1043" s="92"/>
      <c r="BU1043" s="208"/>
      <c r="BV1043" s="315"/>
    </row>
    <row r="1044" spans="6:74"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315"/>
      <c r="AU1044" s="208"/>
      <c r="AV1044" s="92"/>
      <c r="AW1044" s="92"/>
      <c r="AX1044" s="315"/>
      <c r="AY1044" s="215"/>
      <c r="AZ1044" s="131"/>
      <c r="BA1044" s="131"/>
      <c r="BB1044" s="131"/>
      <c r="BC1044" s="223"/>
      <c r="BD1044" s="223"/>
      <c r="BE1044" s="223"/>
      <c r="BF1044" s="151"/>
      <c r="BG1044" s="151"/>
      <c r="BH1044" s="151"/>
      <c r="BI1044" s="151"/>
      <c r="BJ1044" s="151"/>
      <c r="BK1044" s="151"/>
      <c r="BL1044" s="151"/>
      <c r="BM1044" s="151"/>
      <c r="BN1044" s="208"/>
      <c r="BO1044" s="92"/>
      <c r="BP1044" s="92"/>
      <c r="BQ1044" s="92"/>
      <c r="BR1044" s="92"/>
      <c r="BS1044" s="92"/>
      <c r="BT1044" s="92"/>
      <c r="BU1044" s="208"/>
      <c r="BV1044" s="315"/>
    </row>
    <row r="1045" spans="6:74"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315"/>
      <c r="AU1045" s="208"/>
      <c r="AV1045" s="92"/>
      <c r="AW1045" s="92"/>
      <c r="AX1045" s="315"/>
      <c r="AY1045" s="215"/>
      <c r="AZ1045" s="131"/>
      <c r="BA1045" s="131"/>
      <c r="BB1045" s="131"/>
      <c r="BC1045" s="223"/>
      <c r="BD1045" s="223"/>
      <c r="BE1045" s="223"/>
      <c r="BF1045" s="151"/>
      <c r="BG1045" s="151"/>
      <c r="BH1045" s="151"/>
      <c r="BI1045" s="151"/>
      <c r="BJ1045" s="151"/>
      <c r="BK1045" s="151"/>
      <c r="BL1045" s="151"/>
      <c r="BM1045" s="151"/>
      <c r="BN1045" s="208"/>
      <c r="BO1045" s="92"/>
      <c r="BP1045" s="92"/>
      <c r="BQ1045" s="92"/>
      <c r="BR1045" s="92"/>
      <c r="BS1045" s="92"/>
      <c r="BT1045" s="92"/>
      <c r="BU1045" s="208"/>
      <c r="BV1045" s="315"/>
    </row>
    <row r="1046" spans="6:74"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315"/>
      <c r="AU1046" s="208"/>
      <c r="AV1046" s="92"/>
      <c r="AW1046" s="92"/>
      <c r="AX1046" s="315"/>
      <c r="AY1046" s="215"/>
      <c r="AZ1046" s="131"/>
      <c r="BA1046" s="131"/>
      <c r="BB1046" s="131"/>
      <c r="BC1046" s="223"/>
      <c r="BD1046" s="223"/>
      <c r="BE1046" s="223"/>
      <c r="BF1046" s="151"/>
      <c r="BG1046" s="151"/>
      <c r="BH1046" s="151"/>
      <c r="BI1046" s="151"/>
      <c r="BJ1046" s="151"/>
      <c r="BK1046" s="151"/>
      <c r="BL1046" s="151"/>
      <c r="BM1046" s="151"/>
      <c r="BN1046" s="208"/>
      <c r="BO1046" s="92"/>
      <c r="BP1046" s="92"/>
      <c r="BQ1046" s="92"/>
      <c r="BR1046" s="92"/>
      <c r="BS1046" s="92"/>
      <c r="BT1046" s="92"/>
      <c r="BU1046" s="208"/>
      <c r="BV1046" s="315"/>
    </row>
    <row r="1047" spans="6:74"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315"/>
      <c r="AU1047" s="208"/>
      <c r="AV1047" s="92"/>
      <c r="AW1047" s="92"/>
      <c r="AX1047" s="315"/>
      <c r="AY1047" s="215"/>
      <c r="AZ1047" s="131"/>
      <c r="BA1047" s="131"/>
      <c r="BB1047" s="131"/>
      <c r="BC1047" s="223"/>
      <c r="BD1047" s="223"/>
      <c r="BE1047" s="223"/>
      <c r="BF1047" s="151"/>
      <c r="BG1047" s="151"/>
      <c r="BH1047" s="151"/>
      <c r="BI1047" s="151"/>
      <c r="BJ1047" s="151"/>
      <c r="BK1047" s="151"/>
      <c r="BL1047" s="151"/>
      <c r="BM1047" s="151"/>
      <c r="BN1047" s="208"/>
      <c r="BO1047" s="92"/>
      <c r="BP1047" s="92"/>
      <c r="BQ1047" s="92"/>
      <c r="BR1047" s="92"/>
      <c r="BS1047" s="92"/>
      <c r="BT1047" s="92"/>
      <c r="BU1047" s="208"/>
      <c r="BV1047" s="315"/>
    </row>
    <row r="1048" spans="6:74"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315"/>
      <c r="AU1048" s="208"/>
      <c r="AV1048" s="92"/>
      <c r="AW1048" s="92"/>
      <c r="AX1048" s="315"/>
      <c r="AY1048" s="215"/>
      <c r="AZ1048" s="131"/>
      <c r="BA1048" s="131"/>
      <c r="BB1048" s="131"/>
      <c r="BC1048" s="223"/>
      <c r="BD1048" s="223"/>
      <c r="BE1048" s="223"/>
      <c r="BF1048" s="151"/>
      <c r="BG1048" s="151"/>
      <c r="BH1048" s="151"/>
      <c r="BI1048" s="151"/>
      <c r="BJ1048" s="151"/>
      <c r="BK1048" s="151"/>
      <c r="BL1048" s="151"/>
      <c r="BM1048" s="151"/>
      <c r="BN1048" s="208"/>
      <c r="BO1048" s="92"/>
      <c r="BP1048" s="92"/>
      <c r="BQ1048" s="92"/>
      <c r="BR1048" s="92"/>
      <c r="BS1048" s="92"/>
      <c r="BT1048" s="92"/>
      <c r="BU1048" s="208"/>
      <c r="BV1048" s="315"/>
    </row>
    <row r="1049" spans="6:74"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315"/>
      <c r="AU1049" s="208"/>
      <c r="AV1049" s="92"/>
      <c r="AW1049" s="92"/>
      <c r="AX1049" s="315"/>
      <c r="AY1049" s="215"/>
      <c r="AZ1049" s="131"/>
      <c r="BA1049" s="131"/>
      <c r="BB1049" s="131"/>
      <c r="BC1049" s="223"/>
      <c r="BD1049" s="223"/>
      <c r="BE1049" s="223"/>
      <c r="BF1049" s="151"/>
      <c r="BG1049" s="151"/>
      <c r="BH1049" s="151"/>
      <c r="BI1049" s="151"/>
      <c r="BJ1049" s="151"/>
      <c r="BK1049" s="151"/>
      <c r="BL1049" s="151"/>
      <c r="BM1049" s="151"/>
      <c r="BN1049" s="208"/>
      <c r="BO1049" s="92"/>
      <c r="BP1049" s="92"/>
      <c r="BQ1049" s="92"/>
      <c r="BR1049" s="92"/>
      <c r="BS1049" s="92"/>
      <c r="BT1049" s="92"/>
      <c r="BU1049" s="208"/>
      <c r="BV1049" s="315"/>
    </row>
    <row r="1050" spans="6:74"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315"/>
      <c r="AU1050" s="208"/>
      <c r="AV1050" s="92"/>
      <c r="AW1050" s="92"/>
      <c r="AX1050" s="315"/>
      <c r="AY1050" s="215"/>
      <c r="AZ1050" s="131"/>
      <c r="BA1050" s="131"/>
      <c r="BB1050" s="131"/>
      <c r="BC1050" s="223"/>
      <c r="BD1050" s="223"/>
      <c r="BE1050" s="223"/>
      <c r="BF1050" s="151"/>
      <c r="BG1050" s="151"/>
      <c r="BH1050" s="151"/>
      <c r="BI1050" s="151"/>
      <c r="BJ1050" s="151"/>
      <c r="BK1050" s="151"/>
      <c r="BL1050" s="151"/>
      <c r="BM1050" s="151"/>
      <c r="BN1050" s="208"/>
      <c r="BO1050" s="92"/>
      <c r="BP1050" s="92"/>
      <c r="BQ1050" s="92"/>
      <c r="BR1050" s="92"/>
      <c r="BS1050" s="92"/>
      <c r="BT1050" s="92"/>
      <c r="BU1050" s="208"/>
      <c r="BV1050" s="315"/>
    </row>
    <row r="1051" spans="6:74"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315"/>
      <c r="AU1051" s="208"/>
      <c r="AV1051" s="92"/>
      <c r="AW1051" s="92"/>
      <c r="AX1051" s="315"/>
      <c r="AY1051" s="215"/>
      <c r="AZ1051" s="131"/>
      <c r="BA1051" s="131"/>
      <c r="BB1051" s="131"/>
      <c r="BC1051" s="223"/>
      <c r="BD1051" s="223"/>
      <c r="BE1051" s="223"/>
      <c r="BF1051" s="151"/>
      <c r="BG1051" s="151"/>
      <c r="BH1051" s="151"/>
      <c r="BI1051" s="151"/>
      <c r="BJ1051" s="151"/>
      <c r="BK1051" s="151"/>
      <c r="BL1051" s="151"/>
      <c r="BM1051" s="151"/>
      <c r="BN1051" s="208"/>
      <c r="BO1051" s="92"/>
      <c r="BP1051" s="92"/>
      <c r="BQ1051" s="92"/>
      <c r="BR1051" s="92"/>
      <c r="BS1051" s="92"/>
      <c r="BT1051" s="92"/>
      <c r="BU1051" s="208"/>
      <c r="BV1051" s="315"/>
    </row>
    <row r="1052" spans="6:74"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315"/>
      <c r="AU1052" s="208"/>
      <c r="AV1052" s="92"/>
      <c r="AW1052" s="92"/>
      <c r="AX1052" s="315"/>
      <c r="AY1052" s="215"/>
      <c r="AZ1052" s="131"/>
      <c r="BA1052" s="131"/>
      <c r="BB1052" s="131"/>
      <c r="BC1052" s="223"/>
      <c r="BD1052" s="223"/>
      <c r="BE1052" s="223"/>
      <c r="BF1052" s="151"/>
      <c r="BG1052" s="151"/>
      <c r="BH1052" s="151"/>
      <c r="BI1052" s="151"/>
      <c r="BJ1052" s="151"/>
      <c r="BK1052" s="151"/>
      <c r="BL1052" s="151"/>
      <c r="BM1052" s="151"/>
      <c r="BN1052" s="208"/>
      <c r="BO1052" s="92"/>
      <c r="BP1052" s="92"/>
      <c r="BQ1052" s="92"/>
      <c r="BR1052" s="92"/>
      <c r="BS1052" s="92"/>
      <c r="BT1052" s="92"/>
      <c r="BU1052" s="208"/>
      <c r="BV1052" s="315"/>
    </row>
    <row r="1053" spans="6:74"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315"/>
      <c r="AU1053" s="208"/>
      <c r="AV1053" s="92"/>
      <c r="AW1053" s="92"/>
      <c r="AX1053" s="315"/>
      <c r="AY1053" s="215"/>
      <c r="AZ1053" s="131"/>
      <c r="BA1053" s="131"/>
      <c r="BB1053" s="131"/>
      <c r="BC1053" s="223"/>
      <c r="BD1053" s="223"/>
      <c r="BE1053" s="223"/>
      <c r="BF1053" s="151"/>
      <c r="BG1053" s="151"/>
      <c r="BH1053" s="151"/>
      <c r="BI1053" s="151"/>
      <c r="BJ1053" s="151"/>
      <c r="BK1053" s="151"/>
      <c r="BL1053" s="151"/>
      <c r="BM1053" s="151"/>
      <c r="BN1053" s="208"/>
      <c r="BO1053" s="92"/>
      <c r="BP1053" s="92"/>
      <c r="BQ1053" s="92"/>
      <c r="BR1053" s="92"/>
      <c r="BS1053" s="92"/>
      <c r="BT1053" s="92"/>
      <c r="BU1053" s="208"/>
      <c r="BV1053" s="315"/>
    </row>
    <row r="1054" spans="6:74"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315"/>
      <c r="AU1054" s="208"/>
      <c r="AV1054" s="92"/>
      <c r="AW1054" s="92"/>
      <c r="AX1054" s="315"/>
      <c r="AY1054" s="215"/>
      <c r="AZ1054" s="131"/>
      <c r="BA1054" s="131"/>
      <c r="BB1054" s="131"/>
      <c r="BC1054" s="223"/>
      <c r="BD1054" s="223"/>
      <c r="BE1054" s="223"/>
      <c r="BF1054" s="151"/>
      <c r="BG1054" s="151"/>
      <c r="BH1054" s="151"/>
      <c r="BI1054" s="151"/>
      <c r="BJ1054" s="151"/>
      <c r="BK1054" s="151"/>
      <c r="BL1054" s="151"/>
      <c r="BM1054" s="151"/>
      <c r="BN1054" s="208"/>
      <c r="BO1054" s="92"/>
      <c r="BP1054" s="92"/>
      <c r="BQ1054" s="92"/>
      <c r="BR1054" s="92"/>
      <c r="BS1054" s="92"/>
      <c r="BT1054" s="92"/>
      <c r="BU1054" s="208"/>
      <c r="BV1054" s="315"/>
    </row>
    <row r="1055" spans="6:74"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315"/>
      <c r="AU1055" s="208"/>
      <c r="AV1055" s="92"/>
      <c r="AW1055" s="92"/>
      <c r="AX1055" s="315"/>
      <c r="AY1055" s="215"/>
      <c r="AZ1055" s="131"/>
      <c r="BA1055" s="131"/>
      <c r="BB1055" s="131"/>
      <c r="BC1055" s="223"/>
      <c r="BD1055" s="223"/>
      <c r="BE1055" s="223"/>
      <c r="BF1055" s="151"/>
      <c r="BG1055" s="151"/>
      <c r="BH1055" s="151"/>
      <c r="BI1055" s="151"/>
      <c r="BJ1055" s="151"/>
      <c r="BK1055" s="151"/>
      <c r="BL1055" s="151"/>
      <c r="BM1055" s="151"/>
      <c r="BN1055" s="208"/>
      <c r="BO1055" s="92"/>
      <c r="BP1055" s="92"/>
      <c r="BQ1055" s="92"/>
      <c r="BR1055" s="92"/>
      <c r="BS1055" s="92"/>
      <c r="BT1055" s="92"/>
      <c r="BU1055" s="208"/>
      <c r="BV1055" s="315"/>
    </row>
    <row r="1056" spans="6:74"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315"/>
      <c r="AU1056" s="208"/>
      <c r="AV1056" s="92"/>
      <c r="AW1056" s="92"/>
      <c r="AX1056" s="315"/>
      <c r="AY1056" s="215"/>
      <c r="AZ1056" s="131"/>
      <c r="BA1056" s="131"/>
      <c r="BB1056" s="131"/>
      <c r="BC1056" s="223"/>
      <c r="BD1056" s="223"/>
      <c r="BE1056" s="223"/>
      <c r="BF1056" s="151"/>
      <c r="BG1056" s="151"/>
      <c r="BH1056" s="151"/>
      <c r="BI1056" s="151"/>
      <c r="BJ1056" s="151"/>
      <c r="BK1056" s="151"/>
      <c r="BL1056" s="151"/>
      <c r="BM1056" s="151"/>
      <c r="BN1056" s="208"/>
      <c r="BO1056" s="92"/>
      <c r="BP1056" s="92"/>
      <c r="BQ1056" s="92"/>
      <c r="BR1056" s="92"/>
      <c r="BS1056" s="92"/>
      <c r="BT1056" s="92"/>
      <c r="BU1056" s="208"/>
      <c r="BV1056" s="315"/>
    </row>
    <row r="1057" spans="6:74"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315"/>
      <c r="AU1057" s="208"/>
      <c r="AV1057" s="92"/>
      <c r="AW1057" s="92"/>
      <c r="AX1057" s="315"/>
      <c r="AY1057" s="215"/>
      <c r="AZ1057" s="131"/>
      <c r="BA1057" s="131"/>
      <c r="BB1057" s="131"/>
      <c r="BC1057" s="223"/>
      <c r="BD1057" s="223"/>
      <c r="BE1057" s="223"/>
      <c r="BF1057" s="151"/>
      <c r="BG1057" s="151"/>
      <c r="BH1057" s="151"/>
      <c r="BI1057" s="151"/>
      <c r="BJ1057" s="151"/>
      <c r="BK1057" s="151"/>
      <c r="BL1057" s="151"/>
      <c r="BM1057" s="151"/>
      <c r="BN1057" s="208"/>
      <c r="BO1057" s="92"/>
      <c r="BP1057" s="92"/>
      <c r="BQ1057" s="92"/>
      <c r="BR1057" s="92"/>
      <c r="BS1057" s="92"/>
      <c r="BT1057" s="92"/>
      <c r="BU1057" s="208"/>
      <c r="BV1057" s="315"/>
    </row>
    <row r="1058" spans="6:74"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315"/>
      <c r="AU1058" s="208"/>
      <c r="AV1058" s="92"/>
      <c r="AW1058" s="92"/>
      <c r="AX1058" s="315"/>
      <c r="AY1058" s="215"/>
      <c r="AZ1058" s="131"/>
      <c r="BA1058" s="131"/>
      <c r="BB1058" s="131"/>
      <c r="BC1058" s="223"/>
      <c r="BD1058" s="223"/>
      <c r="BE1058" s="223"/>
      <c r="BF1058" s="151"/>
      <c r="BG1058" s="151"/>
      <c r="BH1058" s="151"/>
      <c r="BI1058" s="151"/>
      <c r="BJ1058" s="151"/>
      <c r="BK1058" s="151"/>
      <c r="BL1058" s="151"/>
      <c r="BM1058" s="151"/>
      <c r="BN1058" s="208"/>
      <c r="BO1058" s="92"/>
      <c r="BP1058" s="92"/>
      <c r="BQ1058" s="92"/>
      <c r="BR1058" s="92"/>
      <c r="BS1058" s="92"/>
      <c r="BT1058" s="92"/>
      <c r="BU1058" s="208"/>
      <c r="BV1058" s="315"/>
    </row>
    <row r="1059" spans="6:74"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315"/>
      <c r="AU1059" s="208"/>
      <c r="AV1059" s="92"/>
      <c r="AW1059" s="92"/>
      <c r="AX1059" s="315"/>
      <c r="AY1059" s="215"/>
      <c r="AZ1059" s="131"/>
      <c r="BA1059" s="131"/>
      <c r="BB1059" s="131"/>
      <c r="BC1059" s="223"/>
      <c r="BD1059" s="223"/>
      <c r="BE1059" s="223"/>
      <c r="BF1059" s="151"/>
      <c r="BG1059" s="151"/>
      <c r="BH1059" s="151"/>
      <c r="BI1059" s="151"/>
      <c r="BJ1059" s="151"/>
      <c r="BK1059" s="151"/>
      <c r="BL1059" s="151"/>
      <c r="BM1059" s="151"/>
      <c r="BN1059" s="208"/>
      <c r="BO1059" s="92"/>
      <c r="BP1059" s="92"/>
      <c r="BQ1059" s="92"/>
      <c r="BR1059" s="92"/>
      <c r="BS1059" s="92"/>
      <c r="BT1059" s="92"/>
      <c r="BU1059" s="208"/>
      <c r="BV1059" s="315"/>
    </row>
    <row r="1060" spans="6:74"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315"/>
      <c r="AU1060" s="208"/>
      <c r="AV1060" s="92"/>
      <c r="AW1060" s="92"/>
      <c r="AX1060" s="315"/>
      <c r="AY1060" s="215"/>
      <c r="AZ1060" s="131"/>
      <c r="BA1060" s="131"/>
      <c r="BB1060" s="131"/>
      <c r="BC1060" s="223"/>
      <c r="BD1060" s="223"/>
      <c r="BE1060" s="223"/>
      <c r="BF1060" s="151"/>
      <c r="BG1060" s="151"/>
      <c r="BH1060" s="151"/>
      <c r="BI1060" s="151"/>
      <c r="BJ1060" s="151"/>
      <c r="BK1060" s="151"/>
      <c r="BL1060" s="151"/>
      <c r="BM1060" s="151"/>
      <c r="BN1060" s="208"/>
      <c r="BO1060" s="92"/>
      <c r="BP1060" s="92"/>
      <c r="BQ1060" s="92"/>
      <c r="BR1060" s="92"/>
      <c r="BS1060" s="92"/>
      <c r="BT1060" s="92"/>
      <c r="BU1060" s="208"/>
      <c r="BV1060" s="315"/>
    </row>
    <row r="1061" spans="6:74"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315"/>
      <c r="AU1061" s="208"/>
      <c r="AV1061" s="92"/>
      <c r="AW1061" s="92"/>
      <c r="AX1061" s="315"/>
      <c r="AY1061" s="215"/>
      <c r="AZ1061" s="131"/>
      <c r="BA1061" s="131"/>
      <c r="BB1061" s="131"/>
      <c r="BC1061" s="223"/>
      <c r="BD1061" s="223"/>
      <c r="BE1061" s="223"/>
      <c r="BF1061" s="151"/>
      <c r="BG1061" s="151"/>
      <c r="BH1061" s="151"/>
      <c r="BI1061" s="151"/>
      <c r="BJ1061" s="151"/>
      <c r="BK1061" s="151"/>
      <c r="BL1061" s="151"/>
      <c r="BM1061" s="151"/>
      <c r="BN1061" s="208"/>
      <c r="BO1061" s="92"/>
      <c r="BP1061" s="92"/>
      <c r="BQ1061" s="92"/>
      <c r="BR1061" s="92"/>
      <c r="BS1061" s="92"/>
      <c r="BT1061" s="92"/>
      <c r="BU1061" s="208"/>
      <c r="BV1061" s="315"/>
    </row>
    <row r="1062" spans="6:74"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315"/>
      <c r="AU1062" s="208"/>
      <c r="AV1062" s="92"/>
      <c r="AW1062" s="92"/>
      <c r="AX1062" s="315"/>
      <c r="AY1062" s="215"/>
      <c r="AZ1062" s="131"/>
      <c r="BA1062" s="131"/>
      <c r="BB1062" s="131"/>
      <c r="BC1062" s="223"/>
      <c r="BD1062" s="223"/>
      <c r="BE1062" s="223"/>
      <c r="BF1062" s="151"/>
      <c r="BG1062" s="151"/>
      <c r="BH1062" s="151"/>
      <c r="BI1062" s="151"/>
      <c r="BJ1062" s="151"/>
      <c r="BK1062" s="151"/>
      <c r="BL1062" s="151"/>
      <c r="BM1062" s="151"/>
      <c r="BN1062" s="208"/>
      <c r="BO1062" s="92"/>
      <c r="BP1062" s="92"/>
      <c r="BQ1062" s="92"/>
      <c r="BR1062" s="92"/>
      <c r="BS1062" s="92"/>
      <c r="BT1062" s="92"/>
      <c r="BU1062" s="208"/>
      <c r="BV1062" s="315"/>
    </row>
    <row r="1063" spans="6:74"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315"/>
      <c r="AU1063" s="208"/>
      <c r="AV1063" s="92"/>
      <c r="AW1063" s="92"/>
      <c r="AX1063" s="315"/>
      <c r="AY1063" s="215"/>
      <c r="AZ1063" s="131"/>
      <c r="BA1063" s="131"/>
      <c r="BB1063" s="131"/>
      <c r="BC1063" s="223"/>
      <c r="BD1063" s="223"/>
      <c r="BE1063" s="223"/>
      <c r="BF1063" s="151"/>
      <c r="BG1063" s="151"/>
      <c r="BH1063" s="151"/>
      <c r="BI1063" s="151"/>
      <c r="BJ1063" s="151"/>
      <c r="BK1063" s="151"/>
      <c r="BL1063" s="151"/>
      <c r="BM1063" s="151"/>
      <c r="BN1063" s="208"/>
      <c r="BO1063" s="92"/>
      <c r="BP1063" s="92"/>
      <c r="BQ1063" s="92"/>
      <c r="BR1063" s="92"/>
      <c r="BS1063" s="92"/>
      <c r="BT1063" s="92"/>
      <c r="BU1063" s="208"/>
      <c r="BV1063" s="315"/>
    </row>
    <row r="1064" spans="6:74"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315"/>
      <c r="AU1064" s="208"/>
      <c r="AV1064" s="92"/>
      <c r="AW1064" s="92"/>
      <c r="AX1064" s="315"/>
      <c r="AY1064" s="215"/>
      <c r="AZ1064" s="131"/>
      <c r="BA1064" s="131"/>
      <c r="BB1064" s="131"/>
      <c r="BC1064" s="223"/>
      <c r="BD1064" s="223"/>
      <c r="BE1064" s="223"/>
      <c r="BF1064" s="151"/>
      <c r="BG1064" s="151"/>
      <c r="BH1064" s="151"/>
      <c r="BI1064" s="151"/>
      <c r="BJ1064" s="151"/>
      <c r="BK1064" s="151"/>
      <c r="BL1064" s="151"/>
      <c r="BM1064" s="151"/>
      <c r="BN1064" s="208"/>
      <c r="BO1064" s="92"/>
      <c r="BP1064" s="92"/>
      <c r="BQ1064" s="92"/>
      <c r="BR1064" s="92"/>
      <c r="BS1064" s="92"/>
      <c r="BT1064" s="92"/>
      <c r="BU1064" s="208"/>
      <c r="BV1064" s="315"/>
    </row>
    <row r="1065" spans="6:74"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315"/>
      <c r="AU1065" s="208"/>
      <c r="AV1065" s="92"/>
      <c r="AW1065" s="92"/>
      <c r="AX1065" s="315"/>
      <c r="AY1065" s="215"/>
      <c r="AZ1065" s="131"/>
      <c r="BA1065" s="131"/>
      <c r="BB1065" s="131"/>
      <c r="BC1065" s="223"/>
      <c r="BD1065" s="223"/>
      <c r="BE1065" s="223"/>
      <c r="BF1065" s="151"/>
      <c r="BG1065" s="151"/>
      <c r="BH1065" s="151"/>
      <c r="BI1065" s="151"/>
      <c r="BJ1065" s="151"/>
      <c r="BK1065" s="151"/>
      <c r="BL1065" s="151"/>
      <c r="BM1065" s="151"/>
      <c r="BN1065" s="208"/>
      <c r="BO1065" s="92"/>
      <c r="BP1065" s="92"/>
      <c r="BQ1065" s="92"/>
      <c r="BR1065" s="92"/>
      <c r="BS1065" s="92"/>
      <c r="BT1065" s="92"/>
      <c r="BU1065" s="208"/>
      <c r="BV1065" s="315"/>
    </row>
    <row r="1066" spans="6:74"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315"/>
      <c r="AU1066" s="208"/>
      <c r="AV1066" s="92"/>
      <c r="AW1066" s="92"/>
      <c r="AX1066" s="315"/>
      <c r="AY1066" s="215"/>
      <c r="AZ1066" s="131"/>
      <c r="BA1066" s="131"/>
      <c r="BB1066" s="131"/>
      <c r="BC1066" s="223"/>
      <c r="BD1066" s="223"/>
      <c r="BE1066" s="223"/>
      <c r="BF1066" s="151"/>
      <c r="BG1066" s="151"/>
      <c r="BH1066" s="151"/>
      <c r="BI1066" s="151"/>
      <c r="BJ1066" s="151"/>
      <c r="BK1066" s="151"/>
      <c r="BL1066" s="151"/>
      <c r="BM1066" s="151"/>
      <c r="BN1066" s="208"/>
      <c r="BO1066" s="92"/>
      <c r="BP1066" s="92"/>
      <c r="BQ1066" s="92"/>
      <c r="BR1066" s="92"/>
      <c r="BS1066" s="92"/>
      <c r="BT1066" s="92"/>
      <c r="BU1066" s="208"/>
      <c r="BV1066" s="315"/>
    </row>
    <row r="1067" spans="6:74"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315"/>
      <c r="AU1067" s="208"/>
      <c r="AV1067" s="92"/>
      <c r="AW1067" s="92"/>
      <c r="AX1067" s="315"/>
      <c r="AY1067" s="215"/>
      <c r="AZ1067" s="131"/>
      <c r="BA1067" s="131"/>
      <c r="BB1067" s="131"/>
      <c r="BC1067" s="223"/>
      <c r="BD1067" s="223"/>
      <c r="BE1067" s="223"/>
      <c r="BF1067" s="151"/>
      <c r="BG1067" s="151"/>
      <c r="BH1067" s="151"/>
      <c r="BI1067" s="151"/>
      <c r="BJ1067" s="151"/>
      <c r="BK1067" s="151"/>
      <c r="BL1067" s="151"/>
      <c r="BM1067" s="151"/>
      <c r="BN1067" s="208"/>
      <c r="BO1067" s="92"/>
      <c r="BP1067" s="92"/>
      <c r="BQ1067" s="92"/>
      <c r="BR1067" s="92"/>
      <c r="BS1067" s="92"/>
      <c r="BT1067" s="92"/>
      <c r="BU1067" s="208"/>
      <c r="BV1067" s="315"/>
    </row>
    <row r="1068" spans="6:74"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315"/>
      <c r="AU1068" s="208"/>
      <c r="AV1068" s="92"/>
      <c r="AW1068" s="92"/>
      <c r="AX1068" s="315"/>
      <c r="AY1068" s="215"/>
      <c r="AZ1068" s="131"/>
      <c r="BA1068" s="131"/>
      <c r="BB1068" s="131"/>
      <c r="BC1068" s="223"/>
      <c r="BD1068" s="223"/>
      <c r="BE1068" s="223"/>
      <c r="BF1068" s="151"/>
      <c r="BG1068" s="151"/>
      <c r="BH1068" s="151"/>
      <c r="BI1068" s="151"/>
      <c r="BJ1068" s="151"/>
      <c r="BK1068" s="151"/>
      <c r="BL1068" s="151"/>
      <c r="BM1068" s="151"/>
      <c r="BN1068" s="208"/>
      <c r="BO1068" s="92"/>
      <c r="BP1068" s="92"/>
      <c r="BQ1068" s="92"/>
      <c r="BR1068" s="92"/>
      <c r="BS1068" s="92"/>
      <c r="BT1068" s="92"/>
      <c r="BU1068" s="208"/>
      <c r="BV1068" s="315"/>
    </row>
    <row r="1069" spans="6:74"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315"/>
      <c r="AU1069" s="208"/>
      <c r="AV1069" s="92"/>
      <c r="AW1069" s="92"/>
      <c r="AX1069" s="315"/>
      <c r="AY1069" s="215"/>
      <c r="AZ1069" s="131"/>
      <c r="BA1069" s="131"/>
      <c r="BB1069" s="131"/>
      <c r="BC1069" s="223"/>
      <c r="BD1069" s="223"/>
      <c r="BE1069" s="223"/>
      <c r="BF1069" s="151"/>
      <c r="BG1069" s="151"/>
      <c r="BH1069" s="151"/>
      <c r="BI1069" s="151"/>
      <c r="BJ1069" s="151"/>
      <c r="BK1069" s="151"/>
      <c r="BL1069" s="151"/>
      <c r="BM1069" s="151"/>
      <c r="BN1069" s="208"/>
      <c r="BO1069" s="92"/>
      <c r="BP1069" s="92"/>
      <c r="BQ1069" s="92"/>
      <c r="BR1069" s="92"/>
      <c r="BS1069" s="92"/>
      <c r="BT1069" s="92"/>
      <c r="BU1069" s="208"/>
      <c r="BV1069" s="315"/>
    </row>
    <row r="1070" spans="6:74"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315"/>
      <c r="AU1070" s="208"/>
      <c r="AV1070" s="92"/>
      <c r="AW1070" s="92"/>
      <c r="AX1070" s="315"/>
      <c r="AY1070" s="215"/>
      <c r="AZ1070" s="131"/>
      <c r="BA1070" s="131"/>
      <c r="BB1070" s="131"/>
      <c r="BC1070" s="223"/>
      <c r="BD1070" s="223"/>
      <c r="BE1070" s="223"/>
      <c r="BF1070" s="151"/>
      <c r="BG1070" s="151"/>
      <c r="BH1070" s="151"/>
      <c r="BI1070" s="151"/>
      <c r="BJ1070" s="151"/>
      <c r="BK1070" s="151"/>
      <c r="BL1070" s="151"/>
      <c r="BM1070" s="151"/>
      <c r="BN1070" s="208"/>
      <c r="BO1070" s="92"/>
      <c r="BP1070" s="92"/>
      <c r="BQ1070" s="92"/>
      <c r="BR1070" s="92"/>
      <c r="BS1070" s="92"/>
      <c r="BT1070" s="92"/>
      <c r="BU1070" s="208"/>
      <c r="BV1070" s="315"/>
    </row>
    <row r="1071" spans="6:74"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315"/>
      <c r="AU1071" s="208"/>
      <c r="AV1071" s="92"/>
      <c r="AW1071" s="92"/>
      <c r="AX1071" s="315"/>
      <c r="AY1071" s="215"/>
      <c r="AZ1071" s="131"/>
      <c r="BA1071" s="131"/>
      <c r="BB1071" s="131"/>
      <c r="BC1071" s="223"/>
      <c r="BD1071" s="223"/>
      <c r="BE1071" s="223"/>
      <c r="BF1071" s="151"/>
      <c r="BG1071" s="151"/>
      <c r="BH1071" s="151"/>
      <c r="BI1071" s="151"/>
      <c r="BJ1071" s="151"/>
      <c r="BK1071" s="151"/>
      <c r="BL1071" s="151"/>
      <c r="BM1071" s="151"/>
      <c r="BN1071" s="208"/>
      <c r="BO1071" s="92"/>
      <c r="BP1071" s="92"/>
      <c r="BQ1071" s="92"/>
      <c r="BR1071" s="92"/>
      <c r="BS1071" s="92"/>
      <c r="BT1071" s="92"/>
      <c r="BU1071" s="208"/>
      <c r="BV1071" s="315"/>
    </row>
    <row r="1072" spans="6:74"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315"/>
      <c r="AU1072" s="208"/>
      <c r="AV1072" s="92"/>
      <c r="AW1072" s="92"/>
      <c r="AX1072" s="315"/>
      <c r="AY1072" s="215"/>
      <c r="AZ1072" s="131"/>
      <c r="BA1072" s="131"/>
      <c r="BB1072" s="131"/>
      <c r="BC1072" s="223"/>
      <c r="BD1072" s="223"/>
      <c r="BE1072" s="223"/>
      <c r="BF1072" s="151"/>
      <c r="BG1072" s="151"/>
      <c r="BH1072" s="151"/>
      <c r="BI1072" s="151"/>
      <c r="BJ1072" s="151"/>
      <c r="BK1072" s="151"/>
      <c r="BL1072" s="151"/>
      <c r="BM1072" s="151"/>
      <c r="BN1072" s="208"/>
      <c r="BO1072" s="92"/>
      <c r="BP1072" s="92"/>
      <c r="BQ1072" s="92"/>
      <c r="BR1072" s="92"/>
      <c r="BS1072" s="92"/>
      <c r="BT1072" s="92"/>
      <c r="BU1072" s="208"/>
      <c r="BV1072" s="315"/>
    </row>
    <row r="1073" spans="6:74"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315"/>
      <c r="AU1073" s="208"/>
      <c r="AV1073" s="92"/>
      <c r="AW1073" s="92"/>
      <c r="AX1073" s="315"/>
      <c r="AY1073" s="215"/>
      <c r="AZ1073" s="131"/>
      <c r="BA1073" s="131"/>
      <c r="BB1073" s="131"/>
      <c r="BC1073" s="223"/>
      <c r="BD1073" s="223"/>
      <c r="BE1073" s="223"/>
      <c r="BF1073" s="151"/>
      <c r="BG1073" s="151"/>
      <c r="BH1073" s="151"/>
      <c r="BI1073" s="151"/>
      <c r="BJ1073" s="151"/>
      <c r="BK1073" s="151"/>
      <c r="BL1073" s="151"/>
      <c r="BM1073" s="151"/>
      <c r="BN1073" s="208"/>
      <c r="BO1073" s="92"/>
      <c r="BP1073" s="92"/>
      <c r="BQ1073" s="92"/>
      <c r="BR1073" s="92"/>
      <c r="BS1073" s="92"/>
      <c r="BT1073" s="92"/>
      <c r="BU1073" s="208"/>
      <c r="BV1073" s="315"/>
    </row>
    <row r="1074" spans="6:74"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315"/>
      <c r="AU1074" s="208"/>
      <c r="AV1074" s="92"/>
      <c r="AW1074" s="92"/>
      <c r="AX1074" s="315"/>
      <c r="AY1074" s="215"/>
      <c r="AZ1074" s="131"/>
      <c r="BA1074" s="131"/>
      <c r="BB1074" s="131"/>
      <c r="BC1074" s="223"/>
      <c r="BD1074" s="223"/>
      <c r="BE1074" s="223"/>
      <c r="BF1074" s="151"/>
      <c r="BG1074" s="151"/>
      <c r="BH1074" s="151"/>
      <c r="BI1074" s="151"/>
      <c r="BJ1074" s="151"/>
      <c r="BK1074" s="151"/>
      <c r="BL1074" s="151"/>
      <c r="BM1074" s="151"/>
      <c r="BN1074" s="208"/>
      <c r="BO1074" s="92"/>
      <c r="BP1074" s="92"/>
      <c r="BQ1074" s="92"/>
      <c r="BR1074" s="92"/>
      <c r="BS1074" s="92"/>
      <c r="BT1074" s="92"/>
      <c r="BU1074" s="208"/>
      <c r="BV1074" s="315"/>
    </row>
    <row r="1075" spans="6:74"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315"/>
      <c r="AU1075" s="208"/>
      <c r="AV1075" s="92"/>
      <c r="AW1075" s="92"/>
      <c r="AX1075" s="315"/>
      <c r="AY1075" s="215"/>
      <c r="AZ1075" s="131"/>
      <c r="BA1075" s="131"/>
      <c r="BB1075" s="131"/>
      <c r="BC1075" s="223"/>
      <c r="BD1075" s="223"/>
      <c r="BE1075" s="223"/>
      <c r="BF1075" s="151"/>
      <c r="BG1075" s="151"/>
      <c r="BH1075" s="151"/>
      <c r="BI1075" s="151"/>
      <c r="BJ1075" s="151"/>
      <c r="BK1075" s="151"/>
      <c r="BL1075" s="151"/>
      <c r="BM1075" s="151"/>
      <c r="BN1075" s="208"/>
      <c r="BO1075" s="92"/>
      <c r="BP1075" s="92"/>
      <c r="BQ1075" s="92"/>
      <c r="BR1075" s="92"/>
      <c r="BS1075" s="92"/>
      <c r="BT1075" s="92"/>
      <c r="BU1075" s="208"/>
      <c r="BV1075" s="315"/>
    </row>
    <row r="1076" spans="6:74"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315"/>
      <c r="AU1076" s="208"/>
      <c r="AV1076" s="92"/>
      <c r="AW1076" s="92"/>
      <c r="AX1076" s="315"/>
      <c r="AY1076" s="215"/>
      <c r="AZ1076" s="131"/>
      <c r="BA1076" s="131"/>
      <c r="BB1076" s="131"/>
      <c r="BC1076" s="223"/>
      <c r="BD1076" s="223"/>
      <c r="BE1076" s="223"/>
      <c r="BF1076" s="151"/>
      <c r="BG1076" s="151"/>
      <c r="BH1076" s="151"/>
      <c r="BI1076" s="151"/>
      <c r="BJ1076" s="151"/>
      <c r="BK1076" s="151"/>
      <c r="BL1076" s="151"/>
      <c r="BM1076" s="151"/>
      <c r="BN1076" s="208"/>
      <c r="BO1076" s="92"/>
      <c r="BP1076" s="92"/>
      <c r="BQ1076" s="92"/>
      <c r="BR1076" s="92"/>
      <c r="BS1076" s="92"/>
      <c r="BT1076" s="92"/>
      <c r="BU1076" s="208"/>
      <c r="BV1076" s="315"/>
    </row>
    <row r="1077" spans="6:74"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315"/>
      <c r="AU1077" s="208"/>
      <c r="AV1077" s="92"/>
      <c r="AW1077" s="92"/>
      <c r="AX1077" s="315"/>
      <c r="AY1077" s="215"/>
      <c r="AZ1077" s="131"/>
      <c r="BA1077" s="131"/>
      <c r="BB1077" s="131"/>
      <c r="BC1077" s="223"/>
      <c r="BD1077" s="223"/>
      <c r="BE1077" s="223"/>
      <c r="BF1077" s="151"/>
      <c r="BG1077" s="151"/>
      <c r="BH1077" s="151"/>
      <c r="BI1077" s="151"/>
      <c r="BJ1077" s="151"/>
      <c r="BK1077" s="151"/>
      <c r="BL1077" s="151"/>
      <c r="BM1077" s="151"/>
      <c r="BN1077" s="208"/>
      <c r="BO1077" s="92"/>
      <c r="BP1077" s="92"/>
      <c r="BQ1077" s="92"/>
      <c r="BR1077" s="92"/>
      <c r="BS1077" s="92"/>
      <c r="BT1077" s="92"/>
      <c r="BU1077" s="208"/>
      <c r="BV1077" s="315"/>
    </row>
    <row r="1078" spans="6:74"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315"/>
      <c r="AU1078" s="208"/>
      <c r="AV1078" s="92"/>
      <c r="AW1078" s="92"/>
      <c r="AX1078" s="315"/>
      <c r="AY1078" s="215"/>
      <c r="AZ1078" s="131"/>
      <c r="BA1078" s="131"/>
      <c r="BB1078" s="131"/>
      <c r="BC1078" s="223"/>
      <c r="BD1078" s="223"/>
      <c r="BE1078" s="223"/>
      <c r="BF1078" s="151"/>
      <c r="BG1078" s="151"/>
      <c r="BH1078" s="151"/>
      <c r="BI1078" s="151"/>
      <c r="BJ1078" s="151"/>
      <c r="BK1078" s="151"/>
      <c r="BL1078" s="151"/>
      <c r="BM1078" s="151"/>
      <c r="BN1078" s="208"/>
      <c r="BO1078" s="92"/>
      <c r="BP1078" s="92"/>
      <c r="BQ1078" s="92"/>
      <c r="BR1078" s="92"/>
      <c r="BS1078" s="92"/>
      <c r="BT1078" s="92"/>
      <c r="BU1078" s="208"/>
      <c r="BV1078" s="315"/>
    </row>
    <row r="1079" spans="6:74"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315"/>
      <c r="AU1079" s="208"/>
      <c r="AV1079" s="92"/>
      <c r="AW1079" s="92"/>
      <c r="AX1079" s="315"/>
      <c r="AY1079" s="215"/>
      <c r="AZ1079" s="131"/>
      <c r="BA1079" s="131"/>
      <c r="BB1079" s="131"/>
      <c r="BC1079" s="223"/>
      <c r="BD1079" s="223"/>
      <c r="BE1079" s="223"/>
      <c r="BF1079" s="151"/>
      <c r="BG1079" s="151"/>
      <c r="BH1079" s="151"/>
      <c r="BI1079" s="151"/>
      <c r="BJ1079" s="151"/>
      <c r="BK1079" s="151"/>
      <c r="BL1079" s="151"/>
      <c r="BM1079" s="151"/>
      <c r="BN1079" s="208"/>
      <c r="BO1079" s="92"/>
      <c r="BP1079" s="92"/>
      <c r="BQ1079" s="92"/>
      <c r="BR1079" s="92"/>
      <c r="BS1079" s="92"/>
      <c r="BT1079" s="92"/>
      <c r="BU1079" s="208"/>
      <c r="BV1079" s="315"/>
    </row>
    <row r="1080" spans="6:74"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315"/>
      <c r="AU1080" s="208"/>
      <c r="AV1080" s="92"/>
      <c r="AW1080" s="92"/>
      <c r="AX1080" s="315"/>
      <c r="AY1080" s="215"/>
      <c r="AZ1080" s="131"/>
      <c r="BA1080" s="131"/>
      <c r="BB1080" s="131"/>
      <c r="BC1080" s="223"/>
      <c r="BD1080" s="223"/>
      <c r="BE1080" s="223"/>
      <c r="BF1080" s="151"/>
      <c r="BG1080" s="151"/>
      <c r="BH1080" s="151"/>
      <c r="BI1080" s="151"/>
      <c r="BJ1080" s="151"/>
      <c r="BK1080" s="151"/>
      <c r="BL1080" s="151"/>
      <c r="BM1080" s="151"/>
      <c r="BN1080" s="208"/>
      <c r="BO1080" s="92"/>
      <c r="BP1080" s="92"/>
      <c r="BQ1080" s="92"/>
      <c r="BR1080" s="92"/>
      <c r="BS1080" s="92"/>
      <c r="BT1080" s="92"/>
      <c r="BU1080" s="208"/>
      <c r="BV1080" s="315"/>
    </row>
    <row r="1081" spans="6:74"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315"/>
      <c r="AU1081" s="208"/>
      <c r="AV1081" s="92"/>
      <c r="AW1081" s="92"/>
      <c r="AX1081" s="315"/>
      <c r="AY1081" s="215"/>
      <c r="AZ1081" s="131"/>
      <c r="BA1081" s="131"/>
      <c r="BB1081" s="131"/>
      <c r="BC1081" s="223"/>
      <c r="BD1081" s="223"/>
      <c r="BE1081" s="223"/>
      <c r="BF1081" s="151"/>
      <c r="BG1081" s="151"/>
      <c r="BH1081" s="151"/>
      <c r="BI1081" s="151"/>
      <c r="BJ1081" s="151"/>
      <c r="BK1081" s="151"/>
      <c r="BL1081" s="151"/>
      <c r="BM1081" s="151"/>
      <c r="BN1081" s="208"/>
      <c r="BO1081" s="92"/>
      <c r="BP1081" s="92"/>
      <c r="BQ1081" s="92"/>
      <c r="BR1081" s="92"/>
      <c r="BS1081" s="92"/>
      <c r="BT1081" s="92"/>
      <c r="BU1081" s="208"/>
      <c r="BV1081" s="315"/>
    </row>
    <row r="1082" spans="6:74"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315"/>
      <c r="AU1082" s="208"/>
      <c r="AV1082" s="92"/>
      <c r="AW1082" s="92"/>
      <c r="AX1082" s="315"/>
      <c r="AY1082" s="215"/>
      <c r="AZ1082" s="131"/>
      <c r="BA1082" s="131"/>
      <c r="BB1082" s="131"/>
      <c r="BC1082" s="223"/>
      <c r="BD1082" s="223"/>
      <c r="BE1082" s="223"/>
      <c r="BF1082" s="151"/>
      <c r="BG1082" s="151"/>
      <c r="BH1082" s="151"/>
      <c r="BI1082" s="151"/>
      <c r="BJ1082" s="151"/>
      <c r="BK1082" s="151"/>
      <c r="BL1082" s="151"/>
      <c r="BM1082" s="151"/>
      <c r="BN1082" s="208"/>
      <c r="BO1082" s="92"/>
      <c r="BP1082" s="92"/>
      <c r="BQ1082" s="92"/>
      <c r="BR1082" s="92"/>
      <c r="BS1082" s="92"/>
      <c r="BT1082" s="92"/>
      <c r="BU1082" s="208"/>
      <c r="BV1082" s="315"/>
    </row>
    <row r="1083" spans="6:74"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315"/>
      <c r="AU1083" s="208"/>
      <c r="AV1083" s="92"/>
      <c r="AW1083" s="92"/>
      <c r="AX1083" s="315"/>
      <c r="AY1083" s="215"/>
      <c r="AZ1083" s="131"/>
      <c r="BA1083" s="131"/>
      <c r="BB1083" s="131"/>
      <c r="BC1083" s="223"/>
      <c r="BD1083" s="223"/>
      <c r="BE1083" s="223"/>
      <c r="BF1083" s="151"/>
      <c r="BG1083" s="151"/>
      <c r="BH1083" s="151"/>
      <c r="BI1083" s="151"/>
      <c r="BJ1083" s="151"/>
      <c r="BK1083" s="151"/>
      <c r="BL1083" s="151"/>
      <c r="BM1083" s="151"/>
      <c r="BN1083" s="208"/>
      <c r="BO1083" s="92"/>
      <c r="BP1083" s="92"/>
      <c r="BQ1083" s="92"/>
      <c r="BR1083" s="92"/>
      <c r="BS1083" s="92"/>
      <c r="BT1083" s="92"/>
      <c r="BU1083" s="208"/>
      <c r="BV1083" s="315"/>
    </row>
    <row r="1084" spans="6:74"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315"/>
      <c r="AU1084" s="208"/>
      <c r="AV1084" s="92"/>
      <c r="AW1084" s="92"/>
      <c r="AX1084" s="315"/>
      <c r="AY1084" s="215"/>
      <c r="AZ1084" s="131"/>
      <c r="BA1084" s="131"/>
      <c r="BB1084" s="131"/>
      <c r="BC1084" s="223"/>
      <c r="BD1084" s="223"/>
      <c r="BE1084" s="223"/>
      <c r="BF1084" s="151"/>
      <c r="BG1084" s="151"/>
      <c r="BH1084" s="151"/>
      <c r="BI1084" s="151"/>
      <c r="BJ1084" s="151"/>
      <c r="BK1084" s="151"/>
      <c r="BL1084" s="151"/>
      <c r="BM1084" s="151"/>
      <c r="BN1084" s="208"/>
      <c r="BO1084" s="92"/>
      <c r="BP1084" s="92"/>
      <c r="BQ1084" s="92"/>
      <c r="BR1084" s="92"/>
      <c r="BS1084" s="92"/>
      <c r="BT1084" s="92"/>
      <c r="BU1084" s="208"/>
      <c r="BV1084" s="315"/>
    </row>
    <row r="1085" spans="6:74"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315"/>
      <c r="AU1085" s="208"/>
      <c r="AV1085" s="92"/>
      <c r="AW1085" s="92"/>
      <c r="AX1085" s="315"/>
      <c r="AY1085" s="215"/>
      <c r="AZ1085" s="131"/>
      <c r="BA1085" s="131"/>
      <c r="BB1085" s="131"/>
      <c r="BC1085" s="223"/>
      <c r="BD1085" s="223"/>
      <c r="BE1085" s="223"/>
      <c r="BF1085" s="151"/>
      <c r="BG1085" s="151"/>
      <c r="BH1085" s="151"/>
      <c r="BI1085" s="151"/>
      <c r="BJ1085" s="151"/>
      <c r="BK1085" s="151"/>
      <c r="BL1085" s="151"/>
      <c r="BM1085" s="151"/>
      <c r="BN1085" s="208"/>
      <c r="BO1085" s="92"/>
      <c r="BP1085" s="92"/>
      <c r="BQ1085" s="92"/>
      <c r="BR1085" s="92"/>
      <c r="BS1085" s="92"/>
      <c r="BT1085" s="92"/>
      <c r="BU1085" s="208"/>
      <c r="BV1085" s="315"/>
    </row>
    <row r="1086" spans="6:74"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315"/>
      <c r="AU1086" s="208"/>
      <c r="AV1086" s="92"/>
      <c r="AW1086" s="92"/>
      <c r="AX1086" s="315"/>
      <c r="AY1086" s="215"/>
      <c r="AZ1086" s="131"/>
      <c r="BA1086" s="131"/>
      <c r="BB1086" s="131"/>
      <c r="BC1086" s="223"/>
      <c r="BD1086" s="223"/>
      <c r="BE1086" s="223"/>
      <c r="BF1086" s="151"/>
      <c r="BG1086" s="151"/>
      <c r="BH1086" s="151"/>
      <c r="BI1086" s="151"/>
      <c r="BJ1086" s="151"/>
      <c r="BK1086" s="151"/>
      <c r="BL1086" s="151"/>
      <c r="BM1086" s="151"/>
      <c r="BN1086" s="208"/>
      <c r="BO1086" s="92"/>
      <c r="BP1086" s="92"/>
      <c r="BQ1086" s="92"/>
      <c r="BR1086" s="92"/>
      <c r="BS1086" s="92"/>
      <c r="BT1086" s="92"/>
      <c r="BU1086" s="208"/>
      <c r="BV1086" s="315"/>
    </row>
    <row r="1087" spans="6:74"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315"/>
      <c r="AU1087" s="208"/>
      <c r="AV1087" s="92"/>
      <c r="AW1087" s="92"/>
      <c r="AX1087" s="315"/>
      <c r="AY1087" s="215"/>
      <c r="AZ1087" s="131"/>
      <c r="BA1087" s="131"/>
      <c r="BB1087" s="131"/>
      <c r="BC1087" s="223"/>
      <c r="BD1087" s="223"/>
      <c r="BE1087" s="223"/>
      <c r="BF1087" s="151"/>
      <c r="BG1087" s="151"/>
      <c r="BH1087" s="151"/>
      <c r="BI1087" s="151"/>
      <c r="BJ1087" s="151"/>
      <c r="BK1087" s="151"/>
      <c r="BL1087" s="151"/>
      <c r="BM1087" s="151"/>
      <c r="BN1087" s="208"/>
      <c r="BO1087" s="92"/>
      <c r="BP1087" s="92"/>
      <c r="BQ1087" s="92"/>
      <c r="BR1087" s="92"/>
      <c r="BS1087" s="92"/>
      <c r="BT1087" s="92"/>
      <c r="BU1087" s="208"/>
      <c r="BV1087" s="315"/>
    </row>
    <row r="1088" spans="6:74"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315"/>
      <c r="AU1088" s="208"/>
      <c r="AV1088" s="92"/>
      <c r="AW1088" s="92"/>
      <c r="AX1088" s="315"/>
      <c r="AY1088" s="215"/>
      <c r="AZ1088" s="131"/>
      <c r="BA1088" s="131"/>
      <c r="BB1088" s="131"/>
      <c r="BC1088" s="223"/>
      <c r="BD1088" s="223"/>
      <c r="BE1088" s="223"/>
      <c r="BF1088" s="151"/>
      <c r="BG1088" s="151"/>
      <c r="BH1088" s="151"/>
      <c r="BI1088" s="151"/>
      <c r="BJ1088" s="151"/>
      <c r="BK1088" s="151"/>
      <c r="BL1088" s="151"/>
      <c r="BM1088" s="151"/>
      <c r="BN1088" s="208"/>
      <c r="BO1088" s="92"/>
      <c r="BP1088" s="92"/>
      <c r="BQ1088" s="92"/>
      <c r="BR1088" s="92"/>
      <c r="BS1088" s="92"/>
      <c r="BT1088" s="92"/>
      <c r="BU1088" s="208"/>
      <c r="BV1088" s="315"/>
    </row>
    <row r="1089" spans="6:74"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315"/>
      <c r="AU1089" s="208"/>
      <c r="AV1089" s="92"/>
      <c r="AW1089" s="92"/>
      <c r="AX1089" s="315"/>
      <c r="AY1089" s="215"/>
      <c r="AZ1089" s="131"/>
      <c r="BA1089" s="131"/>
      <c r="BB1089" s="131"/>
      <c r="BC1089" s="223"/>
      <c r="BD1089" s="223"/>
      <c r="BE1089" s="223"/>
      <c r="BF1089" s="151"/>
      <c r="BG1089" s="151"/>
      <c r="BH1089" s="151"/>
      <c r="BI1089" s="151"/>
      <c r="BJ1089" s="151"/>
      <c r="BK1089" s="151"/>
      <c r="BL1089" s="151"/>
      <c r="BM1089" s="151"/>
      <c r="BN1089" s="208"/>
      <c r="BO1089" s="92"/>
      <c r="BP1089" s="92"/>
      <c r="BQ1089" s="92"/>
      <c r="BR1089" s="92"/>
      <c r="BS1089" s="92"/>
      <c r="BT1089" s="92"/>
      <c r="BU1089" s="208"/>
      <c r="BV1089" s="315"/>
    </row>
    <row r="1090" spans="6:74"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315"/>
      <c r="AU1090" s="208"/>
      <c r="AV1090" s="92"/>
      <c r="AW1090" s="92"/>
      <c r="AX1090" s="315"/>
      <c r="AY1090" s="215"/>
      <c r="AZ1090" s="131"/>
      <c r="BA1090" s="131"/>
      <c r="BB1090" s="131"/>
      <c r="BC1090" s="223"/>
      <c r="BD1090" s="223"/>
      <c r="BE1090" s="223"/>
      <c r="BF1090" s="151"/>
      <c r="BG1090" s="151"/>
      <c r="BH1090" s="151"/>
      <c r="BI1090" s="151"/>
      <c r="BJ1090" s="151"/>
      <c r="BK1090" s="151"/>
      <c r="BL1090" s="151"/>
      <c r="BM1090" s="151"/>
      <c r="BN1090" s="208"/>
      <c r="BO1090" s="92"/>
      <c r="BP1090" s="92"/>
      <c r="BQ1090" s="92"/>
      <c r="BR1090" s="92"/>
      <c r="BS1090" s="92"/>
      <c r="BT1090" s="92"/>
      <c r="BU1090" s="208"/>
      <c r="BV1090" s="315"/>
    </row>
    <row r="1091" spans="6:74"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315"/>
      <c r="AU1091" s="208"/>
      <c r="AV1091" s="92"/>
      <c r="AW1091" s="92"/>
      <c r="AX1091" s="315"/>
      <c r="AY1091" s="215"/>
      <c r="AZ1091" s="131"/>
      <c r="BA1091" s="131"/>
      <c r="BB1091" s="131"/>
      <c r="BC1091" s="223"/>
      <c r="BD1091" s="223"/>
      <c r="BE1091" s="223"/>
      <c r="BF1091" s="151"/>
      <c r="BG1091" s="151"/>
      <c r="BH1091" s="151"/>
      <c r="BI1091" s="151"/>
      <c r="BJ1091" s="151"/>
      <c r="BK1091" s="151"/>
      <c r="BL1091" s="151"/>
      <c r="BM1091" s="151"/>
      <c r="BN1091" s="208"/>
      <c r="BO1091" s="92"/>
      <c r="BP1091" s="92"/>
      <c r="BQ1091" s="92"/>
      <c r="BR1091" s="92"/>
      <c r="BS1091" s="92"/>
      <c r="BT1091" s="92"/>
      <c r="BU1091" s="208"/>
      <c r="BV1091" s="315"/>
    </row>
    <row r="1092" spans="6:74"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315"/>
      <c r="AU1092" s="208"/>
      <c r="AV1092" s="92"/>
      <c r="AW1092" s="92"/>
      <c r="AX1092" s="315"/>
      <c r="AY1092" s="215"/>
      <c r="AZ1092" s="131"/>
      <c r="BA1092" s="131"/>
      <c r="BB1092" s="131"/>
      <c r="BC1092" s="223"/>
      <c r="BD1092" s="223"/>
      <c r="BE1092" s="223"/>
      <c r="BF1092" s="151"/>
      <c r="BG1092" s="151"/>
      <c r="BH1092" s="151"/>
      <c r="BI1092" s="151"/>
      <c r="BJ1092" s="151"/>
      <c r="BK1092" s="151"/>
      <c r="BL1092" s="151"/>
      <c r="BM1092" s="151"/>
      <c r="BN1092" s="208"/>
      <c r="BO1092" s="92"/>
      <c r="BP1092" s="92"/>
      <c r="BQ1092" s="92"/>
      <c r="BR1092" s="92"/>
      <c r="BS1092" s="92"/>
      <c r="BT1092" s="92"/>
      <c r="BU1092" s="208"/>
      <c r="BV1092" s="315"/>
    </row>
    <row r="1093" spans="6:74"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315"/>
      <c r="AU1093" s="208"/>
      <c r="AV1093" s="92"/>
      <c r="AW1093" s="92"/>
      <c r="AX1093" s="315"/>
      <c r="AY1093" s="215"/>
      <c r="AZ1093" s="131"/>
      <c r="BA1093" s="131"/>
      <c r="BB1093" s="131"/>
      <c r="BC1093" s="223"/>
      <c r="BD1093" s="223"/>
      <c r="BE1093" s="223"/>
      <c r="BF1093" s="151"/>
      <c r="BG1093" s="151"/>
      <c r="BH1093" s="151"/>
      <c r="BI1093" s="151"/>
      <c r="BJ1093" s="151"/>
      <c r="BK1093" s="151"/>
      <c r="BL1093" s="151"/>
      <c r="BM1093" s="151"/>
      <c r="BN1093" s="208"/>
      <c r="BO1093" s="92"/>
      <c r="BP1093" s="92"/>
      <c r="BQ1093" s="92"/>
      <c r="BR1093" s="92"/>
      <c r="BS1093" s="92"/>
      <c r="BT1093" s="92"/>
      <c r="BU1093" s="208"/>
      <c r="BV1093" s="315"/>
    </row>
    <row r="1094" spans="6:74"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315"/>
      <c r="AU1094" s="208"/>
      <c r="AV1094" s="92"/>
      <c r="AW1094" s="92"/>
      <c r="AX1094" s="315"/>
      <c r="AY1094" s="215"/>
      <c r="AZ1094" s="131"/>
      <c r="BA1094" s="131"/>
      <c r="BB1094" s="131"/>
      <c r="BC1094" s="223"/>
      <c r="BD1094" s="223"/>
      <c r="BE1094" s="223"/>
      <c r="BF1094" s="151"/>
      <c r="BG1094" s="151"/>
      <c r="BH1094" s="151"/>
      <c r="BI1094" s="151"/>
      <c r="BJ1094" s="151"/>
      <c r="BK1094" s="151"/>
      <c r="BL1094" s="151"/>
      <c r="BM1094" s="151"/>
      <c r="BN1094" s="208"/>
      <c r="BO1094" s="92"/>
      <c r="BP1094" s="92"/>
      <c r="BQ1094" s="92"/>
      <c r="BR1094" s="92"/>
      <c r="BS1094" s="92"/>
      <c r="BT1094" s="92"/>
      <c r="BU1094" s="208"/>
      <c r="BV1094" s="315"/>
    </row>
    <row r="1095" spans="6:74"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315"/>
      <c r="AU1095" s="208"/>
      <c r="AV1095" s="92"/>
      <c r="AW1095" s="92"/>
      <c r="AX1095" s="315"/>
      <c r="AY1095" s="215"/>
      <c r="AZ1095" s="131"/>
      <c r="BA1095" s="131"/>
      <c r="BB1095" s="131"/>
      <c r="BC1095" s="223"/>
      <c r="BD1095" s="223"/>
      <c r="BE1095" s="223"/>
      <c r="BF1095" s="151"/>
      <c r="BG1095" s="151"/>
      <c r="BH1095" s="151"/>
      <c r="BI1095" s="151"/>
      <c r="BJ1095" s="151"/>
      <c r="BK1095" s="151"/>
      <c r="BL1095" s="151"/>
      <c r="BM1095" s="151"/>
      <c r="BN1095" s="208"/>
      <c r="BO1095" s="92"/>
      <c r="BP1095" s="92"/>
      <c r="BQ1095" s="92"/>
      <c r="BR1095" s="92"/>
      <c r="BS1095" s="92"/>
      <c r="BT1095" s="92"/>
      <c r="BU1095" s="208"/>
      <c r="BV1095" s="315"/>
    </row>
    <row r="1096" spans="6:74"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315"/>
      <c r="AU1096" s="208"/>
      <c r="AV1096" s="92"/>
      <c r="AW1096" s="92"/>
      <c r="AX1096" s="315"/>
      <c r="AY1096" s="215"/>
      <c r="AZ1096" s="131"/>
      <c r="BA1096" s="131"/>
      <c r="BB1096" s="131"/>
      <c r="BC1096" s="223"/>
      <c r="BD1096" s="223"/>
      <c r="BE1096" s="223"/>
      <c r="BF1096" s="151"/>
      <c r="BG1096" s="151"/>
      <c r="BH1096" s="151"/>
      <c r="BI1096" s="151"/>
      <c r="BJ1096" s="151"/>
      <c r="BK1096" s="151"/>
      <c r="BL1096" s="151"/>
      <c r="BM1096" s="151"/>
      <c r="BN1096" s="208"/>
      <c r="BO1096" s="92"/>
      <c r="BP1096" s="92"/>
      <c r="BQ1096" s="92"/>
      <c r="BR1096" s="92"/>
      <c r="BS1096" s="92"/>
      <c r="BT1096" s="92"/>
      <c r="BU1096" s="208"/>
      <c r="BV1096" s="315"/>
    </row>
    <row r="1097" spans="6:74"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315"/>
      <c r="AU1097" s="208"/>
      <c r="AV1097" s="92"/>
      <c r="AW1097" s="92"/>
      <c r="AX1097" s="315"/>
      <c r="AY1097" s="215"/>
      <c r="AZ1097" s="131"/>
      <c r="BA1097" s="131"/>
      <c r="BB1097" s="131"/>
      <c r="BC1097" s="223"/>
      <c r="BD1097" s="223"/>
      <c r="BE1097" s="223"/>
      <c r="BF1097" s="151"/>
      <c r="BG1097" s="151"/>
      <c r="BH1097" s="151"/>
      <c r="BI1097" s="151"/>
      <c r="BJ1097" s="151"/>
      <c r="BK1097" s="151"/>
      <c r="BL1097" s="151"/>
      <c r="BM1097" s="151"/>
      <c r="BN1097" s="208"/>
      <c r="BO1097" s="92"/>
      <c r="BP1097" s="92"/>
      <c r="BQ1097" s="92"/>
      <c r="BR1097" s="92"/>
      <c r="BS1097" s="92"/>
      <c r="BT1097" s="92"/>
      <c r="BU1097" s="208"/>
      <c r="BV1097" s="315"/>
    </row>
    <row r="1098" spans="6:74"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315"/>
      <c r="AU1098" s="208"/>
      <c r="AV1098" s="92"/>
      <c r="AW1098" s="92"/>
      <c r="AX1098" s="315"/>
      <c r="AY1098" s="215"/>
      <c r="AZ1098" s="131"/>
      <c r="BA1098" s="131"/>
      <c r="BB1098" s="131"/>
      <c r="BC1098" s="223"/>
      <c r="BD1098" s="223"/>
      <c r="BE1098" s="223"/>
      <c r="BF1098" s="151"/>
      <c r="BG1098" s="151"/>
      <c r="BH1098" s="151"/>
      <c r="BI1098" s="151"/>
      <c r="BJ1098" s="151"/>
      <c r="BK1098" s="151"/>
      <c r="BL1098" s="151"/>
      <c r="BM1098" s="151"/>
      <c r="BN1098" s="208"/>
      <c r="BO1098" s="92"/>
      <c r="BP1098" s="92"/>
      <c r="BQ1098" s="92"/>
      <c r="BR1098" s="92"/>
      <c r="BS1098" s="92"/>
      <c r="BT1098" s="92"/>
      <c r="BU1098" s="208"/>
      <c r="BV1098" s="315"/>
    </row>
    <row r="1099" spans="6:74"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315"/>
      <c r="AU1099" s="208"/>
      <c r="AV1099" s="92"/>
      <c r="AW1099" s="92"/>
      <c r="AX1099" s="315"/>
      <c r="AY1099" s="215"/>
      <c r="AZ1099" s="131"/>
      <c r="BA1099" s="131"/>
      <c r="BB1099" s="131"/>
      <c r="BC1099" s="223"/>
      <c r="BD1099" s="223"/>
      <c r="BE1099" s="223"/>
      <c r="BF1099" s="151"/>
      <c r="BG1099" s="151"/>
      <c r="BH1099" s="151"/>
      <c r="BI1099" s="151"/>
      <c r="BJ1099" s="151"/>
      <c r="BK1099" s="151"/>
      <c r="BL1099" s="151"/>
      <c r="BM1099" s="151"/>
      <c r="BN1099" s="208"/>
      <c r="BO1099" s="92"/>
      <c r="BP1099" s="92"/>
      <c r="BQ1099" s="92"/>
      <c r="BR1099" s="92"/>
      <c r="BS1099" s="92"/>
      <c r="BT1099" s="92"/>
      <c r="BU1099" s="208"/>
      <c r="BV1099" s="315"/>
    </row>
    <row r="1100" spans="6:74"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315"/>
      <c r="AU1100" s="208"/>
      <c r="AV1100" s="92"/>
      <c r="AW1100" s="92"/>
      <c r="AX1100" s="315"/>
      <c r="AY1100" s="215"/>
      <c r="AZ1100" s="131"/>
      <c r="BA1100" s="131"/>
      <c r="BB1100" s="131"/>
      <c r="BC1100" s="223"/>
      <c r="BD1100" s="223"/>
      <c r="BE1100" s="223"/>
      <c r="BF1100" s="151"/>
      <c r="BG1100" s="151"/>
      <c r="BH1100" s="151"/>
      <c r="BI1100" s="151"/>
      <c r="BJ1100" s="151"/>
      <c r="BK1100" s="151"/>
      <c r="BL1100" s="151"/>
      <c r="BM1100" s="151"/>
      <c r="BN1100" s="208"/>
      <c r="BO1100" s="92"/>
      <c r="BP1100" s="92"/>
      <c r="BQ1100" s="92"/>
      <c r="BR1100" s="92"/>
      <c r="BS1100" s="92"/>
      <c r="BT1100" s="92"/>
      <c r="BU1100" s="208"/>
      <c r="BV1100" s="315"/>
    </row>
    <row r="1101" spans="6:74"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315"/>
      <c r="AU1101" s="208"/>
      <c r="AV1101" s="92"/>
      <c r="AW1101" s="92"/>
      <c r="AX1101" s="315"/>
      <c r="AY1101" s="215"/>
      <c r="AZ1101" s="131"/>
      <c r="BA1101" s="131"/>
      <c r="BB1101" s="131"/>
      <c r="BC1101" s="223"/>
      <c r="BD1101" s="223"/>
      <c r="BE1101" s="223"/>
      <c r="BF1101" s="151"/>
      <c r="BG1101" s="151"/>
      <c r="BH1101" s="151"/>
      <c r="BI1101" s="151"/>
      <c r="BJ1101" s="151"/>
      <c r="BK1101" s="151"/>
      <c r="BL1101" s="151"/>
      <c r="BM1101" s="151"/>
      <c r="BN1101" s="208"/>
      <c r="BO1101" s="92"/>
      <c r="BP1101" s="92"/>
      <c r="BQ1101" s="92"/>
      <c r="BR1101" s="92"/>
      <c r="BS1101" s="92"/>
      <c r="BT1101" s="92"/>
      <c r="BU1101" s="208"/>
      <c r="BV1101" s="315"/>
    </row>
    <row r="1102" spans="6:74"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315"/>
      <c r="AU1102" s="208"/>
      <c r="AV1102" s="92"/>
      <c r="AW1102" s="92"/>
      <c r="AX1102" s="315"/>
      <c r="AY1102" s="215"/>
      <c r="AZ1102" s="131"/>
      <c r="BA1102" s="131"/>
      <c r="BB1102" s="131"/>
      <c r="BC1102" s="223"/>
      <c r="BD1102" s="223"/>
      <c r="BE1102" s="223"/>
      <c r="BF1102" s="151"/>
      <c r="BG1102" s="151"/>
      <c r="BH1102" s="151"/>
      <c r="BI1102" s="151"/>
      <c r="BJ1102" s="151"/>
      <c r="BK1102" s="151"/>
      <c r="BL1102" s="151"/>
      <c r="BM1102" s="151"/>
      <c r="BN1102" s="208"/>
      <c r="BO1102" s="92"/>
      <c r="BP1102" s="92"/>
      <c r="BQ1102" s="92"/>
      <c r="BR1102" s="92"/>
      <c r="BS1102" s="92"/>
      <c r="BT1102" s="92"/>
      <c r="BU1102" s="208"/>
      <c r="BV1102" s="315"/>
    </row>
    <row r="1103" spans="6:74"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315"/>
      <c r="AU1103" s="208"/>
      <c r="AV1103" s="92"/>
      <c r="AW1103" s="92"/>
      <c r="AX1103" s="315"/>
      <c r="AY1103" s="215"/>
      <c r="AZ1103" s="131"/>
      <c r="BA1103" s="131"/>
      <c r="BB1103" s="131"/>
      <c r="BC1103" s="223"/>
      <c r="BD1103" s="223"/>
      <c r="BE1103" s="223"/>
      <c r="BF1103" s="151"/>
      <c r="BG1103" s="151"/>
      <c r="BH1103" s="151"/>
      <c r="BI1103" s="151"/>
      <c r="BJ1103" s="151"/>
      <c r="BK1103" s="151"/>
      <c r="BL1103" s="151"/>
      <c r="BM1103" s="151"/>
      <c r="BN1103" s="208"/>
      <c r="BO1103" s="92"/>
      <c r="BP1103" s="92"/>
      <c r="BQ1103" s="92"/>
      <c r="BR1103" s="92"/>
      <c r="BS1103" s="92"/>
      <c r="BT1103" s="92"/>
      <c r="BU1103" s="208"/>
      <c r="BV1103" s="315"/>
    </row>
    <row r="1104" spans="6:74"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315"/>
      <c r="AU1104" s="208"/>
      <c r="AV1104" s="92"/>
      <c r="AW1104" s="92"/>
      <c r="AX1104" s="315"/>
      <c r="AY1104" s="215"/>
      <c r="AZ1104" s="131"/>
      <c r="BA1104" s="131"/>
      <c r="BB1104" s="131"/>
      <c r="BC1104" s="223"/>
      <c r="BD1104" s="223"/>
      <c r="BE1104" s="223"/>
      <c r="BF1104" s="151"/>
      <c r="BG1104" s="151"/>
      <c r="BH1104" s="151"/>
      <c r="BI1104" s="151"/>
      <c r="BJ1104" s="151"/>
      <c r="BK1104" s="151"/>
      <c r="BL1104" s="151"/>
      <c r="BM1104" s="151"/>
      <c r="BN1104" s="208"/>
      <c r="BO1104" s="92"/>
      <c r="BP1104" s="92"/>
      <c r="BQ1104" s="92"/>
      <c r="BR1104" s="92"/>
      <c r="BS1104" s="92"/>
      <c r="BT1104" s="92"/>
      <c r="BU1104" s="208"/>
      <c r="BV1104" s="315"/>
    </row>
    <row r="1105" spans="6:74"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315"/>
      <c r="AU1105" s="208"/>
      <c r="AV1105" s="92"/>
      <c r="AW1105" s="92"/>
      <c r="AX1105" s="315"/>
      <c r="AY1105" s="215"/>
      <c r="AZ1105" s="131"/>
      <c r="BA1105" s="131"/>
      <c r="BB1105" s="131"/>
      <c r="BC1105" s="223"/>
      <c r="BD1105" s="223"/>
      <c r="BE1105" s="223"/>
      <c r="BF1105" s="151"/>
      <c r="BG1105" s="151"/>
      <c r="BH1105" s="151"/>
      <c r="BI1105" s="151"/>
      <c r="BJ1105" s="151"/>
      <c r="BK1105" s="151"/>
      <c r="BL1105" s="151"/>
      <c r="BM1105" s="151"/>
      <c r="BN1105" s="208"/>
      <c r="BO1105" s="92"/>
      <c r="BP1105" s="92"/>
      <c r="BQ1105" s="92"/>
      <c r="BR1105" s="92"/>
      <c r="BS1105" s="92"/>
      <c r="BT1105" s="92"/>
      <c r="BU1105" s="208"/>
      <c r="BV1105" s="315"/>
    </row>
    <row r="1106" spans="6:74"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315"/>
      <c r="AU1106" s="208"/>
      <c r="AV1106" s="92"/>
      <c r="AW1106" s="92"/>
      <c r="AX1106" s="315"/>
      <c r="AY1106" s="215"/>
      <c r="AZ1106" s="131"/>
      <c r="BA1106" s="131"/>
      <c r="BB1106" s="131"/>
      <c r="BC1106" s="223"/>
      <c r="BD1106" s="223"/>
      <c r="BE1106" s="223"/>
      <c r="BF1106" s="151"/>
      <c r="BG1106" s="151"/>
      <c r="BH1106" s="151"/>
      <c r="BI1106" s="151"/>
      <c r="BJ1106" s="151"/>
      <c r="BK1106" s="151"/>
      <c r="BL1106" s="151"/>
      <c r="BM1106" s="151"/>
      <c r="BN1106" s="208"/>
      <c r="BO1106" s="92"/>
      <c r="BP1106" s="92"/>
      <c r="BQ1106" s="92"/>
      <c r="BR1106" s="92"/>
      <c r="BS1106" s="92"/>
      <c r="BT1106" s="92"/>
      <c r="BU1106" s="208"/>
      <c r="BV1106" s="315"/>
    </row>
    <row r="1107" spans="6:74"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315"/>
      <c r="AU1107" s="208"/>
      <c r="AV1107" s="92"/>
      <c r="AW1107" s="92"/>
      <c r="AX1107" s="315"/>
      <c r="AY1107" s="215"/>
      <c r="AZ1107" s="131"/>
      <c r="BA1107" s="131"/>
      <c r="BB1107" s="131"/>
      <c r="BC1107" s="223"/>
      <c r="BD1107" s="223"/>
      <c r="BE1107" s="223"/>
      <c r="BF1107" s="151"/>
      <c r="BG1107" s="151"/>
      <c r="BH1107" s="151"/>
      <c r="BI1107" s="151"/>
      <c r="BJ1107" s="151"/>
      <c r="BK1107" s="151"/>
      <c r="BL1107" s="151"/>
      <c r="BM1107" s="151"/>
      <c r="BN1107" s="208"/>
      <c r="BO1107" s="92"/>
      <c r="BP1107" s="92"/>
      <c r="BQ1107" s="92"/>
      <c r="BR1107" s="92"/>
      <c r="BS1107" s="92"/>
      <c r="BT1107" s="92"/>
      <c r="BU1107" s="208"/>
      <c r="BV1107" s="315"/>
    </row>
    <row r="1108" spans="6:74"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315"/>
      <c r="AU1108" s="208"/>
      <c r="AV1108" s="92"/>
      <c r="AW1108" s="92"/>
      <c r="AX1108" s="315"/>
      <c r="AY1108" s="215"/>
      <c r="AZ1108" s="131"/>
      <c r="BA1108" s="131"/>
      <c r="BB1108" s="131"/>
      <c r="BC1108" s="223"/>
      <c r="BD1108" s="223"/>
      <c r="BE1108" s="223"/>
      <c r="BF1108" s="151"/>
      <c r="BG1108" s="151"/>
      <c r="BH1108" s="151"/>
      <c r="BI1108" s="151"/>
      <c r="BJ1108" s="151"/>
      <c r="BK1108" s="151"/>
      <c r="BL1108" s="151"/>
      <c r="BM1108" s="151"/>
      <c r="BN1108" s="208"/>
      <c r="BO1108" s="92"/>
      <c r="BP1108" s="92"/>
      <c r="BQ1108" s="92"/>
      <c r="BR1108" s="92"/>
      <c r="BS1108" s="92"/>
      <c r="BT1108" s="92"/>
      <c r="BU1108" s="208"/>
      <c r="BV1108" s="315"/>
    </row>
    <row r="1109" spans="6:74"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315"/>
      <c r="AU1109" s="208"/>
      <c r="AV1109" s="92"/>
      <c r="AW1109" s="92"/>
      <c r="AX1109" s="315"/>
      <c r="AY1109" s="215"/>
      <c r="AZ1109" s="131"/>
      <c r="BA1109" s="131"/>
      <c r="BB1109" s="131"/>
      <c r="BC1109" s="223"/>
      <c r="BD1109" s="223"/>
      <c r="BE1109" s="223"/>
      <c r="BF1109" s="151"/>
      <c r="BG1109" s="151"/>
      <c r="BH1109" s="151"/>
      <c r="BI1109" s="151"/>
      <c r="BJ1109" s="151"/>
      <c r="BK1109" s="151"/>
      <c r="BL1109" s="151"/>
      <c r="BM1109" s="151"/>
      <c r="BN1109" s="208"/>
      <c r="BO1109" s="92"/>
      <c r="BP1109" s="92"/>
      <c r="BQ1109" s="92"/>
      <c r="BR1109" s="92"/>
      <c r="BS1109" s="92"/>
      <c r="BT1109" s="92"/>
      <c r="BU1109" s="208"/>
      <c r="BV1109" s="315"/>
    </row>
    <row r="1110" spans="6:74"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315"/>
      <c r="AU1110" s="208"/>
      <c r="AV1110" s="92"/>
      <c r="AW1110" s="92"/>
      <c r="AX1110" s="315"/>
      <c r="AY1110" s="215"/>
      <c r="AZ1110" s="131"/>
      <c r="BA1110" s="131"/>
      <c r="BB1110" s="131"/>
      <c r="BC1110" s="223"/>
      <c r="BD1110" s="223"/>
      <c r="BE1110" s="223"/>
      <c r="BF1110" s="151"/>
      <c r="BG1110" s="151"/>
      <c r="BH1110" s="151"/>
      <c r="BI1110" s="151"/>
      <c r="BJ1110" s="151"/>
      <c r="BK1110" s="151"/>
      <c r="BL1110" s="151"/>
      <c r="BM1110" s="151"/>
      <c r="BN1110" s="208"/>
      <c r="BO1110" s="92"/>
      <c r="BP1110" s="92"/>
      <c r="BQ1110" s="92"/>
      <c r="BR1110" s="92"/>
      <c r="BS1110" s="92"/>
      <c r="BT1110" s="92"/>
      <c r="BU1110" s="208"/>
      <c r="BV1110" s="315"/>
    </row>
    <row r="1111" spans="6:74"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315"/>
      <c r="AU1111" s="208"/>
      <c r="AV1111" s="92"/>
      <c r="AW1111" s="92"/>
      <c r="AX1111" s="315"/>
      <c r="AY1111" s="215"/>
      <c r="AZ1111" s="131"/>
      <c r="BA1111" s="131"/>
      <c r="BB1111" s="131"/>
      <c r="BC1111" s="223"/>
      <c r="BD1111" s="223"/>
      <c r="BE1111" s="223"/>
      <c r="BF1111" s="151"/>
      <c r="BG1111" s="151"/>
      <c r="BH1111" s="151"/>
      <c r="BI1111" s="151"/>
      <c r="BJ1111" s="151"/>
      <c r="BK1111" s="151"/>
      <c r="BL1111" s="151"/>
      <c r="BM1111" s="151"/>
      <c r="BN1111" s="208"/>
      <c r="BO1111" s="92"/>
      <c r="BP1111" s="92"/>
      <c r="BQ1111" s="92"/>
      <c r="BR1111" s="92"/>
      <c r="BS1111" s="92"/>
      <c r="BT1111" s="92"/>
      <c r="BU1111" s="208"/>
      <c r="BV1111" s="315"/>
    </row>
    <row r="1112" spans="6:74"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315"/>
      <c r="AU1112" s="208"/>
      <c r="AV1112" s="92"/>
      <c r="AW1112" s="92"/>
      <c r="AX1112" s="315"/>
      <c r="AY1112" s="215"/>
      <c r="AZ1112" s="131"/>
      <c r="BA1112" s="131"/>
      <c r="BB1112" s="131"/>
      <c r="BC1112" s="223"/>
      <c r="BD1112" s="223"/>
      <c r="BE1112" s="223"/>
      <c r="BF1112" s="151"/>
      <c r="BG1112" s="151"/>
      <c r="BH1112" s="151"/>
      <c r="BI1112" s="151"/>
      <c r="BJ1112" s="151"/>
      <c r="BK1112" s="151"/>
      <c r="BL1112" s="151"/>
      <c r="BM1112" s="151"/>
      <c r="BN1112" s="208"/>
      <c r="BO1112" s="92"/>
      <c r="BP1112" s="92"/>
      <c r="BQ1112" s="92"/>
      <c r="BR1112" s="92"/>
      <c r="BS1112" s="92"/>
      <c r="BT1112" s="92"/>
      <c r="BU1112" s="208"/>
      <c r="BV1112" s="315"/>
    </row>
    <row r="1113" spans="6:74"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315"/>
      <c r="AU1113" s="208"/>
      <c r="AV1113" s="92"/>
      <c r="AW1113" s="92"/>
      <c r="AX1113" s="315"/>
      <c r="AY1113" s="215"/>
      <c r="AZ1113" s="131"/>
      <c r="BA1113" s="131"/>
      <c r="BB1113" s="131"/>
      <c r="BC1113" s="223"/>
      <c r="BD1113" s="223"/>
      <c r="BE1113" s="223"/>
      <c r="BF1113" s="151"/>
      <c r="BG1113" s="151"/>
      <c r="BH1113" s="151"/>
      <c r="BI1113" s="151"/>
      <c r="BJ1113" s="151"/>
      <c r="BK1113" s="151"/>
      <c r="BL1113" s="151"/>
      <c r="BM1113" s="151"/>
      <c r="BN1113" s="208"/>
      <c r="BO1113" s="92"/>
      <c r="BP1113" s="92"/>
      <c r="BQ1113" s="92"/>
      <c r="BR1113" s="92"/>
      <c r="BS1113" s="92"/>
      <c r="BT1113" s="92"/>
      <c r="BU1113" s="208"/>
      <c r="BV1113" s="315"/>
    </row>
    <row r="1114" spans="6:74"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315"/>
      <c r="AU1114" s="208"/>
      <c r="AV1114" s="92"/>
      <c r="AW1114" s="92"/>
      <c r="AX1114" s="315"/>
      <c r="AY1114" s="215"/>
      <c r="AZ1114" s="131"/>
      <c r="BA1114" s="131"/>
      <c r="BB1114" s="131"/>
      <c r="BC1114" s="223"/>
      <c r="BD1114" s="223"/>
      <c r="BE1114" s="223"/>
      <c r="BF1114" s="151"/>
      <c r="BG1114" s="151"/>
      <c r="BH1114" s="151"/>
      <c r="BI1114" s="151"/>
      <c r="BJ1114" s="151"/>
      <c r="BK1114" s="151"/>
      <c r="BL1114" s="151"/>
      <c r="BM1114" s="151"/>
      <c r="BN1114" s="208"/>
      <c r="BO1114" s="92"/>
      <c r="BP1114" s="92"/>
      <c r="BQ1114" s="92"/>
      <c r="BR1114" s="92"/>
      <c r="BS1114" s="92"/>
      <c r="BT1114" s="92"/>
      <c r="BU1114" s="208"/>
      <c r="BV1114" s="315"/>
    </row>
    <row r="1115" spans="6:74"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315"/>
      <c r="AU1115" s="208"/>
      <c r="AV1115" s="92"/>
      <c r="AW1115" s="92"/>
      <c r="AX1115" s="315"/>
      <c r="AY1115" s="215"/>
      <c r="AZ1115" s="131"/>
      <c r="BA1115" s="131"/>
      <c r="BB1115" s="131"/>
      <c r="BC1115" s="223"/>
      <c r="BD1115" s="223"/>
      <c r="BE1115" s="223"/>
      <c r="BF1115" s="151"/>
      <c r="BG1115" s="151"/>
      <c r="BH1115" s="151"/>
      <c r="BI1115" s="151"/>
      <c r="BJ1115" s="151"/>
      <c r="BK1115" s="151"/>
      <c r="BL1115" s="151"/>
      <c r="BM1115" s="151"/>
      <c r="BN1115" s="208"/>
      <c r="BO1115" s="92"/>
      <c r="BP1115" s="92"/>
      <c r="BQ1115" s="92"/>
      <c r="BR1115" s="92"/>
      <c r="BS1115" s="92"/>
      <c r="BT1115" s="92"/>
      <c r="BU1115" s="208"/>
      <c r="BV1115" s="315"/>
    </row>
    <row r="1116" spans="6:74"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315"/>
      <c r="AU1116" s="208"/>
      <c r="AV1116" s="92"/>
      <c r="AW1116" s="92"/>
      <c r="AX1116" s="315"/>
      <c r="AY1116" s="215"/>
      <c r="AZ1116" s="131"/>
      <c r="BA1116" s="131"/>
      <c r="BB1116" s="131"/>
      <c r="BC1116" s="223"/>
      <c r="BD1116" s="223"/>
      <c r="BE1116" s="223"/>
      <c r="BF1116" s="151"/>
      <c r="BG1116" s="151"/>
      <c r="BH1116" s="151"/>
      <c r="BI1116" s="151"/>
      <c r="BJ1116" s="151"/>
      <c r="BK1116" s="151"/>
      <c r="BL1116" s="151"/>
      <c r="BM1116" s="151"/>
      <c r="BN1116" s="208"/>
      <c r="BO1116" s="92"/>
      <c r="BP1116" s="92"/>
      <c r="BQ1116" s="92"/>
      <c r="BR1116" s="92"/>
      <c r="BS1116" s="92"/>
      <c r="BT1116" s="92"/>
      <c r="BU1116" s="208"/>
      <c r="BV1116" s="315"/>
    </row>
    <row r="1117" spans="6:74"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315"/>
      <c r="AU1117" s="208"/>
      <c r="AV1117" s="92"/>
      <c r="AW1117" s="92"/>
      <c r="AX1117" s="315"/>
      <c r="AY1117" s="215"/>
      <c r="AZ1117" s="131"/>
      <c r="BA1117" s="131"/>
      <c r="BB1117" s="131"/>
      <c r="BC1117" s="223"/>
      <c r="BD1117" s="223"/>
      <c r="BE1117" s="223"/>
      <c r="BF1117" s="151"/>
      <c r="BG1117" s="151"/>
      <c r="BH1117" s="151"/>
      <c r="BI1117" s="151"/>
      <c r="BJ1117" s="151"/>
      <c r="BK1117" s="151"/>
      <c r="BL1117" s="151"/>
      <c r="BM1117" s="151"/>
      <c r="BN1117" s="208"/>
      <c r="BO1117" s="92"/>
      <c r="BP1117" s="92"/>
      <c r="BQ1117" s="92"/>
      <c r="BR1117" s="92"/>
      <c r="BS1117" s="92"/>
      <c r="BT1117" s="92"/>
      <c r="BU1117" s="208"/>
      <c r="BV1117" s="315"/>
    </row>
    <row r="1118" spans="6:74"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315"/>
      <c r="AU1118" s="208"/>
      <c r="AV1118" s="92"/>
      <c r="AW1118" s="92"/>
      <c r="AX1118" s="315"/>
      <c r="AY1118" s="215"/>
      <c r="AZ1118" s="131"/>
      <c r="BA1118" s="131"/>
      <c r="BB1118" s="131"/>
      <c r="BC1118" s="223"/>
      <c r="BD1118" s="223"/>
      <c r="BE1118" s="223"/>
      <c r="BF1118" s="151"/>
      <c r="BG1118" s="151"/>
      <c r="BH1118" s="151"/>
      <c r="BI1118" s="151"/>
      <c r="BJ1118" s="151"/>
      <c r="BK1118" s="151"/>
      <c r="BL1118" s="151"/>
      <c r="BM1118" s="151"/>
      <c r="BN1118" s="208"/>
      <c r="BO1118" s="92"/>
      <c r="BP1118" s="92"/>
      <c r="BQ1118" s="92"/>
      <c r="BR1118" s="92"/>
      <c r="BS1118" s="92"/>
      <c r="BT1118" s="92"/>
      <c r="BU1118" s="208"/>
      <c r="BV1118" s="315"/>
    </row>
    <row r="1119" spans="6:74"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315"/>
      <c r="AU1119" s="208"/>
      <c r="AV1119" s="92"/>
      <c r="AW1119" s="92"/>
      <c r="AX1119" s="315"/>
      <c r="AY1119" s="215"/>
      <c r="AZ1119" s="131"/>
      <c r="BA1119" s="131"/>
      <c r="BB1119" s="131"/>
      <c r="BC1119" s="223"/>
      <c r="BD1119" s="223"/>
      <c r="BE1119" s="223"/>
      <c r="BF1119" s="151"/>
      <c r="BG1119" s="151"/>
      <c r="BH1119" s="151"/>
      <c r="BI1119" s="151"/>
      <c r="BJ1119" s="151"/>
      <c r="BK1119" s="151"/>
      <c r="BL1119" s="151"/>
      <c r="BM1119" s="151"/>
      <c r="BN1119" s="208"/>
      <c r="BO1119" s="92"/>
      <c r="BP1119" s="92"/>
      <c r="BQ1119" s="92"/>
      <c r="BR1119" s="92"/>
      <c r="BS1119" s="92"/>
      <c r="BT1119" s="92"/>
      <c r="BU1119" s="208"/>
      <c r="BV1119" s="315"/>
    </row>
    <row r="1120" spans="6:74"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315"/>
      <c r="AU1120" s="208"/>
      <c r="AV1120" s="92"/>
      <c r="AW1120" s="92"/>
      <c r="AX1120" s="315"/>
      <c r="AY1120" s="215"/>
      <c r="AZ1120" s="131"/>
      <c r="BA1120" s="131"/>
      <c r="BB1120" s="131"/>
      <c r="BC1120" s="223"/>
      <c r="BD1120" s="223"/>
      <c r="BE1120" s="223"/>
      <c r="BF1120" s="151"/>
      <c r="BG1120" s="151"/>
      <c r="BH1120" s="151"/>
      <c r="BI1120" s="151"/>
      <c r="BJ1120" s="151"/>
      <c r="BK1120" s="151"/>
      <c r="BL1120" s="151"/>
      <c r="BM1120" s="151"/>
      <c r="BN1120" s="208"/>
      <c r="BO1120" s="92"/>
      <c r="BP1120" s="92"/>
      <c r="BQ1120" s="92"/>
      <c r="BR1120" s="92"/>
      <c r="BS1120" s="92"/>
      <c r="BT1120" s="92"/>
      <c r="BU1120" s="208"/>
      <c r="BV1120" s="315"/>
    </row>
    <row r="1121" spans="6:74"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315"/>
      <c r="AU1121" s="208"/>
      <c r="AV1121" s="92"/>
      <c r="AW1121" s="92"/>
      <c r="AX1121" s="315"/>
      <c r="AY1121" s="215"/>
      <c r="AZ1121" s="131"/>
      <c r="BA1121" s="131"/>
      <c r="BB1121" s="131"/>
      <c r="BC1121" s="223"/>
      <c r="BD1121" s="223"/>
      <c r="BE1121" s="223"/>
      <c r="BF1121" s="151"/>
      <c r="BG1121" s="151"/>
      <c r="BH1121" s="151"/>
      <c r="BI1121" s="151"/>
      <c r="BJ1121" s="151"/>
      <c r="BK1121" s="151"/>
      <c r="BL1121" s="151"/>
      <c r="BM1121" s="151"/>
      <c r="BN1121" s="208"/>
      <c r="BO1121" s="92"/>
      <c r="BP1121" s="92"/>
      <c r="BQ1121" s="92"/>
      <c r="BR1121" s="92"/>
      <c r="BS1121" s="92"/>
      <c r="BT1121" s="92"/>
      <c r="BU1121" s="208"/>
      <c r="BV1121" s="315"/>
    </row>
    <row r="1122" spans="6:74"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315"/>
      <c r="AU1122" s="208"/>
      <c r="AV1122" s="92"/>
      <c r="AW1122" s="92"/>
      <c r="AX1122" s="315"/>
      <c r="AY1122" s="215"/>
      <c r="AZ1122" s="131"/>
      <c r="BA1122" s="131"/>
      <c r="BB1122" s="131"/>
      <c r="BC1122" s="223"/>
      <c r="BD1122" s="223"/>
      <c r="BE1122" s="223"/>
      <c r="BF1122" s="151"/>
      <c r="BG1122" s="151"/>
      <c r="BH1122" s="151"/>
      <c r="BI1122" s="151"/>
      <c r="BJ1122" s="151"/>
      <c r="BK1122" s="151"/>
      <c r="BL1122" s="151"/>
      <c r="BM1122" s="151"/>
      <c r="BN1122" s="208"/>
      <c r="BO1122" s="92"/>
      <c r="BP1122" s="92"/>
      <c r="BQ1122" s="92"/>
      <c r="BR1122" s="92"/>
      <c r="BS1122" s="92"/>
      <c r="BT1122" s="92"/>
      <c r="BU1122" s="208"/>
      <c r="BV1122" s="315"/>
    </row>
    <row r="1123" spans="6:74"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315"/>
      <c r="AU1123" s="208"/>
      <c r="AV1123" s="92"/>
      <c r="AW1123" s="92"/>
      <c r="AX1123" s="315"/>
      <c r="AY1123" s="215"/>
      <c r="AZ1123" s="131"/>
      <c r="BA1123" s="131"/>
      <c r="BB1123" s="131"/>
      <c r="BC1123" s="223"/>
      <c r="BD1123" s="223"/>
      <c r="BE1123" s="223"/>
      <c r="BF1123" s="151"/>
      <c r="BG1123" s="151"/>
      <c r="BH1123" s="151"/>
      <c r="BI1123" s="151"/>
      <c r="BJ1123" s="151"/>
      <c r="BK1123" s="151"/>
      <c r="BL1123" s="151"/>
      <c r="BM1123" s="151"/>
      <c r="BN1123" s="208"/>
      <c r="BO1123" s="92"/>
      <c r="BP1123" s="92"/>
      <c r="BQ1123" s="92"/>
      <c r="BR1123" s="92"/>
      <c r="BS1123" s="92"/>
      <c r="BT1123" s="92"/>
      <c r="BU1123" s="208"/>
      <c r="BV1123" s="315"/>
    </row>
    <row r="1124" spans="6:74"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315"/>
      <c r="AU1124" s="208"/>
      <c r="AV1124" s="92"/>
      <c r="AW1124" s="92"/>
      <c r="AX1124" s="315"/>
      <c r="AY1124" s="215"/>
      <c r="AZ1124" s="131"/>
      <c r="BA1124" s="131"/>
      <c r="BB1124" s="131"/>
      <c r="BC1124" s="223"/>
      <c r="BD1124" s="223"/>
      <c r="BE1124" s="223"/>
      <c r="BF1124" s="151"/>
      <c r="BG1124" s="151"/>
      <c r="BH1124" s="151"/>
      <c r="BI1124" s="151"/>
      <c r="BJ1124" s="151"/>
      <c r="BK1124" s="151"/>
      <c r="BL1124" s="151"/>
      <c r="BM1124" s="151"/>
      <c r="BN1124" s="208"/>
      <c r="BO1124" s="92"/>
      <c r="BP1124" s="92"/>
      <c r="BQ1124" s="92"/>
      <c r="BR1124" s="92"/>
      <c r="BS1124" s="92"/>
      <c r="BT1124" s="92"/>
      <c r="BU1124" s="208"/>
      <c r="BV1124" s="315"/>
    </row>
    <row r="1125" spans="6:74"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315"/>
      <c r="AU1125" s="208"/>
      <c r="AV1125" s="92"/>
      <c r="AW1125" s="92"/>
      <c r="AX1125" s="315"/>
      <c r="AY1125" s="215"/>
      <c r="AZ1125" s="131"/>
      <c r="BA1125" s="131"/>
      <c r="BB1125" s="131"/>
      <c r="BC1125" s="223"/>
      <c r="BD1125" s="223"/>
      <c r="BE1125" s="223"/>
      <c r="BF1125" s="151"/>
      <c r="BG1125" s="151"/>
      <c r="BH1125" s="151"/>
      <c r="BI1125" s="151"/>
      <c r="BJ1125" s="151"/>
      <c r="BK1125" s="151"/>
      <c r="BL1125" s="151"/>
      <c r="BM1125" s="151"/>
      <c r="BN1125" s="208"/>
      <c r="BO1125" s="92"/>
      <c r="BP1125" s="92"/>
      <c r="BQ1125" s="92"/>
      <c r="BR1125" s="92"/>
      <c r="BS1125" s="92"/>
      <c r="BT1125" s="92"/>
      <c r="BU1125" s="208"/>
      <c r="BV1125" s="315"/>
    </row>
    <row r="1126" spans="6:74"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315"/>
      <c r="AU1126" s="208"/>
      <c r="AV1126" s="92"/>
      <c r="AW1126" s="92"/>
      <c r="AX1126" s="315"/>
      <c r="AY1126" s="215"/>
      <c r="AZ1126" s="131"/>
      <c r="BA1126" s="131"/>
      <c r="BB1126" s="131"/>
      <c r="BC1126" s="223"/>
      <c r="BD1126" s="223"/>
      <c r="BE1126" s="223"/>
      <c r="BF1126" s="151"/>
      <c r="BG1126" s="151"/>
      <c r="BH1126" s="151"/>
      <c r="BI1126" s="151"/>
      <c r="BJ1126" s="151"/>
      <c r="BK1126" s="151"/>
      <c r="BL1126" s="151"/>
      <c r="BM1126" s="151"/>
      <c r="BN1126" s="208"/>
      <c r="BO1126" s="92"/>
      <c r="BP1126" s="92"/>
      <c r="BQ1126" s="92"/>
      <c r="BR1126" s="92"/>
      <c r="BS1126" s="92"/>
      <c r="BT1126" s="92"/>
      <c r="BU1126" s="208"/>
      <c r="BV1126" s="315"/>
    </row>
    <row r="1127" spans="6:74"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315"/>
      <c r="AU1127" s="208"/>
      <c r="AV1127" s="92"/>
      <c r="AW1127" s="92"/>
      <c r="AX1127" s="315"/>
      <c r="AY1127" s="215"/>
      <c r="AZ1127" s="131"/>
      <c r="BA1127" s="131"/>
      <c r="BB1127" s="131"/>
      <c r="BC1127" s="223"/>
      <c r="BD1127" s="223"/>
      <c r="BE1127" s="223"/>
      <c r="BF1127" s="151"/>
      <c r="BG1127" s="151"/>
      <c r="BH1127" s="151"/>
      <c r="BI1127" s="151"/>
      <c r="BJ1127" s="151"/>
      <c r="BK1127" s="151"/>
      <c r="BL1127" s="151"/>
      <c r="BM1127" s="151"/>
      <c r="BN1127" s="208"/>
      <c r="BO1127" s="92"/>
      <c r="BP1127" s="92"/>
      <c r="BQ1127" s="92"/>
      <c r="BR1127" s="92"/>
      <c r="BS1127" s="92"/>
      <c r="BT1127" s="92"/>
      <c r="BU1127" s="208"/>
      <c r="BV1127" s="315"/>
    </row>
    <row r="1128" spans="6:74"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315"/>
      <c r="AU1128" s="208"/>
      <c r="AV1128" s="92"/>
      <c r="AW1128" s="92"/>
      <c r="AX1128" s="315"/>
      <c r="AY1128" s="215"/>
      <c r="AZ1128" s="131"/>
      <c r="BA1128" s="131"/>
      <c r="BB1128" s="131"/>
      <c r="BC1128" s="223"/>
      <c r="BD1128" s="223"/>
      <c r="BE1128" s="223"/>
      <c r="BF1128" s="151"/>
      <c r="BG1128" s="151"/>
      <c r="BH1128" s="151"/>
      <c r="BI1128" s="151"/>
      <c r="BJ1128" s="151"/>
      <c r="BK1128" s="151"/>
      <c r="BL1128" s="151"/>
      <c r="BM1128" s="151"/>
      <c r="BN1128" s="208"/>
      <c r="BO1128" s="92"/>
      <c r="BP1128" s="92"/>
      <c r="BQ1128" s="92"/>
      <c r="BR1128" s="92"/>
      <c r="BS1128" s="92"/>
      <c r="BT1128" s="92"/>
      <c r="BU1128" s="208"/>
      <c r="BV1128" s="315"/>
    </row>
    <row r="1129" spans="6:74"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315"/>
      <c r="AU1129" s="208"/>
      <c r="AV1129" s="92"/>
      <c r="AW1129" s="92"/>
      <c r="AX1129" s="315"/>
      <c r="AY1129" s="215"/>
      <c r="AZ1129" s="131"/>
      <c r="BA1129" s="131"/>
      <c r="BB1129" s="131"/>
      <c r="BC1129" s="223"/>
      <c r="BD1129" s="223"/>
      <c r="BE1129" s="223"/>
      <c r="BF1129" s="151"/>
      <c r="BG1129" s="151"/>
      <c r="BH1129" s="151"/>
      <c r="BI1129" s="151"/>
      <c r="BJ1129" s="151"/>
      <c r="BK1129" s="151"/>
      <c r="BL1129" s="151"/>
      <c r="BM1129" s="151"/>
      <c r="BN1129" s="208"/>
      <c r="BO1129" s="92"/>
      <c r="BP1129" s="92"/>
      <c r="BQ1129" s="92"/>
      <c r="BR1129" s="92"/>
      <c r="BS1129" s="92"/>
      <c r="BT1129" s="92"/>
      <c r="BU1129" s="208"/>
      <c r="BV1129" s="315"/>
    </row>
    <row r="1130" spans="6:74"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315"/>
      <c r="AU1130" s="208"/>
      <c r="AV1130" s="92"/>
      <c r="AW1130" s="92"/>
      <c r="AX1130" s="315"/>
      <c r="AY1130" s="215"/>
      <c r="AZ1130" s="131"/>
      <c r="BA1130" s="131"/>
      <c r="BB1130" s="131"/>
      <c r="BC1130" s="223"/>
      <c r="BD1130" s="223"/>
      <c r="BE1130" s="223"/>
      <c r="BF1130" s="151"/>
      <c r="BG1130" s="151"/>
      <c r="BH1130" s="151"/>
      <c r="BI1130" s="151"/>
      <c r="BJ1130" s="151"/>
      <c r="BK1130" s="151"/>
      <c r="BL1130" s="151"/>
      <c r="BM1130" s="151"/>
      <c r="BN1130" s="208"/>
      <c r="BO1130" s="92"/>
      <c r="BP1130" s="92"/>
      <c r="BQ1130" s="92"/>
      <c r="BR1130" s="92"/>
      <c r="BS1130" s="92"/>
      <c r="BT1130" s="92"/>
      <c r="BU1130" s="208"/>
      <c r="BV1130" s="315"/>
    </row>
    <row r="1131" spans="6:74"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315"/>
      <c r="AU1131" s="208"/>
      <c r="AV1131" s="92"/>
      <c r="AW1131" s="92"/>
      <c r="AX1131" s="315"/>
      <c r="AY1131" s="215"/>
      <c r="AZ1131" s="131"/>
      <c r="BA1131" s="131"/>
      <c r="BB1131" s="131"/>
      <c r="BC1131" s="223"/>
      <c r="BD1131" s="223"/>
      <c r="BE1131" s="223"/>
      <c r="BF1131" s="151"/>
      <c r="BG1131" s="151"/>
      <c r="BH1131" s="151"/>
      <c r="BI1131" s="151"/>
      <c r="BJ1131" s="151"/>
      <c r="BK1131" s="151"/>
      <c r="BL1131" s="151"/>
      <c r="BM1131" s="151"/>
      <c r="BN1131" s="208"/>
      <c r="BO1131" s="92"/>
      <c r="BP1131" s="92"/>
      <c r="BQ1131" s="92"/>
      <c r="BR1131" s="92"/>
      <c r="BS1131" s="92"/>
      <c r="BT1131" s="92"/>
      <c r="BU1131" s="208"/>
      <c r="BV1131" s="315"/>
    </row>
    <row r="1132" spans="6:74"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315"/>
      <c r="AU1132" s="208"/>
      <c r="AV1132" s="92"/>
      <c r="AW1132" s="92"/>
      <c r="AX1132" s="315"/>
      <c r="AY1132" s="215"/>
      <c r="AZ1132" s="131"/>
      <c r="BA1132" s="131"/>
      <c r="BB1132" s="131"/>
      <c r="BC1132" s="223"/>
      <c r="BD1132" s="223"/>
      <c r="BE1132" s="223"/>
      <c r="BF1132" s="151"/>
      <c r="BG1132" s="151"/>
      <c r="BH1132" s="151"/>
      <c r="BI1132" s="151"/>
      <c r="BJ1132" s="151"/>
      <c r="BK1132" s="151"/>
      <c r="BL1132" s="151"/>
      <c r="BM1132" s="151"/>
      <c r="BN1132" s="208"/>
      <c r="BO1132" s="92"/>
      <c r="BP1132" s="92"/>
      <c r="BQ1132" s="92"/>
      <c r="BR1132" s="92"/>
      <c r="BS1132" s="92"/>
      <c r="BT1132" s="92"/>
      <c r="BU1132" s="208"/>
      <c r="BV1132" s="315"/>
    </row>
    <row r="1133" spans="6:74"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315"/>
      <c r="AU1133" s="208"/>
      <c r="AV1133" s="92"/>
      <c r="AW1133" s="92"/>
      <c r="AX1133" s="315"/>
      <c r="AY1133" s="215"/>
      <c r="AZ1133" s="131"/>
      <c r="BA1133" s="131"/>
      <c r="BB1133" s="131"/>
      <c r="BC1133" s="223"/>
      <c r="BD1133" s="223"/>
      <c r="BE1133" s="223"/>
      <c r="BF1133" s="151"/>
      <c r="BG1133" s="151"/>
      <c r="BH1133" s="151"/>
      <c r="BI1133" s="151"/>
      <c r="BJ1133" s="151"/>
      <c r="BK1133" s="151"/>
      <c r="BL1133" s="151"/>
      <c r="BM1133" s="151"/>
      <c r="BN1133" s="208"/>
      <c r="BO1133" s="92"/>
      <c r="BP1133" s="92"/>
      <c r="BQ1133" s="92"/>
      <c r="BR1133" s="92"/>
      <c r="BS1133" s="92"/>
      <c r="BT1133" s="92"/>
      <c r="BU1133" s="208"/>
      <c r="BV1133" s="315"/>
    </row>
    <row r="1134" spans="6:74"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315"/>
      <c r="AU1134" s="208"/>
      <c r="AV1134" s="92"/>
      <c r="AW1134" s="92"/>
      <c r="AX1134" s="315"/>
      <c r="AY1134" s="215"/>
      <c r="AZ1134" s="131"/>
      <c r="BA1134" s="131"/>
      <c r="BB1134" s="131"/>
      <c r="BC1134" s="223"/>
      <c r="BD1134" s="223"/>
      <c r="BE1134" s="223"/>
      <c r="BF1134" s="151"/>
      <c r="BG1134" s="151"/>
      <c r="BH1134" s="151"/>
      <c r="BI1134" s="151"/>
      <c r="BJ1134" s="151"/>
      <c r="BK1134" s="151"/>
      <c r="BL1134" s="151"/>
      <c r="BM1134" s="151"/>
      <c r="BN1134" s="208"/>
      <c r="BO1134" s="92"/>
      <c r="BP1134" s="92"/>
      <c r="BQ1134" s="92"/>
      <c r="BR1134" s="92"/>
      <c r="BS1134" s="92"/>
      <c r="BT1134" s="92"/>
      <c r="BU1134" s="208"/>
      <c r="BV1134" s="315"/>
    </row>
    <row r="1135" spans="6:74"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315"/>
      <c r="AU1135" s="208"/>
      <c r="AV1135" s="92"/>
      <c r="AW1135" s="92"/>
      <c r="AX1135" s="315"/>
      <c r="AY1135" s="215"/>
      <c r="AZ1135" s="131"/>
      <c r="BA1135" s="131"/>
      <c r="BB1135" s="131"/>
      <c r="BC1135" s="223"/>
      <c r="BD1135" s="223"/>
      <c r="BE1135" s="223"/>
      <c r="BF1135" s="151"/>
      <c r="BG1135" s="151"/>
      <c r="BH1135" s="151"/>
      <c r="BI1135" s="151"/>
      <c r="BJ1135" s="151"/>
      <c r="BK1135" s="151"/>
      <c r="BL1135" s="151"/>
      <c r="BM1135" s="151"/>
      <c r="BN1135" s="208"/>
      <c r="BO1135" s="92"/>
      <c r="BP1135" s="92"/>
      <c r="BQ1135" s="92"/>
      <c r="BR1135" s="92"/>
      <c r="BS1135" s="92"/>
      <c r="BT1135" s="92"/>
      <c r="BU1135" s="208"/>
      <c r="BV1135" s="315"/>
    </row>
    <row r="1136" spans="6:74"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315"/>
      <c r="AU1136" s="208"/>
      <c r="AV1136" s="92"/>
      <c r="AW1136" s="92"/>
      <c r="AX1136" s="315"/>
      <c r="AY1136" s="215"/>
      <c r="AZ1136" s="131"/>
      <c r="BA1136" s="131"/>
      <c r="BB1136" s="131"/>
      <c r="BC1136" s="223"/>
      <c r="BD1136" s="223"/>
      <c r="BE1136" s="223"/>
      <c r="BF1136" s="151"/>
      <c r="BG1136" s="151"/>
      <c r="BH1136" s="151"/>
      <c r="BI1136" s="151"/>
      <c r="BJ1136" s="151"/>
      <c r="BK1136" s="151"/>
      <c r="BL1136" s="151"/>
      <c r="BM1136" s="151"/>
      <c r="BN1136" s="208"/>
      <c r="BO1136" s="92"/>
      <c r="BP1136" s="92"/>
      <c r="BQ1136" s="92"/>
      <c r="BR1136" s="92"/>
      <c r="BS1136" s="92"/>
      <c r="BT1136" s="92"/>
      <c r="BU1136" s="208"/>
      <c r="BV1136" s="315"/>
    </row>
    <row r="1137" spans="6:74"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315"/>
      <c r="AU1137" s="208"/>
      <c r="AV1137" s="92"/>
      <c r="AW1137" s="92"/>
      <c r="AX1137" s="315"/>
      <c r="AY1137" s="215"/>
      <c r="AZ1137" s="131"/>
      <c r="BA1137" s="131"/>
      <c r="BB1137" s="131"/>
      <c r="BC1137" s="223"/>
      <c r="BD1137" s="223"/>
      <c r="BE1137" s="223"/>
      <c r="BF1137" s="151"/>
      <c r="BG1137" s="151"/>
      <c r="BH1137" s="151"/>
      <c r="BI1137" s="151"/>
      <c r="BJ1137" s="151"/>
      <c r="BK1137" s="151"/>
      <c r="BL1137" s="151"/>
      <c r="BM1137" s="151"/>
      <c r="BN1137" s="208"/>
      <c r="BO1137" s="92"/>
      <c r="BP1137" s="92"/>
      <c r="BQ1137" s="92"/>
      <c r="BR1137" s="92"/>
      <c r="BS1137" s="92"/>
      <c r="BT1137" s="92"/>
      <c r="BU1137" s="208"/>
      <c r="BV1137" s="315"/>
    </row>
    <row r="1138" spans="6:74"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315"/>
      <c r="AU1138" s="208"/>
      <c r="AV1138" s="92"/>
      <c r="AW1138" s="92"/>
      <c r="AX1138" s="315"/>
      <c r="AY1138" s="215"/>
      <c r="AZ1138" s="131"/>
      <c r="BA1138" s="131"/>
      <c r="BB1138" s="131"/>
      <c r="BC1138" s="223"/>
      <c r="BD1138" s="223"/>
      <c r="BE1138" s="223"/>
      <c r="BF1138" s="151"/>
      <c r="BG1138" s="151"/>
      <c r="BH1138" s="151"/>
      <c r="BI1138" s="151"/>
      <c r="BJ1138" s="151"/>
      <c r="BK1138" s="151"/>
      <c r="BL1138" s="151"/>
      <c r="BM1138" s="151"/>
      <c r="BN1138" s="208"/>
      <c r="BO1138" s="92"/>
      <c r="BP1138" s="92"/>
      <c r="BQ1138" s="92"/>
      <c r="BR1138" s="92"/>
      <c r="BS1138" s="92"/>
      <c r="BT1138" s="92"/>
      <c r="BU1138" s="208"/>
      <c r="BV1138" s="315"/>
    </row>
    <row r="1139" spans="6:74"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315"/>
      <c r="AU1139" s="208"/>
      <c r="AV1139" s="92"/>
      <c r="AW1139" s="92"/>
      <c r="AX1139" s="315"/>
      <c r="AY1139" s="215"/>
      <c r="AZ1139" s="131"/>
      <c r="BA1139" s="131"/>
      <c r="BB1139" s="131"/>
      <c r="BC1139" s="223"/>
      <c r="BD1139" s="223"/>
      <c r="BE1139" s="223"/>
      <c r="BF1139" s="151"/>
      <c r="BG1139" s="151"/>
      <c r="BH1139" s="151"/>
      <c r="BI1139" s="151"/>
      <c r="BJ1139" s="151"/>
      <c r="BK1139" s="151"/>
      <c r="BL1139" s="151"/>
      <c r="BM1139" s="151"/>
      <c r="BN1139" s="208"/>
      <c r="BO1139" s="92"/>
      <c r="BP1139" s="92"/>
      <c r="BQ1139" s="92"/>
      <c r="BR1139" s="92"/>
      <c r="BS1139" s="92"/>
      <c r="BT1139" s="92"/>
      <c r="BU1139" s="208"/>
      <c r="BV1139" s="315"/>
    </row>
    <row r="1140" spans="6:74"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315"/>
      <c r="AU1140" s="208"/>
      <c r="AV1140" s="92"/>
      <c r="AW1140" s="92"/>
      <c r="AX1140" s="315"/>
      <c r="AY1140" s="215"/>
      <c r="AZ1140" s="131"/>
      <c r="BA1140" s="131"/>
      <c r="BB1140" s="131"/>
      <c r="BC1140" s="223"/>
      <c r="BD1140" s="223"/>
      <c r="BE1140" s="223"/>
      <c r="BF1140" s="151"/>
      <c r="BG1140" s="151"/>
      <c r="BH1140" s="151"/>
      <c r="BI1140" s="151"/>
      <c r="BJ1140" s="151"/>
      <c r="BK1140" s="151"/>
      <c r="BL1140" s="151"/>
      <c r="BM1140" s="151"/>
      <c r="BN1140" s="208"/>
      <c r="BO1140" s="92"/>
      <c r="BP1140" s="92"/>
      <c r="BQ1140" s="92"/>
      <c r="BR1140" s="92"/>
      <c r="BS1140" s="92"/>
      <c r="BT1140" s="92"/>
      <c r="BU1140" s="208"/>
      <c r="BV1140" s="315"/>
    </row>
    <row r="1141" spans="6:74"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315"/>
      <c r="AU1141" s="208"/>
      <c r="AV1141" s="92"/>
      <c r="AW1141" s="92"/>
      <c r="AX1141" s="315"/>
      <c r="AY1141" s="215"/>
      <c r="AZ1141" s="131"/>
      <c r="BA1141" s="131"/>
      <c r="BB1141" s="131"/>
      <c r="BC1141" s="223"/>
      <c r="BD1141" s="223"/>
      <c r="BE1141" s="223"/>
      <c r="BF1141" s="151"/>
      <c r="BG1141" s="151"/>
      <c r="BH1141" s="151"/>
      <c r="BI1141" s="151"/>
      <c r="BJ1141" s="151"/>
      <c r="BK1141" s="151"/>
      <c r="BL1141" s="151"/>
      <c r="BM1141" s="151"/>
      <c r="BN1141" s="208"/>
      <c r="BO1141" s="92"/>
      <c r="BP1141" s="92"/>
      <c r="BQ1141" s="92"/>
      <c r="BR1141" s="92"/>
      <c r="BS1141" s="92"/>
      <c r="BT1141" s="92"/>
      <c r="BU1141" s="208"/>
      <c r="BV1141" s="315"/>
    </row>
    <row r="1142" spans="6:74"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315"/>
      <c r="AU1142" s="208"/>
      <c r="AV1142" s="92"/>
      <c r="AW1142" s="92"/>
      <c r="AX1142" s="315"/>
      <c r="AY1142" s="215"/>
      <c r="AZ1142" s="131"/>
      <c r="BA1142" s="131"/>
      <c r="BB1142" s="131"/>
      <c r="BC1142" s="223"/>
      <c r="BD1142" s="223"/>
      <c r="BE1142" s="223"/>
      <c r="BF1142" s="151"/>
      <c r="BG1142" s="151"/>
      <c r="BH1142" s="151"/>
      <c r="BI1142" s="151"/>
      <c r="BJ1142" s="151"/>
      <c r="BK1142" s="151"/>
      <c r="BL1142" s="151"/>
      <c r="BM1142" s="151"/>
      <c r="BN1142" s="208"/>
      <c r="BO1142" s="92"/>
      <c r="BP1142" s="92"/>
      <c r="BQ1142" s="92"/>
      <c r="BR1142" s="92"/>
      <c r="BS1142" s="92"/>
      <c r="BT1142" s="92"/>
      <c r="BU1142" s="208"/>
      <c r="BV1142" s="315"/>
    </row>
    <row r="1143" spans="6:74"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315"/>
      <c r="AU1143" s="208"/>
      <c r="AV1143" s="92"/>
      <c r="AW1143" s="92"/>
      <c r="AX1143" s="315"/>
      <c r="AY1143" s="215"/>
      <c r="AZ1143" s="131"/>
      <c r="BA1143" s="131"/>
      <c r="BB1143" s="131"/>
      <c r="BC1143" s="223"/>
      <c r="BD1143" s="223"/>
      <c r="BE1143" s="223"/>
      <c r="BF1143" s="151"/>
      <c r="BG1143" s="151"/>
      <c r="BH1143" s="151"/>
      <c r="BI1143" s="151"/>
      <c r="BJ1143" s="151"/>
      <c r="BK1143" s="151"/>
      <c r="BL1143" s="151"/>
      <c r="BM1143" s="151"/>
      <c r="BN1143" s="208"/>
      <c r="BO1143" s="92"/>
      <c r="BP1143" s="92"/>
      <c r="BQ1143" s="92"/>
      <c r="BR1143" s="92"/>
      <c r="BS1143" s="92"/>
      <c r="BT1143" s="92"/>
      <c r="BU1143" s="208"/>
      <c r="BV1143" s="315"/>
    </row>
    <row r="1144" spans="6:74"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315"/>
      <c r="AU1144" s="208"/>
      <c r="AV1144" s="92"/>
      <c r="AW1144" s="92"/>
      <c r="AX1144" s="315"/>
      <c r="AY1144" s="215"/>
      <c r="AZ1144" s="131"/>
      <c r="BA1144" s="131"/>
      <c r="BB1144" s="131"/>
      <c r="BC1144" s="223"/>
      <c r="BD1144" s="223"/>
      <c r="BE1144" s="223"/>
      <c r="BF1144" s="151"/>
      <c r="BG1144" s="151"/>
      <c r="BH1144" s="151"/>
      <c r="BI1144" s="151"/>
      <c r="BJ1144" s="151"/>
      <c r="BK1144" s="151"/>
      <c r="BL1144" s="151"/>
      <c r="BM1144" s="151"/>
      <c r="BN1144" s="208"/>
      <c r="BO1144" s="92"/>
      <c r="BP1144" s="92"/>
      <c r="BQ1144" s="92"/>
      <c r="BR1144" s="92"/>
      <c r="BS1144" s="92"/>
      <c r="BT1144" s="92"/>
      <c r="BU1144" s="208"/>
      <c r="BV1144" s="315"/>
    </row>
    <row r="1145" spans="6:74"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315"/>
      <c r="AU1145" s="208"/>
      <c r="AV1145" s="92"/>
      <c r="AW1145" s="92"/>
      <c r="AX1145" s="315"/>
      <c r="AY1145" s="215"/>
      <c r="AZ1145" s="131"/>
      <c r="BA1145" s="131"/>
      <c r="BB1145" s="131"/>
      <c r="BC1145" s="223"/>
      <c r="BD1145" s="223"/>
      <c r="BE1145" s="223"/>
      <c r="BF1145" s="151"/>
      <c r="BG1145" s="151"/>
      <c r="BH1145" s="151"/>
      <c r="BI1145" s="151"/>
      <c r="BJ1145" s="151"/>
      <c r="BK1145" s="151"/>
      <c r="BL1145" s="151"/>
      <c r="BM1145" s="151"/>
      <c r="BN1145" s="208"/>
      <c r="BO1145" s="92"/>
      <c r="BP1145" s="92"/>
      <c r="BQ1145" s="92"/>
      <c r="BR1145" s="92"/>
      <c r="BS1145" s="92"/>
      <c r="BT1145" s="92"/>
      <c r="BU1145" s="208"/>
      <c r="BV1145" s="315"/>
    </row>
    <row r="1146" spans="6:74"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315"/>
      <c r="AU1146" s="208"/>
      <c r="AV1146" s="92"/>
      <c r="AW1146" s="92"/>
      <c r="AX1146" s="315"/>
      <c r="AY1146" s="215"/>
      <c r="AZ1146" s="131"/>
      <c r="BA1146" s="131"/>
      <c r="BB1146" s="131"/>
      <c r="BC1146" s="223"/>
      <c r="BD1146" s="223"/>
      <c r="BE1146" s="223"/>
      <c r="BF1146" s="151"/>
      <c r="BG1146" s="151"/>
      <c r="BH1146" s="151"/>
      <c r="BI1146" s="151"/>
      <c r="BJ1146" s="151"/>
      <c r="BK1146" s="151"/>
      <c r="BL1146" s="151"/>
      <c r="BM1146" s="151"/>
      <c r="BN1146" s="208"/>
      <c r="BO1146" s="92"/>
      <c r="BP1146" s="92"/>
      <c r="BQ1146" s="92"/>
      <c r="BR1146" s="92"/>
      <c r="BS1146" s="92"/>
      <c r="BT1146" s="92"/>
      <c r="BU1146" s="208"/>
      <c r="BV1146" s="315"/>
    </row>
    <row r="1147" spans="6:74"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315"/>
      <c r="AU1147" s="208"/>
      <c r="AV1147" s="92"/>
      <c r="AW1147" s="92"/>
      <c r="AX1147" s="315"/>
      <c r="AY1147" s="215"/>
      <c r="AZ1147" s="131"/>
      <c r="BA1147" s="131"/>
      <c r="BB1147" s="131"/>
      <c r="BC1147" s="223"/>
      <c r="BD1147" s="223"/>
      <c r="BE1147" s="223"/>
      <c r="BF1147" s="151"/>
      <c r="BG1147" s="151"/>
      <c r="BH1147" s="151"/>
      <c r="BI1147" s="151"/>
      <c r="BJ1147" s="151"/>
      <c r="BK1147" s="151"/>
      <c r="BL1147" s="151"/>
      <c r="BM1147" s="151"/>
      <c r="BN1147" s="208"/>
      <c r="BO1147" s="92"/>
      <c r="BP1147" s="92"/>
      <c r="BQ1147" s="92"/>
      <c r="BR1147" s="92"/>
      <c r="BS1147" s="92"/>
      <c r="BT1147" s="92"/>
      <c r="BU1147" s="208"/>
      <c r="BV1147" s="315"/>
    </row>
    <row r="1148" spans="6:74"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315"/>
      <c r="AU1148" s="208"/>
      <c r="AV1148" s="92"/>
      <c r="AW1148" s="92"/>
      <c r="AX1148" s="315"/>
      <c r="AY1148" s="215"/>
      <c r="AZ1148" s="131"/>
      <c r="BA1148" s="131"/>
      <c r="BB1148" s="131"/>
      <c r="BC1148" s="223"/>
      <c r="BD1148" s="223"/>
      <c r="BE1148" s="223"/>
      <c r="BF1148" s="151"/>
      <c r="BG1148" s="151"/>
      <c r="BH1148" s="151"/>
      <c r="BI1148" s="151"/>
      <c r="BJ1148" s="151"/>
      <c r="BK1148" s="151"/>
      <c r="BL1148" s="151"/>
      <c r="BM1148" s="151"/>
      <c r="BN1148" s="208"/>
      <c r="BO1148" s="92"/>
      <c r="BP1148" s="92"/>
      <c r="BQ1148" s="92"/>
      <c r="BR1148" s="92"/>
      <c r="BS1148" s="92"/>
      <c r="BT1148" s="92"/>
      <c r="BU1148" s="208"/>
      <c r="BV1148" s="315"/>
    </row>
    <row r="1149" spans="6:74"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315"/>
      <c r="AU1149" s="208"/>
      <c r="AV1149" s="92"/>
      <c r="AW1149" s="92"/>
      <c r="AX1149" s="315"/>
      <c r="AY1149" s="215"/>
      <c r="AZ1149" s="131"/>
      <c r="BA1149" s="131"/>
      <c r="BB1149" s="131"/>
      <c r="BC1149" s="223"/>
      <c r="BD1149" s="223"/>
      <c r="BE1149" s="223"/>
      <c r="BF1149" s="151"/>
      <c r="BG1149" s="151"/>
      <c r="BH1149" s="151"/>
      <c r="BI1149" s="151"/>
      <c r="BJ1149" s="151"/>
      <c r="BK1149" s="151"/>
      <c r="BL1149" s="151"/>
      <c r="BM1149" s="151"/>
      <c r="BN1149" s="208"/>
      <c r="BO1149" s="92"/>
      <c r="BP1149" s="92"/>
      <c r="BQ1149" s="92"/>
      <c r="BR1149" s="92"/>
      <c r="BS1149" s="92"/>
      <c r="BT1149" s="92"/>
      <c r="BU1149" s="208"/>
      <c r="BV1149" s="315"/>
    </row>
    <row r="1150" spans="6:74"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315"/>
      <c r="AU1150" s="208"/>
      <c r="AV1150" s="92"/>
      <c r="AW1150" s="92"/>
      <c r="AX1150" s="315"/>
      <c r="AY1150" s="215"/>
      <c r="AZ1150" s="131"/>
      <c r="BA1150" s="131"/>
      <c r="BB1150" s="131"/>
      <c r="BC1150" s="223"/>
      <c r="BD1150" s="223"/>
      <c r="BE1150" s="223"/>
      <c r="BF1150" s="151"/>
      <c r="BG1150" s="151"/>
      <c r="BH1150" s="151"/>
      <c r="BI1150" s="151"/>
      <c r="BJ1150" s="151"/>
      <c r="BK1150" s="151"/>
      <c r="BL1150" s="151"/>
      <c r="BM1150" s="151"/>
      <c r="BN1150" s="208"/>
      <c r="BO1150" s="92"/>
      <c r="BP1150" s="92"/>
      <c r="BQ1150" s="92"/>
      <c r="BR1150" s="92"/>
      <c r="BS1150" s="92"/>
      <c r="BT1150" s="92"/>
      <c r="BU1150" s="208"/>
      <c r="BV1150" s="315"/>
    </row>
    <row r="1151" spans="6:74"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315"/>
      <c r="AU1151" s="208"/>
      <c r="AV1151" s="92"/>
      <c r="AW1151" s="92"/>
      <c r="AX1151" s="315"/>
      <c r="AY1151" s="215"/>
      <c r="AZ1151" s="131"/>
      <c r="BA1151" s="131"/>
      <c r="BB1151" s="131"/>
      <c r="BC1151" s="223"/>
      <c r="BD1151" s="223"/>
      <c r="BE1151" s="223"/>
      <c r="BF1151" s="151"/>
      <c r="BG1151" s="151"/>
      <c r="BH1151" s="151"/>
      <c r="BI1151" s="151"/>
      <c r="BJ1151" s="151"/>
      <c r="BK1151" s="151"/>
      <c r="BL1151" s="151"/>
      <c r="BM1151" s="151"/>
      <c r="BN1151" s="208"/>
      <c r="BO1151" s="92"/>
      <c r="BP1151" s="92"/>
      <c r="BQ1151" s="92"/>
      <c r="BR1151" s="92"/>
      <c r="BS1151" s="92"/>
      <c r="BT1151" s="92"/>
      <c r="BU1151" s="208"/>
      <c r="BV1151" s="315"/>
    </row>
    <row r="1152" spans="6:74"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315"/>
      <c r="AU1152" s="208"/>
      <c r="AV1152" s="92"/>
      <c r="AW1152" s="92"/>
      <c r="AX1152" s="315"/>
      <c r="AY1152" s="215"/>
      <c r="AZ1152" s="131"/>
      <c r="BA1152" s="131"/>
      <c r="BB1152" s="131"/>
      <c r="BC1152" s="223"/>
      <c r="BD1152" s="223"/>
      <c r="BE1152" s="223"/>
      <c r="BF1152" s="151"/>
      <c r="BG1152" s="151"/>
      <c r="BH1152" s="151"/>
      <c r="BI1152" s="151"/>
      <c r="BJ1152" s="151"/>
      <c r="BK1152" s="151"/>
      <c r="BL1152" s="151"/>
      <c r="BM1152" s="151"/>
      <c r="BN1152" s="208"/>
      <c r="BO1152" s="92"/>
      <c r="BP1152" s="92"/>
      <c r="BQ1152" s="92"/>
      <c r="BR1152" s="92"/>
      <c r="BS1152" s="92"/>
      <c r="BT1152" s="92"/>
      <c r="BU1152" s="208"/>
      <c r="BV1152" s="315"/>
    </row>
    <row r="1153" spans="6:74"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315"/>
      <c r="AU1153" s="208"/>
      <c r="AV1153" s="92"/>
      <c r="AW1153" s="92"/>
      <c r="AX1153" s="315"/>
      <c r="AY1153" s="215"/>
      <c r="AZ1153" s="131"/>
      <c r="BA1153" s="131"/>
      <c r="BB1153" s="131"/>
      <c r="BC1153" s="223"/>
      <c r="BD1153" s="223"/>
      <c r="BE1153" s="223"/>
      <c r="BF1153" s="151"/>
      <c r="BG1153" s="151"/>
      <c r="BH1153" s="151"/>
      <c r="BI1153" s="151"/>
      <c r="BJ1153" s="151"/>
      <c r="BK1153" s="151"/>
      <c r="BL1153" s="151"/>
      <c r="BM1153" s="151"/>
      <c r="BN1153" s="208"/>
      <c r="BO1153" s="92"/>
      <c r="BP1153" s="92"/>
      <c r="BQ1153" s="92"/>
      <c r="BR1153" s="92"/>
      <c r="BS1153" s="92"/>
      <c r="BT1153" s="92"/>
      <c r="BU1153" s="208"/>
      <c r="BV1153" s="315"/>
    </row>
    <row r="1154" spans="6:74"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315"/>
      <c r="AU1154" s="208"/>
      <c r="AV1154" s="92"/>
      <c r="AW1154" s="92"/>
      <c r="AX1154" s="315"/>
      <c r="AY1154" s="215"/>
      <c r="AZ1154" s="131"/>
      <c r="BA1154" s="131"/>
      <c r="BB1154" s="131"/>
      <c r="BC1154" s="223"/>
      <c r="BD1154" s="223"/>
      <c r="BE1154" s="223"/>
      <c r="BF1154" s="151"/>
      <c r="BG1154" s="151"/>
      <c r="BH1154" s="151"/>
      <c r="BI1154" s="151"/>
      <c r="BJ1154" s="151"/>
      <c r="BK1154" s="151"/>
      <c r="BL1154" s="151"/>
      <c r="BM1154" s="151"/>
      <c r="BN1154" s="208"/>
      <c r="BO1154" s="92"/>
      <c r="BP1154" s="92"/>
      <c r="BQ1154" s="92"/>
      <c r="BR1154" s="92"/>
      <c r="BS1154" s="92"/>
      <c r="BT1154" s="92"/>
      <c r="BU1154" s="208"/>
      <c r="BV1154" s="315"/>
    </row>
    <row r="1155" spans="6:74"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315"/>
      <c r="AU1155" s="208"/>
      <c r="AV1155" s="92"/>
      <c r="AW1155" s="92"/>
      <c r="AX1155" s="315"/>
      <c r="AY1155" s="215"/>
      <c r="AZ1155" s="131"/>
      <c r="BA1155" s="131"/>
      <c r="BB1155" s="131"/>
      <c r="BC1155" s="223"/>
      <c r="BD1155" s="223"/>
      <c r="BE1155" s="223"/>
      <c r="BF1155" s="151"/>
      <c r="BG1155" s="151"/>
      <c r="BH1155" s="151"/>
      <c r="BI1155" s="151"/>
      <c r="BJ1155" s="151"/>
      <c r="BK1155" s="151"/>
      <c r="BL1155" s="151"/>
      <c r="BM1155" s="151"/>
      <c r="BN1155" s="208"/>
      <c r="BO1155" s="92"/>
      <c r="BP1155" s="92"/>
      <c r="BQ1155" s="92"/>
      <c r="BR1155" s="92"/>
      <c r="BS1155" s="92"/>
      <c r="BT1155" s="92"/>
      <c r="BU1155" s="208"/>
      <c r="BV1155" s="315"/>
    </row>
    <row r="1156" spans="6:74"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315"/>
      <c r="AU1156" s="208"/>
      <c r="AV1156" s="92"/>
      <c r="AW1156" s="92"/>
      <c r="AX1156" s="315"/>
      <c r="AY1156" s="215"/>
      <c r="AZ1156" s="131"/>
      <c r="BA1156" s="131"/>
      <c r="BB1156" s="131"/>
      <c r="BC1156" s="223"/>
      <c r="BD1156" s="223"/>
      <c r="BE1156" s="223"/>
      <c r="BF1156" s="151"/>
      <c r="BG1156" s="151"/>
      <c r="BH1156" s="151"/>
      <c r="BI1156" s="151"/>
      <c r="BJ1156" s="151"/>
      <c r="BK1156" s="151"/>
      <c r="BL1156" s="151"/>
      <c r="BM1156" s="151"/>
      <c r="BN1156" s="208"/>
      <c r="BO1156" s="92"/>
      <c r="BP1156" s="92"/>
      <c r="BQ1156" s="92"/>
      <c r="BR1156" s="92"/>
      <c r="BS1156" s="92"/>
      <c r="BT1156" s="92"/>
      <c r="BU1156" s="208"/>
      <c r="BV1156" s="315"/>
    </row>
    <row r="1157" spans="6:74"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315"/>
      <c r="AU1157" s="208"/>
      <c r="AV1157" s="92"/>
      <c r="AW1157" s="92"/>
      <c r="AX1157" s="315"/>
      <c r="AY1157" s="215"/>
      <c r="AZ1157" s="131"/>
      <c r="BA1157" s="131"/>
      <c r="BB1157" s="131"/>
      <c r="BC1157" s="223"/>
      <c r="BD1157" s="223"/>
      <c r="BE1157" s="223"/>
      <c r="BF1157" s="151"/>
      <c r="BG1157" s="151"/>
      <c r="BH1157" s="151"/>
      <c r="BI1157" s="151"/>
      <c r="BJ1157" s="151"/>
      <c r="BK1157" s="151"/>
      <c r="BL1157" s="151"/>
      <c r="BM1157" s="151"/>
      <c r="BN1157" s="208"/>
      <c r="BO1157" s="92"/>
      <c r="BP1157" s="92"/>
      <c r="BQ1157" s="92"/>
      <c r="BR1157" s="92"/>
      <c r="BS1157" s="92"/>
      <c r="BT1157" s="92"/>
      <c r="BU1157" s="208"/>
      <c r="BV1157" s="315"/>
    </row>
    <row r="1158" spans="6:74"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315"/>
      <c r="AU1158" s="208"/>
      <c r="AV1158" s="92"/>
      <c r="AW1158" s="92"/>
      <c r="AX1158" s="315"/>
      <c r="AY1158" s="215"/>
      <c r="AZ1158" s="131"/>
      <c r="BA1158" s="131"/>
      <c r="BB1158" s="131"/>
      <c r="BC1158" s="223"/>
      <c r="BD1158" s="223"/>
      <c r="BE1158" s="223"/>
      <c r="BF1158" s="151"/>
      <c r="BG1158" s="151"/>
      <c r="BH1158" s="151"/>
      <c r="BI1158" s="151"/>
      <c r="BJ1158" s="151"/>
      <c r="BK1158" s="151"/>
      <c r="BL1158" s="151"/>
      <c r="BM1158" s="151"/>
      <c r="BN1158" s="208"/>
      <c r="BO1158" s="92"/>
      <c r="BP1158" s="92"/>
      <c r="BQ1158" s="92"/>
      <c r="BR1158" s="92"/>
      <c r="BS1158" s="92"/>
      <c r="BT1158" s="92"/>
      <c r="BU1158" s="208"/>
      <c r="BV1158" s="315"/>
    </row>
    <row r="1159" spans="6:74"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315"/>
      <c r="AU1159" s="208"/>
      <c r="AV1159" s="92"/>
      <c r="AW1159" s="92"/>
      <c r="AX1159" s="315"/>
      <c r="AY1159" s="215"/>
      <c r="AZ1159" s="131"/>
      <c r="BA1159" s="131"/>
      <c r="BB1159" s="131"/>
      <c r="BC1159" s="223"/>
      <c r="BD1159" s="223"/>
      <c r="BE1159" s="223"/>
      <c r="BF1159" s="151"/>
      <c r="BG1159" s="151"/>
      <c r="BH1159" s="151"/>
      <c r="BI1159" s="151"/>
      <c r="BJ1159" s="151"/>
      <c r="BK1159" s="151"/>
      <c r="BL1159" s="151"/>
      <c r="BM1159" s="151"/>
      <c r="BN1159" s="208"/>
      <c r="BO1159" s="92"/>
      <c r="BP1159" s="92"/>
      <c r="BQ1159" s="92"/>
      <c r="BR1159" s="92"/>
      <c r="BS1159" s="92"/>
      <c r="BT1159" s="92"/>
      <c r="BU1159" s="208"/>
      <c r="BV1159" s="315"/>
    </row>
    <row r="1160" spans="6:74"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315"/>
      <c r="AU1160" s="208"/>
      <c r="AV1160" s="92"/>
      <c r="AW1160" s="92"/>
      <c r="AX1160" s="315"/>
      <c r="AY1160" s="215"/>
      <c r="AZ1160" s="131"/>
      <c r="BA1160" s="131"/>
      <c r="BB1160" s="131"/>
      <c r="BC1160" s="223"/>
      <c r="BD1160" s="223"/>
      <c r="BE1160" s="223"/>
      <c r="BF1160" s="151"/>
      <c r="BG1160" s="151"/>
      <c r="BH1160" s="151"/>
      <c r="BI1160" s="151"/>
      <c r="BJ1160" s="151"/>
      <c r="BK1160" s="151"/>
      <c r="BL1160" s="151"/>
      <c r="BM1160" s="151"/>
      <c r="BN1160" s="208"/>
      <c r="BO1160" s="92"/>
      <c r="BP1160" s="92"/>
      <c r="BQ1160" s="92"/>
      <c r="BR1160" s="92"/>
      <c r="BS1160" s="92"/>
      <c r="BT1160" s="92"/>
      <c r="BU1160" s="208"/>
      <c r="BV1160" s="315"/>
    </row>
    <row r="1161" spans="6:74"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315"/>
      <c r="AU1161" s="208"/>
      <c r="AV1161" s="92"/>
      <c r="AW1161" s="92"/>
      <c r="AX1161" s="315"/>
      <c r="AY1161" s="215"/>
      <c r="AZ1161" s="131"/>
      <c r="BA1161" s="131"/>
      <c r="BB1161" s="131"/>
      <c r="BC1161" s="223"/>
      <c r="BD1161" s="223"/>
      <c r="BE1161" s="223"/>
      <c r="BF1161" s="151"/>
      <c r="BG1161" s="151"/>
      <c r="BH1161" s="151"/>
      <c r="BI1161" s="151"/>
      <c r="BJ1161" s="151"/>
      <c r="BK1161" s="151"/>
      <c r="BL1161" s="151"/>
      <c r="BM1161" s="151"/>
      <c r="BN1161" s="208"/>
      <c r="BO1161" s="92"/>
      <c r="BP1161" s="92"/>
      <c r="BQ1161" s="92"/>
      <c r="BR1161" s="92"/>
      <c r="BS1161" s="92"/>
      <c r="BT1161" s="92"/>
      <c r="BU1161" s="208"/>
      <c r="BV1161" s="315"/>
    </row>
    <row r="1162" spans="6:74"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315"/>
      <c r="AU1162" s="208"/>
      <c r="AV1162" s="92"/>
      <c r="AW1162" s="92"/>
      <c r="AX1162" s="315"/>
      <c r="AY1162" s="215"/>
      <c r="AZ1162" s="131"/>
      <c r="BA1162" s="131"/>
      <c r="BB1162" s="131"/>
      <c r="BC1162" s="223"/>
      <c r="BD1162" s="223"/>
      <c r="BE1162" s="223"/>
      <c r="BF1162" s="151"/>
      <c r="BG1162" s="151"/>
      <c r="BH1162" s="151"/>
      <c r="BI1162" s="151"/>
      <c r="BJ1162" s="151"/>
      <c r="BK1162" s="151"/>
      <c r="BL1162" s="151"/>
      <c r="BM1162" s="151"/>
      <c r="BN1162" s="208"/>
      <c r="BO1162" s="92"/>
      <c r="BP1162" s="92"/>
      <c r="BQ1162" s="92"/>
      <c r="BR1162" s="92"/>
      <c r="BS1162" s="92"/>
      <c r="BT1162" s="92"/>
      <c r="BU1162" s="208"/>
      <c r="BV1162" s="315"/>
    </row>
    <row r="1163" spans="6:74"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315"/>
      <c r="AU1163" s="208"/>
      <c r="AV1163" s="92"/>
      <c r="AW1163" s="92"/>
      <c r="AX1163" s="315"/>
      <c r="AY1163" s="215"/>
      <c r="AZ1163" s="131"/>
      <c r="BA1163" s="131"/>
      <c r="BB1163" s="131"/>
      <c r="BC1163" s="223"/>
      <c r="BD1163" s="223"/>
      <c r="BE1163" s="223"/>
      <c r="BF1163" s="151"/>
      <c r="BG1163" s="151"/>
      <c r="BH1163" s="151"/>
      <c r="BI1163" s="151"/>
      <c r="BJ1163" s="151"/>
      <c r="BK1163" s="151"/>
      <c r="BL1163" s="151"/>
      <c r="BM1163" s="151"/>
      <c r="BN1163" s="208"/>
      <c r="BO1163" s="92"/>
      <c r="BP1163" s="92"/>
      <c r="BQ1163" s="92"/>
      <c r="BR1163" s="92"/>
      <c r="BS1163" s="92"/>
      <c r="BT1163" s="92"/>
      <c r="BU1163" s="208"/>
      <c r="BV1163" s="315"/>
    </row>
    <row r="1164" spans="6:74"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315"/>
      <c r="AU1164" s="208"/>
      <c r="AV1164" s="92"/>
      <c r="AW1164" s="92"/>
      <c r="AX1164" s="315"/>
      <c r="AY1164" s="215"/>
      <c r="AZ1164" s="131"/>
      <c r="BA1164" s="131"/>
      <c r="BB1164" s="131"/>
      <c r="BC1164" s="223"/>
      <c r="BD1164" s="223"/>
      <c r="BE1164" s="223"/>
      <c r="BF1164" s="151"/>
      <c r="BG1164" s="151"/>
      <c r="BH1164" s="151"/>
      <c r="BI1164" s="151"/>
      <c r="BJ1164" s="151"/>
      <c r="BK1164" s="151"/>
      <c r="BL1164" s="151"/>
      <c r="BM1164" s="151"/>
      <c r="BN1164" s="208"/>
      <c r="BO1164" s="92"/>
      <c r="BP1164" s="92"/>
      <c r="BQ1164" s="92"/>
      <c r="BR1164" s="92"/>
      <c r="BS1164" s="92"/>
      <c r="BT1164" s="92"/>
      <c r="BU1164" s="208"/>
      <c r="BV1164" s="315"/>
    </row>
    <row r="1165" spans="6:74"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315"/>
      <c r="AU1165" s="208"/>
      <c r="AV1165" s="92"/>
      <c r="AW1165" s="92"/>
      <c r="AX1165" s="315"/>
      <c r="AY1165" s="215"/>
      <c r="AZ1165" s="131"/>
      <c r="BA1165" s="131"/>
      <c r="BB1165" s="131"/>
      <c r="BC1165" s="223"/>
      <c r="BD1165" s="223"/>
      <c r="BE1165" s="223"/>
      <c r="BF1165" s="151"/>
      <c r="BG1165" s="151"/>
      <c r="BH1165" s="151"/>
      <c r="BI1165" s="151"/>
      <c r="BJ1165" s="151"/>
      <c r="BK1165" s="151"/>
      <c r="BL1165" s="151"/>
      <c r="BM1165" s="151"/>
      <c r="BN1165" s="208"/>
      <c r="BO1165" s="92"/>
      <c r="BP1165" s="92"/>
      <c r="BQ1165" s="92"/>
      <c r="BR1165" s="92"/>
      <c r="BS1165" s="92"/>
      <c r="BT1165" s="92"/>
      <c r="BU1165" s="208"/>
      <c r="BV1165" s="315"/>
    </row>
    <row r="1166" spans="6:74"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315"/>
      <c r="AU1166" s="208"/>
      <c r="AV1166" s="92"/>
      <c r="AW1166" s="92"/>
      <c r="AX1166" s="315"/>
      <c r="AY1166" s="215"/>
      <c r="AZ1166" s="131"/>
      <c r="BA1166" s="131"/>
      <c r="BB1166" s="131"/>
      <c r="BC1166" s="223"/>
      <c r="BD1166" s="223"/>
      <c r="BE1166" s="223"/>
      <c r="BF1166" s="151"/>
      <c r="BG1166" s="151"/>
      <c r="BH1166" s="151"/>
      <c r="BI1166" s="151"/>
      <c r="BJ1166" s="151"/>
      <c r="BK1166" s="151"/>
      <c r="BL1166" s="151"/>
      <c r="BM1166" s="151"/>
      <c r="BN1166" s="208"/>
      <c r="BO1166" s="92"/>
      <c r="BP1166" s="92"/>
      <c r="BQ1166" s="92"/>
      <c r="BR1166" s="92"/>
      <c r="BS1166" s="92"/>
      <c r="BT1166" s="92"/>
      <c r="BU1166" s="208"/>
      <c r="BV1166" s="315"/>
    </row>
    <row r="1167" spans="6:74"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315"/>
      <c r="AU1167" s="208"/>
      <c r="AV1167" s="92"/>
      <c r="AW1167" s="92"/>
      <c r="AX1167" s="315"/>
      <c r="AY1167" s="215"/>
      <c r="AZ1167" s="131"/>
      <c r="BA1167" s="131"/>
      <c r="BB1167" s="131"/>
      <c r="BC1167" s="223"/>
      <c r="BD1167" s="223"/>
      <c r="BE1167" s="223"/>
      <c r="BF1167" s="151"/>
      <c r="BG1167" s="151"/>
      <c r="BH1167" s="151"/>
      <c r="BI1167" s="151"/>
      <c r="BJ1167" s="151"/>
      <c r="BK1167" s="151"/>
      <c r="BL1167" s="151"/>
      <c r="BM1167" s="151"/>
      <c r="BN1167" s="208"/>
      <c r="BO1167" s="92"/>
      <c r="BP1167" s="92"/>
      <c r="BQ1167" s="92"/>
      <c r="BR1167" s="92"/>
      <c r="BS1167" s="92"/>
      <c r="BT1167" s="92"/>
      <c r="BU1167" s="208"/>
      <c r="BV1167" s="315"/>
    </row>
    <row r="1168" spans="6:74"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315"/>
      <c r="AU1168" s="208"/>
      <c r="AV1168" s="92"/>
      <c r="AW1168" s="92"/>
      <c r="AX1168" s="315"/>
      <c r="AY1168" s="215"/>
      <c r="AZ1168" s="131"/>
      <c r="BA1168" s="131"/>
      <c r="BB1168" s="131"/>
      <c r="BC1168" s="223"/>
      <c r="BD1168" s="223"/>
      <c r="BE1168" s="223"/>
      <c r="BF1168" s="151"/>
      <c r="BG1168" s="151"/>
      <c r="BH1168" s="151"/>
      <c r="BI1168" s="151"/>
      <c r="BJ1168" s="151"/>
      <c r="BK1168" s="151"/>
      <c r="BL1168" s="151"/>
      <c r="BM1168" s="151"/>
      <c r="BN1168" s="208"/>
      <c r="BO1168" s="92"/>
      <c r="BP1168" s="92"/>
      <c r="BQ1168" s="92"/>
      <c r="BR1168" s="92"/>
      <c r="BS1168" s="92"/>
      <c r="BT1168" s="92"/>
      <c r="BU1168" s="208"/>
      <c r="BV1168" s="315"/>
    </row>
    <row r="1169" spans="6:74"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315"/>
      <c r="AU1169" s="208"/>
      <c r="AV1169" s="92"/>
      <c r="AW1169" s="92"/>
      <c r="AX1169" s="315"/>
      <c r="AY1169" s="215"/>
      <c r="AZ1169" s="131"/>
      <c r="BA1169" s="131"/>
      <c r="BB1169" s="131"/>
      <c r="BC1169" s="223"/>
      <c r="BD1169" s="223"/>
      <c r="BE1169" s="223"/>
      <c r="BF1169" s="151"/>
      <c r="BG1169" s="151"/>
      <c r="BH1169" s="151"/>
      <c r="BI1169" s="151"/>
      <c r="BJ1169" s="151"/>
      <c r="BK1169" s="151"/>
      <c r="BL1169" s="151"/>
      <c r="BM1169" s="151"/>
      <c r="BN1169" s="208"/>
      <c r="BO1169" s="92"/>
      <c r="BP1169" s="92"/>
      <c r="BQ1169" s="92"/>
      <c r="BR1169" s="92"/>
      <c r="BS1169" s="92"/>
      <c r="BT1169" s="92"/>
      <c r="BU1169" s="208"/>
      <c r="BV1169" s="315"/>
    </row>
    <row r="1170" spans="6:74"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315"/>
      <c r="AU1170" s="208"/>
      <c r="AV1170" s="92"/>
      <c r="AW1170" s="92"/>
      <c r="AX1170" s="315"/>
      <c r="AY1170" s="215"/>
      <c r="AZ1170" s="131"/>
      <c r="BA1170" s="131"/>
      <c r="BB1170" s="131"/>
      <c r="BC1170" s="223"/>
      <c r="BD1170" s="223"/>
      <c r="BE1170" s="223"/>
      <c r="BF1170" s="151"/>
      <c r="BG1170" s="151"/>
      <c r="BH1170" s="151"/>
      <c r="BI1170" s="151"/>
      <c r="BJ1170" s="151"/>
      <c r="BK1170" s="151"/>
      <c r="BL1170" s="151"/>
      <c r="BM1170" s="151"/>
      <c r="BN1170" s="208"/>
      <c r="BO1170" s="92"/>
      <c r="BP1170" s="92"/>
      <c r="BQ1170" s="92"/>
      <c r="BR1170" s="92"/>
      <c r="BS1170" s="92"/>
      <c r="BT1170" s="92"/>
      <c r="BU1170" s="208"/>
      <c r="BV1170" s="315"/>
    </row>
    <row r="1171" spans="6:74"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315"/>
      <c r="AU1171" s="208"/>
      <c r="AV1171" s="92"/>
      <c r="AW1171" s="92"/>
      <c r="AX1171" s="315"/>
      <c r="AY1171" s="215"/>
      <c r="AZ1171" s="131"/>
      <c r="BA1171" s="131"/>
      <c r="BB1171" s="131"/>
      <c r="BC1171" s="223"/>
      <c r="BD1171" s="223"/>
      <c r="BE1171" s="223"/>
      <c r="BF1171" s="151"/>
      <c r="BG1171" s="151"/>
      <c r="BH1171" s="151"/>
      <c r="BI1171" s="151"/>
      <c r="BJ1171" s="151"/>
      <c r="BK1171" s="151"/>
      <c r="BL1171" s="151"/>
      <c r="BM1171" s="151"/>
      <c r="BN1171" s="208"/>
      <c r="BO1171" s="92"/>
      <c r="BP1171" s="92"/>
      <c r="BQ1171" s="92"/>
      <c r="BR1171" s="92"/>
      <c r="BS1171" s="92"/>
      <c r="BT1171" s="92"/>
      <c r="BU1171" s="208"/>
      <c r="BV1171" s="315"/>
    </row>
    <row r="1172" spans="6:74"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315"/>
      <c r="AU1172" s="208"/>
      <c r="AV1172" s="92"/>
      <c r="AW1172" s="92"/>
      <c r="AX1172" s="315"/>
      <c r="AY1172" s="215"/>
      <c r="AZ1172" s="131"/>
      <c r="BA1172" s="131"/>
      <c r="BB1172" s="131"/>
      <c r="BC1172" s="223"/>
      <c r="BD1172" s="223"/>
      <c r="BE1172" s="223"/>
      <c r="BF1172" s="151"/>
      <c r="BG1172" s="151"/>
      <c r="BH1172" s="151"/>
      <c r="BI1172" s="151"/>
      <c r="BJ1172" s="151"/>
      <c r="BK1172" s="151"/>
      <c r="BL1172" s="151"/>
      <c r="BM1172" s="151"/>
      <c r="BN1172" s="208"/>
      <c r="BO1172" s="92"/>
      <c r="BP1172" s="92"/>
      <c r="BQ1172" s="92"/>
      <c r="BR1172" s="92"/>
      <c r="BS1172" s="92"/>
      <c r="BT1172" s="92"/>
      <c r="BU1172" s="208"/>
      <c r="BV1172" s="315"/>
    </row>
    <row r="1173" spans="6:74"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315"/>
      <c r="AU1173" s="208"/>
      <c r="AV1173" s="92"/>
      <c r="AW1173" s="92"/>
      <c r="AX1173" s="315"/>
      <c r="AY1173" s="215"/>
      <c r="AZ1173" s="131"/>
      <c r="BA1173" s="131"/>
      <c r="BB1173" s="131"/>
      <c r="BC1173" s="223"/>
      <c r="BD1173" s="223"/>
      <c r="BE1173" s="223"/>
      <c r="BF1173" s="151"/>
      <c r="BG1173" s="151"/>
      <c r="BH1173" s="151"/>
      <c r="BI1173" s="151"/>
      <c r="BJ1173" s="151"/>
      <c r="BK1173" s="151"/>
      <c r="BL1173" s="151"/>
      <c r="BM1173" s="151"/>
      <c r="BN1173" s="208"/>
      <c r="BO1173" s="92"/>
      <c r="BP1173" s="92"/>
      <c r="BQ1173" s="92"/>
      <c r="BR1173" s="92"/>
      <c r="BS1173" s="92"/>
      <c r="BT1173" s="92"/>
      <c r="BU1173" s="208"/>
      <c r="BV1173" s="315"/>
    </row>
    <row r="1174" spans="6:74"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315"/>
      <c r="AU1174" s="208"/>
      <c r="AV1174" s="92"/>
      <c r="AW1174" s="92"/>
      <c r="AX1174" s="315"/>
      <c r="AY1174" s="215"/>
      <c r="AZ1174" s="131"/>
      <c r="BA1174" s="131"/>
      <c r="BB1174" s="131"/>
      <c r="BC1174" s="223"/>
      <c r="BD1174" s="223"/>
      <c r="BE1174" s="223"/>
      <c r="BF1174" s="151"/>
      <c r="BG1174" s="151"/>
      <c r="BH1174" s="151"/>
      <c r="BI1174" s="151"/>
      <c r="BJ1174" s="151"/>
      <c r="BK1174" s="151"/>
      <c r="BL1174" s="151"/>
      <c r="BM1174" s="151"/>
      <c r="BN1174" s="208"/>
      <c r="BO1174" s="92"/>
      <c r="BP1174" s="92"/>
      <c r="BQ1174" s="92"/>
      <c r="BR1174" s="92"/>
      <c r="BS1174" s="92"/>
      <c r="BT1174" s="92"/>
      <c r="BU1174" s="208"/>
      <c r="BV1174" s="315"/>
    </row>
    <row r="1175" spans="6:74"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315"/>
      <c r="AU1175" s="208"/>
      <c r="AV1175" s="92"/>
      <c r="AW1175" s="92"/>
      <c r="AX1175" s="315"/>
      <c r="AY1175" s="215"/>
      <c r="AZ1175" s="131"/>
      <c r="BA1175" s="131"/>
      <c r="BB1175" s="131"/>
      <c r="BC1175" s="223"/>
      <c r="BD1175" s="223"/>
      <c r="BE1175" s="223"/>
      <c r="BF1175" s="151"/>
      <c r="BG1175" s="151"/>
      <c r="BH1175" s="151"/>
      <c r="BI1175" s="151"/>
      <c r="BJ1175" s="151"/>
      <c r="BK1175" s="151"/>
      <c r="BL1175" s="151"/>
      <c r="BM1175" s="151"/>
      <c r="BN1175" s="208"/>
      <c r="BO1175" s="92"/>
      <c r="BP1175" s="92"/>
      <c r="BQ1175" s="92"/>
      <c r="BR1175" s="92"/>
      <c r="BS1175" s="92"/>
      <c r="BT1175" s="92"/>
      <c r="BU1175" s="208"/>
      <c r="BV1175" s="315"/>
    </row>
    <row r="1176" spans="6:74"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315"/>
      <c r="AU1176" s="208"/>
      <c r="AV1176" s="92"/>
      <c r="AW1176" s="92"/>
      <c r="AX1176" s="315"/>
      <c r="AY1176" s="215"/>
      <c r="AZ1176" s="131"/>
      <c r="BA1176" s="131"/>
      <c r="BB1176" s="131"/>
      <c r="BC1176" s="223"/>
      <c r="BD1176" s="223"/>
      <c r="BE1176" s="223"/>
      <c r="BF1176" s="151"/>
      <c r="BG1176" s="151"/>
      <c r="BH1176" s="151"/>
      <c r="BI1176" s="151"/>
      <c r="BJ1176" s="151"/>
      <c r="BK1176" s="151"/>
      <c r="BL1176" s="151"/>
      <c r="BM1176" s="151"/>
      <c r="BN1176" s="208"/>
      <c r="BO1176" s="92"/>
      <c r="BP1176" s="92"/>
      <c r="BQ1176" s="92"/>
      <c r="BR1176" s="92"/>
      <c r="BS1176" s="92"/>
      <c r="BT1176" s="92"/>
      <c r="BU1176" s="208"/>
      <c r="BV1176" s="315"/>
    </row>
    <row r="1177" spans="6:74"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315"/>
      <c r="AU1177" s="208"/>
      <c r="AV1177" s="92"/>
      <c r="AW1177" s="92"/>
      <c r="AX1177" s="315"/>
      <c r="AY1177" s="215"/>
      <c r="AZ1177" s="131"/>
      <c r="BA1177" s="131"/>
      <c r="BB1177" s="131"/>
      <c r="BC1177" s="223"/>
      <c r="BD1177" s="223"/>
      <c r="BE1177" s="223"/>
      <c r="BF1177" s="151"/>
      <c r="BG1177" s="151"/>
      <c r="BH1177" s="151"/>
      <c r="BI1177" s="151"/>
      <c r="BJ1177" s="151"/>
      <c r="BK1177" s="151"/>
      <c r="BL1177" s="151"/>
      <c r="BM1177" s="151"/>
      <c r="BN1177" s="208"/>
      <c r="BO1177" s="92"/>
      <c r="BP1177" s="92"/>
      <c r="BQ1177" s="92"/>
      <c r="BR1177" s="92"/>
      <c r="BS1177" s="92"/>
      <c r="BT1177" s="92"/>
      <c r="BU1177" s="208"/>
      <c r="BV1177" s="315"/>
    </row>
    <row r="1178" spans="6:74"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315"/>
      <c r="AU1178" s="208"/>
      <c r="AV1178" s="92"/>
      <c r="AW1178" s="92"/>
      <c r="AX1178" s="315"/>
      <c r="AY1178" s="215"/>
      <c r="AZ1178" s="131"/>
      <c r="BA1178" s="131"/>
      <c r="BB1178" s="131"/>
      <c r="BC1178" s="223"/>
      <c r="BD1178" s="223"/>
      <c r="BE1178" s="223"/>
      <c r="BF1178" s="151"/>
      <c r="BG1178" s="151"/>
      <c r="BH1178" s="151"/>
      <c r="BI1178" s="151"/>
      <c r="BJ1178" s="151"/>
      <c r="BK1178" s="151"/>
      <c r="BL1178" s="151"/>
      <c r="BM1178" s="151"/>
      <c r="BN1178" s="208"/>
      <c r="BO1178" s="92"/>
      <c r="BP1178" s="92"/>
      <c r="BQ1178" s="92"/>
      <c r="BR1178" s="92"/>
      <c r="BS1178" s="92"/>
      <c r="BT1178" s="92"/>
      <c r="BU1178" s="208"/>
      <c r="BV1178" s="315"/>
    </row>
    <row r="1179" spans="6:74"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315"/>
      <c r="AU1179" s="208"/>
      <c r="AV1179" s="92"/>
      <c r="AW1179" s="92"/>
      <c r="AX1179" s="315"/>
      <c r="AY1179" s="215"/>
      <c r="AZ1179" s="131"/>
      <c r="BA1179" s="131"/>
      <c r="BB1179" s="131"/>
      <c r="BC1179" s="223"/>
      <c r="BD1179" s="223"/>
      <c r="BE1179" s="223"/>
      <c r="BF1179" s="151"/>
      <c r="BG1179" s="151"/>
      <c r="BH1179" s="151"/>
      <c r="BI1179" s="151"/>
      <c r="BJ1179" s="151"/>
      <c r="BK1179" s="151"/>
      <c r="BL1179" s="151"/>
      <c r="BM1179" s="151"/>
      <c r="BN1179" s="208"/>
      <c r="BO1179" s="92"/>
      <c r="BP1179" s="92"/>
      <c r="BQ1179" s="92"/>
      <c r="BR1179" s="92"/>
      <c r="BS1179" s="92"/>
      <c r="BT1179" s="92"/>
      <c r="BU1179" s="208"/>
      <c r="BV1179" s="315"/>
    </row>
    <row r="1180" spans="6:74"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315"/>
      <c r="AU1180" s="208"/>
      <c r="AV1180" s="92"/>
      <c r="AW1180" s="92"/>
      <c r="AX1180" s="315"/>
      <c r="AY1180" s="215"/>
      <c r="AZ1180" s="131"/>
      <c r="BA1180" s="131"/>
      <c r="BB1180" s="131"/>
      <c r="BC1180" s="223"/>
      <c r="BD1180" s="223"/>
      <c r="BE1180" s="223"/>
      <c r="BF1180" s="151"/>
      <c r="BG1180" s="151"/>
      <c r="BH1180" s="151"/>
      <c r="BI1180" s="151"/>
      <c r="BJ1180" s="151"/>
      <c r="BK1180" s="151"/>
      <c r="BL1180" s="151"/>
      <c r="BM1180" s="151"/>
      <c r="BN1180" s="208"/>
      <c r="BO1180" s="92"/>
      <c r="BP1180" s="92"/>
      <c r="BQ1180" s="92"/>
      <c r="BR1180" s="92"/>
      <c r="BS1180" s="92"/>
      <c r="BT1180" s="92"/>
      <c r="BU1180" s="208"/>
      <c r="BV1180" s="315"/>
    </row>
    <row r="1181" spans="6:74"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315"/>
      <c r="AU1181" s="208"/>
      <c r="AV1181" s="92"/>
      <c r="AW1181" s="92"/>
      <c r="AX1181" s="315"/>
      <c r="AY1181" s="215"/>
      <c r="AZ1181" s="131"/>
      <c r="BA1181" s="131"/>
      <c r="BB1181" s="131"/>
      <c r="BC1181" s="223"/>
      <c r="BD1181" s="223"/>
      <c r="BE1181" s="223"/>
      <c r="BF1181" s="151"/>
      <c r="BG1181" s="151"/>
      <c r="BH1181" s="151"/>
      <c r="BI1181" s="151"/>
      <c r="BJ1181" s="151"/>
      <c r="BK1181" s="151"/>
      <c r="BL1181" s="151"/>
      <c r="BM1181" s="151"/>
      <c r="BN1181" s="208"/>
      <c r="BO1181" s="92"/>
      <c r="BP1181" s="92"/>
      <c r="BQ1181" s="92"/>
      <c r="BR1181" s="92"/>
      <c r="BS1181" s="92"/>
      <c r="BT1181" s="92"/>
      <c r="BU1181" s="208"/>
      <c r="BV1181" s="315"/>
    </row>
    <row r="1182" spans="6:74"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315"/>
      <c r="AU1182" s="208"/>
      <c r="AV1182" s="92"/>
      <c r="AW1182" s="92"/>
      <c r="AX1182" s="315"/>
      <c r="AY1182" s="215"/>
      <c r="AZ1182" s="131"/>
      <c r="BA1182" s="131"/>
      <c r="BB1182" s="131"/>
      <c r="BC1182" s="223"/>
      <c r="BD1182" s="223"/>
      <c r="BE1182" s="223"/>
      <c r="BF1182" s="151"/>
      <c r="BG1182" s="151"/>
      <c r="BH1182" s="151"/>
      <c r="BI1182" s="151"/>
      <c r="BJ1182" s="151"/>
      <c r="BK1182" s="151"/>
      <c r="BL1182" s="151"/>
      <c r="BM1182" s="151"/>
      <c r="BN1182" s="208"/>
      <c r="BO1182" s="92"/>
      <c r="BP1182" s="92"/>
      <c r="BQ1182" s="92"/>
      <c r="BR1182" s="92"/>
      <c r="BS1182" s="92"/>
      <c r="BT1182" s="92"/>
      <c r="BU1182" s="208"/>
      <c r="BV1182" s="315"/>
    </row>
    <row r="1183" spans="6:74"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315"/>
      <c r="AU1183" s="208"/>
      <c r="AV1183" s="92"/>
      <c r="AW1183" s="92"/>
      <c r="AX1183" s="315"/>
      <c r="AY1183" s="215"/>
      <c r="AZ1183" s="131"/>
      <c r="BA1183" s="131"/>
      <c r="BB1183" s="131"/>
      <c r="BC1183" s="223"/>
      <c r="BD1183" s="223"/>
      <c r="BE1183" s="223"/>
      <c r="BF1183" s="151"/>
      <c r="BG1183" s="151"/>
      <c r="BH1183" s="151"/>
      <c r="BI1183" s="151"/>
      <c r="BJ1183" s="151"/>
      <c r="BK1183" s="151"/>
      <c r="BL1183" s="151"/>
      <c r="BM1183" s="151"/>
      <c r="BN1183" s="208"/>
      <c r="BO1183" s="92"/>
      <c r="BP1183" s="92"/>
      <c r="BQ1183" s="92"/>
      <c r="BR1183" s="92"/>
      <c r="BS1183" s="92"/>
      <c r="BT1183" s="92"/>
      <c r="BU1183" s="208"/>
      <c r="BV1183" s="315"/>
    </row>
    <row r="1184" spans="6:74"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315"/>
      <c r="AU1184" s="208"/>
      <c r="AV1184" s="92"/>
      <c r="AW1184" s="92"/>
      <c r="AX1184" s="315"/>
      <c r="AY1184" s="215"/>
      <c r="AZ1184" s="131"/>
      <c r="BA1184" s="131"/>
      <c r="BB1184" s="131"/>
      <c r="BC1184" s="223"/>
      <c r="BD1184" s="223"/>
      <c r="BE1184" s="223"/>
      <c r="BF1184" s="151"/>
      <c r="BG1184" s="151"/>
      <c r="BH1184" s="151"/>
      <c r="BI1184" s="151"/>
      <c r="BJ1184" s="151"/>
      <c r="BK1184" s="151"/>
      <c r="BL1184" s="151"/>
      <c r="BM1184" s="151"/>
      <c r="BN1184" s="208"/>
      <c r="BO1184" s="92"/>
      <c r="BP1184" s="92"/>
      <c r="BQ1184" s="92"/>
      <c r="BR1184" s="92"/>
      <c r="BS1184" s="92"/>
      <c r="BT1184" s="92"/>
      <c r="BU1184" s="208"/>
      <c r="BV1184" s="315"/>
    </row>
    <row r="1185" spans="6:74"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315"/>
      <c r="AU1185" s="208"/>
      <c r="AV1185" s="92"/>
      <c r="AW1185" s="92"/>
      <c r="AX1185" s="315"/>
      <c r="AY1185" s="215"/>
      <c r="AZ1185" s="131"/>
      <c r="BA1185" s="131"/>
      <c r="BB1185" s="131"/>
      <c r="BC1185" s="223"/>
      <c r="BD1185" s="223"/>
      <c r="BE1185" s="223"/>
      <c r="BF1185" s="151"/>
      <c r="BG1185" s="151"/>
      <c r="BH1185" s="151"/>
      <c r="BI1185" s="151"/>
      <c r="BJ1185" s="151"/>
      <c r="BK1185" s="151"/>
      <c r="BL1185" s="151"/>
      <c r="BM1185" s="151"/>
      <c r="BN1185" s="208"/>
      <c r="BO1185" s="92"/>
      <c r="BP1185" s="92"/>
      <c r="BQ1185" s="92"/>
      <c r="BR1185" s="92"/>
      <c r="BS1185" s="92"/>
      <c r="BT1185" s="92"/>
      <c r="BU1185" s="208"/>
      <c r="BV1185" s="315"/>
    </row>
    <row r="1186" spans="6:74"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315"/>
      <c r="AU1186" s="208"/>
      <c r="AV1186" s="92"/>
      <c r="AW1186" s="92"/>
      <c r="AX1186" s="315"/>
      <c r="AY1186" s="215"/>
      <c r="AZ1186" s="131"/>
      <c r="BA1186" s="131"/>
      <c r="BB1186" s="131"/>
      <c r="BC1186" s="223"/>
      <c r="BD1186" s="223"/>
      <c r="BE1186" s="223"/>
      <c r="BF1186" s="151"/>
      <c r="BG1186" s="151"/>
      <c r="BH1186" s="151"/>
      <c r="BI1186" s="151"/>
      <c r="BJ1186" s="151"/>
      <c r="BK1186" s="151"/>
      <c r="BL1186" s="151"/>
      <c r="BM1186" s="151"/>
      <c r="BN1186" s="208"/>
      <c r="BO1186" s="92"/>
      <c r="BP1186" s="92"/>
      <c r="BQ1186" s="92"/>
      <c r="BR1186" s="92"/>
      <c r="BS1186" s="92"/>
      <c r="BT1186" s="92"/>
      <c r="BU1186" s="208"/>
      <c r="BV1186" s="315"/>
    </row>
    <row r="1187" spans="6:74"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315"/>
      <c r="AU1187" s="208"/>
      <c r="AV1187" s="92"/>
      <c r="AW1187" s="92"/>
      <c r="AX1187" s="315"/>
      <c r="AY1187" s="215"/>
      <c r="AZ1187" s="131"/>
      <c r="BA1187" s="131"/>
      <c r="BB1187" s="131"/>
      <c r="BC1187" s="223"/>
      <c r="BD1187" s="223"/>
      <c r="BE1187" s="223"/>
      <c r="BF1187" s="151"/>
      <c r="BG1187" s="151"/>
      <c r="BH1187" s="151"/>
      <c r="BI1187" s="151"/>
      <c r="BJ1187" s="151"/>
      <c r="BK1187" s="151"/>
      <c r="BL1187" s="151"/>
      <c r="BM1187" s="151"/>
      <c r="BN1187" s="208"/>
      <c r="BO1187" s="92"/>
      <c r="BP1187" s="92"/>
      <c r="BQ1187" s="92"/>
      <c r="BR1187" s="92"/>
      <c r="BS1187" s="92"/>
      <c r="BT1187" s="92"/>
      <c r="BU1187" s="208"/>
      <c r="BV1187" s="315"/>
    </row>
    <row r="1188" spans="6:74"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315"/>
      <c r="AU1188" s="208"/>
      <c r="AV1188" s="92"/>
      <c r="AW1188" s="92"/>
      <c r="AX1188" s="315"/>
      <c r="AY1188" s="215"/>
      <c r="AZ1188" s="131"/>
      <c r="BA1188" s="131"/>
      <c r="BB1188" s="131"/>
      <c r="BC1188" s="223"/>
      <c r="BD1188" s="223"/>
      <c r="BE1188" s="223"/>
      <c r="BF1188" s="151"/>
      <c r="BG1188" s="151"/>
      <c r="BH1188" s="151"/>
      <c r="BI1188" s="151"/>
      <c r="BJ1188" s="151"/>
      <c r="BK1188" s="151"/>
      <c r="BL1188" s="151"/>
      <c r="BM1188" s="151"/>
      <c r="BN1188" s="208"/>
      <c r="BO1188" s="92"/>
      <c r="BP1188" s="92"/>
      <c r="BQ1188" s="92"/>
      <c r="BR1188" s="92"/>
      <c r="BS1188" s="92"/>
      <c r="BT1188" s="92"/>
      <c r="BU1188" s="208"/>
      <c r="BV1188" s="315"/>
    </row>
    <row r="1189" spans="6:74"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315"/>
      <c r="AU1189" s="208"/>
      <c r="AV1189" s="92"/>
      <c r="AW1189" s="92"/>
      <c r="AX1189" s="315"/>
      <c r="AY1189" s="215"/>
      <c r="AZ1189" s="131"/>
      <c r="BA1189" s="131"/>
      <c r="BB1189" s="131"/>
      <c r="BC1189" s="223"/>
      <c r="BD1189" s="223"/>
      <c r="BE1189" s="223"/>
      <c r="BF1189" s="151"/>
      <c r="BG1189" s="151"/>
      <c r="BH1189" s="151"/>
      <c r="BI1189" s="151"/>
      <c r="BJ1189" s="151"/>
      <c r="BK1189" s="151"/>
      <c r="BL1189" s="151"/>
      <c r="BM1189" s="151"/>
      <c r="BN1189" s="208"/>
      <c r="BO1189" s="92"/>
      <c r="BP1189" s="92"/>
      <c r="BQ1189" s="92"/>
      <c r="BR1189" s="92"/>
      <c r="BS1189" s="92"/>
      <c r="BT1189" s="92"/>
      <c r="BU1189" s="208"/>
      <c r="BV1189" s="315"/>
    </row>
    <row r="1190" spans="6:74"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315"/>
      <c r="AU1190" s="208"/>
      <c r="AV1190" s="92"/>
      <c r="AW1190" s="92"/>
      <c r="AX1190" s="315"/>
      <c r="AY1190" s="215"/>
      <c r="AZ1190" s="131"/>
      <c r="BA1190" s="131"/>
      <c r="BB1190" s="131"/>
      <c r="BC1190" s="223"/>
      <c r="BD1190" s="223"/>
      <c r="BE1190" s="223"/>
      <c r="BF1190" s="151"/>
      <c r="BG1190" s="151"/>
      <c r="BH1190" s="151"/>
      <c r="BI1190" s="151"/>
      <c r="BJ1190" s="151"/>
      <c r="BK1190" s="151"/>
      <c r="BL1190" s="151"/>
      <c r="BM1190" s="151"/>
      <c r="BN1190" s="208"/>
      <c r="BO1190" s="92"/>
      <c r="BP1190" s="92"/>
      <c r="BQ1190" s="92"/>
      <c r="BR1190" s="92"/>
      <c r="BS1190" s="92"/>
      <c r="BT1190" s="92"/>
      <c r="BU1190" s="208"/>
      <c r="BV1190" s="315"/>
    </row>
    <row r="1191" spans="6:74"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315"/>
      <c r="AU1191" s="208"/>
      <c r="AV1191" s="92"/>
      <c r="AW1191" s="92"/>
      <c r="AX1191" s="315"/>
      <c r="AY1191" s="215"/>
      <c r="AZ1191" s="131"/>
      <c r="BA1191" s="131"/>
      <c r="BB1191" s="131"/>
      <c r="BC1191" s="223"/>
      <c r="BD1191" s="223"/>
      <c r="BE1191" s="223"/>
      <c r="BF1191" s="151"/>
      <c r="BG1191" s="151"/>
      <c r="BH1191" s="151"/>
      <c r="BI1191" s="151"/>
      <c r="BJ1191" s="151"/>
      <c r="BK1191" s="151"/>
      <c r="BL1191" s="151"/>
      <c r="BM1191" s="151"/>
      <c r="BN1191" s="208"/>
      <c r="BO1191" s="92"/>
      <c r="BP1191" s="92"/>
      <c r="BQ1191" s="92"/>
      <c r="BR1191" s="92"/>
      <c r="BS1191" s="92"/>
      <c r="BT1191" s="92"/>
      <c r="BU1191" s="208"/>
      <c r="BV1191" s="315"/>
    </row>
    <row r="1192" spans="6:74"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315"/>
      <c r="AU1192" s="208"/>
      <c r="AV1192" s="92"/>
      <c r="AW1192" s="92"/>
      <c r="AX1192" s="315"/>
      <c r="AY1192" s="215"/>
      <c r="AZ1192" s="131"/>
      <c r="BA1192" s="131"/>
      <c r="BB1192" s="131"/>
      <c r="BC1192" s="223"/>
      <c r="BD1192" s="223"/>
      <c r="BE1192" s="223"/>
      <c r="BF1192" s="151"/>
      <c r="BG1192" s="151"/>
      <c r="BH1192" s="151"/>
      <c r="BI1192" s="151"/>
      <c r="BJ1192" s="151"/>
      <c r="BK1192" s="151"/>
      <c r="BL1192" s="151"/>
      <c r="BM1192" s="151"/>
      <c r="BN1192" s="208"/>
      <c r="BO1192" s="92"/>
      <c r="BP1192" s="92"/>
      <c r="BQ1192" s="92"/>
      <c r="BR1192" s="92"/>
      <c r="BS1192" s="92"/>
      <c r="BT1192" s="92"/>
      <c r="BU1192" s="208"/>
      <c r="BV1192" s="315"/>
    </row>
    <row r="1193" spans="6:74"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315"/>
      <c r="AU1193" s="208"/>
      <c r="AV1193" s="92"/>
      <c r="AW1193" s="92"/>
      <c r="AX1193" s="315"/>
      <c r="AY1193" s="215"/>
      <c r="AZ1193" s="131"/>
      <c r="BA1193" s="131"/>
      <c r="BB1193" s="131"/>
      <c r="BC1193" s="223"/>
      <c r="BD1193" s="223"/>
      <c r="BE1193" s="223"/>
      <c r="BF1193" s="151"/>
      <c r="BG1193" s="151"/>
      <c r="BH1193" s="151"/>
      <c r="BI1193" s="151"/>
      <c r="BJ1193" s="151"/>
      <c r="BK1193" s="151"/>
      <c r="BL1193" s="151"/>
      <c r="BM1193" s="151"/>
      <c r="BN1193" s="208"/>
      <c r="BO1193" s="92"/>
      <c r="BP1193" s="92"/>
      <c r="BQ1193" s="92"/>
      <c r="BR1193" s="92"/>
      <c r="BS1193" s="92"/>
      <c r="BT1193" s="92"/>
      <c r="BU1193" s="208"/>
      <c r="BV1193" s="315"/>
    </row>
    <row r="1194" spans="6:74"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315"/>
      <c r="AU1194" s="208"/>
      <c r="AV1194" s="92"/>
      <c r="AW1194" s="92"/>
      <c r="AX1194" s="315"/>
      <c r="AY1194" s="215"/>
      <c r="AZ1194" s="131"/>
      <c r="BA1194" s="131"/>
      <c r="BB1194" s="131"/>
      <c r="BC1194" s="223"/>
      <c r="BD1194" s="223"/>
      <c r="BE1194" s="223"/>
      <c r="BF1194" s="151"/>
      <c r="BG1194" s="151"/>
      <c r="BH1194" s="151"/>
      <c r="BI1194" s="151"/>
      <c r="BJ1194" s="151"/>
      <c r="BK1194" s="151"/>
      <c r="BL1194" s="151"/>
      <c r="BM1194" s="151"/>
      <c r="BN1194" s="208"/>
      <c r="BO1194" s="92"/>
      <c r="BP1194" s="92"/>
      <c r="BQ1194" s="92"/>
      <c r="BR1194" s="92"/>
      <c r="BS1194" s="92"/>
      <c r="BT1194" s="92"/>
      <c r="BU1194" s="208"/>
      <c r="BV1194" s="315"/>
    </row>
    <row r="1195" spans="6:74"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315"/>
      <c r="AU1195" s="208"/>
      <c r="AV1195" s="92"/>
      <c r="AW1195" s="92"/>
      <c r="AX1195" s="315"/>
      <c r="AY1195" s="215"/>
      <c r="AZ1195" s="131"/>
      <c r="BA1195" s="131"/>
      <c r="BB1195" s="131"/>
      <c r="BC1195" s="223"/>
      <c r="BD1195" s="223"/>
      <c r="BE1195" s="223"/>
      <c r="BF1195" s="151"/>
      <c r="BG1195" s="151"/>
      <c r="BH1195" s="151"/>
      <c r="BI1195" s="151"/>
      <c r="BJ1195" s="151"/>
      <c r="BK1195" s="151"/>
      <c r="BL1195" s="151"/>
      <c r="BM1195" s="151"/>
      <c r="BN1195" s="208"/>
      <c r="BO1195" s="92"/>
      <c r="BP1195" s="92"/>
      <c r="BQ1195" s="92"/>
      <c r="BR1195" s="92"/>
      <c r="BS1195" s="92"/>
      <c r="BT1195" s="92"/>
      <c r="BU1195" s="208"/>
      <c r="BV1195" s="315"/>
    </row>
    <row r="1196" spans="6:74"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315"/>
      <c r="AU1196" s="208"/>
      <c r="AV1196" s="92"/>
      <c r="AW1196" s="92"/>
      <c r="AX1196" s="315"/>
      <c r="AY1196" s="215"/>
      <c r="AZ1196" s="131"/>
      <c r="BA1196" s="131"/>
      <c r="BB1196" s="131"/>
      <c r="BC1196" s="223"/>
      <c r="BD1196" s="223"/>
      <c r="BE1196" s="223"/>
      <c r="BF1196" s="151"/>
      <c r="BG1196" s="151"/>
      <c r="BH1196" s="151"/>
      <c r="BI1196" s="151"/>
      <c r="BJ1196" s="151"/>
      <c r="BK1196" s="151"/>
      <c r="BL1196" s="151"/>
      <c r="BM1196" s="151"/>
      <c r="BN1196" s="208"/>
      <c r="BO1196" s="92"/>
      <c r="BP1196" s="92"/>
      <c r="BQ1196" s="92"/>
      <c r="BR1196" s="92"/>
      <c r="BS1196" s="92"/>
      <c r="BT1196" s="92"/>
      <c r="BU1196" s="208"/>
      <c r="BV1196" s="315"/>
    </row>
    <row r="1197" spans="6:74"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315"/>
      <c r="AU1197" s="208"/>
      <c r="AV1197" s="92"/>
      <c r="AW1197" s="92"/>
      <c r="AX1197" s="315"/>
      <c r="AY1197" s="215"/>
      <c r="AZ1197" s="131"/>
      <c r="BA1197" s="131"/>
      <c r="BB1197" s="131"/>
      <c r="BC1197" s="223"/>
      <c r="BD1197" s="223"/>
      <c r="BE1197" s="223"/>
      <c r="BF1197" s="151"/>
      <c r="BG1197" s="151"/>
      <c r="BH1197" s="151"/>
      <c r="BI1197" s="151"/>
      <c r="BJ1197" s="151"/>
      <c r="BK1197" s="151"/>
      <c r="BL1197" s="151"/>
      <c r="BM1197" s="151"/>
      <c r="BN1197" s="208"/>
      <c r="BO1197" s="92"/>
      <c r="BP1197" s="92"/>
      <c r="BQ1197" s="92"/>
      <c r="BR1197" s="92"/>
      <c r="BS1197" s="92"/>
      <c r="BT1197" s="92"/>
      <c r="BU1197" s="208"/>
      <c r="BV1197" s="315"/>
    </row>
    <row r="1198" spans="6:74"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315"/>
      <c r="AU1198" s="208"/>
      <c r="AV1198" s="92"/>
      <c r="AW1198" s="92"/>
      <c r="AX1198" s="315"/>
      <c r="AY1198" s="215"/>
      <c r="AZ1198" s="131"/>
      <c r="BA1198" s="131"/>
      <c r="BB1198" s="131"/>
      <c r="BC1198" s="223"/>
      <c r="BD1198" s="223"/>
      <c r="BE1198" s="223"/>
      <c r="BF1198" s="151"/>
      <c r="BG1198" s="151"/>
      <c r="BH1198" s="151"/>
      <c r="BI1198" s="151"/>
      <c r="BJ1198" s="151"/>
      <c r="BK1198" s="151"/>
      <c r="BL1198" s="151"/>
      <c r="BM1198" s="151"/>
      <c r="BN1198" s="208"/>
      <c r="BO1198" s="92"/>
      <c r="BP1198" s="92"/>
      <c r="BQ1198" s="92"/>
      <c r="BR1198" s="92"/>
      <c r="BS1198" s="92"/>
      <c r="BT1198" s="92"/>
      <c r="BU1198" s="208"/>
      <c r="BV1198" s="315"/>
    </row>
    <row r="1199" spans="6:74"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315"/>
      <c r="AU1199" s="208"/>
      <c r="AV1199" s="92"/>
      <c r="AW1199" s="92"/>
      <c r="AX1199" s="315"/>
      <c r="AY1199" s="215"/>
      <c r="AZ1199" s="131"/>
      <c r="BA1199" s="131"/>
      <c r="BB1199" s="131"/>
      <c r="BC1199" s="223"/>
      <c r="BD1199" s="223"/>
      <c r="BE1199" s="223"/>
      <c r="BF1199" s="151"/>
      <c r="BG1199" s="151"/>
      <c r="BH1199" s="151"/>
      <c r="BI1199" s="151"/>
      <c r="BJ1199" s="151"/>
      <c r="BK1199" s="151"/>
      <c r="BL1199" s="151"/>
      <c r="BM1199" s="151"/>
      <c r="BN1199" s="208"/>
      <c r="BO1199" s="92"/>
      <c r="BP1199" s="92"/>
      <c r="BQ1199" s="92"/>
      <c r="BR1199" s="92"/>
      <c r="BS1199" s="92"/>
      <c r="BT1199" s="92"/>
      <c r="BU1199" s="208"/>
      <c r="BV1199" s="315"/>
    </row>
    <row r="1200" spans="6:74"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315"/>
      <c r="AU1200" s="208"/>
      <c r="AV1200" s="92"/>
      <c r="AW1200" s="92"/>
      <c r="AX1200" s="315"/>
      <c r="AY1200" s="215"/>
      <c r="AZ1200" s="131"/>
      <c r="BA1200" s="131"/>
      <c r="BB1200" s="131"/>
      <c r="BC1200" s="223"/>
      <c r="BD1200" s="223"/>
      <c r="BE1200" s="223"/>
      <c r="BF1200" s="151"/>
      <c r="BG1200" s="151"/>
      <c r="BH1200" s="151"/>
      <c r="BI1200" s="151"/>
      <c r="BJ1200" s="151"/>
      <c r="BK1200" s="151"/>
      <c r="BL1200" s="151"/>
      <c r="BM1200" s="151"/>
      <c r="BN1200" s="208"/>
      <c r="BO1200" s="92"/>
      <c r="BP1200" s="92"/>
      <c r="BQ1200" s="92"/>
      <c r="BR1200" s="92"/>
      <c r="BS1200" s="92"/>
      <c r="BT1200" s="92"/>
      <c r="BU1200" s="208"/>
      <c r="BV1200" s="315"/>
    </row>
    <row r="1201" spans="6:74"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315"/>
      <c r="AU1201" s="208"/>
      <c r="AV1201" s="92"/>
      <c r="AW1201" s="92"/>
      <c r="AX1201" s="315"/>
      <c r="AY1201" s="215"/>
      <c r="AZ1201" s="131"/>
      <c r="BA1201" s="131"/>
      <c r="BB1201" s="131"/>
      <c r="BC1201" s="223"/>
      <c r="BD1201" s="223"/>
      <c r="BE1201" s="223"/>
      <c r="BF1201" s="151"/>
      <c r="BG1201" s="151"/>
      <c r="BH1201" s="151"/>
      <c r="BI1201" s="151"/>
      <c r="BJ1201" s="151"/>
      <c r="BK1201" s="151"/>
      <c r="BL1201" s="151"/>
      <c r="BM1201" s="151"/>
      <c r="BN1201" s="208"/>
      <c r="BO1201" s="92"/>
      <c r="BP1201" s="92"/>
      <c r="BQ1201" s="92"/>
      <c r="BR1201" s="92"/>
      <c r="BS1201" s="92"/>
      <c r="BT1201" s="92"/>
      <c r="BU1201" s="208"/>
      <c r="BV1201" s="315"/>
    </row>
    <row r="1202" spans="6:74"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315"/>
      <c r="AU1202" s="208"/>
      <c r="AV1202" s="92"/>
      <c r="AW1202" s="92"/>
      <c r="AX1202" s="315"/>
      <c r="AY1202" s="215"/>
      <c r="AZ1202" s="131"/>
      <c r="BA1202" s="131"/>
      <c r="BB1202" s="131"/>
      <c r="BC1202" s="223"/>
      <c r="BD1202" s="223"/>
      <c r="BE1202" s="223"/>
      <c r="BF1202" s="151"/>
      <c r="BG1202" s="151"/>
      <c r="BH1202" s="151"/>
      <c r="BI1202" s="151"/>
      <c r="BJ1202" s="151"/>
      <c r="BK1202" s="151"/>
      <c r="BL1202" s="151"/>
      <c r="BM1202" s="151"/>
      <c r="BN1202" s="208"/>
      <c r="BO1202" s="92"/>
      <c r="BP1202" s="92"/>
      <c r="BQ1202" s="92"/>
      <c r="BR1202" s="92"/>
      <c r="BS1202" s="92"/>
      <c r="BT1202" s="92"/>
      <c r="BU1202" s="208"/>
      <c r="BV1202" s="315"/>
    </row>
    <row r="1203" spans="6:74"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315"/>
      <c r="AU1203" s="208"/>
      <c r="AV1203" s="92"/>
      <c r="AW1203" s="92"/>
      <c r="AX1203" s="315"/>
      <c r="AY1203" s="215"/>
      <c r="AZ1203" s="131"/>
      <c r="BA1203" s="131"/>
      <c r="BB1203" s="131"/>
      <c r="BC1203" s="223"/>
      <c r="BD1203" s="223"/>
      <c r="BE1203" s="223"/>
      <c r="BF1203" s="151"/>
      <c r="BG1203" s="151"/>
      <c r="BH1203" s="151"/>
      <c r="BI1203" s="151"/>
      <c r="BJ1203" s="151"/>
      <c r="BK1203" s="151"/>
      <c r="BL1203" s="151"/>
      <c r="BM1203" s="151"/>
      <c r="BN1203" s="208"/>
      <c r="BO1203" s="92"/>
      <c r="BP1203" s="92"/>
      <c r="BQ1203" s="92"/>
      <c r="BR1203" s="92"/>
      <c r="BS1203" s="92"/>
      <c r="BT1203" s="92"/>
      <c r="BU1203" s="208"/>
      <c r="BV1203" s="315"/>
    </row>
    <row r="1204" spans="6:74"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315"/>
      <c r="AU1204" s="208"/>
      <c r="AV1204" s="92"/>
      <c r="AW1204" s="92"/>
      <c r="AX1204" s="315"/>
      <c r="AY1204" s="215"/>
      <c r="AZ1204" s="131"/>
      <c r="BA1204" s="131"/>
      <c r="BB1204" s="131"/>
      <c r="BC1204" s="223"/>
      <c r="BD1204" s="223"/>
      <c r="BE1204" s="223"/>
      <c r="BF1204" s="151"/>
      <c r="BG1204" s="151"/>
      <c r="BH1204" s="151"/>
      <c r="BI1204" s="151"/>
      <c r="BJ1204" s="151"/>
      <c r="BK1204" s="151"/>
      <c r="BL1204" s="151"/>
      <c r="BM1204" s="151"/>
      <c r="BN1204" s="208"/>
      <c r="BO1204" s="92"/>
      <c r="BP1204" s="92"/>
      <c r="BQ1204" s="92"/>
      <c r="BR1204" s="92"/>
      <c r="BS1204" s="92"/>
      <c r="BT1204" s="92"/>
      <c r="BU1204" s="208"/>
      <c r="BV1204" s="315"/>
    </row>
    <row r="1205" spans="6:74"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315"/>
      <c r="AU1205" s="208"/>
      <c r="AV1205" s="92"/>
      <c r="AW1205" s="92"/>
      <c r="AX1205" s="315"/>
      <c r="AY1205" s="215"/>
      <c r="AZ1205" s="131"/>
      <c r="BA1205" s="131"/>
      <c r="BB1205" s="131"/>
      <c r="BC1205" s="223"/>
      <c r="BD1205" s="223"/>
      <c r="BE1205" s="223"/>
      <c r="BF1205" s="151"/>
      <c r="BG1205" s="151"/>
      <c r="BH1205" s="151"/>
      <c r="BI1205" s="151"/>
      <c r="BJ1205" s="151"/>
      <c r="BK1205" s="151"/>
      <c r="BL1205" s="151"/>
      <c r="BM1205" s="151"/>
      <c r="BN1205" s="208"/>
      <c r="BO1205" s="92"/>
      <c r="BP1205" s="92"/>
      <c r="BQ1205" s="92"/>
      <c r="BR1205" s="92"/>
      <c r="BS1205" s="92"/>
      <c r="BT1205" s="92"/>
      <c r="BU1205" s="208"/>
      <c r="BV1205" s="315"/>
    </row>
    <row r="1206" spans="6:74"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315"/>
      <c r="AU1206" s="208"/>
      <c r="AV1206" s="92"/>
      <c r="AW1206" s="92"/>
      <c r="AX1206" s="315"/>
      <c r="AY1206" s="215"/>
      <c r="AZ1206" s="131"/>
      <c r="BA1206" s="131"/>
      <c r="BB1206" s="131"/>
      <c r="BC1206" s="223"/>
      <c r="BD1206" s="223"/>
      <c r="BE1206" s="223"/>
      <c r="BF1206" s="151"/>
      <c r="BG1206" s="151"/>
      <c r="BH1206" s="151"/>
      <c r="BI1206" s="151"/>
      <c r="BJ1206" s="151"/>
      <c r="BK1206" s="151"/>
      <c r="BL1206" s="151"/>
      <c r="BM1206" s="151"/>
      <c r="BN1206" s="208"/>
      <c r="BO1206" s="92"/>
      <c r="BP1206" s="92"/>
      <c r="BQ1206" s="92"/>
      <c r="BR1206" s="92"/>
      <c r="BS1206" s="92"/>
      <c r="BT1206" s="92"/>
      <c r="BU1206" s="208"/>
      <c r="BV1206" s="315"/>
    </row>
    <row r="1207" spans="6:74"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315"/>
      <c r="AU1207" s="208"/>
      <c r="AV1207" s="92"/>
      <c r="AW1207" s="92"/>
      <c r="AX1207" s="315"/>
      <c r="AY1207" s="215"/>
      <c r="AZ1207" s="131"/>
      <c r="BA1207" s="131"/>
      <c r="BB1207" s="131"/>
      <c r="BC1207" s="223"/>
      <c r="BD1207" s="223"/>
      <c r="BE1207" s="223"/>
      <c r="BF1207" s="151"/>
      <c r="BG1207" s="151"/>
      <c r="BH1207" s="151"/>
      <c r="BI1207" s="151"/>
      <c r="BJ1207" s="151"/>
      <c r="BK1207" s="151"/>
      <c r="BL1207" s="151"/>
      <c r="BM1207" s="151"/>
      <c r="BN1207" s="208"/>
      <c r="BO1207" s="92"/>
      <c r="BP1207" s="92"/>
      <c r="BQ1207" s="92"/>
      <c r="BR1207" s="92"/>
      <c r="BS1207" s="92"/>
      <c r="BT1207" s="92"/>
      <c r="BU1207" s="208"/>
      <c r="BV1207" s="315"/>
    </row>
    <row r="1208" spans="6:74"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315"/>
      <c r="AU1208" s="208"/>
      <c r="AV1208" s="92"/>
      <c r="AW1208" s="92"/>
      <c r="AX1208" s="315"/>
      <c r="AY1208" s="215"/>
      <c r="AZ1208" s="131"/>
      <c r="BA1208" s="131"/>
      <c r="BB1208" s="131"/>
      <c r="BC1208" s="223"/>
      <c r="BD1208" s="223"/>
      <c r="BE1208" s="223"/>
      <c r="BF1208" s="151"/>
      <c r="BG1208" s="151"/>
      <c r="BH1208" s="151"/>
      <c r="BI1208" s="151"/>
      <c r="BJ1208" s="151"/>
      <c r="BK1208" s="151"/>
      <c r="BL1208" s="151"/>
      <c r="BM1208" s="151"/>
      <c r="BN1208" s="208"/>
      <c r="BO1208" s="92"/>
      <c r="BP1208" s="92"/>
      <c r="BQ1208" s="92"/>
      <c r="BR1208" s="92"/>
      <c r="BS1208" s="92"/>
      <c r="BT1208" s="92"/>
      <c r="BU1208" s="208"/>
      <c r="BV1208" s="315"/>
    </row>
    <row r="1209" spans="6:74"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315"/>
      <c r="AU1209" s="208"/>
      <c r="AV1209" s="92"/>
      <c r="AW1209" s="92"/>
      <c r="AX1209" s="315"/>
      <c r="AY1209" s="215"/>
      <c r="AZ1209" s="131"/>
      <c r="BA1209" s="131"/>
      <c r="BB1209" s="131"/>
      <c r="BC1209" s="223"/>
      <c r="BD1209" s="223"/>
      <c r="BE1209" s="223"/>
      <c r="BF1209" s="151"/>
      <c r="BG1209" s="151"/>
      <c r="BH1209" s="151"/>
      <c r="BI1209" s="151"/>
      <c r="BJ1209" s="151"/>
      <c r="BK1209" s="151"/>
      <c r="BL1209" s="151"/>
      <c r="BM1209" s="151"/>
      <c r="BN1209" s="208"/>
      <c r="BO1209" s="92"/>
      <c r="BP1209" s="92"/>
      <c r="BQ1209" s="92"/>
      <c r="BR1209" s="92"/>
      <c r="BS1209" s="92"/>
      <c r="BT1209" s="92"/>
      <c r="BU1209" s="208"/>
      <c r="BV1209" s="315"/>
    </row>
    <row r="1210" spans="6:74"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315"/>
      <c r="AU1210" s="208"/>
      <c r="AV1210" s="92"/>
      <c r="AW1210" s="92"/>
      <c r="AX1210" s="315"/>
      <c r="AY1210" s="215"/>
      <c r="AZ1210" s="131"/>
      <c r="BA1210" s="131"/>
      <c r="BB1210" s="131"/>
      <c r="BC1210" s="223"/>
      <c r="BD1210" s="223"/>
      <c r="BE1210" s="223"/>
      <c r="BF1210" s="151"/>
      <c r="BG1210" s="151"/>
      <c r="BH1210" s="151"/>
      <c r="BI1210" s="151"/>
      <c r="BJ1210" s="151"/>
      <c r="BK1210" s="151"/>
      <c r="BL1210" s="151"/>
      <c r="BM1210" s="151"/>
      <c r="BN1210" s="208"/>
      <c r="BO1210" s="92"/>
      <c r="BP1210" s="92"/>
      <c r="BQ1210" s="92"/>
      <c r="BR1210" s="92"/>
      <c r="BS1210" s="92"/>
      <c r="BT1210" s="92"/>
      <c r="BU1210" s="208"/>
      <c r="BV1210" s="315"/>
    </row>
    <row r="1211" spans="6:74"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315"/>
      <c r="AU1211" s="208"/>
      <c r="AV1211" s="92"/>
      <c r="AW1211" s="92"/>
      <c r="AX1211" s="315"/>
      <c r="AY1211" s="215"/>
      <c r="AZ1211" s="131"/>
      <c r="BA1211" s="131"/>
      <c r="BB1211" s="131"/>
      <c r="BC1211" s="223"/>
      <c r="BD1211" s="223"/>
      <c r="BE1211" s="223"/>
      <c r="BF1211" s="151"/>
      <c r="BG1211" s="151"/>
      <c r="BH1211" s="151"/>
      <c r="BI1211" s="151"/>
      <c r="BJ1211" s="151"/>
      <c r="BK1211" s="151"/>
      <c r="BL1211" s="151"/>
      <c r="BM1211" s="151"/>
      <c r="BN1211" s="208"/>
      <c r="BO1211" s="92"/>
      <c r="BP1211" s="92"/>
      <c r="BQ1211" s="92"/>
      <c r="BR1211" s="92"/>
      <c r="BS1211" s="92"/>
      <c r="BT1211" s="92"/>
      <c r="BU1211" s="208"/>
      <c r="BV1211" s="315"/>
    </row>
    <row r="1212" spans="6:74"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315"/>
      <c r="AU1212" s="208"/>
      <c r="AV1212" s="92"/>
      <c r="AW1212" s="92"/>
      <c r="AX1212" s="315"/>
      <c r="AY1212" s="215"/>
      <c r="AZ1212" s="131"/>
      <c r="BA1212" s="131"/>
      <c r="BB1212" s="131"/>
      <c r="BC1212" s="223"/>
      <c r="BD1212" s="223"/>
      <c r="BE1212" s="223"/>
      <c r="BF1212" s="151"/>
      <c r="BG1212" s="151"/>
      <c r="BH1212" s="151"/>
      <c r="BI1212" s="151"/>
      <c r="BJ1212" s="151"/>
      <c r="BK1212" s="151"/>
      <c r="BL1212" s="151"/>
      <c r="BM1212" s="151"/>
      <c r="BN1212" s="208"/>
      <c r="BO1212" s="92"/>
      <c r="BP1212" s="92"/>
      <c r="BQ1212" s="92"/>
      <c r="BR1212" s="92"/>
      <c r="BS1212" s="92"/>
      <c r="BT1212" s="92"/>
      <c r="BU1212" s="208"/>
      <c r="BV1212" s="315"/>
    </row>
    <row r="1213" spans="6:74"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315"/>
      <c r="AU1213" s="208"/>
      <c r="AV1213" s="92"/>
      <c r="AW1213" s="92"/>
      <c r="AX1213" s="315"/>
      <c r="AY1213" s="215"/>
      <c r="AZ1213" s="131"/>
      <c r="BA1213" s="131"/>
      <c r="BB1213" s="131"/>
      <c r="BC1213" s="223"/>
      <c r="BD1213" s="223"/>
      <c r="BE1213" s="223"/>
      <c r="BF1213" s="151"/>
      <c r="BG1213" s="151"/>
      <c r="BH1213" s="151"/>
      <c r="BI1213" s="151"/>
      <c r="BJ1213" s="151"/>
      <c r="BK1213" s="151"/>
      <c r="BL1213" s="151"/>
      <c r="BM1213" s="151"/>
      <c r="BN1213" s="208"/>
      <c r="BO1213" s="92"/>
      <c r="BP1213" s="92"/>
      <c r="BQ1213" s="92"/>
      <c r="BR1213" s="92"/>
      <c r="BS1213" s="92"/>
      <c r="BT1213" s="92"/>
      <c r="BU1213" s="208"/>
      <c r="BV1213" s="315"/>
    </row>
    <row r="1214" spans="6:74"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315"/>
      <c r="AU1214" s="208"/>
      <c r="AV1214" s="92"/>
      <c r="AW1214" s="92"/>
      <c r="AX1214" s="315"/>
      <c r="AY1214" s="215"/>
      <c r="AZ1214" s="131"/>
      <c r="BA1214" s="131"/>
      <c r="BB1214" s="131"/>
      <c r="BC1214" s="223"/>
      <c r="BD1214" s="223"/>
      <c r="BE1214" s="223"/>
      <c r="BF1214" s="151"/>
      <c r="BG1214" s="151"/>
      <c r="BH1214" s="151"/>
      <c r="BI1214" s="151"/>
      <c r="BJ1214" s="151"/>
      <c r="BK1214" s="151"/>
      <c r="BL1214" s="151"/>
      <c r="BM1214" s="151"/>
      <c r="BN1214" s="208"/>
      <c r="BO1214" s="92"/>
      <c r="BP1214" s="92"/>
      <c r="BQ1214" s="92"/>
      <c r="BR1214" s="92"/>
      <c r="BS1214" s="92"/>
      <c r="BT1214" s="92"/>
      <c r="BU1214" s="208"/>
      <c r="BV1214" s="315"/>
    </row>
    <row r="1215" spans="6:74"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315"/>
      <c r="AU1215" s="208"/>
      <c r="AV1215" s="92"/>
      <c r="AW1215" s="92"/>
      <c r="AX1215" s="315"/>
      <c r="AY1215" s="215"/>
      <c r="AZ1215" s="131"/>
      <c r="BA1215" s="131"/>
      <c r="BB1215" s="131"/>
      <c r="BC1215" s="223"/>
      <c r="BD1215" s="223"/>
      <c r="BE1215" s="223"/>
      <c r="BF1215" s="151"/>
      <c r="BG1215" s="151"/>
      <c r="BH1215" s="151"/>
      <c r="BI1215" s="151"/>
      <c r="BJ1215" s="151"/>
      <c r="BK1215" s="151"/>
      <c r="BL1215" s="151"/>
      <c r="BM1215" s="151"/>
      <c r="BN1215" s="208"/>
      <c r="BO1215" s="92"/>
      <c r="BP1215" s="92"/>
      <c r="BQ1215" s="92"/>
      <c r="BR1215" s="92"/>
      <c r="BS1215" s="92"/>
      <c r="BT1215" s="92"/>
      <c r="BU1215" s="208"/>
      <c r="BV1215" s="315"/>
    </row>
    <row r="1216" spans="6:74"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315"/>
      <c r="AU1216" s="208"/>
      <c r="AV1216" s="92"/>
      <c r="AW1216" s="92"/>
      <c r="AX1216" s="315"/>
      <c r="AY1216" s="215"/>
      <c r="AZ1216" s="131"/>
      <c r="BA1216" s="131"/>
      <c r="BB1216" s="131"/>
      <c r="BC1216" s="223"/>
      <c r="BD1216" s="223"/>
      <c r="BE1216" s="223"/>
      <c r="BF1216" s="151"/>
      <c r="BG1216" s="151"/>
      <c r="BH1216" s="151"/>
      <c r="BI1216" s="151"/>
      <c r="BJ1216" s="151"/>
      <c r="BK1216" s="151"/>
      <c r="BL1216" s="151"/>
      <c r="BM1216" s="151"/>
      <c r="BN1216" s="208"/>
      <c r="BO1216" s="92"/>
      <c r="BP1216" s="92"/>
      <c r="BQ1216" s="92"/>
      <c r="BR1216" s="92"/>
      <c r="BS1216" s="92"/>
      <c r="BT1216" s="92"/>
      <c r="BU1216" s="208"/>
      <c r="BV1216" s="315"/>
    </row>
    <row r="1217" spans="6:74"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315"/>
      <c r="AU1217" s="208"/>
      <c r="AV1217" s="92"/>
      <c r="AW1217" s="92"/>
      <c r="AX1217" s="315"/>
      <c r="AY1217" s="215"/>
      <c r="AZ1217" s="131"/>
      <c r="BA1217" s="131"/>
      <c r="BB1217" s="131"/>
      <c r="BC1217" s="223"/>
      <c r="BD1217" s="223"/>
      <c r="BE1217" s="223"/>
      <c r="BF1217" s="151"/>
      <c r="BG1217" s="151"/>
      <c r="BH1217" s="151"/>
      <c r="BI1217" s="151"/>
      <c r="BJ1217" s="151"/>
      <c r="BK1217" s="151"/>
      <c r="BL1217" s="151"/>
      <c r="BM1217" s="151"/>
      <c r="BN1217" s="208"/>
      <c r="BO1217" s="92"/>
      <c r="BP1217" s="92"/>
      <c r="BQ1217" s="92"/>
      <c r="BR1217" s="92"/>
      <c r="BS1217" s="92"/>
      <c r="BT1217" s="92"/>
      <c r="BU1217" s="208"/>
      <c r="BV1217" s="315"/>
    </row>
    <row r="1218" spans="6:74"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315"/>
      <c r="AU1218" s="208"/>
      <c r="AV1218" s="92"/>
      <c r="AW1218" s="92"/>
      <c r="AX1218" s="315"/>
      <c r="AY1218" s="215"/>
      <c r="AZ1218" s="131"/>
      <c r="BA1218" s="131"/>
      <c r="BB1218" s="131"/>
      <c r="BC1218" s="223"/>
      <c r="BD1218" s="223"/>
      <c r="BE1218" s="223"/>
      <c r="BF1218" s="151"/>
      <c r="BG1218" s="151"/>
      <c r="BH1218" s="151"/>
      <c r="BI1218" s="151"/>
      <c r="BJ1218" s="151"/>
      <c r="BK1218" s="151"/>
      <c r="BL1218" s="151"/>
      <c r="BM1218" s="151"/>
      <c r="BN1218" s="208"/>
      <c r="BO1218" s="92"/>
      <c r="BP1218" s="92"/>
      <c r="BQ1218" s="92"/>
      <c r="BR1218" s="92"/>
      <c r="BS1218" s="92"/>
      <c r="BT1218" s="92"/>
      <c r="BU1218" s="208"/>
      <c r="BV1218" s="315"/>
    </row>
    <row r="1219" spans="6:74"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315"/>
      <c r="AU1219" s="208"/>
      <c r="AV1219" s="92"/>
      <c r="AW1219" s="92"/>
      <c r="AX1219" s="315"/>
      <c r="AY1219" s="215"/>
      <c r="AZ1219" s="131"/>
      <c r="BA1219" s="131"/>
      <c r="BB1219" s="131"/>
      <c r="BC1219" s="223"/>
      <c r="BD1219" s="223"/>
      <c r="BE1219" s="223"/>
      <c r="BF1219" s="151"/>
      <c r="BG1219" s="151"/>
      <c r="BH1219" s="151"/>
      <c r="BI1219" s="151"/>
      <c r="BJ1219" s="151"/>
      <c r="BK1219" s="151"/>
      <c r="BL1219" s="151"/>
      <c r="BM1219" s="151"/>
      <c r="BN1219" s="208"/>
      <c r="BO1219" s="92"/>
      <c r="BP1219" s="92"/>
      <c r="BQ1219" s="92"/>
      <c r="BR1219" s="92"/>
      <c r="BS1219" s="92"/>
      <c r="BT1219" s="92"/>
      <c r="BU1219" s="208"/>
      <c r="BV1219" s="315"/>
    </row>
    <row r="1220" spans="6:74"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315"/>
      <c r="AU1220" s="208"/>
      <c r="AV1220" s="92"/>
      <c r="AW1220" s="92"/>
      <c r="AX1220" s="315"/>
      <c r="AY1220" s="215"/>
      <c r="AZ1220" s="131"/>
      <c r="BA1220" s="131"/>
      <c r="BB1220" s="131"/>
      <c r="BC1220" s="223"/>
      <c r="BD1220" s="223"/>
      <c r="BE1220" s="223"/>
      <c r="BF1220" s="151"/>
      <c r="BG1220" s="151"/>
      <c r="BH1220" s="151"/>
      <c r="BI1220" s="151"/>
      <c r="BJ1220" s="151"/>
      <c r="BK1220" s="151"/>
      <c r="BL1220" s="151"/>
      <c r="BM1220" s="151"/>
      <c r="BN1220" s="208"/>
      <c r="BO1220" s="92"/>
      <c r="BP1220" s="92"/>
      <c r="BQ1220" s="92"/>
      <c r="BR1220" s="92"/>
      <c r="BS1220" s="92"/>
      <c r="BT1220" s="92"/>
      <c r="BU1220" s="208"/>
      <c r="BV1220" s="315"/>
    </row>
    <row r="1221" spans="6:74"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315"/>
      <c r="AU1221" s="208"/>
      <c r="AV1221" s="92"/>
      <c r="AW1221" s="92"/>
      <c r="AX1221" s="315"/>
      <c r="AY1221" s="215"/>
      <c r="AZ1221" s="131"/>
      <c r="BA1221" s="131"/>
      <c r="BB1221" s="131"/>
      <c r="BC1221" s="223"/>
      <c r="BD1221" s="223"/>
      <c r="BE1221" s="223"/>
      <c r="BF1221" s="151"/>
      <c r="BG1221" s="151"/>
      <c r="BH1221" s="151"/>
      <c r="BI1221" s="151"/>
      <c r="BJ1221" s="151"/>
      <c r="BK1221" s="151"/>
      <c r="BL1221" s="151"/>
      <c r="BM1221" s="151"/>
      <c r="BN1221" s="208"/>
      <c r="BO1221" s="92"/>
      <c r="BP1221" s="92"/>
      <c r="BQ1221" s="92"/>
      <c r="BR1221" s="92"/>
      <c r="BS1221" s="92"/>
      <c r="BT1221" s="92"/>
      <c r="BU1221" s="208"/>
      <c r="BV1221" s="315"/>
    </row>
    <row r="1222" spans="6:74"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315"/>
      <c r="AU1222" s="208"/>
      <c r="AV1222" s="92"/>
      <c r="AW1222" s="92"/>
      <c r="AX1222" s="315"/>
      <c r="AY1222" s="215"/>
      <c r="AZ1222" s="131"/>
      <c r="BA1222" s="131"/>
      <c r="BB1222" s="131"/>
      <c r="BC1222" s="223"/>
      <c r="BD1222" s="223"/>
      <c r="BE1222" s="223"/>
      <c r="BF1222" s="151"/>
      <c r="BG1222" s="151"/>
      <c r="BH1222" s="151"/>
      <c r="BI1222" s="151"/>
      <c r="BJ1222" s="151"/>
      <c r="BK1222" s="151"/>
      <c r="BL1222" s="151"/>
      <c r="BM1222" s="151"/>
      <c r="BN1222" s="208"/>
      <c r="BO1222" s="92"/>
      <c r="BP1222" s="92"/>
      <c r="BQ1222" s="92"/>
      <c r="BR1222" s="92"/>
      <c r="BS1222" s="92"/>
      <c r="BT1222" s="92"/>
      <c r="BU1222" s="208"/>
      <c r="BV1222" s="315"/>
    </row>
    <row r="1223" spans="6:74"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315"/>
      <c r="AU1223" s="208"/>
      <c r="AV1223" s="92"/>
      <c r="AW1223" s="92"/>
      <c r="AX1223" s="315"/>
      <c r="AY1223" s="215"/>
      <c r="AZ1223" s="131"/>
      <c r="BA1223" s="131"/>
      <c r="BB1223" s="131"/>
      <c r="BC1223" s="223"/>
      <c r="BD1223" s="223"/>
      <c r="BE1223" s="223"/>
      <c r="BF1223" s="151"/>
      <c r="BG1223" s="151"/>
      <c r="BH1223" s="151"/>
      <c r="BI1223" s="151"/>
      <c r="BJ1223" s="151"/>
      <c r="BK1223" s="151"/>
      <c r="BL1223" s="151"/>
      <c r="BM1223" s="151"/>
      <c r="BN1223" s="208"/>
      <c r="BO1223" s="92"/>
      <c r="BP1223" s="92"/>
      <c r="BQ1223" s="92"/>
      <c r="BR1223" s="92"/>
      <c r="BS1223" s="92"/>
      <c r="BT1223" s="92"/>
      <c r="BU1223" s="208"/>
      <c r="BV1223" s="315"/>
    </row>
    <row r="1224" spans="6:74"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315"/>
      <c r="AU1224" s="208"/>
      <c r="AV1224" s="92"/>
      <c r="AW1224" s="92"/>
      <c r="AX1224" s="315"/>
      <c r="AY1224" s="215"/>
      <c r="AZ1224" s="131"/>
      <c r="BA1224" s="131"/>
      <c r="BB1224" s="131"/>
      <c r="BC1224" s="223"/>
      <c r="BD1224" s="223"/>
      <c r="BE1224" s="223"/>
      <c r="BF1224" s="151"/>
      <c r="BG1224" s="151"/>
      <c r="BH1224" s="151"/>
      <c r="BI1224" s="151"/>
      <c r="BJ1224" s="151"/>
      <c r="BK1224" s="151"/>
      <c r="BL1224" s="151"/>
      <c r="BM1224" s="151"/>
      <c r="BN1224" s="208"/>
      <c r="BO1224" s="92"/>
      <c r="BP1224" s="92"/>
      <c r="BQ1224" s="92"/>
      <c r="BR1224" s="92"/>
      <c r="BS1224" s="92"/>
      <c r="BT1224" s="92"/>
      <c r="BU1224" s="208"/>
      <c r="BV1224" s="315"/>
    </row>
    <row r="1225" spans="6:74"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315"/>
      <c r="AU1225" s="208"/>
      <c r="AV1225" s="92"/>
      <c r="AW1225" s="92"/>
      <c r="AX1225" s="315"/>
      <c r="AY1225" s="215"/>
      <c r="AZ1225" s="131"/>
      <c r="BA1225" s="131"/>
      <c r="BB1225" s="131"/>
      <c r="BC1225" s="223"/>
      <c r="BD1225" s="223"/>
      <c r="BE1225" s="223"/>
      <c r="BF1225" s="151"/>
      <c r="BG1225" s="151"/>
      <c r="BH1225" s="151"/>
      <c r="BI1225" s="151"/>
      <c r="BJ1225" s="151"/>
      <c r="BK1225" s="151"/>
      <c r="BL1225" s="151"/>
      <c r="BM1225" s="151"/>
      <c r="BN1225" s="208"/>
      <c r="BO1225" s="92"/>
      <c r="BP1225" s="92"/>
      <c r="BQ1225" s="92"/>
      <c r="BR1225" s="92"/>
      <c r="BS1225" s="92"/>
      <c r="BT1225" s="92"/>
      <c r="BU1225" s="208"/>
      <c r="BV1225" s="315"/>
    </row>
    <row r="1226" spans="6:74"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315"/>
      <c r="AU1226" s="208"/>
      <c r="AV1226" s="92"/>
      <c r="AW1226" s="92"/>
      <c r="AX1226" s="315"/>
      <c r="AY1226" s="215"/>
      <c r="AZ1226" s="131"/>
      <c r="BA1226" s="131"/>
      <c r="BB1226" s="131"/>
      <c r="BC1226" s="223"/>
      <c r="BD1226" s="223"/>
      <c r="BE1226" s="223"/>
      <c r="BF1226" s="151"/>
      <c r="BG1226" s="151"/>
      <c r="BH1226" s="151"/>
      <c r="BI1226" s="151"/>
      <c r="BJ1226" s="151"/>
      <c r="BK1226" s="151"/>
      <c r="BL1226" s="151"/>
      <c r="BM1226" s="151"/>
      <c r="BN1226" s="208"/>
      <c r="BO1226" s="92"/>
      <c r="BP1226" s="92"/>
      <c r="BQ1226" s="92"/>
      <c r="BR1226" s="92"/>
      <c r="BS1226" s="92"/>
      <c r="BT1226" s="92"/>
      <c r="BU1226" s="208"/>
      <c r="BV1226" s="315"/>
    </row>
    <row r="1227" spans="6:74"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315"/>
      <c r="AU1227" s="208"/>
      <c r="AV1227" s="92"/>
      <c r="AW1227" s="92"/>
      <c r="AX1227" s="315"/>
      <c r="AY1227" s="215"/>
      <c r="AZ1227" s="131"/>
      <c r="BA1227" s="131"/>
      <c r="BB1227" s="131"/>
      <c r="BC1227" s="223"/>
      <c r="BD1227" s="223"/>
      <c r="BE1227" s="223"/>
      <c r="BF1227" s="151"/>
      <c r="BG1227" s="151"/>
      <c r="BH1227" s="151"/>
      <c r="BI1227" s="151"/>
      <c r="BJ1227" s="151"/>
      <c r="BK1227" s="151"/>
      <c r="BL1227" s="151"/>
      <c r="BM1227" s="151"/>
      <c r="BN1227" s="208"/>
      <c r="BO1227" s="92"/>
      <c r="BP1227" s="92"/>
      <c r="BQ1227" s="92"/>
      <c r="BR1227" s="92"/>
      <c r="BS1227" s="92"/>
      <c r="BT1227" s="92"/>
      <c r="BU1227" s="208"/>
      <c r="BV1227" s="315"/>
    </row>
    <row r="1228" spans="6:74"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315"/>
      <c r="AU1228" s="208"/>
      <c r="AV1228" s="92"/>
      <c r="AW1228" s="92"/>
      <c r="AX1228" s="315"/>
      <c r="AY1228" s="215"/>
      <c r="AZ1228" s="131"/>
      <c r="BA1228" s="131"/>
      <c r="BB1228" s="131"/>
      <c r="BC1228" s="223"/>
      <c r="BD1228" s="223"/>
      <c r="BE1228" s="223"/>
      <c r="BF1228" s="151"/>
      <c r="BG1228" s="151"/>
      <c r="BH1228" s="151"/>
      <c r="BI1228" s="151"/>
      <c r="BJ1228" s="151"/>
      <c r="BK1228" s="151"/>
      <c r="BL1228" s="151"/>
      <c r="BM1228" s="151"/>
      <c r="BN1228" s="208"/>
      <c r="BO1228" s="92"/>
      <c r="BP1228" s="92"/>
      <c r="BQ1228" s="92"/>
      <c r="BR1228" s="92"/>
      <c r="BS1228" s="92"/>
      <c r="BT1228" s="92"/>
      <c r="BU1228" s="208"/>
      <c r="BV1228" s="315"/>
    </row>
    <row r="1229" spans="6:74"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315"/>
      <c r="AU1229" s="208"/>
      <c r="AV1229" s="92"/>
      <c r="AW1229" s="92"/>
      <c r="AX1229" s="315"/>
      <c r="AY1229" s="215"/>
      <c r="AZ1229" s="131"/>
      <c r="BA1229" s="131"/>
      <c r="BB1229" s="131"/>
      <c r="BC1229" s="223"/>
      <c r="BD1229" s="223"/>
      <c r="BE1229" s="223"/>
      <c r="BF1229" s="151"/>
      <c r="BG1229" s="151"/>
      <c r="BH1229" s="151"/>
      <c r="BI1229" s="151"/>
      <c r="BJ1229" s="151"/>
      <c r="BK1229" s="151"/>
      <c r="BL1229" s="151"/>
      <c r="BM1229" s="151"/>
      <c r="BN1229" s="208"/>
      <c r="BO1229" s="92"/>
      <c r="BP1229" s="92"/>
      <c r="BQ1229" s="92"/>
      <c r="BR1229" s="92"/>
      <c r="BS1229" s="92"/>
      <c r="BT1229" s="92"/>
      <c r="BU1229" s="208"/>
      <c r="BV1229" s="315"/>
    </row>
    <row r="1230" spans="6:74"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315"/>
      <c r="AU1230" s="208"/>
      <c r="AV1230" s="92"/>
      <c r="AW1230" s="92"/>
      <c r="AX1230" s="315"/>
      <c r="AY1230" s="215"/>
      <c r="AZ1230" s="131"/>
      <c r="BA1230" s="131"/>
      <c r="BB1230" s="131"/>
      <c r="BC1230" s="223"/>
      <c r="BD1230" s="223"/>
      <c r="BE1230" s="223"/>
      <c r="BF1230" s="151"/>
      <c r="BG1230" s="151"/>
      <c r="BH1230" s="151"/>
      <c r="BI1230" s="151"/>
      <c r="BJ1230" s="151"/>
      <c r="BK1230" s="151"/>
      <c r="BL1230" s="151"/>
      <c r="BM1230" s="151"/>
      <c r="BN1230" s="208"/>
      <c r="BO1230" s="92"/>
      <c r="BP1230" s="92"/>
      <c r="BQ1230" s="92"/>
      <c r="BR1230" s="92"/>
      <c r="BS1230" s="92"/>
      <c r="BT1230" s="92"/>
      <c r="BU1230" s="208"/>
      <c r="BV1230" s="315"/>
    </row>
    <row r="1231" spans="6:74"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315"/>
      <c r="AU1231" s="208"/>
      <c r="AV1231" s="92"/>
      <c r="AW1231" s="92"/>
      <c r="AX1231" s="315"/>
      <c r="AY1231" s="215"/>
      <c r="AZ1231" s="131"/>
      <c r="BA1231" s="131"/>
      <c r="BB1231" s="131"/>
      <c r="BC1231" s="223"/>
      <c r="BD1231" s="223"/>
      <c r="BE1231" s="223"/>
      <c r="BF1231" s="151"/>
      <c r="BG1231" s="151"/>
      <c r="BH1231" s="151"/>
      <c r="BI1231" s="151"/>
      <c r="BJ1231" s="151"/>
      <c r="BK1231" s="151"/>
      <c r="BL1231" s="151"/>
      <c r="BM1231" s="151"/>
      <c r="BN1231" s="208"/>
      <c r="BO1231" s="92"/>
      <c r="BP1231" s="92"/>
      <c r="BQ1231" s="92"/>
      <c r="BR1231" s="92"/>
      <c r="BS1231" s="92"/>
      <c r="BT1231" s="92"/>
      <c r="BU1231" s="208"/>
      <c r="BV1231" s="315"/>
    </row>
    <row r="1232" spans="6:74"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315"/>
      <c r="AU1232" s="208"/>
      <c r="AV1232" s="92"/>
      <c r="AW1232" s="92"/>
      <c r="AX1232" s="315"/>
      <c r="AY1232" s="215"/>
      <c r="AZ1232" s="131"/>
      <c r="BA1232" s="131"/>
      <c r="BB1232" s="131"/>
      <c r="BC1232" s="223"/>
      <c r="BD1232" s="223"/>
      <c r="BE1232" s="223"/>
      <c r="BF1232" s="151"/>
      <c r="BG1232" s="151"/>
      <c r="BH1232" s="151"/>
      <c r="BI1232" s="151"/>
      <c r="BJ1232" s="151"/>
      <c r="BK1232" s="151"/>
      <c r="BL1232" s="151"/>
      <c r="BM1232" s="151"/>
      <c r="BN1232" s="208"/>
      <c r="BO1232" s="92"/>
      <c r="BP1232" s="92"/>
      <c r="BQ1232" s="92"/>
      <c r="BR1232" s="92"/>
      <c r="BS1232" s="92"/>
      <c r="BT1232" s="92"/>
      <c r="BU1232" s="208"/>
      <c r="BV1232" s="315"/>
    </row>
    <row r="1233" spans="6:74"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315"/>
      <c r="AU1233" s="208"/>
      <c r="AV1233" s="92"/>
      <c r="AW1233" s="92"/>
      <c r="AX1233" s="315"/>
      <c r="AY1233" s="215"/>
      <c r="AZ1233" s="131"/>
      <c r="BA1233" s="131"/>
      <c r="BB1233" s="131"/>
      <c r="BC1233" s="223"/>
      <c r="BD1233" s="223"/>
      <c r="BE1233" s="223"/>
      <c r="BF1233" s="151"/>
      <c r="BG1233" s="151"/>
      <c r="BH1233" s="151"/>
      <c r="BI1233" s="151"/>
      <c r="BJ1233" s="151"/>
      <c r="BK1233" s="151"/>
      <c r="BL1233" s="151"/>
      <c r="BM1233" s="151"/>
      <c r="BN1233" s="208"/>
      <c r="BO1233" s="92"/>
      <c r="BP1233" s="92"/>
      <c r="BQ1233" s="92"/>
      <c r="BR1233" s="92"/>
      <c r="BS1233" s="92"/>
      <c r="BT1233" s="92"/>
      <c r="BU1233" s="208"/>
      <c r="BV1233" s="315"/>
    </row>
    <row r="1234" spans="6:74"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315"/>
      <c r="AU1234" s="208"/>
      <c r="AV1234" s="92"/>
      <c r="AW1234" s="92"/>
      <c r="AX1234" s="315"/>
      <c r="AY1234" s="215"/>
      <c r="AZ1234" s="131"/>
      <c r="BA1234" s="131"/>
      <c r="BB1234" s="131"/>
      <c r="BC1234" s="223"/>
      <c r="BD1234" s="223"/>
      <c r="BE1234" s="223"/>
      <c r="BF1234" s="151"/>
      <c r="BG1234" s="151"/>
      <c r="BH1234" s="151"/>
      <c r="BI1234" s="151"/>
      <c r="BJ1234" s="151"/>
      <c r="BK1234" s="151"/>
      <c r="BL1234" s="151"/>
      <c r="BM1234" s="151"/>
      <c r="BN1234" s="208"/>
      <c r="BO1234" s="92"/>
      <c r="BP1234" s="92"/>
      <c r="BQ1234" s="92"/>
      <c r="BR1234" s="92"/>
      <c r="BS1234" s="92"/>
      <c r="BT1234" s="92"/>
      <c r="BU1234" s="208"/>
      <c r="BV1234" s="315"/>
    </row>
    <row r="1235" spans="6:74"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315"/>
      <c r="AU1235" s="208"/>
      <c r="AV1235" s="92"/>
      <c r="AW1235" s="92"/>
      <c r="AX1235" s="315"/>
      <c r="AY1235" s="215"/>
      <c r="AZ1235" s="131"/>
      <c r="BA1235" s="131"/>
      <c r="BB1235" s="131"/>
      <c r="BC1235" s="223"/>
      <c r="BD1235" s="223"/>
      <c r="BE1235" s="223"/>
      <c r="BF1235" s="151"/>
      <c r="BG1235" s="151"/>
      <c r="BH1235" s="151"/>
      <c r="BI1235" s="151"/>
      <c r="BJ1235" s="151"/>
      <c r="BK1235" s="151"/>
      <c r="BL1235" s="151"/>
      <c r="BM1235" s="151"/>
      <c r="BN1235" s="208"/>
      <c r="BO1235" s="92"/>
      <c r="BP1235" s="92"/>
      <c r="BQ1235" s="92"/>
      <c r="BR1235" s="92"/>
      <c r="BS1235" s="92"/>
      <c r="BT1235" s="92"/>
      <c r="BU1235" s="208"/>
      <c r="BV1235" s="315"/>
    </row>
    <row r="1236" spans="6:74"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315"/>
      <c r="AU1236" s="208"/>
      <c r="AV1236" s="92"/>
      <c r="AW1236" s="92"/>
      <c r="AX1236" s="315"/>
      <c r="AY1236" s="215"/>
      <c r="AZ1236" s="131"/>
      <c r="BA1236" s="131"/>
      <c r="BB1236" s="131"/>
      <c r="BC1236" s="223"/>
      <c r="BD1236" s="223"/>
      <c r="BE1236" s="223"/>
      <c r="BF1236" s="151"/>
      <c r="BG1236" s="151"/>
      <c r="BH1236" s="151"/>
      <c r="BI1236" s="151"/>
      <c r="BJ1236" s="151"/>
      <c r="BK1236" s="151"/>
      <c r="BL1236" s="151"/>
      <c r="BM1236" s="151"/>
      <c r="BN1236" s="208"/>
      <c r="BO1236" s="92"/>
      <c r="BP1236" s="92"/>
      <c r="BQ1236" s="92"/>
      <c r="BR1236" s="92"/>
      <c r="BS1236" s="92"/>
      <c r="BT1236" s="92"/>
      <c r="BU1236" s="208"/>
      <c r="BV1236" s="315"/>
    </row>
    <row r="1237" spans="6:74"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315"/>
      <c r="AU1237" s="208"/>
      <c r="AV1237" s="92"/>
      <c r="AW1237" s="92"/>
      <c r="AX1237" s="315"/>
      <c r="AY1237" s="215"/>
      <c r="AZ1237" s="131"/>
      <c r="BA1237" s="131"/>
      <c r="BB1237" s="131"/>
      <c r="BC1237" s="223"/>
      <c r="BD1237" s="223"/>
      <c r="BE1237" s="223"/>
      <c r="BF1237" s="151"/>
      <c r="BG1237" s="151"/>
      <c r="BH1237" s="151"/>
      <c r="BI1237" s="151"/>
      <c r="BJ1237" s="151"/>
      <c r="BK1237" s="151"/>
      <c r="BL1237" s="151"/>
      <c r="BM1237" s="151"/>
      <c r="BN1237" s="208"/>
      <c r="BO1237" s="92"/>
      <c r="BP1237" s="92"/>
      <c r="BQ1237" s="92"/>
      <c r="BR1237" s="92"/>
      <c r="BS1237" s="92"/>
      <c r="BT1237" s="92"/>
      <c r="BU1237" s="208"/>
      <c r="BV1237" s="315"/>
    </row>
    <row r="1238" spans="6:74"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315"/>
      <c r="AU1238" s="208"/>
      <c r="AV1238" s="92"/>
      <c r="AW1238" s="92"/>
      <c r="AX1238" s="315"/>
      <c r="AY1238" s="215"/>
      <c r="AZ1238" s="131"/>
      <c r="BA1238" s="131"/>
      <c r="BB1238" s="131"/>
      <c r="BC1238" s="223"/>
      <c r="BD1238" s="223"/>
      <c r="BE1238" s="223"/>
      <c r="BF1238" s="151"/>
      <c r="BG1238" s="151"/>
      <c r="BH1238" s="151"/>
      <c r="BI1238" s="151"/>
      <c r="BJ1238" s="151"/>
      <c r="BK1238" s="151"/>
      <c r="BL1238" s="151"/>
      <c r="BM1238" s="151"/>
      <c r="BN1238" s="208"/>
      <c r="BO1238" s="92"/>
      <c r="BP1238" s="92"/>
      <c r="BQ1238" s="92"/>
      <c r="BR1238" s="92"/>
      <c r="BS1238" s="92"/>
      <c r="BT1238" s="92"/>
      <c r="BU1238" s="208"/>
      <c r="BV1238" s="315"/>
    </row>
    <row r="1239" spans="6:74"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315"/>
      <c r="AU1239" s="208"/>
      <c r="AV1239" s="92"/>
      <c r="AW1239" s="92"/>
      <c r="AX1239" s="315"/>
      <c r="AY1239" s="215"/>
      <c r="AZ1239" s="131"/>
      <c r="BA1239" s="131"/>
      <c r="BB1239" s="131"/>
      <c r="BC1239" s="223"/>
      <c r="BD1239" s="223"/>
      <c r="BE1239" s="223"/>
      <c r="BF1239" s="151"/>
      <c r="BG1239" s="151"/>
      <c r="BH1239" s="151"/>
      <c r="BI1239" s="151"/>
      <c r="BJ1239" s="151"/>
      <c r="BK1239" s="151"/>
      <c r="BL1239" s="151"/>
      <c r="BM1239" s="151"/>
      <c r="BN1239" s="208"/>
      <c r="BO1239" s="92"/>
      <c r="BP1239" s="92"/>
      <c r="BQ1239" s="92"/>
      <c r="BR1239" s="92"/>
      <c r="BS1239" s="92"/>
      <c r="BT1239" s="92"/>
      <c r="BU1239" s="208"/>
      <c r="BV1239" s="315"/>
    </row>
    <row r="1240" spans="6:74"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315"/>
      <c r="AU1240" s="208"/>
      <c r="AV1240" s="92"/>
      <c r="AW1240" s="92"/>
      <c r="AX1240" s="315"/>
      <c r="AY1240" s="215"/>
      <c r="AZ1240" s="131"/>
      <c r="BA1240" s="131"/>
      <c r="BB1240" s="131"/>
      <c r="BC1240" s="223"/>
      <c r="BD1240" s="223"/>
      <c r="BE1240" s="223"/>
      <c r="BF1240" s="151"/>
      <c r="BG1240" s="151"/>
      <c r="BH1240" s="151"/>
      <c r="BI1240" s="151"/>
      <c r="BJ1240" s="151"/>
      <c r="BK1240" s="151"/>
      <c r="BL1240" s="151"/>
      <c r="BM1240" s="151"/>
      <c r="BN1240" s="208"/>
      <c r="BO1240" s="92"/>
      <c r="BP1240" s="92"/>
      <c r="BQ1240" s="92"/>
      <c r="BR1240" s="92"/>
      <c r="BS1240" s="92"/>
      <c r="BT1240" s="92"/>
      <c r="BU1240" s="208"/>
      <c r="BV1240" s="315"/>
    </row>
    <row r="1241" spans="6:74"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315"/>
      <c r="AU1241" s="208"/>
      <c r="AV1241" s="92"/>
      <c r="AW1241" s="92"/>
      <c r="AX1241" s="315"/>
      <c r="AY1241" s="215"/>
      <c r="AZ1241" s="131"/>
      <c r="BA1241" s="131"/>
      <c r="BB1241" s="131"/>
      <c r="BC1241" s="223"/>
      <c r="BD1241" s="223"/>
      <c r="BE1241" s="223"/>
      <c r="BF1241" s="151"/>
      <c r="BG1241" s="151"/>
      <c r="BH1241" s="151"/>
      <c r="BI1241" s="151"/>
      <c r="BJ1241" s="151"/>
      <c r="BK1241" s="151"/>
      <c r="BL1241" s="151"/>
      <c r="BM1241" s="151"/>
      <c r="BN1241" s="208"/>
      <c r="BO1241" s="92"/>
      <c r="BP1241" s="92"/>
      <c r="BQ1241" s="92"/>
      <c r="BR1241" s="92"/>
      <c r="BS1241" s="92"/>
      <c r="BT1241" s="92"/>
      <c r="BU1241" s="208"/>
      <c r="BV1241" s="315"/>
    </row>
    <row r="1242" spans="6:74"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315"/>
      <c r="AU1242" s="208"/>
      <c r="AV1242" s="92"/>
      <c r="AW1242" s="92"/>
      <c r="AX1242" s="315"/>
      <c r="AY1242" s="215"/>
      <c r="AZ1242" s="131"/>
      <c r="BA1242" s="131"/>
      <c r="BB1242" s="131"/>
      <c r="BC1242" s="223"/>
      <c r="BD1242" s="223"/>
      <c r="BE1242" s="223"/>
      <c r="BF1242" s="151"/>
      <c r="BG1242" s="151"/>
      <c r="BH1242" s="151"/>
      <c r="BI1242" s="151"/>
      <c r="BJ1242" s="151"/>
      <c r="BK1242" s="151"/>
      <c r="BL1242" s="151"/>
      <c r="BM1242" s="151"/>
      <c r="BN1242" s="208"/>
      <c r="BO1242" s="92"/>
      <c r="BP1242" s="92"/>
      <c r="BQ1242" s="92"/>
      <c r="BR1242" s="92"/>
      <c r="BS1242" s="92"/>
      <c r="BT1242" s="92"/>
      <c r="BU1242" s="208"/>
      <c r="BV1242" s="315"/>
    </row>
    <row r="1243" spans="6:74"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315"/>
      <c r="AU1243" s="208"/>
      <c r="AV1243" s="92"/>
      <c r="AW1243" s="92"/>
      <c r="AX1243" s="315"/>
      <c r="AY1243" s="215"/>
      <c r="AZ1243" s="131"/>
      <c r="BA1243" s="131"/>
      <c r="BB1243" s="131"/>
      <c r="BC1243" s="223"/>
      <c r="BD1243" s="223"/>
      <c r="BE1243" s="223"/>
      <c r="BF1243" s="151"/>
      <c r="BG1243" s="151"/>
      <c r="BH1243" s="151"/>
      <c r="BI1243" s="151"/>
      <c r="BJ1243" s="151"/>
      <c r="BK1243" s="151"/>
      <c r="BL1243" s="151"/>
      <c r="BM1243" s="151"/>
      <c r="BN1243" s="208"/>
      <c r="BO1243" s="92"/>
      <c r="BP1243" s="92"/>
      <c r="BQ1243" s="92"/>
      <c r="BR1243" s="92"/>
      <c r="BS1243" s="92"/>
      <c r="BT1243" s="92"/>
      <c r="BU1243" s="208"/>
      <c r="BV1243" s="315"/>
    </row>
    <row r="1244" spans="6:74"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315"/>
      <c r="AU1244" s="208"/>
      <c r="AV1244" s="92"/>
      <c r="AW1244" s="92"/>
      <c r="AX1244" s="315"/>
      <c r="AY1244" s="215"/>
      <c r="AZ1244" s="131"/>
      <c r="BA1244" s="131"/>
      <c r="BB1244" s="131"/>
      <c r="BC1244" s="223"/>
      <c r="BD1244" s="223"/>
      <c r="BE1244" s="223"/>
      <c r="BF1244" s="151"/>
      <c r="BG1244" s="151"/>
      <c r="BH1244" s="151"/>
      <c r="BI1244" s="151"/>
      <c r="BJ1244" s="151"/>
      <c r="BK1244" s="151"/>
      <c r="BL1244" s="151"/>
      <c r="BM1244" s="151"/>
      <c r="BN1244" s="208"/>
      <c r="BO1244" s="92"/>
      <c r="BP1244" s="92"/>
      <c r="BQ1244" s="92"/>
      <c r="BR1244" s="92"/>
      <c r="BS1244" s="92"/>
      <c r="BT1244" s="92"/>
      <c r="BU1244" s="208"/>
      <c r="BV1244" s="315"/>
    </row>
    <row r="1245" spans="6:74"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315"/>
      <c r="AU1245" s="208"/>
      <c r="AV1245" s="92"/>
      <c r="AW1245" s="92"/>
      <c r="AX1245" s="315"/>
      <c r="AY1245" s="215"/>
      <c r="AZ1245" s="131"/>
      <c r="BA1245" s="131"/>
      <c r="BB1245" s="131"/>
      <c r="BC1245" s="223"/>
      <c r="BD1245" s="223"/>
      <c r="BE1245" s="223"/>
      <c r="BF1245" s="151"/>
      <c r="BG1245" s="151"/>
      <c r="BH1245" s="151"/>
      <c r="BI1245" s="151"/>
      <c r="BJ1245" s="151"/>
      <c r="BK1245" s="151"/>
      <c r="BL1245" s="151"/>
      <c r="BM1245" s="151"/>
      <c r="BN1245" s="208"/>
      <c r="BO1245" s="92"/>
      <c r="BP1245" s="92"/>
      <c r="BQ1245" s="92"/>
      <c r="BR1245" s="92"/>
      <c r="BS1245" s="92"/>
      <c r="BT1245" s="92"/>
      <c r="BU1245" s="208"/>
      <c r="BV1245" s="315"/>
    </row>
    <row r="1246" spans="6:74"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315"/>
      <c r="AU1246" s="208"/>
      <c r="AV1246" s="92"/>
      <c r="AW1246" s="92"/>
      <c r="AX1246" s="315"/>
      <c r="AY1246" s="215"/>
      <c r="AZ1246" s="131"/>
      <c r="BA1246" s="131"/>
      <c r="BB1246" s="131"/>
      <c r="BC1246" s="223"/>
      <c r="BD1246" s="223"/>
      <c r="BE1246" s="223"/>
      <c r="BF1246" s="151"/>
      <c r="BG1246" s="151"/>
      <c r="BH1246" s="151"/>
      <c r="BI1246" s="151"/>
      <c r="BJ1246" s="151"/>
      <c r="BK1246" s="151"/>
      <c r="BL1246" s="151"/>
      <c r="BM1246" s="151"/>
      <c r="BN1246" s="208"/>
      <c r="BO1246" s="92"/>
      <c r="BP1246" s="92"/>
      <c r="BQ1246" s="92"/>
      <c r="BR1246" s="92"/>
      <c r="BS1246" s="92"/>
      <c r="BT1246" s="92"/>
      <c r="BU1246" s="208"/>
      <c r="BV1246" s="315"/>
    </row>
    <row r="1247" spans="6:74"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315"/>
      <c r="AU1247" s="208"/>
      <c r="AV1247" s="92"/>
      <c r="AW1247" s="92"/>
      <c r="AX1247" s="315"/>
      <c r="AY1247" s="215"/>
      <c r="AZ1247" s="131"/>
      <c r="BA1247" s="131"/>
      <c r="BB1247" s="131"/>
      <c r="BC1247" s="223"/>
      <c r="BD1247" s="223"/>
      <c r="BE1247" s="223"/>
      <c r="BF1247" s="151"/>
      <c r="BG1247" s="151"/>
      <c r="BH1247" s="151"/>
      <c r="BI1247" s="151"/>
      <c r="BJ1247" s="151"/>
      <c r="BK1247" s="151"/>
      <c r="BL1247" s="151"/>
      <c r="BM1247" s="151"/>
      <c r="BN1247" s="208"/>
      <c r="BO1247" s="92"/>
      <c r="BP1247" s="92"/>
      <c r="BQ1247" s="92"/>
      <c r="BR1247" s="92"/>
      <c r="BS1247" s="92"/>
      <c r="BT1247" s="92"/>
      <c r="BU1247" s="208"/>
      <c r="BV1247" s="315"/>
    </row>
    <row r="1248" spans="6:74"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315"/>
      <c r="AU1248" s="208"/>
      <c r="AV1248" s="92"/>
      <c r="AW1248" s="92"/>
      <c r="AX1248" s="315"/>
      <c r="AY1248" s="215"/>
      <c r="AZ1248" s="131"/>
      <c r="BA1248" s="131"/>
      <c r="BB1248" s="131"/>
      <c r="BC1248" s="223"/>
      <c r="BD1248" s="223"/>
      <c r="BE1248" s="223"/>
      <c r="BF1248" s="151"/>
      <c r="BG1248" s="151"/>
      <c r="BH1248" s="151"/>
      <c r="BI1248" s="151"/>
      <c r="BJ1248" s="151"/>
      <c r="BK1248" s="151"/>
      <c r="BL1248" s="151"/>
      <c r="BM1248" s="151"/>
      <c r="BN1248" s="208"/>
      <c r="BO1248" s="92"/>
      <c r="BP1248" s="92"/>
      <c r="BQ1248" s="92"/>
      <c r="BR1248" s="92"/>
      <c r="BS1248" s="92"/>
      <c r="BT1248" s="92"/>
      <c r="BU1248" s="208"/>
      <c r="BV1248" s="315"/>
    </row>
    <row r="1249" spans="6:74"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315"/>
      <c r="AU1249" s="208"/>
      <c r="AV1249" s="92"/>
      <c r="AW1249" s="92"/>
      <c r="AX1249" s="315"/>
      <c r="AY1249" s="215"/>
      <c r="AZ1249" s="131"/>
      <c r="BA1249" s="131"/>
      <c r="BB1249" s="131"/>
      <c r="BC1249" s="223"/>
      <c r="BD1249" s="223"/>
      <c r="BE1249" s="223"/>
      <c r="BF1249" s="151"/>
      <c r="BG1249" s="151"/>
      <c r="BH1249" s="151"/>
      <c r="BI1249" s="151"/>
      <c r="BJ1249" s="151"/>
      <c r="BK1249" s="151"/>
      <c r="BL1249" s="151"/>
      <c r="BM1249" s="151"/>
      <c r="BN1249" s="208"/>
      <c r="BO1249" s="92"/>
      <c r="BP1249" s="92"/>
      <c r="BQ1249" s="92"/>
      <c r="BR1249" s="92"/>
      <c r="BS1249" s="92"/>
      <c r="BT1249" s="92"/>
      <c r="BU1249" s="208"/>
      <c r="BV1249" s="315"/>
    </row>
    <row r="1250" spans="6:74"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315"/>
      <c r="AU1250" s="208"/>
      <c r="AV1250" s="92"/>
      <c r="AW1250" s="92"/>
      <c r="AX1250" s="315"/>
      <c r="AY1250" s="215"/>
      <c r="AZ1250" s="131"/>
      <c r="BA1250" s="131"/>
      <c r="BB1250" s="131"/>
      <c r="BC1250" s="223"/>
      <c r="BD1250" s="223"/>
      <c r="BE1250" s="223"/>
      <c r="BF1250" s="151"/>
      <c r="BG1250" s="151"/>
      <c r="BH1250" s="151"/>
      <c r="BI1250" s="151"/>
      <c r="BJ1250" s="151"/>
      <c r="BK1250" s="151"/>
      <c r="BL1250" s="151"/>
      <c r="BM1250" s="151"/>
      <c r="BN1250" s="208"/>
      <c r="BO1250" s="92"/>
      <c r="BP1250" s="92"/>
      <c r="BQ1250" s="92"/>
      <c r="BR1250" s="92"/>
      <c r="BS1250" s="92"/>
      <c r="BT1250" s="92"/>
      <c r="BU1250" s="208"/>
      <c r="BV1250" s="315"/>
    </row>
    <row r="1251" spans="6:74"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315"/>
      <c r="AU1251" s="208"/>
      <c r="AV1251" s="92"/>
      <c r="AW1251" s="92"/>
      <c r="AX1251" s="315"/>
      <c r="AY1251" s="215"/>
      <c r="AZ1251" s="131"/>
      <c r="BA1251" s="131"/>
      <c r="BB1251" s="131"/>
      <c r="BC1251" s="223"/>
      <c r="BD1251" s="223"/>
      <c r="BE1251" s="223"/>
      <c r="BF1251" s="151"/>
      <c r="BG1251" s="151"/>
      <c r="BH1251" s="151"/>
      <c r="BI1251" s="151"/>
      <c r="BJ1251" s="151"/>
      <c r="BK1251" s="151"/>
      <c r="BL1251" s="151"/>
      <c r="BM1251" s="151"/>
      <c r="BN1251" s="208"/>
      <c r="BO1251" s="92"/>
      <c r="BP1251" s="92"/>
      <c r="BQ1251" s="92"/>
      <c r="BR1251" s="92"/>
      <c r="BS1251" s="92"/>
      <c r="BT1251" s="92"/>
      <c r="BU1251" s="208"/>
      <c r="BV1251" s="315"/>
    </row>
    <row r="1252" spans="6:74"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315"/>
      <c r="AU1252" s="208"/>
      <c r="AV1252" s="92"/>
      <c r="AW1252" s="92"/>
      <c r="AX1252" s="315"/>
      <c r="AY1252" s="215"/>
      <c r="AZ1252" s="131"/>
      <c r="BA1252" s="131"/>
      <c r="BB1252" s="131"/>
      <c r="BC1252" s="223"/>
      <c r="BD1252" s="223"/>
      <c r="BE1252" s="223"/>
      <c r="BF1252" s="151"/>
      <c r="BG1252" s="151"/>
      <c r="BH1252" s="151"/>
      <c r="BI1252" s="151"/>
      <c r="BJ1252" s="151"/>
      <c r="BK1252" s="151"/>
      <c r="BL1252" s="151"/>
      <c r="BM1252" s="151"/>
      <c r="BN1252" s="208"/>
      <c r="BO1252" s="92"/>
      <c r="BP1252" s="92"/>
      <c r="BQ1252" s="92"/>
      <c r="BR1252" s="92"/>
      <c r="BS1252" s="92"/>
      <c r="BT1252" s="92"/>
      <c r="BU1252" s="208"/>
      <c r="BV1252" s="315"/>
    </row>
    <row r="1253" spans="6:74"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315"/>
      <c r="AU1253" s="208"/>
      <c r="AV1253" s="92"/>
      <c r="AW1253" s="92"/>
      <c r="AX1253" s="315"/>
      <c r="AY1253" s="215"/>
      <c r="AZ1253" s="131"/>
      <c r="BA1253" s="131"/>
      <c r="BB1253" s="131"/>
      <c r="BC1253" s="223"/>
      <c r="BD1253" s="223"/>
      <c r="BE1253" s="223"/>
      <c r="BF1253" s="151"/>
      <c r="BG1253" s="151"/>
      <c r="BH1253" s="151"/>
      <c r="BI1253" s="151"/>
      <c r="BJ1253" s="151"/>
      <c r="BK1253" s="151"/>
      <c r="BL1253" s="151"/>
      <c r="BM1253" s="151"/>
      <c r="BN1253" s="208"/>
      <c r="BO1253" s="92"/>
      <c r="BP1253" s="92"/>
      <c r="BQ1253" s="92"/>
      <c r="BR1253" s="92"/>
      <c r="BS1253" s="92"/>
      <c r="BT1253" s="92"/>
      <c r="BU1253" s="208"/>
      <c r="BV1253" s="315"/>
    </row>
    <row r="1254" spans="6:74"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315"/>
      <c r="AU1254" s="208"/>
      <c r="AV1254" s="92"/>
      <c r="AW1254" s="92"/>
      <c r="AX1254" s="315"/>
      <c r="AY1254" s="215"/>
      <c r="AZ1254" s="131"/>
      <c r="BA1254" s="131"/>
      <c r="BB1254" s="131"/>
      <c r="BC1254" s="223"/>
      <c r="BD1254" s="223"/>
      <c r="BE1254" s="223"/>
      <c r="BF1254" s="151"/>
      <c r="BG1254" s="151"/>
      <c r="BH1254" s="151"/>
      <c r="BI1254" s="151"/>
      <c r="BJ1254" s="151"/>
      <c r="BK1254" s="151"/>
      <c r="BL1254" s="151"/>
      <c r="BM1254" s="151"/>
      <c r="BN1254" s="208"/>
      <c r="BO1254" s="92"/>
      <c r="BP1254" s="92"/>
      <c r="BQ1254" s="92"/>
      <c r="BR1254" s="92"/>
      <c r="BS1254" s="92"/>
      <c r="BT1254" s="92"/>
      <c r="BU1254" s="208"/>
      <c r="BV1254" s="315"/>
    </row>
    <row r="1255" spans="6:74"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315"/>
      <c r="AU1255" s="208"/>
      <c r="AV1255" s="92"/>
      <c r="AW1255" s="92"/>
      <c r="AX1255" s="315"/>
      <c r="AY1255" s="215"/>
      <c r="AZ1255" s="131"/>
      <c r="BA1255" s="131"/>
      <c r="BB1255" s="131"/>
      <c r="BC1255" s="223"/>
      <c r="BD1255" s="223"/>
      <c r="BE1255" s="223"/>
      <c r="BF1255" s="151"/>
      <c r="BG1255" s="151"/>
      <c r="BH1255" s="151"/>
      <c r="BI1255" s="151"/>
      <c r="BJ1255" s="151"/>
      <c r="BK1255" s="151"/>
      <c r="BL1255" s="151"/>
      <c r="BM1255" s="151"/>
      <c r="BN1255" s="208"/>
      <c r="BO1255" s="92"/>
      <c r="BP1255" s="92"/>
      <c r="BQ1255" s="92"/>
      <c r="BR1255" s="92"/>
      <c r="BS1255" s="92"/>
      <c r="BT1255" s="92"/>
      <c r="BU1255" s="208"/>
      <c r="BV1255" s="315"/>
    </row>
    <row r="1256" spans="6:74"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315"/>
      <c r="AU1256" s="208"/>
      <c r="AV1256" s="92"/>
      <c r="AW1256" s="92"/>
      <c r="AX1256" s="315"/>
      <c r="AY1256" s="215"/>
      <c r="AZ1256" s="131"/>
      <c r="BA1256" s="131"/>
      <c r="BB1256" s="131"/>
      <c r="BC1256" s="223"/>
      <c r="BD1256" s="223"/>
      <c r="BE1256" s="223"/>
      <c r="BF1256" s="151"/>
      <c r="BG1256" s="151"/>
      <c r="BH1256" s="151"/>
      <c r="BI1256" s="151"/>
      <c r="BJ1256" s="151"/>
      <c r="BK1256" s="151"/>
      <c r="BL1256" s="151"/>
      <c r="BM1256" s="151"/>
      <c r="BN1256" s="208"/>
      <c r="BO1256" s="92"/>
      <c r="BP1256" s="92"/>
      <c r="BQ1256" s="92"/>
      <c r="BR1256" s="92"/>
      <c r="BS1256" s="92"/>
      <c r="BT1256" s="92"/>
      <c r="BU1256" s="208"/>
      <c r="BV1256" s="315"/>
    </row>
    <row r="1257" spans="6:74"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315"/>
      <c r="AU1257" s="208"/>
      <c r="AV1257" s="92"/>
      <c r="AW1257" s="92"/>
      <c r="AX1257" s="315"/>
      <c r="AY1257" s="215"/>
      <c r="AZ1257" s="131"/>
      <c r="BA1257" s="131"/>
      <c r="BB1257" s="131"/>
      <c r="BC1257" s="223"/>
      <c r="BD1257" s="223"/>
      <c r="BE1257" s="223"/>
      <c r="BF1257" s="151"/>
      <c r="BG1257" s="151"/>
      <c r="BH1257" s="151"/>
      <c r="BI1257" s="151"/>
      <c r="BJ1257" s="151"/>
      <c r="BK1257" s="151"/>
      <c r="BL1257" s="151"/>
      <c r="BM1257" s="151"/>
      <c r="BN1257" s="208"/>
      <c r="BO1257" s="92"/>
      <c r="BP1257" s="92"/>
      <c r="BQ1257" s="92"/>
      <c r="BR1257" s="92"/>
      <c r="BS1257" s="92"/>
      <c r="BT1257" s="92"/>
      <c r="BU1257" s="208"/>
      <c r="BV1257" s="315"/>
    </row>
    <row r="1258" spans="6:74"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315"/>
      <c r="AU1258" s="208"/>
      <c r="AV1258" s="92"/>
      <c r="AW1258" s="92"/>
      <c r="AX1258" s="315"/>
      <c r="AY1258" s="215"/>
      <c r="AZ1258" s="131"/>
      <c r="BA1258" s="131"/>
      <c r="BB1258" s="131"/>
      <c r="BC1258" s="223"/>
      <c r="BD1258" s="223"/>
      <c r="BE1258" s="223"/>
      <c r="BF1258" s="151"/>
      <c r="BG1258" s="151"/>
      <c r="BH1258" s="151"/>
      <c r="BI1258" s="151"/>
      <c r="BJ1258" s="151"/>
      <c r="BK1258" s="151"/>
      <c r="BL1258" s="151"/>
      <c r="BM1258" s="151"/>
      <c r="BN1258" s="208"/>
      <c r="BO1258" s="92"/>
      <c r="BP1258" s="92"/>
      <c r="BQ1258" s="92"/>
      <c r="BR1258" s="92"/>
      <c r="BS1258" s="92"/>
      <c r="BT1258" s="92"/>
      <c r="BU1258" s="208"/>
      <c r="BV1258" s="315"/>
    </row>
    <row r="1259" spans="6:74"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315"/>
      <c r="AU1259" s="208"/>
      <c r="AV1259" s="92"/>
      <c r="AW1259" s="92"/>
      <c r="AX1259" s="315"/>
      <c r="AY1259" s="215"/>
      <c r="AZ1259" s="131"/>
      <c r="BA1259" s="131"/>
      <c r="BB1259" s="131"/>
      <c r="BC1259" s="223"/>
      <c r="BD1259" s="223"/>
      <c r="BE1259" s="223"/>
      <c r="BF1259" s="151"/>
      <c r="BG1259" s="151"/>
      <c r="BH1259" s="151"/>
      <c r="BI1259" s="151"/>
      <c r="BJ1259" s="151"/>
      <c r="BK1259" s="151"/>
      <c r="BL1259" s="151"/>
      <c r="BM1259" s="151"/>
      <c r="BN1259" s="208"/>
      <c r="BO1259" s="92"/>
      <c r="BP1259" s="92"/>
      <c r="BQ1259" s="92"/>
      <c r="BR1259" s="92"/>
      <c r="BS1259" s="92"/>
      <c r="BT1259" s="92"/>
      <c r="BU1259" s="208"/>
      <c r="BV1259" s="315"/>
    </row>
    <row r="1260" spans="6:74"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315"/>
      <c r="AU1260" s="208"/>
      <c r="AV1260" s="92"/>
      <c r="AW1260" s="92"/>
      <c r="AX1260" s="315"/>
      <c r="AY1260" s="215"/>
      <c r="AZ1260" s="131"/>
      <c r="BA1260" s="131"/>
      <c r="BB1260" s="131"/>
      <c r="BC1260" s="223"/>
      <c r="BD1260" s="223"/>
      <c r="BE1260" s="223"/>
      <c r="BF1260" s="151"/>
      <c r="BG1260" s="151"/>
      <c r="BH1260" s="151"/>
      <c r="BI1260" s="151"/>
      <c r="BJ1260" s="151"/>
      <c r="BK1260" s="151"/>
      <c r="BL1260" s="151"/>
      <c r="BM1260" s="151"/>
      <c r="BN1260" s="208"/>
      <c r="BO1260" s="92"/>
      <c r="BP1260" s="92"/>
      <c r="BQ1260" s="92"/>
      <c r="BR1260" s="92"/>
      <c r="BS1260" s="92"/>
      <c r="BT1260" s="92"/>
      <c r="BU1260" s="208"/>
      <c r="BV1260" s="315"/>
    </row>
    <row r="1261" spans="6:74"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315"/>
      <c r="AU1261" s="208"/>
      <c r="AV1261" s="92"/>
      <c r="AW1261" s="92"/>
      <c r="AX1261" s="315"/>
      <c r="AY1261" s="215"/>
      <c r="AZ1261" s="131"/>
      <c r="BA1261" s="131"/>
      <c r="BB1261" s="131"/>
      <c r="BC1261" s="223"/>
      <c r="BD1261" s="223"/>
      <c r="BE1261" s="223"/>
      <c r="BF1261" s="151"/>
      <c r="BG1261" s="151"/>
      <c r="BH1261" s="151"/>
      <c r="BI1261" s="151"/>
      <c r="BJ1261" s="151"/>
      <c r="BK1261" s="151"/>
      <c r="BL1261" s="151"/>
      <c r="BM1261" s="151"/>
      <c r="BN1261" s="208"/>
      <c r="BO1261" s="92"/>
      <c r="BP1261" s="92"/>
      <c r="BQ1261" s="92"/>
      <c r="BR1261" s="92"/>
      <c r="BS1261" s="92"/>
      <c r="BT1261" s="92"/>
      <c r="BU1261" s="208"/>
      <c r="BV1261" s="315"/>
    </row>
    <row r="1262" spans="6:74"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315"/>
      <c r="AU1262" s="208"/>
      <c r="AV1262" s="92"/>
      <c r="AW1262" s="92"/>
      <c r="AX1262" s="315"/>
      <c r="AY1262" s="215"/>
      <c r="AZ1262" s="131"/>
      <c r="BA1262" s="131"/>
      <c r="BB1262" s="131"/>
      <c r="BC1262" s="223"/>
      <c r="BD1262" s="223"/>
      <c r="BE1262" s="223"/>
      <c r="BF1262" s="151"/>
      <c r="BG1262" s="151"/>
      <c r="BH1262" s="151"/>
      <c r="BI1262" s="151"/>
      <c r="BJ1262" s="151"/>
      <c r="BK1262" s="151"/>
      <c r="BL1262" s="151"/>
      <c r="BM1262" s="151"/>
      <c r="BN1262" s="208"/>
      <c r="BO1262" s="92"/>
      <c r="BP1262" s="92"/>
      <c r="BQ1262" s="92"/>
      <c r="BR1262" s="92"/>
      <c r="BS1262" s="92"/>
      <c r="BT1262" s="92"/>
      <c r="BU1262" s="208"/>
      <c r="BV1262" s="315"/>
    </row>
    <row r="1263" spans="6:74"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315"/>
      <c r="AU1263" s="208"/>
      <c r="AV1263" s="92"/>
      <c r="AW1263" s="92"/>
      <c r="AX1263" s="315"/>
      <c r="AY1263" s="215"/>
      <c r="AZ1263" s="131"/>
      <c r="BA1263" s="131"/>
      <c r="BB1263" s="131"/>
      <c r="BC1263" s="223"/>
      <c r="BD1263" s="223"/>
      <c r="BE1263" s="223"/>
      <c r="BF1263" s="151"/>
      <c r="BG1263" s="151"/>
      <c r="BH1263" s="151"/>
      <c r="BI1263" s="151"/>
      <c r="BJ1263" s="151"/>
      <c r="BK1263" s="151"/>
      <c r="BL1263" s="151"/>
      <c r="BM1263" s="151"/>
      <c r="BN1263" s="208"/>
      <c r="BO1263" s="92"/>
      <c r="BP1263" s="92"/>
      <c r="BQ1263" s="92"/>
      <c r="BR1263" s="92"/>
      <c r="BS1263" s="92"/>
      <c r="BT1263" s="92"/>
      <c r="BU1263" s="208"/>
      <c r="BV1263" s="315"/>
    </row>
    <row r="1264" spans="6:74"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315"/>
      <c r="AU1264" s="208"/>
      <c r="AV1264" s="92"/>
      <c r="AW1264" s="92"/>
      <c r="AX1264" s="315"/>
      <c r="AY1264" s="215"/>
      <c r="AZ1264" s="131"/>
      <c r="BA1264" s="131"/>
      <c r="BB1264" s="131"/>
      <c r="BC1264" s="223"/>
      <c r="BD1264" s="223"/>
      <c r="BE1264" s="223"/>
      <c r="BF1264" s="151"/>
      <c r="BG1264" s="151"/>
      <c r="BH1264" s="151"/>
      <c r="BI1264" s="151"/>
      <c r="BJ1264" s="151"/>
      <c r="BK1264" s="151"/>
      <c r="BL1264" s="151"/>
      <c r="BM1264" s="151"/>
      <c r="BN1264" s="208"/>
      <c r="BO1264" s="92"/>
      <c r="BP1264" s="92"/>
      <c r="BQ1264" s="92"/>
      <c r="BR1264" s="92"/>
      <c r="BS1264" s="92"/>
      <c r="BT1264" s="92"/>
      <c r="BU1264" s="208"/>
      <c r="BV1264" s="315"/>
    </row>
    <row r="1265" spans="6:74"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315"/>
      <c r="AU1265" s="208"/>
      <c r="AV1265" s="92"/>
      <c r="AW1265" s="92"/>
      <c r="AX1265" s="315"/>
      <c r="AY1265" s="215"/>
      <c r="AZ1265" s="131"/>
      <c r="BA1265" s="131"/>
      <c r="BB1265" s="131"/>
      <c r="BC1265" s="223"/>
      <c r="BD1265" s="223"/>
      <c r="BE1265" s="223"/>
      <c r="BF1265" s="151"/>
      <c r="BG1265" s="151"/>
      <c r="BH1265" s="151"/>
      <c r="BI1265" s="151"/>
      <c r="BJ1265" s="151"/>
      <c r="BK1265" s="151"/>
      <c r="BL1265" s="151"/>
      <c r="BM1265" s="151"/>
      <c r="BN1265" s="208"/>
      <c r="BO1265" s="92"/>
      <c r="BP1265" s="92"/>
      <c r="BQ1265" s="92"/>
      <c r="BR1265" s="92"/>
      <c r="BS1265" s="92"/>
      <c r="BT1265" s="92"/>
      <c r="BU1265" s="208"/>
      <c r="BV1265" s="315"/>
    </row>
    <row r="1266" spans="6:74"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315"/>
      <c r="AU1266" s="208"/>
      <c r="AV1266" s="92"/>
      <c r="AW1266" s="92"/>
      <c r="AX1266" s="315"/>
      <c r="AY1266" s="215"/>
      <c r="AZ1266" s="131"/>
      <c r="BA1266" s="131"/>
      <c r="BB1266" s="131"/>
      <c r="BC1266" s="223"/>
      <c r="BD1266" s="223"/>
      <c r="BE1266" s="223"/>
      <c r="BF1266" s="151"/>
      <c r="BG1266" s="151"/>
      <c r="BH1266" s="151"/>
      <c r="BI1266" s="151"/>
      <c r="BJ1266" s="151"/>
      <c r="BK1266" s="151"/>
      <c r="BL1266" s="151"/>
      <c r="BM1266" s="151"/>
      <c r="BN1266" s="208"/>
      <c r="BO1266" s="92"/>
      <c r="BP1266" s="92"/>
      <c r="BQ1266" s="92"/>
      <c r="BR1266" s="92"/>
      <c r="BS1266" s="92"/>
      <c r="BT1266" s="92"/>
      <c r="BU1266" s="208"/>
      <c r="BV1266" s="315"/>
    </row>
    <row r="1267" spans="6:74"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315"/>
      <c r="AU1267" s="208"/>
      <c r="AV1267" s="92"/>
      <c r="AW1267" s="92"/>
      <c r="AX1267" s="315"/>
      <c r="AY1267" s="215"/>
      <c r="AZ1267" s="131"/>
      <c r="BA1267" s="131"/>
      <c r="BB1267" s="131"/>
      <c r="BC1267" s="223"/>
      <c r="BD1267" s="223"/>
      <c r="BE1267" s="223"/>
      <c r="BF1267" s="151"/>
      <c r="BG1267" s="151"/>
      <c r="BH1267" s="151"/>
      <c r="BI1267" s="151"/>
      <c r="BJ1267" s="151"/>
      <c r="BK1267" s="151"/>
      <c r="BL1267" s="151"/>
      <c r="BM1267" s="151"/>
      <c r="BN1267" s="208"/>
      <c r="BO1267" s="92"/>
      <c r="BP1267" s="92"/>
      <c r="BQ1267" s="92"/>
      <c r="BR1267" s="92"/>
      <c r="BS1267" s="92"/>
      <c r="BT1267" s="92"/>
      <c r="BU1267" s="208"/>
      <c r="BV1267" s="315"/>
    </row>
    <row r="1268" spans="6:74"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315"/>
      <c r="AU1268" s="208"/>
      <c r="AV1268" s="92"/>
      <c r="AW1268" s="92"/>
      <c r="AX1268" s="315"/>
      <c r="AY1268" s="215"/>
      <c r="AZ1268" s="131"/>
      <c r="BA1268" s="131"/>
      <c r="BB1268" s="131"/>
      <c r="BC1268" s="223"/>
      <c r="BD1268" s="223"/>
      <c r="BE1268" s="223"/>
      <c r="BF1268" s="151"/>
      <c r="BG1268" s="151"/>
      <c r="BH1268" s="151"/>
      <c r="BI1268" s="151"/>
      <c r="BJ1268" s="151"/>
      <c r="BK1268" s="151"/>
      <c r="BL1268" s="151"/>
      <c r="BM1268" s="151"/>
      <c r="BN1268" s="208"/>
      <c r="BO1268" s="92"/>
      <c r="BP1268" s="92"/>
      <c r="BQ1268" s="92"/>
      <c r="BR1268" s="92"/>
      <c r="BS1268" s="92"/>
      <c r="BT1268" s="92"/>
      <c r="BU1268" s="208"/>
      <c r="BV1268" s="315"/>
    </row>
    <row r="1269" spans="6:74"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315"/>
      <c r="AU1269" s="208"/>
      <c r="AV1269" s="92"/>
      <c r="AW1269" s="92"/>
      <c r="AX1269" s="315"/>
      <c r="AY1269" s="215"/>
      <c r="AZ1269" s="131"/>
      <c r="BA1269" s="131"/>
      <c r="BB1269" s="131"/>
      <c r="BC1269" s="223"/>
      <c r="BD1269" s="223"/>
      <c r="BE1269" s="223"/>
      <c r="BF1269" s="151"/>
      <c r="BG1269" s="151"/>
      <c r="BH1269" s="151"/>
      <c r="BI1269" s="151"/>
      <c r="BJ1269" s="151"/>
      <c r="BK1269" s="151"/>
      <c r="BL1269" s="151"/>
      <c r="BM1269" s="151"/>
      <c r="BN1269" s="208"/>
      <c r="BO1269" s="92"/>
      <c r="BP1269" s="92"/>
      <c r="BQ1269" s="92"/>
      <c r="BR1269" s="92"/>
      <c r="BS1269" s="92"/>
      <c r="BT1269" s="92"/>
      <c r="BU1269" s="208"/>
      <c r="BV1269" s="315"/>
    </row>
    <row r="1270" spans="6:74"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315"/>
      <c r="AU1270" s="208"/>
      <c r="AV1270" s="92"/>
      <c r="AW1270" s="92"/>
      <c r="AX1270" s="315"/>
      <c r="AY1270" s="215"/>
      <c r="AZ1270" s="131"/>
      <c r="BA1270" s="131"/>
      <c r="BB1270" s="131"/>
      <c r="BC1270" s="223"/>
      <c r="BD1270" s="223"/>
      <c r="BE1270" s="223"/>
      <c r="BF1270" s="151"/>
      <c r="BG1270" s="151"/>
      <c r="BH1270" s="151"/>
      <c r="BI1270" s="151"/>
      <c r="BJ1270" s="151"/>
      <c r="BK1270" s="151"/>
      <c r="BL1270" s="151"/>
      <c r="BM1270" s="151"/>
      <c r="BN1270" s="208"/>
      <c r="BO1270" s="92"/>
      <c r="BP1270" s="92"/>
      <c r="BQ1270" s="92"/>
      <c r="BR1270" s="92"/>
      <c r="BS1270" s="92"/>
      <c r="BT1270" s="92"/>
      <c r="BU1270" s="208"/>
      <c r="BV1270" s="315"/>
    </row>
    <row r="1271" spans="6:74"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315"/>
      <c r="AU1271" s="208"/>
      <c r="AV1271" s="92"/>
      <c r="AW1271" s="92"/>
      <c r="AX1271" s="315"/>
      <c r="AY1271" s="215"/>
      <c r="AZ1271" s="131"/>
      <c r="BA1271" s="131"/>
      <c r="BB1271" s="131"/>
      <c r="BC1271" s="223"/>
      <c r="BD1271" s="223"/>
      <c r="BE1271" s="223"/>
      <c r="BF1271" s="151"/>
      <c r="BG1271" s="151"/>
      <c r="BH1271" s="151"/>
      <c r="BI1271" s="151"/>
      <c r="BJ1271" s="151"/>
      <c r="BK1271" s="151"/>
      <c r="BL1271" s="151"/>
      <c r="BM1271" s="151"/>
      <c r="BN1271" s="208"/>
      <c r="BO1271" s="92"/>
      <c r="BP1271" s="92"/>
      <c r="BQ1271" s="92"/>
      <c r="BR1271" s="92"/>
      <c r="BS1271" s="92"/>
      <c r="BT1271" s="92"/>
      <c r="BU1271" s="208"/>
      <c r="BV1271" s="315"/>
    </row>
    <row r="1272" spans="6:74"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315"/>
      <c r="AU1272" s="208"/>
      <c r="AV1272" s="92"/>
      <c r="AW1272" s="92"/>
      <c r="AX1272" s="315"/>
      <c r="AY1272" s="215"/>
      <c r="AZ1272" s="131"/>
      <c r="BA1272" s="131"/>
      <c r="BB1272" s="131"/>
      <c r="BC1272" s="223"/>
      <c r="BD1272" s="223"/>
      <c r="BE1272" s="223"/>
      <c r="BF1272" s="151"/>
      <c r="BG1272" s="151"/>
      <c r="BH1272" s="151"/>
      <c r="BI1272" s="151"/>
      <c r="BJ1272" s="151"/>
      <c r="BK1272" s="151"/>
      <c r="BL1272" s="151"/>
      <c r="BM1272" s="151"/>
      <c r="BN1272" s="208"/>
      <c r="BO1272" s="92"/>
      <c r="BP1272" s="92"/>
      <c r="BQ1272" s="92"/>
      <c r="BR1272" s="92"/>
      <c r="BS1272" s="92"/>
      <c r="BT1272" s="92"/>
      <c r="BU1272" s="208"/>
      <c r="BV1272" s="315"/>
    </row>
    <row r="1273" spans="6:74"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315"/>
      <c r="AU1273" s="208"/>
      <c r="AV1273" s="92"/>
      <c r="AW1273" s="92"/>
      <c r="AX1273" s="315"/>
      <c r="AY1273" s="215"/>
      <c r="AZ1273" s="131"/>
      <c r="BA1273" s="131"/>
      <c r="BB1273" s="131"/>
      <c r="BC1273" s="223"/>
      <c r="BD1273" s="223"/>
      <c r="BE1273" s="223"/>
      <c r="BF1273" s="151"/>
      <c r="BG1273" s="151"/>
      <c r="BH1273" s="151"/>
      <c r="BI1273" s="151"/>
      <c r="BJ1273" s="151"/>
      <c r="BK1273" s="151"/>
      <c r="BL1273" s="151"/>
      <c r="BM1273" s="151"/>
      <c r="BN1273" s="208"/>
      <c r="BO1273" s="92"/>
      <c r="BP1273" s="92"/>
      <c r="BQ1273" s="92"/>
      <c r="BR1273" s="92"/>
      <c r="BS1273" s="92"/>
      <c r="BT1273" s="92"/>
      <c r="BU1273" s="208"/>
      <c r="BV1273" s="315"/>
    </row>
    <row r="1274" spans="6:74"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315"/>
      <c r="AU1274" s="208"/>
      <c r="AV1274" s="92"/>
      <c r="AW1274" s="92"/>
      <c r="AX1274" s="315"/>
      <c r="AY1274" s="215"/>
      <c r="AZ1274" s="131"/>
      <c r="BA1274" s="131"/>
      <c r="BB1274" s="131"/>
      <c r="BC1274" s="223"/>
      <c r="BD1274" s="223"/>
      <c r="BE1274" s="223"/>
      <c r="BF1274" s="151"/>
      <c r="BG1274" s="151"/>
      <c r="BH1274" s="151"/>
      <c r="BI1274" s="151"/>
      <c r="BJ1274" s="151"/>
      <c r="BK1274" s="151"/>
      <c r="BL1274" s="151"/>
      <c r="BM1274" s="151"/>
      <c r="BN1274" s="208"/>
      <c r="BO1274" s="92"/>
      <c r="BP1274" s="92"/>
      <c r="BQ1274" s="92"/>
      <c r="BR1274" s="92"/>
      <c r="BS1274" s="92"/>
      <c r="BT1274" s="92"/>
      <c r="BU1274" s="208"/>
      <c r="BV1274" s="315"/>
    </row>
    <row r="1275" spans="6:74"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315"/>
      <c r="AU1275" s="208"/>
      <c r="AV1275" s="92"/>
      <c r="AW1275" s="92"/>
      <c r="AX1275" s="315"/>
      <c r="AY1275" s="215"/>
      <c r="AZ1275" s="131"/>
      <c r="BA1275" s="131"/>
      <c r="BB1275" s="131"/>
      <c r="BC1275" s="223"/>
      <c r="BD1275" s="223"/>
      <c r="BE1275" s="223"/>
      <c r="BF1275" s="151"/>
      <c r="BG1275" s="151"/>
      <c r="BH1275" s="151"/>
      <c r="BI1275" s="151"/>
      <c r="BJ1275" s="151"/>
      <c r="BK1275" s="151"/>
      <c r="BL1275" s="151"/>
      <c r="BM1275" s="151"/>
      <c r="BN1275" s="208"/>
      <c r="BO1275" s="92"/>
      <c r="BP1275" s="92"/>
      <c r="BQ1275" s="92"/>
      <c r="BR1275" s="92"/>
      <c r="BS1275" s="92"/>
      <c r="BT1275" s="92"/>
      <c r="BU1275" s="208"/>
      <c r="BV1275" s="315"/>
    </row>
    <row r="1276" spans="6:74"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315"/>
      <c r="AU1276" s="208"/>
      <c r="AV1276" s="92"/>
      <c r="AW1276" s="92"/>
      <c r="AX1276" s="315"/>
      <c r="AY1276" s="215"/>
      <c r="AZ1276" s="131"/>
      <c r="BA1276" s="131"/>
      <c r="BB1276" s="131"/>
      <c r="BC1276" s="223"/>
      <c r="BD1276" s="223"/>
      <c r="BE1276" s="223"/>
      <c r="BF1276" s="151"/>
      <c r="BG1276" s="151"/>
      <c r="BH1276" s="151"/>
      <c r="BI1276" s="151"/>
      <c r="BJ1276" s="151"/>
      <c r="BK1276" s="151"/>
      <c r="BL1276" s="151"/>
      <c r="BM1276" s="151"/>
      <c r="BN1276" s="208"/>
      <c r="BO1276" s="92"/>
      <c r="BP1276" s="92"/>
      <c r="BQ1276" s="92"/>
      <c r="BR1276" s="92"/>
      <c r="BS1276" s="92"/>
      <c r="BT1276" s="92"/>
      <c r="BU1276" s="208"/>
      <c r="BV1276" s="315"/>
    </row>
    <row r="1277" spans="6:74"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315"/>
      <c r="AU1277" s="208"/>
      <c r="AV1277" s="92"/>
      <c r="AW1277" s="92"/>
      <c r="AX1277" s="315"/>
      <c r="AY1277" s="215"/>
      <c r="AZ1277" s="131"/>
      <c r="BA1277" s="131"/>
      <c r="BB1277" s="131"/>
      <c r="BC1277" s="223"/>
      <c r="BD1277" s="223"/>
      <c r="BE1277" s="223"/>
      <c r="BF1277" s="151"/>
      <c r="BG1277" s="151"/>
      <c r="BH1277" s="151"/>
      <c r="BI1277" s="151"/>
      <c r="BJ1277" s="151"/>
      <c r="BK1277" s="151"/>
      <c r="BL1277" s="151"/>
      <c r="BM1277" s="151"/>
      <c r="BN1277" s="208"/>
      <c r="BO1277" s="92"/>
      <c r="BP1277" s="92"/>
      <c r="BQ1277" s="92"/>
      <c r="BR1277" s="92"/>
      <c r="BS1277" s="92"/>
      <c r="BT1277" s="92"/>
      <c r="BU1277" s="208"/>
      <c r="BV1277" s="315"/>
    </row>
    <row r="1278" spans="6:74"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315"/>
      <c r="AU1278" s="208"/>
      <c r="AV1278" s="92"/>
      <c r="AW1278" s="92"/>
      <c r="AX1278" s="315"/>
      <c r="AY1278" s="215"/>
      <c r="AZ1278" s="131"/>
      <c r="BA1278" s="131"/>
      <c r="BB1278" s="131"/>
      <c r="BC1278" s="223"/>
      <c r="BD1278" s="223"/>
      <c r="BE1278" s="223"/>
      <c r="BF1278" s="151"/>
      <c r="BG1278" s="151"/>
      <c r="BH1278" s="151"/>
      <c r="BI1278" s="151"/>
      <c r="BJ1278" s="151"/>
      <c r="BK1278" s="151"/>
      <c r="BL1278" s="151"/>
      <c r="BM1278" s="151"/>
      <c r="BN1278" s="208"/>
      <c r="BO1278" s="92"/>
      <c r="BP1278" s="92"/>
      <c r="BQ1278" s="92"/>
      <c r="BR1278" s="92"/>
      <c r="BS1278" s="92"/>
      <c r="BT1278" s="92"/>
      <c r="BU1278" s="208"/>
      <c r="BV1278" s="315"/>
    </row>
    <row r="1279" spans="6:74"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315"/>
      <c r="AU1279" s="208"/>
      <c r="AV1279" s="92"/>
      <c r="AW1279" s="92"/>
      <c r="AX1279" s="315"/>
      <c r="AY1279" s="215"/>
      <c r="AZ1279" s="131"/>
      <c r="BA1279" s="131"/>
      <c r="BB1279" s="131"/>
      <c r="BC1279" s="223"/>
      <c r="BD1279" s="223"/>
      <c r="BE1279" s="223"/>
      <c r="BF1279" s="151"/>
      <c r="BG1279" s="151"/>
      <c r="BH1279" s="151"/>
      <c r="BI1279" s="151"/>
      <c r="BJ1279" s="151"/>
      <c r="BK1279" s="151"/>
      <c r="BL1279" s="151"/>
      <c r="BM1279" s="151"/>
      <c r="BN1279" s="208"/>
      <c r="BO1279" s="92"/>
      <c r="BP1279" s="92"/>
      <c r="BQ1279" s="92"/>
      <c r="BR1279" s="92"/>
      <c r="BS1279" s="92"/>
      <c r="BT1279" s="92"/>
      <c r="BU1279" s="208"/>
      <c r="BV1279" s="315"/>
    </row>
    <row r="1280" spans="6:74"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315"/>
      <c r="AU1280" s="208"/>
      <c r="AV1280" s="92"/>
      <c r="AW1280" s="92"/>
      <c r="AX1280" s="315"/>
      <c r="AY1280" s="215"/>
      <c r="AZ1280" s="131"/>
      <c r="BA1280" s="131"/>
      <c r="BB1280" s="131"/>
      <c r="BC1280" s="223"/>
      <c r="BD1280" s="223"/>
      <c r="BE1280" s="223"/>
      <c r="BF1280" s="151"/>
      <c r="BG1280" s="151"/>
      <c r="BH1280" s="151"/>
      <c r="BI1280" s="151"/>
      <c r="BJ1280" s="151"/>
      <c r="BK1280" s="151"/>
      <c r="BL1280" s="151"/>
      <c r="BM1280" s="151"/>
      <c r="BN1280" s="208"/>
      <c r="BO1280" s="92"/>
      <c r="BP1280" s="92"/>
      <c r="BQ1280" s="92"/>
      <c r="BR1280" s="92"/>
      <c r="BS1280" s="92"/>
      <c r="BT1280" s="92"/>
      <c r="BU1280" s="208"/>
      <c r="BV1280" s="315"/>
    </row>
    <row r="1281" spans="6:74"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315"/>
      <c r="AU1281" s="208"/>
      <c r="AV1281" s="92"/>
      <c r="AW1281" s="92"/>
      <c r="AX1281" s="315"/>
      <c r="AY1281" s="215"/>
      <c r="AZ1281" s="131"/>
      <c r="BA1281" s="131"/>
      <c r="BB1281" s="131"/>
      <c r="BC1281" s="223"/>
      <c r="BD1281" s="223"/>
      <c r="BE1281" s="223"/>
      <c r="BF1281" s="151"/>
      <c r="BG1281" s="151"/>
      <c r="BH1281" s="151"/>
      <c r="BI1281" s="151"/>
      <c r="BJ1281" s="151"/>
      <c r="BK1281" s="151"/>
      <c r="BL1281" s="151"/>
      <c r="BM1281" s="151"/>
      <c r="BN1281" s="208"/>
      <c r="BO1281" s="92"/>
      <c r="BP1281" s="92"/>
      <c r="BQ1281" s="92"/>
      <c r="BR1281" s="92"/>
      <c r="BS1281" s="92"/>
      <c r="BT1281" s="92"/>
      <c r="BU1281" s="208"/>
      <c r="BV1281" s="315"/>
    </row>
    <row r="1282" spans="6:74"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315"/>
      <c r="AU1282" s="208"/>
      <c r="AV1282" s="92"/>
      <c r="AW1282" s="92"/>
      <c r="AX1282" s="315"/>
      <c r="AY1282" s="215"/>
      <c r="AZ1282" s="131"/>
      <c r="BA1282" s="131"/>
      <c r="BB1282" s="131"/>
      <c r="BC1282" s="223"/>
      <c r="BD1282" s="223"/>
      <c r="BE1282" s="223"/>
      <c r="BF1282" s="151"/>
      <c r="BG1282" s="151"/>
      <c r="BH1282" s="151"/>
      <c r="BI1282" s="151"/>
      <c r="BJ1282" s="151"/>
      <c r="BK1282" s="151"/>
      <c r="BL1282" s="151"/>
      <c r="BM1282" s="151"/>
      <c r="BN1282" s="208"/>
      <c r="BO1282" s="92"/>
      <c r="BP1282" s="92"/>
      <c r="BQ1282" s="92"/>
      <c r="BR1282" s="92"/>
      <c r="BS1282" s="92"/>
      <c r="BT1282" s="92"/>
      <c r="BU1282" s="208"/>
      <c r="BV1282" s="315"/>
    </row>
    <row r="1283" spans="6:74"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315"/>
      <c r="AU1283" s="208"/>
      <c r="AV1283" s="92"/>
      <c r="AW1283" s="92"/>
      <c r="AX1283" s="315"/>
      <c r="AY1283" s="215"/>
      <c r="AZ1283" s="131"/>
      <c r="BA1283" s="131"/>
      <c r="BB1283" s="131"/>
      <c r="BC1283" s="223"/>
      <c r="BD1283" s="223"/>
      <c r="BE1283" s="223"/>
      <c r="BF1283" s="151"/>
      <c r="BG1283" s="151"/>
      <c r="BH1283" s="151"/>
      <c r="BI1283" s="151"/>
      <c r="BJ1283" s="151"/>
      <c r="BK1283" s="151"/>
      <c r="BL1283" s="151"/>
      <c r="BM1283" s="151"/>
      <c r="BN1283" s="208"/>
      <c r="BO1283" s="92"/>
      <c r="BP1283" s="92"/>
      <c r="BQ1283" s="92"/>
      <c r="BR1283" s="92"/>
      <c r="BS1283" s="92"/>
      <c r="BT1283" s="92"/>
      <c r="BU1283" s="208"/>
      <c r="BV1283" s="315"/>
    </row>
    <row r="1284" spans="6:74"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315"/>
      <c r="AU1284" s="208"/>
      <c r="AV1284" s="92"/>
      <c r="AW1284" s="92"/>
      <c r="AX1284" s="315"/>
      <c r="AY1284" s="215"/>
      <c r="AZ1284" s="131"/>
      <c r="BA1284" s="131"/>
      <c r="BB1284" s="131"/>
      <c r="BC1284" s="223"/>
      <c r="BD1284" s="223"/>
      <c r="BE1284" s="223"/>
      <c r="BF1284" s="151"/>
      <c r="BG1284" s="151"/>
      <c r="BH1284" s="151"/>
      <c r="BI1284" s="151"/>
      <c r="BJ1284" s="151"/>
      <c r="BK1284" s="151"/>
      <c r="BL1284" s="151"/>
      <c r="BM1284" s="151"/>
      <c r="BN1284" s="208"/>
      <c r="BO1284" s="92"/>
      <c r="BP1284" s="92"/>
      <c r="BQ1284" s="92"/>
      <c r="BR1284" s="92"/>
      <c r="BS1284" s="92"/>
      <c r="BT1284" s="92"/>
      <c r="BU1284" s="208"/>
      <c r="BV1284" s="315"/>
    </row>
    <row r="1285" spans="6:74"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315"/>
      <c r="AU1285" s="208"/>
      <c r="AV1285" s="92"/>
      <c r="AW1285" s="92"/>
      <c r="AX1285" s="315"/>
      <c r="AY1285" s="215"/>
      <c r="AZ1285" s="131"/>
      <c r="BA1285" s="131"/>
      <c r="BB1285" s="131"/>
      <c r="BC1285" s="223"/>
      <c r="BD1285" s="223"/>
      <c r="BE1285" s="223"/>
      <c r="BF1285" s="151"/>
      <c r="BG1285" s="151"/>
      <c r="BH1285" s="151"/>
      <c r="BI1285" s="151"/>
      <c r="BJ1285" s="151"/>
      <c r="BK1285" s="151"/>
      <c r="BL1285" s="151"/>
      <c r="BM1285" s="151"/>
      <c r="BN1285" s="208"/>
      <c r="BO1285" s="92"/>
      <c r="BP1285" s="92"/>
      <c r="BQ1285" s="92"/>
      <c r="BR1285" s="92"/>
      <c r="BS1285" s="92"/>
      <c r="BT1285" s="92"/>
      <c r="BU1285" s="208"/>
      <c r="BV1285" s="315"/>
    </row>
    <row r="1286" spans="6:74"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315"/>
      <c r="AU1286" s="208"/>
      <c r="AV1286" s="92"/>
      <c r="AW1286" s="92"/>
      <c r="AX1286" s="315"/>
      <c r="AY1286" s="215"/>
      <c r="AZ1286" s="131"/>
      <c r="BA1286" s="131"/>
      <c r="BB1286" s="131"/>
      <c r="BC1286" s="223"/>
      <c r="BD1286" s="223"/>
      <c r="BE1286" s="223"/>
      <c r="BF1286" s="151"/>
      <c r="BG1286" s="151"/>
      <c r="BH1286" s="151"/>
      <c r="BI1286" s="151"/>
      <c r="BJ1286" s="151"/>
      <c r="BK1286" s="151"/>
      <c r="BL1286" s="151"/>
      <c r="BM1286" s="151"/>
      <c r="BN1286" s="208"/>
      <c r="BO1286" s="92"/>
      <c r="BP1286" s="92"/>
      <c r="BQ1286" s="92"/>
      <c r="BR1286" s="92"/>
      <c r="BS1286" s="92"/>
      <c r="BT1286" s="92"/>
      <c r="BU1286" s="208"/>
      <c r="BV1286" s="315"/>
    </row>
    <row r="1287" spans="6:74"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315"/>
      <c r="AU1287" s="208"/>
      <c r="AV1287" s="92"/>
      <c r="AW1287" s="92"/>
      <c r="AX1287" s="315"/>
      <c r="AY1287" s="215"/>
      <c r="AZ1287" s="131"/>
      <c r="BA1287" s="131"/>
      <c r="BB1287" s="131"/>
      <c r="BC1287" s="223"/>
      <c r="BD1287" s="223"/>
      <c r="BE1287" s="223"/>
      <c r="BF1287" s="151"/>
      <c r="BG1287" s="151"/>
      <c r="BH1287" s="151"/>
      <c r="BI1287" s="151"/>
      <c r="BJ1287" s="151"/>
      <c r="BK1287" s="151"/>
      <c r="BL1287" s="151"/>
      <c r="BM1287" s="151"/>
      <c r="BN1287" s="208"/>
      <c r="BO1287" s="92"/>
      <c r="BP1287" s="92"/>
      <c r="BQ1287" s="92"/>
      <c r="BR1287" s="92"/>
      <c r="BS1287" s="92"/>
      <c r="BT1287" s="92"/>
      <c r="BU1287" s="208"/>
      <c r="BV1287" s="315"/>
    </row>
    <row r="1288" spans="6:74"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315"/>
      <c r="AU1288" s="208"/>
      <c r="AV1288" s="92"/>
      <c r="AW1288" s="92"/>
      <c r="AX1288" s="315"/>
      <c r="AY1288" s="215"/>
      <c r="AZ1288" s="131"/>
      <c r="BA1288" s="131"/>
      <c r="BB1288" s="131"/>
      <c r="BC1288" s="223"/>
      <c r="BD1288" s="223"/>
      <c r="BE1288" s="223"/>
      <c r="BF1288" s="151"/>
      <c r="BG1288" s="151"/>
      <c r="BH1288" s="151"/>
      <c r="BI1288" s="151"/>
      <c r="BJ1288" s="151"/>
      <c r="BK1288" s="151"/>
      <c r="BL1288" s="151"/>
      <c r="BM1288" s="151"/>
      <c r="BN1288" s="208"/>
      <c r="BO1288" s="92"/>
      <c r="BP1288" s="92"/>
      <c r="BQ1288" s="92"/>
      <c r="BR1288" s="92"/>
      <c r="BS1288" s="92"/>
      <c r="BT1288" s="92"/>
      <c r="BU1288" s="208"/>
      <c r="BV1288" s="315"/>
    </row>
    <row r="1289" spans="6:74"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315"/>
      <c r="AU1289" s="208"/>
      <c r="AV1289" s="92"/>
      <c r="AW1289" s="92"/>
      <c r="AX1289" s="315"/>
      <c r="AY1289" s="215"/>
      <c r="AZ1289" s="131"/>
      <c r="BA1289" s="131"/>
      <c r="BB1289" s="131"/>
      <c r="BC1289" s="223"/>
      <c r="BD1289" s="223"/>
      <c r="BE1289" s="223"/>
      <c r="BF1289" s="151"/>
      <c r="BG1289" s="151"/>
      <c r="BH1289" s="151"/>
      <c r="BI1289" s="151"/>
      <c r="BJ1289" s="151"/>
      <c r="BK1289" s="151"/>
      <c r="BL1289" s="151"/>
      <c r="BM1289" s="151"/>
      <c r="BN1289" s="208"/>
      <c r="BO1289" s="92"/>
      <c r="BP1289" s="92"/>
      <c r="BQ1289" s="92"/>
      <c r="BR1289" s="92"/>
      <c r="BS1289" s="92"/>
      <c r="BT1289" s="92"/>
      <c r="BU1289" s="208"/>
      <c r="BV1289" s="315"/>
    </row>
    <row r="1290" spans="6:74"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315"/>
      <c r="AU1290" s="208"/>
      <c r="AV1290" s="92"/>
      <c r="AW1290" s="92"/>
      <c r="AX1290" s="315"/>
      <c r="AY1290" s="215"/>
      <c r="AZ1290" s="131"/>
      <c r="BA1290" s="131"/>
      <c r="BB1290" s="131"/>
      <c r="BC1290" s="223"/>
      <c r="BD1290" s="223"/>
      <c r="BE1290" s="223"/>
      <c r="BF1290" s="151"/>
      <c r="BG1290" s="151"/>
      <c r="BH1290" s="151"/>
      <c r="BI1290" s="151"/>
      <c r="BJ1290" s="151"/>
      <c r="BK1290" s="151"/>
      <c r="BL1290" s="151"/>
      <c r="BM1290" s="151"/>
      <c r="BN1290" s="208"/>
      <c r="BO1290" s="92"/>
      <c r="BP1290" s="92"/>
      <c r="BQ1290" s="92"/>
      <c r="BR1290" s="92"/>
      <c r="BS1290" s="92"/>
      <c r="BT1290" s="92"/>
      <c r="BU1290" s="208"/>
      <c r="BV1290" s="315"/>
    </row>
    <row r="1291" spans="6:74"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315"/>
      <c r="AU1291" s="208"/>
      <c r="AV1291" s="92"/>
      <c r="AW1291" s="92"/>
      <c r="AX1291" s="315"/>
      <c r="AY1291" s="215"/>
      <c r="AZ1291" s="131"/>
      <c r="BA1291" s="131"/>
      <c r="BB1291" s="131"/>
      <c r="BC1291" s="223"/>
      <c r="BD1291" s="223"/>
      <c r="BE1291" s="223"/>
      <c r="BF1291" s="151"/>
      <c r="BG1291" s="151"/>
      <c r="BH1291" s="151"/>
      <c r="BI1291" s="151"/>
      <c r="BJ1291" s="151"/>
      <c r="BK1291" s="151"/>
      <c r="BL1291" s="151"/>
      <c r="BM1291" s="151"/>
      <c r="BN1291" s="208"/>
      <c r="BO1291" s="92"/>
      <c r="BP1291" s="92"/>
      <c r="BQ1291" s="92"/>
      <c r="BR1291" s="92"/>
      <c r="BS1291" s="92"/>
      <c r="BT1291" s="92"/>
      <c r="BU1291" s="208"/>
      <c r="BV1291" s="315"/>
    </row>
    <row r="1292" spans="6:74"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315"/>
      <c r="AU1292" s="208"/>
      <c r="AV1292" s="92"/>
      <c r="AW1292" s="92"/>
      <c r="AX1292" s="315"/>
      <c r="AY1292" s="215"/>
      <c r="AZ1292" s="131"/>
      <c r="BA1292" s="131"/>
      <c r="BB1292" s="131"/>
      <c r="BC1292" s="223"/>
      <c r="BD1292" s="223"/>
      <c r="BE1292" s="223"/>
      <c r="BF1292" s="151"/>
      <c r="BG1292" s="151"/>
      <c r="BH1292" s="151"/>
      <c r="BI1292" s="151"/>
      <c r="BJ1292" s="151"/>
      <c r="BK1292" s="151"/>
      <c r="BL1292" s="151"/>
      <c r="BM1292" s="151"/>
      <c r="BN1292" s="208"/>
      <c r="BO1292" s="92"/>
      <c r="BP1292" s="92"/>
      <c r="BQ1292" s="92"/>
      <c r="BR1292" s="92"/>
      <c r="BS1292" s="92"/>
      <c r="BT1292" s="92"/>
      <c r="BU1292" s="208"/>
      <c r="BV1292" s="315"/>
    </row>
    <row r="1293" spans="6:74"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315"/>
      <c r="AU1293" s="208"/>
      <c r="AV1293" s="92"/>
      <c r="AW1293" s="92"/>
      <c r="AX1293" s="315"/>
      <c r="AY1293" s="215"/>
      <c r="AZ1293" s="131"/>
      <c r="BA1293" s="131"/>
      <c r="BB1293" s="131"/>
      <c r="BC1293" s="223"/>
      <c r="BD1293" s="223"/>
      <c r="BE1293" s="223"/>
      <c r="BF1293" s="151"/>
      <c r="BG1293" s="151"/>
      <c r="BH1293" s="151"/>
      <c r="BI1293" s="151"/>
      <c r="BJ1293" s="151"/>
      <c r="BK1293" s="151"/>
      <c r="BL1293" s="151"/>
      <c r="BM1293" s="151"/>
      <c r="BN1293" s="208"/>
      <c r="BO1293" s="92"/>
      <c r="BP1293" s="92"/>
      <c r="BQ1293" s="92"/>
      <c r="BR1293" s="92"/>
      <c r="BS1293" s="92"/>
      <c r="BT1293" s="92"/>
      <c r="BU1293" s="208"/>
      <c r="BV1293" s="315"/>
    </row>
    <row r="1294" spans="6:74"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315"/>
      <c r="AU1294" s="208"/>
      <c r="AV1294" s="92"/>
      <c r="AW1294" s="92"/>
      <c r="AX1294" s="315"/>
      <c r="AY1294" s="215"/>
      <c r="AZ1294" s="131"/>
      <c r="BA1294" s="131"/>
      <c r="BB1294" s="131"/>
      <c r="BC1294" s="223"/>
      <c r="BD1294" s="223"/>
      <c r="BE1294" s="223"/>
      <c r="BF1294" s="151"/>
      <c r="BG1294" s="151"/>
      <c r="BH1294" s="151"/>
      <c r="BI1294" s="151"/>
      <c r="BJ1294" s="151"/>
      <c r="BK1294" s="151"/>
      <c r="BL1294" s="151"/>
      <c r="BM1294" s="151"/>
      <c r="BN1294" s="208"/>
      <c r="BO1294" s="92"/>
      <c r="BP1294" s="92"/>
      <c r="BQ1294" s="92"/>
      <c r="BR1294" s="92"/>
      <c r="BS1294" s="92"/>
      <c r="BT1294" s="92"/>
      <c r="BU1294" s="208"/>
      <c r="BV1294" s="315"/>
    </row>
    <row r="1295" spans="6:74"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315"/>
      <c r="AU1295" s="208"/>
      <c r="AV1295" s="92"/>
      <c r="AW1295" s="92"/>
      <c r="AX1295" s="315"/>
      <c r="AY1295" s="215"/>
      <c r="AZ1295" s="131"/>
      <c r="BA1295" s="131"/>
      <c r="BB1295" s="131"/>
      <c r="BC1295" s="223"/>
      <c r="BD1295" s="223"/>
      <c r="BE1295" s="223"/>
      <c r="BF1295" s="151"/>
      <c r="BG1295" s="151"/>
      <c r="BH1295" s="151"/>
      <c r="BI1295" s="151"/>
      <c r="BJ1295" s="151"/>
      <c r="BK1295" s="151"/>
      <c r="BL1295" s="151"/>
      <c r="BM1295" s="151"/>
      <c r="BN1295" s="208"/>
      <c r="BO1295" s="92"/>
      <c r="BP1295" s="92"/>
      <c r="BQ1295" s="92"/>
      <c r="BR1295" s="92"/>
      <c r="BS1295" s="92"/>
      <c r="BT1295" s="92"/>
      <c r="BU1295" s="208"/>
      <c r="BV1295" s="315"/>
    </row>
    <row r="1296" spans="6:74"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315"/>
      <c r="AU1296" s="208"/>
      <c r="AV1296" s="92"/>
      <c r="AW1296" s="92"/>
      <c r="AX1296" s="315"/>
      <c r="AY1296" s="215"/>
      <c r="AZ1296" s="131"/>
      <c r="BA1296" s="131"/>
      <c r="BB1296" s="131"/>
      <c r="BC1296" s="223"/>
      <c r="BD1296" s="223"/>
      <c r="BE1296" s="223"/>
      <c r="BF1296" s="151"/>
      <c r="BG1296" s="151"/>
      <c r="BH1296" s="151"/>
      <c r="BI1296" s="151"/>
      <c r="BJ1296" s="151"/>
      <c r="BK1296" s="151"/>
      <c r="BL1296" s="151"/>
      <c r="BM1296" s="151"/>
      <c r="BN1296" s="208"/>
      <c r="BO1296" s="92"/>
      <c r="BP1296" s="92"/>
      <c r="BQ1296" s="92"/>
      <c r="BR1296" s="92"/>
      <c r="BS1296" s="92"/>
      <c r="BT1296" s="92"/>
      <c r="BU1296" s="208"/>
      <c r="BV1296" s="315"/>
    </row>
    <row r="1297" spans="6:74"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315"/>
      <c r="AU1297" s="208"/>
      <c r="AV1297" s="92"/>
      <c r="AW1297" s="92"/>
      <c r="AX1297" s="315"/>
      <c r="AY1297" s="215"/>
      <c r="AZ1297" s="131"/>
      <c r="BA1297" s="131"/>
      <c r="BB1297" s="131"/>
      <c r="BC1297" s="223"/>
      <c r="BD1297" s="223"/>
      <c r="BE1297" s="223"/>
      <c r="BF1297" s="151"/>
      <c r="BG1297" s="151"/>
      <c r="BH1297" s="151"/>
      <c r="BI1297" s="151"/>
      <c r="BJ1297" s="151"/>
      <c r="BK1297" s="151"/>
      <c r="BL1297" s="151"/>
      <c r="BM1297" s="151"/>
      <c r="BN1297" s="208"/>
      <c r="BO1297" s="92"/>
      <c r="BP1297" s="92"/>
      <c r="BQ1297" s="92"/>
      <c r="BR1297" s="92"/>
      <c r="BS1297" s="92"/>
      <c r="BT1297" s="92"/>
      <c r="BU1297" s="208"/>
      <c r="BV1297" s="315"/>
    </row>
    <row r="1298" spans="6:74"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315"/>
      <c r="AU1298" s="208"/>
      <c r="AV1298" s="92"/>
      <c r="AW1298" s="92"/>
      <c r="AX1298" s="315"/>
      <c r="AY1298" s="215"/>
      <c r="AZ1298" s="131"/>
      <c r="BA1298" s="131"/>
      <c r="BB1298" s="131"/>
      <c r="BC1298" s="223"/>
      <c r="BD1298" s="223"/>
      <c r="BE1298" s="223"/>
      <c r="BF1298" s="151"/>
      <c r="BG1298" s="151"/>
      <c r="BH1298" s="151"/>
      <c r="BI1298" s="151"/>
      <c r="BJ1298" s="151"/>
      <c r="BK1298" s="151"/>
      <c r="BL1298" s="151"/>
      <c r="BM1298" s="151"/>
      <c r="BN1298" s="208"/>
      <c r="BO1298" s="92"/>
      <c r="BP1298" s="92"/>
      <c r="BQ1298" s="92"/>
      <c r="BR1298" s="92"/>
      <c r="BS1298" s="92"/>
      <c r="BT1298" s="92"/>
      <c r="BU1298" s="208"/>
      <c r="BV1298" s="315"/>
    </row>
    <row r="1299" spans="6:74"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315"/>
      <c r="AU1299" s="208"/>
      <c r="AV1299" s="92"/>
      <c r="AW1299" s="92"/>
      <c r="AX1299" s="315"/>
      <c r="AY1299" s="215"/>
      <c r="AZ1299" s="131"/>
      <c r="BA1299" s="131"/>
      <c r="BB1299" s="131"/>
      <c r="BC1299" s="223"/>
      <c r="BD1299" s="223"/>
      <c r="BE1299" s="223"/>
      <c r="BF1299" s="151"/>
      <c r="BG1299" s="151"/>
      <c r="BH1299" s="151"/>
      <c r="BI1299" s="151"/>
      <c r="BJ1299" s="151"/>
      <c r="BK1299" s="151"/>
      <c r="BL1299" s="151"/>
      <c r="BM1299" s="151"/>
      <c r="BN1299" s="208"/>
      <c r="BO1299" s="92"/>
      <c r="BP1299" s="92"/>
      <c r="BQ1299" s="92"/>
      <c r="BR1299" s="92"/>
      <c r="BS1299" s="92"/>
      <c r="BT1299" s="92"/>
      <c r="BU1299" s="208"/>
      <c r="BV1299" s="315"/>
    </row>
    <row r="1300" spans="6:74"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315"/>
      <c r="AU1300" s="208"/>
      <c r="AV1300" s="92"/>
      <c r="AW1300" s="92"/>
      <c r="AX1300" s="315"/>
      <c r="AY1300" s="215"/>
      <c r="AZ1300" s="131"/>
      <c r="BA1300" s="131"/>
      <c r="BB1300" s="131"/>
      <c r="BC1300" s="223"/>
      <c r="BD1300" s="223"/>
      <c r="BE1300" s="223"/>
      <c r="BF1300" s="151"/>
      <c r="BG1300" s="151"/>
      <c r="BH1300" s="151"/>
      <c r="BI1300" s="151"/>
      <c r="BJ1300" s="151"/>
      <c r="BK1300" s="151"/>
      <c r="BL1300" s="151"/>
      <c r="BM1300" s="151"/>
      <c r="BN1300" s="208"/>
      <c r="BO1300" s="92"/>
      <c r="BP1300" s="92"/>
      <c r="BQ1300" s="92"/>
      <c r="BR1300" s="92"/>
      <c r="BS1300" s="92"/>
      <c r="BT1300" s="92"/>
      <c r="BU1300" s="208"/>
      <c r="BV1300" s="315"/>
    </row>
    <row r="1301" spans="6:74"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315"/>
      <c r="AU1301" s="208"/>
      <c r="AV1301" s="92"/>
      <c r="AW1301" s="92"/>
      <c r="AX1301" s="315"/>
      <c r="AY1301" s="215"/>
      <c r="AZ1301" s="131"/>
      <c r="BA1301" s="131"/>
      <c r="BB1301" s="131"/>
      <c r="BC1301" s="223"/>
      <c r="BD1301" s="223"/>
      <c r="BE1301" s="223"/>
      <c r="BF1301" s="151"/>
      <c r="BG1301" s="151"/>
      <c r="BH1301" s="151"/>
      <c r="BI1301" s="151"/>
      <c r="BJ1301" s="151"/>
      <c r="BK1301" s="151"/>
      <c r="BL1301" s="151"/>
      <c r="BM1301" s="151"/>
      <c r="BN1301" s="208"/>
      <c r="BO1301" s="92"/>
      <c r="BP1301" s="92"/>
      <c r="BQ1301" s="92"/>
      <c r="BR1301" s="92"/>
      <c r="BS1301" s="92"/>
      <c r="BT1301" s="92"/>
      <c r="BU1301" s="208"/>
      <c r="BV1301" s="315"/>
    </row>
    <row r="1302" spans="6:74"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315"/>
      <c r="AU1302" s="208"/>
      <c r="AV1302" s="92"/>
      <c r="AW1302" s="92"/>
      <c r="AX1302" s="315"/>
      <c r="AY1302" s="215"/>
      <c r="AZ1302" s="131"/>
      <c r="BA1302" s="131"/>
      <c r="BB1302" s="131"/>
      <c r="BC1302" s="223"/>
      <c r="BD1302" s="223"/>
      <c r="BE1302" s="223"/>
      <c r="BF1302" s="151"/>
      <c r="BG1302" s="151"/>
      <c r="BH1302" s="151"/>
      <c r="BI1302" s="151"/>
      <c r="BJ1302" s="151"/>
      <c r="BK1302" s="151"/>
      <c r="BL1302" s="151"/>
      <c r="BM1302" s="151"/>
      <c r="BN1302" s="208"/>
      <c r="BO1302" s="92"/>
      <c r="BP1302" s="92"/>
      <c r="BQ1302" s="92"/>
      <c r="BR1302" s="92"/>
      <c r="BS1302" s="92"/>
      <c r="BT1302" s="92"/>
      <c r="BU1302" s="208"/>
      <c r="BV1302" s="315"/>
    </row>
    <row r="1303" spans="6:74"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315"/>
      <c r="AU1303" s="208"/>
      <c r="AV1303" s="92"/>
      <c r="AW1303" s="92"/>
      <c r="AX1303" s="315"/>
      <c r="AY1303" s="215"/>
      <c r="AZ1303" s="131"/>
      <c r="BA1303" s="131"/>
      <c r="BB1303" s="131"/>
      <c r="BC1303" s="223"/>
      <c r="BD1303" s="223"/>
      <c r="BE1303" s="223"/>
      <c r="BF1303" s="151"/>
      <c r="BG1303" s="151"/>
      <c r="BH1303" s="151"/>
      <c r="BI1303" s="151"/>
      <c r="BJ1303" s="151"/>
      <c r="BK1303" s="151"/>
      <c r="BL1303" s="151"/>
      <c r="BM1303" s="151"/>
      <c r="BN1303" s="208"/>
      <c r="BO1303" s="92"/>
      <c r="BP1303" s="92"/>
      <c r="BQ1303" s="92"/>
      <c r="BR1303" s="92"/>
      <c r="BS1303" s="92"/>
      <c r="BT1303" s="92"/>
      <c r="BU1303" s="208"/>
      <c r="BV1303" s="315"/>
    </row>
    <row r="1304" spans="6:74"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315"/>
      <c r="AU1304" s="208"/>
      <c r="AV1304" s="92"/>
      <c r="AW1304" s="92"/>
      <c r="AX1304" s="315"/>
      <c r="AY1304" s="215"/>
      <c r="AZ1304" s="131"/>
      <c r="BA1304" s="131"/>
      <c r="BB1304" s="131"/>
      <c r="BC1304" s="223"/>
      <c r="BD1304" s="223"/>
      <c r="BE1304" s="223"/>
      <c r="BF1304" s="151"/>
      <c r="BG1304" s="151"/>
      <c r="BH1304" s="151"/>
      <c r="BI1304" s="151"/>
      <c r="BJ1304" s="151"/>
      <c r="BK1304" s="151"/>
      <c r="BL1304" s="151"/>
      <c r="BM1304" s="151"/>
      <c r="BN1304" s="208"/>
      <c r="BO1304" s="92"/>
      <c r="BP1304" s="92"/>
      <c r="BQ1304" s="92"/>
      <c r="BR1304" s="92"/>
      <c r="BS1304" s="92"/>
      <c r="BT1304" s="92"/>
      <c r="BU1304" s="208"/>
      <c r="BV1304" s="315"/>
    </row>
    <row r="1305" spans="6:74"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315"/>
      <c r="AU1305" s="208"/>
      <c r="AV1305" s="92"/>
      <c r="AW1305" s="92"/>
      <c r="AX1305" s="315"/>
      <c r="AY1305" s="215"/>
      <c r="AZ1305" s="131"/>
      <c r="BA1305" s="131"/>
      <c r="BB1305" s="131"/>
      <c r="BC1305" s="223"/>
      <c r="BD1305" s="223"/>
      <c r="BE1305" s="223"/>
      <c r="BF1305" s="151"/>
      <c r="BG1305" s="151"/>
      <c r="BH1305" s="151"/>
      <c r="BI1305" s="151"/>
      <c r="BJ1305" s="151"/>
      <c r="BK1305" s="151"/>
      <c r="BL1305" s="151"/>
      <c r="BM1305" s="151"/>
      <c r="BN1305" s="208"/>
      <c r="BO1305" s="92"/>
      <c r="BP1305" s="92"/>
      <c r="BQ1305" s="92"/>
      <c r="BR1305" s="92"/>
      <c r="BS1305" s="92"/>
      <c r="BT1305" s="92"/>
      <c r="BU1305" s="208"/>
      <c r="BV1305" s="315"/>
    </row>
    <row r="1306" spans="6:74"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315"/>
      <c r="AU1306" s="208"/>
      <c r="AV1306" s="92"/>
      <c r="AW1306" s="92"/>
      <c r="AX1306" s="315"/>
      <c r="AY1306" s="215"/>
      <c r="AZ1306" s="131"/>
      <c r="BA1306" s="131"/>
      <c r="BB1306" s="131"/>
      <c r="BC1306" s="223"/>
      <c r="BD1306" s="223"/>
      <c r="BE1306" s="223"/>
      <c r="BF1306" s="151"/>
      <c r="BG1306" s="151"/>
      <c r="BH1306" s="151"/>
      <c r="BI1306" s="151"/>
      <c r="BJ1306" s="151"/>
      <c r="BK1306" s="151"/>
      <c r="BL1306" s="151"/>
      <c r="BM1306" s="151"/>
      <c r="BN1306" s="208"/>
      <c r="BO1306" s="92"/>
      <c r="BP1306" s="92"/>
      <c r="BQ1306" s="92"/>
      <c r="BR1306" s="92"/>
      <c r="BS1306" s="92"/>
      <c r="BT1306" s="92"/>
      <c r="BU1306" s="208"/>
      <c r="BV1306" s="315"/>
    </row>
    <row r="1307" spans="6:74"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315"/>
      <c r="AU1307" s="208"/>
      <c r="AV1307" s="92"/>
      <c r="AW1307" s="92"/>
      <c r="AX1307" s="315"/>
      <c r="AY1307" s="215"/>
      <c r="AZ1307" s="131"/>
      <c r="BA1307" s="131"/>
      <c r="BB1307" s="131"/>
      <c r="BC1307" s="223"/>
      <c r="BD1307" s="223"/>
      <c r="BE1307" s="223"/>
      <c r="BF1307" s="151"/>
      <c r="BG1307" s="151"/>
      <c r="BH1307" s="151"/>
      <c r="BI1307" s="151"/>
      <c r="BJ1307" s="151"/>
      <c r="BK1307" s="151"/>
      <c r="BL1307" s="151"/>
      <c r="BM1307" s="151"/>
      <c r="BN1307" s="208"/>
      <c r="BO1307" s="92"/>
      <c r="BP1307" s="92"/>
      <c r="BQ1307" s="92"/>
      <c r="BR1307" s="92"/>
      <c r="BS1307" s="92"/>
      <c r="BT1307" s="92"/>
      <c r="BU1307" s="208"/>
      <c r="BV1307" s="315"/>
    </row>
    <row r="1308" spans="6:74"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315"/>
      <c r="AU1308" s="208"/>
      <c r="AV1308" s="92"/>
      <c r="AW1308" s="92"/>
      <c r="AX1308" s="315"/>
      <c r="AY1308" s="215"/>
      <c r="AZ1308" s="131"/>
      <c r="BA1308" s="131"/>
      <c r="BB1308" s="131"/>
      <c r="BC1308" s="223"/>
      <c r="BD1308" s="223"/>
      <c r="BE1308" s="223"/>
      <c r="BF1308" s="151"/>
      <c r="BG1308" s="151"/>
      <c r="BH1308" s="151"/>
      <c r="BI1308" s="151"/>
      <c r="BJ1308" s="151"/>
      <c r="BK1308" s="151"/>
      <c r="BL1308" s="151"/>
      <c r="BM1308" s="151"/>
      <c r="BN1308" s="208"/>
      <c r="BO1308" s="92"/>
      <c r="BP1308" s="92"/>
      <c r="BQ1308" s="92"/>
      <c r="BR1308" s="92"/>
      <c r="BS1308" s="92"/>
      <c r="BT1308" s="92"/>
      <c r="BU1308" s="208"/>
      <c r="BV1308" s="315"/>
    </row>
    <row r="1309" spans="6:74"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315"/>
      <c r="AU1309" s="208"/>
      <c r="AV1309" s="92"/>
      <c r="AW1309" s="92"/>
      <c r="AX1309" s="315"/>
      <c r="AY1309" s="215"/>
      <c r="AZ1309" s="131"/>
      <c r="BA1309" s="131"/>
      <c r="BB1309" s="131"/>
      <c r="BC1309" s="223"/>
      <c r="BD1309" s="223"/>
      <c r="BE1309" s="223"/>
      <c r="BF1309" s="151"/>
      <c r="BG1309" s="151"/>
      <c r="BH1309" s="151"/>
      <c r="BI1309" s="151"/>
      <c r="BJ1309" s="151"/>
      <c r="BK1309" s="151"/>
      <c r="BL1309" s="151"/>
      <c r="BM1309" s="151"/>
      <c r="BN1309" s="208"/>
      <c r="BO1309" s="92"/>
      <c r="BP1309" s="92"/>
      <c r="BQ1309" s="92"/>
      <c r="BR1309" s="92"/>
      <c r="BS1309" s="92"/>
      <c r="BT1309" s="92"/>
      <c r="BU1309" s="208"/>
      <c r="BV1309" s="315"/>
    </row>
    <row r="1310" spans="6:74"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315"/>
      <c r="AU1310" s="208"/>
      <c r="AV1310" s="92"/>
      <c r="AW1310" s="92"/>
      <c r="AX1310" s="315"/>
      <c r="AY1310" s="215"/>
      <c r="AZ1310" s="131"/>
      <c r="BA1310" s="131"/>
      <c r="BB1310" s="131"/>
      <c r="BC1310" s="223"/>
      <c r="BD1310" s="223"/>
      <c r="BE1310" s="223"/>
      <c r="BF1310" s="151"/>
      <c r="BG1310" s="151"/>
      <c r="BH1310" s="151"/>
      <c r="BI1310" s="151"/>
      <c r="BJ1310" s="151"/>
      <c r="BK1310" s="151"/>
      <c r="BL1310" s="151"/>
      <c r="BM1310" s="151"/>
      <c r="BN1310" s="208"/>
      <c r="BO1310" s="92"/>
      <c r="BP1310" s="92"/>
      <c r="BQ1310" s="92"/>
      <c r="BR1310" s="92"/>
      <c r="BS1310" s="92"/>
      <c r="BT1310" s="92"/>
      <c r="BU1310" s="208"/>
      <c r="BV1310" s="315"/>
    </row>
    <row r="1311" spans="6:74"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315"/>
      <c r="AU1311" s="208"/>
      <c r="AV1311" s="92"/>
      <c r="AW1311" s="92"/>
      <c r="AX1311" s="315"/>
      <c r="AY1311" s="215"/>
      <c r="AZ1311" s="131"/>
      <c r="BA1311" s="131"/>
      <c r="BB1311" s="131"/>
      <c r="BC1311" s="223"/>
      <c r="BD1311" s="223"/>
      <c r="BE1311" s="223"/>
      <c r="BF1311" s="151"/>
      <c r="BG1311" s="151"/>
      <c r="BH1311" s="151"/>
      <c r="BI1311" s="151"/>
      <c r="BJ1311" s="151"/>
      <c r="BK1311" s="151"/>
      <c r="BL1311" s="151"/>
      <c r="BM1311" s="151"/>
      <c r="BN1311" s="208"/>
      <c r="BO1311" s="92"/>
      <c r="BP1311" s="92"/>
      <c r="BQ1311" s="92"/>
      <c r="BR1311" s="92"/>
      <c r="BS1311" s="92"/>
      <c r="BT1311" s="92"/>
      <c r="BU1311" s="208"/>
      <c r="BV1311" s="315"/>
    </row>
    <row r="1312" spans="6:74"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315"/>
      <c r="AU1312" s="208"/>
      <c r="AV1312" s="92"/>
      <c r="AW1312" s="92"/>
      <c r="AX1312" s="315"/>
      <c r="AY1312" s="215"/>
      <c r="AZ1312" s="131"/>
      <c r="BA1312" s="131"/>
      <c r="BB1312" s="131"/>
      <c r="BC1312" s="223"/>
      <c r="BD1312" s="223"/>
      <c r="BE1312" s="223"/>
      <c r="BF1312" s="151"/>
      <c r="BG1312" s="151"/>
      <c r="BH1312" s="151"/>
      <c r="BI1312" s="151"/>
      <c r="BJ1312" s="151"/>
      <c r="BK1312" s="151"/>
      <c r="BL1312" s="151"/>
      <c r="BM1312" s="151"/>
      <c r="BN1312" s="208"/>
      <c r="BO1312" s="92"/>
      <c r="BP1312" s="92"/>
      <c r="BQ1312" s="92"/>
      <c r="BR1312" s="92"/>
      <c r="BS1312" s="92"/>
      <c r="BT1312" s="92"/>
      <c r="BU1312" s="208"/>
      <c r="BV1312" s="315"/>
    </row>
    <row r="1313" spans="6:74"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315"/>
      <c r="AU1313" s="208"/>
      <c r="AV1313" s="92"/>
      <c r="AW1313" s="92"/>
      <c r="AX1313" s="315"/>
      <c r="AY1313" s="215"/>
      <c r="AZ1313" s="131"/>
      <c r="BA1313" s="131"/>
      <c r="BB1313" s="131"/>
      <c r="BC1313" s="223"/>
      <c r="BD1313" s="223"/>
      <c r="BE1313" s="223"/>
      <c r="BF1313" s="151"/>
      <c r="BG1313" s="151"/>
      <c r="BH1313" s="151"/>
      <c r="BI1313" s="151"/>
      <c r="BJ1313" s="151"/>
      <c r="BK1313" s="151"/>
      <c r="BL1313" s="151"/>
      <c r="BM1313" s="151"/>
      <c r="BN1313" s="208"/>
      <c r="BO1313" s="92"/>
      <c r="BP1313" s="92"/>
      <c r="BQ1313" s="92"/>
      <c r="BR1313" s="92"/>
      <c r="BS1313" s="92"/>
      <c r="BT1313" s="92"/>
      <c r="BU1313" s="208"/>
      <c r="BV1313" s="315"/>
    </row>
    <row r="1314" spans="6:74"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315"/>
      <c r="AU1314" s="208"/>
      <c r="AV1314" s="92"/>
      <c r="AW1314" s="92"/>
      <c r="AX1314" s="315"/>
      <c r="AY1314" s="215"/>
      <c r="AZ1314" s="131"/>
      <c r="BA1314" s="131"/>
      <c r="BB1314" s="131"/>
      <c r="BC1314" s="223"/>
      <c r="BD1314" s="223"/>
      <c r="BE1314" s="223"/>
      <c r="BF1314" s="151"/>
      <c r="BG1314" s="151"/>
      <c r="BH1314" s="151"/>
      <c r="BI1314" s="151"/>
      <c r="BJ1314" s="151"/>
      <c r="BK1314" s="151"/>
      <c r="BL1314" s="151"/>
      <c r="BM1314" s="151"/>
      <c r="BN1314" s="208"/>
      <c r="BO1314" s="92"/>
      <c r="BP1314" s="92"/>
      <c r="BQ1314" s="92"/>
      <c r="BR1314" s="92"/>
      <c r="BS1314" s="92"/>
      <c r="BT1314" s="92"/>
      <c r="BU1314" s="208"/>
      <c r="BV1314" s="315"/>
    </row>
    <row r="1315" spans="6:74"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315"/>
      <c r="AU1315" s="208"/>
      <c r="AV1315" s="92"/>
      <c r="AW1315" s="92"/>
      <c r="AX1315" s="315"/>
      <c r="AY1315" s="215"/>
      <c r="AZ1315" s="131"/>
      <c r="BA1315" s="131"/>
      <c r="BB1315" s="131"/>
      <c r="BC1315" s="223"/>
      <c r="BD1315" s="223"/>
      <c r="BE1315" s="223"/>
      <c r="BF1315" s="151"/>
      <c r="BG1315" s="151"/>
      <c r="BH1315" s="151"/>
      <c r="BI1315" s="151"/>
      <c r="BJ1315" s="151"/>
      <c r="BK1315" s="151"/>
      <c r="BL1315" s="151"/>
      <c r="BM1315" s="151"/>
      <c r="BN1315" s="208"/>
      <c r="BO1315" s="92"/>
      <c r="BP1315" s="92"/>
      <c r="BQ1315" s="92"/>
      <c r="BR1315" s="92"/>
      <c r="BS1315" s="92"/>
      <c r="BT1315" s="92"/>
      <c r="BU1315" s="208"/>
      <c r="BV1315" s="315"/>
    </row>
    <row r="1316" spans="6:74"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315"/>
      <c r="AU1316" s="208"/>
      <c r="AV1316" s="92"/>
      <c r="AW1316" s="92"/>
      <c r="AX1316" s="315"/>
      <c r="AY1316" s="215"/>
      <c r="AZ1316" s="131"/>
      <c r="BA1316" s="131"/>
      <c r="BB1316" s="131"/>
      <c r="BC1316" s="223"/>
      <c r="BD1316" s="223"/>
      <c r="BE1316" s="223"/>
      <c r="BF1316" s="151"/>
      <c r="BG1316" s="151"/>
      <c r="BH1316" s="151"/>
      <c r="BI1316" s="151"/>
      <c r="BJ1316" s="151"/>
      <c r="BK1316" s="151"/>
      <c r="BL1316" s="151"/>
      <c r="BM1316" s="151"/>
      <c r="BN1316" s="208"/>
      <c r="BO1316" s="92"/>
      <c r="BP1316" s="92"/>
      <c r="BQ1316" s="92"/>
      <c r="BR1316" s="92"/>
      <c r="BS1316" s="92"/>
      <c r="BT1316" s="92"/>
      <c r="BU1316" s="208"/>
      <c r="BV1316" s="315"/>
    </row>
    <row r="1317" spans="6:74"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315"/>
      <c r="AU1317" s="208"/>
      <c r="AV1317" s="92"/>
      <c r="AW1317" s="92"/>
      <c r="AX1317" s="315"/>
      <c r="AY1317" s="215"/>
      <c r="AZ1317" s="131"/>
      <c r="BA1317" s="131"/>
      <c r="BB1317" s="131"/>
      <c r="BC1317" s="223"/>
      <c r="BD1317" s="223"/>
      <c r="BE1317" s="223"/>
      <c r="BF1317" s="151"/>
      <c r="BG1317" s="151"/>
      <c r="BH1317" s="151"/>
      <c r="BI1317" s="151"/>
      <c r="BJ1317" s="151"/>
      <c r="BK1317" s="151"/>
      <c r="BL1317" s="151"/>
      <c r="BM1317" s="151"/>
      <c r="BN1317" s="208"/>
      <c r="BO1317" s="92"/>
      <c r="BP1317" s="92"/>
      <c r="BQ1317" s="92"/>
      <c r="BR1317" s="92"/>
      <c r="BS1317" s="92"/>
      <c r="BT1317" s="92"/>
      <c r="BU1317" s="208"/>
      <c r="BV1317" s="315"/>
    </row>
    <row r="1318" spans="6:74"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315"/>
      <c r="AU1318" s="208"/>
      <c r="AV1318" s="92"/>
      <c r="AW1318" s="92"/>
      <c r="AX1318" s="315"/>
      <c r="AY1318" s="215"/>
      <c r="AZ1318" s="131"/>
      <c r="BA1318" s="131"/>
      <c r="BB1318" s="131"/>
      <c r="BC1318" s="223"/>
      <c r="BD1318" s="223"/>
      <c r="BE1318" s="223"/>
      <c r="BF1318" s="151"/>
      <c r="BG1318" s="151"/>
      <c r="BH1318" s="151"/>
      <c r="BI1318" s="151"/>
      <c r="BJ1318" s="151"/>
      <c r="BK1318" s="151"/>
      <c r="BL1318" s="151"/>
      <c r="BM1318" s="151"/>
      <c r="BN1318" s="208"/>
      <c r="BO1318" s="92"/>
      <c r="BP1318" s="92"/>
      <c r="BQ1318" s="92"/>
      <c r="BR1318" s="92"/>
      <c r="BS1318" s="92"/>
      <c r="BT1318" s="92"/>
      <c r="BU1318" s="208"/>
      <c r="BV1318" s="315"/>
    </row>
    <row r="1319" spans="6:74"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315"/>
      <c r="AU1319" s="208"/>
      <c r="AV1319" s="92"/>
      <c r="AW1319" s="92"/>
      <c r="AX1319" s="315"/>
      <c r="AY1319" s="215"/>
      <c r="AZ1319" s="131"/>
      <c r="BA1319" s="131"/>
      <c r="BB1319" s="131"/>
      <c r="BC1319" s="223"/>
      <c r="BD1319" s="223"/>
      <c r="BE1319" s="223"/>
      <c r="BF1319" s="151"/>
      <c r="BG1319" s="151"/>
      <c r="BH1319" s="151"/>
      <c r="BI1319" s="151"/>
      <c r="BJ1319" s="151"/>
      <c r="BK1319" s="151"/>
      <c r="BL1319" s="151"/>
      <c r="BM1319" s="151"/>
      <c r="BN1319" s="208"/>
      <c r="BO1319" s="92"/>
      <c r="BP1319" s="92"/>
      <c r="BQ1319" s="92"/>
      <c r="BR1319" s="92"/>
      <c r="BS1319" s="92"/>
      <c r="BT1319" s="92"/>
      <c r="BU1319" s="208"/>
      <c r="BV1319" s="315"/>
    </row>
    <row r="1320" spans="6:74"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315"/>
      <c r="AU1320" s="208"/>
      <c r="AV1320" s="92"/>
      <c r="AW1320" s="92"/>
      <c r="AX1320" s="315"/>
      <c r="AY1320" s="215"/>
      <c r="AZ1320" s="131"/>
      <c r="BA1320" s="131"/>
      <c r="BB1320" s="131"/>
      <c r="BC1320" s="223"/>
      <c r="BD1320" s="223"/>
      <c r="BE1320" s="223"/>
      <c r="BF1320" s="151"/>
      <c r="BG1320" s="151"/>
      <c r="BH1320" s="151"/>
      <c r="BI1320" s="151"/>
      <c r="BJ1320" s="151"/>
      <c r="BK1320" s="151"/>
      <c r="BL1320" s="151"/>
      <c r="BM1320" s="151"/>
      <c r="BN1320" s="208"/>
      <c r="BO1320" s="92"/>
      <c r="BP1320" s="92"/>
      <c r="BQ1320" s="92"/>
      <c r="BR1320" s="92"/>
      <c r="BS1320" s="92"/>
      <c r="BT1320" s="92"/>
      <c r="BU1320" s="208"/>
      <c r="BV1320" s="315"/>
    </row>
    <row r="1321" spans="6:74"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315"/>
      <c r="AU1321" s="208"/>
      <c r="AV1321" s="92"/>
      <c r="AW1321" s="92"/>
      <c r="AX1321" s="315"/>
      <c r="AY1321" s="215"/>
      <c r="AZ1321" s="131"/>
      <c r="BA1321" s="131"/>
      <c r="BB1321" s="131"/>
      <c r="BC1321" s="223"/>
      <c r="BD1321" s="223"/>
      <c r="BE1321" s="223"/>
      <c r="BF1321" s="151"/>
      <c r="BG1321" s="151"/>
      <c r="BH1321" s="151"/>
      <c r="BI1321" s="151"/>
      <c r="BJ1321" s="151"/>
      <c r="BK1321" s="151"/>
      <c r="BL1321" s="151"/>
      <c r="BM1321" s="151"/>
      <c r="BN1321" s="208"/>
      <c r="BO1321" s="92"/>
      <c r="BP1321" s="92"/>
      <c r="BQ1321" s="92"/>
      <c r="BR1321" s="92"/>
      <c r="BS1321" s="92"/>
      <c r="BT1321" s="92"/>
      <c r="BU1321" s="208"/>
      <c r="BV1321" s="315"/>
    </row>
    <row r="1322" spans="6:74"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315"/>
      <c r="AU1322" s="208"/>
      <c r="AV1322" s="92"/>
      <c r="AW1322" s="92"/>
      <c r="AX1322" s="315"/>
      <c r="AY1322" s="215"/>
      <c r="AZ1322" s="131"/>
      <c r="BA1322" s="131"/>
      <c r="BB1322" s="131"/>
      <c r="BC1322" s="223"/>
      <c r="BD1322" s="223"/>
      <c r="BE1322" s="223"/>
      <c r="BF1322" s="151"/>
      <c r="BG1322" s="151"/>
      <c r="BH1322" s="151"/>
      <c r="BI1322" s="151"/>
      <c r="BJ1322" s="151"/>
      <c r="BK1322" s="151"/>
      <c r="BL1322" s="151"/>
      <c r="BM1322" s="151"/>
      <c r="BN1322" s="208"/>
      <c r="BO1322" s="92"/>
      <c r="BP1322" s="92"/>
      <c r="BQ1322" s="92"/>
      <c r="BR1322" s="92"/>
      <c r="BS1322" s="92"/>
      <c r="BT1322" s="92"/>
      <c r="BU1322" s="208"/>
      <c r="BV1322" s="315"/>
    </row>
    <row r="1323" spans="6:74"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315"/>
      <c r="AU1323" s="208"/>
      <c r="AV1323" s="92"/>
      <c r="AW1323" s="92"/>
      <c r="AX1323" s="315"/>
      <c r="AY1323" s="215"/>
      <c r="AZ1323" s="131"/>
      <c r="BA1323" s="131"/>
      <c r="BB1323" s="131"/>
      <c r="BC1323" s="223"/>
      <c r="BD1323" s="223"/>
      <c r="BE1323" s="223"/>
      <c r="BF1323" s="151"/>
      <c r="BG1323" s="151"/>
      <c r="BH1323" s="151"/>
      <c r="BI1323" s="151"/>
      <c r="BJ1323" s="151"/>
      <c r="BK1323" s="151"/>
      <c r="BL1323" s="151"/>
      <c r="BM1323" s="151"/>
      <c r="BN1323" s="208"/>
      <c r="BO1323" s="92"/>
      <c r="BP1323" s="92"/>
      <c r="BQ1323" s="92"/>
      <c r="BR1323" s="92"/>
      <c r="BS1323" s="92"/>
      <c r="BT1323" s="92"/>
      <c r="BU1323" s="208"/>
      <c r="BV1323" s="315"/>
    </row>
    <row r="1324" spans="6:74"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315"/>
      <c r="AU1324" s="208"/>
      <c r="AV1324" s="92"/>
      <c r="AW1324" s="92"/>
      <c r="AX1324" s="315"/>
      <c r="AY1324" s="215"/>
      <c r="AZ1324" s="131"/>
      <c r="BA1324" s="131"/>
      <c r="BB1324" s="131"/>
      <c r="BC1324" s="223"/>
      <c r="BD1324" s="223"/>
      <c r="BE1324" s="223"/>
      <c r="BF1324" s="151"/>
      <c r="BG1324" s="151"/>
      <c r="BH1324" s="151"/>
      <c r="BI1324" s="151"/>
      <c r="BJ1324" s="151"/>
      <c r="BK1324" s="151"/>
      <c r="BL1324" s="151"/>
      <c r="BM1324" s="151"/>
      <c r="BN1324" s="208"/>
      <c r="BO1324" s="92"/>
      <c r="BP1324" s="92"/>
      <c r="BQ1324" s="92"/>
      <c r="BR1324" s="92"/>
      <c r="BS1324" s="92"/>
      <c r="BT1324" s="92"/>
      <c r="BU1324" s="208"/>
      <c r="BV1324" s="315"/>
    </row>
    <row r="1325" spans="6:74"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315"/>
      <c r="AU1325" s="208"/>
      <c r="AV1325" s="92"/>
      <c r="AW1325" s="92"/>
      <c r="AX1325" s="315"/>
      <c r="AY1325" s="215"/>
      <c r="AZ1325" s="131"/>
      <c r="BA1325" s="131"/>
      <c r="BB1325" s="131"/>
      <c r="BC1325" s="223"/>
      <c r="BD1325" s="223"/>
      <c r="BE1325" s="223"/>
      <c r="BF1325" s="151"/>
      <c r="BG1325" s="151"/>
      <c r="BH1325" s="151"/>
      <c r="BI1325" s="151"/>
      <c r="BJ1325" s="151"/>
      <c r="BK1325" s="151"/>
      <c r="BL1325" s="151"/>
      <c r="BM1325" s="151"/>
      <c r="BN1325" s="208"/>
      <c r="BO1325" s="92"/>
      <c r="BP1325" s="92"/>
      <c r="BQ1325" s="92"/>
      <c r="BR1325" s="92"/>
      <c r="BS1325" s="92"/>
      <c r="BT1325" s="92"/>
      <c r="BU1325" s="208"/>
      <c r="BV1325" s="315"/>
    </row>
    <row r="1326" spans="6:74"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315"/>
      <c r="AU1326" s="208"/>
      <c r="AV1326" s="92"/>
      <c r="AW1326" s="92"/>
      <c r="AX1326" s="315"/>
      <c r="AY1326" s="215"/>
      <c r="AZ1326" s="131"/>
      <c r="BA1326" s="131"/>
      <c r="BB1326" s="131"/>
      <c r="BC1326" s="223"/>
      <c r="BD1326" s="223"/>
      <c r="BE1326" s="223"/>
      <c r="BF1326" s="151"/>
      <c r="BG1326" s="151"/>
      <c r="BH1326" s="151"/>
      <c r="BI1326" s="151"/>
      <c r="BJ1326" s="151"/>
      <c r="BK1326" s="151"/>
      <c r="BL1326" s="151"/>
      <c r="BM1326" s="151"/>
      <c r="BN1326" s="208"/>
      <c r="BO1326" s="92"/>
      <c r="BP1326" s="92"/>
      <c r="BQ1326" s="92"/>
      <c r="BR1326" s="92"/>
      <c r="BS1326" s="92"/>
      <c r="BT1326" s="92"/>
      <c r="BU1326" s="208"/>
      <c r="BV1326" s="315"/>
    </row>
    <row r="1327" spans="6:74"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315"/>
      <c r="AU1327" s="208"/>
      <c r="AV1327" s="92"/>
      <c r="AW1327" s="92"/>
      <c r="AX1327" s="315"/>
      <c r="AY1327" s="215"/>
      <c r="AZ1327" s="131"/>
      <c r="BA1327" s="131"/>
      <c r="BB1327" s="131"/>
      <c r="BC1327" s="223"/>
      <c r="BD1327" s="223"/>
      <c r="BE1327" s="223"/>
      <c r="BF1327" s="151"/>
      <c r="BG1327" s="151"/>
      <c r="BH1327" s="151"/>
      <c r="BI1327" s="151"/>
      <c r="BJ1327" s="151"/>
      <c r="BK1327" s="151"/>
      <c r="BL1327" s="151"/>
      <c r="BM1327" s="151"/>
      <c r="BN1327" s="208"/>
      <c r="BO1327" s="92"/>
      <c r="BP1327" s="92"/>
      <c r="BQ1327" s="92"/>
      <c r="BR1327" s="92"/>
      <c r="BS1327" s="92"/>
      <c r="BT1327" s="92"/>
      <c r="BU1327" s="208"/>
      <c r="BV1327" s="315"/>
    </row>
    <row r="1328" spans="6:74"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315"/>
      <c r="AU1328" s="208"/>
      <c r="AV1328" s="92"/>
      <c r="AW1328" s="92"/>
      <c r="AX1328" s="315"/>
      <c r="AY1328" s="215"/>
      <c r="AZ1328" s="131"/>
      <c r="BA1328" s="131"/>
      <c r="BB1328" s="131"/>
      <c r="BC1328" s="223"/>
      <c r="BD1328" s="223"/>
      <c r="BE1328" s="223"/>
      <c r="BF1328" s="151"/>
      <c r="BG1328" s="151"/>
      <c r="BH1328" s="151"/>
      <c r="BI1328" s="151"/>
      <c r="BJ1328" s="151"/>
      <c r="BK1328" s="151"/>
      <c r="BL1328" s="151"/>
      <c r="BM1328" s="151"/>
      <c r="BN1328" s="208"/>
      <c r="BO1328" s="92"/>
      <c r="BP1328" s="92"/>
      <c r="BQ1328" s="92"/>
      <c r="BR1328" s="92"/>
      <c r="BS1328" s="92"/>
      <c r="BT1328" s="92"/>
      <c r="BU1328" s="208"/>
      <c r="BV1328" s="315"/>
    </row>
    <row r="1329" spans="6:74"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315"/>
      <c r="AU1329" s="208"/>
      <c r="AV1329" s="92"/>
      <c r="AW1329" s="92"/>
      <c r="AX1329" s="315"/>
      <c r="AY1329" s="215"/>
      <c r="AZ1329" s="131"/>
      <c r="BA1329" s="131"/>
      <c r="BB1329" s="131"/>
      <c r="BC1329" s="223"/>
      <c r="BD1329" s="223"/>
      <c r="BE1329" s="223"/>
      <c r="BF1329" s="151"/>
      <c r="BG1329" s="151"/>
      <c r="BH1329" s="151"/>
      <c r="BI1329" s="151"/>
      <c r="BJ1329" s="151"/>
      <c r="BK1329" s="151"/>
      <c r="BL1329" s="151"/>
      <c r="BM1329" s="151"/>
      <c r="BN1329" s="208"/>
      <c r="BO1329" s="92"/>
      <c r="BP1329" s="92"/>
      <c r="BQ1329" s="92"/>
      <c r="BR1329" s="92"/>
      <c r="BS1329" s="92"/>
      <c r="BT1329" s="92"/>
      <c r="BU1329" s="208"/>
      <c r="BV1329" s="315"/>
    </row>
    <row r="1330" spans="6:74"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315"/>
      <c r="AU1330" s="208"/>
      <c r="AV1330" s="92"/>
      <c r="AW1330" s="92"/>
      <c r="AX1330" s="315"/>
      <c r="AY1330" s="215"/>
      <c r="AZ1330" s="131"/>
      <c r="BA1330" s="131"/>
      <c r="BB1330" s="131"/>
      <c r="BC1330" s="223"/>
      <c r="BD1330" s="223"/>
      <c r="BE1330" s="223"/>
      <c r="BF1330" s="151"/>
      <c r="BG1330" s="151"/>
      <c r="BH1330" s="151"/>
      <c r="BI1330" s="151"/>
      <c r="BJ1330" s="151"/>
      <c r="BK1330" s="151"/>
      <c r="BL1330" s="151"/>
      <c r="BM1330" s="151"/>
      <c r="BN1330" s="208"/>
      <c r="BO1330" s="92"/>
      <c r="BP1330" s="92"/>
      <c r="BQ1330" s="92"/>
      <c r="BR1330" s="92"/>
      <c r="BS1330" s="92"/>
      <c r="BT1330" s="92"/>
      <c r="BU1330" s="208"/>
      <c r="BV1330" s="315"/>
    </row>
    <row r="1331" spans="6:74"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315"/>
      <c r="AU1331" s="208"/>
      <c r="AV1331" s="92"/>
      <c r="AW1331" s="92"/>
      <c r="AX1331" s="315"/>
      <c r="AY1331" s="215"/>
      <c r="AZ1331" s="131"/>
      <c r="BA1331" s="131"/>
      <c r="BB1331" s="131"/>
      <c r="BC1331" s="223"/>
      <c r="BD1331" s="223"/>
      <c r="BE1331" s="223"/>
      <c r="BF1331" s="151"/>
      <c r="BG1331" s="151"/>
      <c r="BH1331" s="151"/>
      <c r="BI1331" s="151"/>
      <c r="BJ1331" s="151"/>
      <c r="BK1331" s="151"/>
      <c r="BL1331" s="151"/>
      <c r="BM1331" s="151"/>
      <c r="BN1331" s="208"/>
      <c r="BO1331" s="92"/>
      <c r="BP1331" s="92"/>
      <c r="BQ1331" s="92"/>
      <c r="BR1331" s="92"/>
      <c r="BS1331" s="92"/>
      <c r="BT1331" s="92"/>
      <c r="BU1331" s="208"/>
      <c r="BV1331" s="315"/>
    </row>
    <row r="1332" spans="6:74"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315"/>
      <c r="AU1332" s="208"/>
      <c r="AV1332" s="92"/>
      <c r="AW1332" s="92"/>
      <c r="AX1332" s="315"/>
      <c r="AY1332" s="215"/>
      <c r="AZ1332" s="131"/>
      <c r="BA1332" s="131"/>
      <c r="BB1332" s="131"/>
      <c r="BC1332" s="223"/>
      <c r="BD1332" s="223"/>
      <c r="BE1332" s="223"/>
      <c r="BF1332" s="151"/>
      <c r="BG1332" s="151"/>
      <c r="BH1332" s="151"/>
      <c r="BI1332" s="151"/>
      <c r="BJ1332" s="151"/>
      <c r="BK1332" s="151"/>
      <c r="BL1332" s="151"/>
      <c r="BM1332" s="151"/>
      <c r="BN1332" s="208"/>
      <c r="BO1332" s="92"/>
      <c r="BP1332" s="92"/>
      <c r="BQ1332" s="92"/>
      <c r="BR1332" s="92"/>
      <c r="BS1332" s="92"/>
      <c r="BT1332" s="92"/>
      <c r="BU1332" s="208"/>
      <c r="BV1332" s="315"/>
    </row>
    <row r="1333" spans="6:74"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315"/>
      <c r="AU1333" s="208"/>
      <c r="AV1333" s="92"/>
      <c r="AW1333" s="92"/>
      <c r="AX1333" s="315"/>
      <c r="AY1333" s="215"/>
      <c r="AZ1333" s="131"/>
      <c r="BA1333" s="131"/>
      <c r="BB1333" s="131"/>
      <c r="BC1333" s="223"/>
      <c r="BD1333" s="223"/>
      <c r="BE1333" s="223"/>
      <c r="BF1333" s="151"/>
      <c r="BG1333" s="151"/>
      <c r="BH1333" s="151"/>
      <c r="BI1333" s="151"/>
      <c r="BJ1333" s="151"/>
      <c r="BK1333" s="151"/>
      <c r="BL1333" s="151"/>
      <c r="BM1333" s="151"/>
      <c r="BN1333" s="208"/>
      <c r="BO1333" s="92"/>
      <c r="BP1333" s="92"/>
      <c r="BQ1333" s="92"/>
      <c r="BR1333" s="92"/>
      <c r="BS1333" s="92"/>
      <c r="BT1333" s="92"/>
      <c r="BU1333" s="208"/>
      <c r="BV1333" s="315"/>
    </row>
    <row r="1334" spans="6:74"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315"/>
      <c r="AU1334" s="208"/>
      <c r="AV1334" s="92"/>
      <c r="AW1334" s="92"/>
      <c r="AX1334" s="315"/>
      <c r="AY1334" s="215"/>
      <c r="AZ1334" s="131"/>
      <c r="BA1334" s="131"/>
      <c r="BB1334" s="131"/>
      <c r="BC1334" s="223"/>
      <c r="BD1334" s="223"/>
      <c r="BE1334" s="223"/>
      <c r="BF1334" s="151"/>
      <c r="BG1334" s="151"/>
      <c r="BH1334" s="151"/>
      <c r="BI1334" s="151"/>
      <c r="BJ1334" s="151"/>
      <c r="BK1334" s="151"/>
      <c r="BL1334" s="151"/>
      <c r="BM1334" s="151"/>
      <c r="BN1334" s="208"/>
      <c r="BO1334" s="92"/>
      <c r="BP1334" s="92"/>
      <c r="BQ1334" s="92"/>
      <c r="BR1334" s="92"/>
      <c r="BS1334" s="92"/>
      <c r="BT1334" s="92"/>
      <c r="BU1334" s="208"/>
      <c r="BV1334" s="315"/>
    </row>
    <row r="1335" spans="6:74"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315"/>
      <c r="AU1335" s="208"/>
      <c r="AV1335" s="92"/>
      <c r="AW1335" s="92"/>
      <c r="AX1335" s="315"/>
      <c r="AY1335" s="215"/>
      <c r="AZ1335" s="131"/>
      <c r="BA1335" s="131"/>
      <c r="BB1335" s="131"/>
      <c r="BC1335" s="223"/>
      <c r="BD1335" s="223"/>
      <c r="BE1335" s="223"/>
      <c r="BF1335" s="151"/>
      <c r="BG1335" s="151"/>
      <c r="BH1335" s="151"/>
      <c r="BI1335" s="151"/>
      <c r="BJ1335" s="151"/>
      <c r="BK1335" s="151"/>
      <c r="BL1335" s="151"/>
      <c r="BM1335" s="151"/>
      <c r="BN1335" s="208"/>
      <c r="BO1335" s="92"/>
      <c r="BP1335" s="92"/>
      <c r="BQ1335" s="92"/>
      <c r="BR1335" s="92"/>
      <c r="BS1335" s="92"/>
      <c r="BT1335" s="92"/>
      <c r="BU1335" s="208"/>
      <c r="BV1335" s="315"/>
    </row>
    <row r="1336" spans="6:74"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315"/>
      <c r="AU1336" s="208"/>
      <c r="AV1336" s="92"/>
      <c r="AW1336" s="92"/>
      <c r="AX1336" s="315"/>
      <c r="AY1336" s="215"/>
      <c r="AZ1336" s="131"/>
      <c r="BA1336" s="131"/>
      <c r="BB1336" s="131"/>
      <c r="BC1336" s="223"/>
      <c r="BD1336" s="223"/>
      <c r="BE1336" s="223"/>
      <c r="BF1336" s="151"/>
      <c r="BG1336" s="151"/>
      <c r="BH1336" s="151"/>
      <c r="BI1336" s="151"/>
      <c r="BJ1336" s="151"/>
      <c r="BK1336" s="151"/>
      <c r="BL1336" s="151"/>
      <c r="BM1336" s="151"/>
      <c r="BN1336" s="208"/>
      <c r="BO1336" s="92"/>
      <c r="BP1336" s="92"/>
      <c r="BQ1336" s="92"/>
      <c r="BR1336" s="92"/>
      <c r="BS1336" s="92"/>
      <c r="BT1336" s="92"/>
      <c r="BU1336" s="208"/>
      <c r="BV1336" s="315"/>
    </row>
    <row r="1337" spans="6:74"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315"/>
      <c r="AU1337" s="208"/>
      <c r="AV1337" s="92"/>
      <c r="AW1337" s="92"/>
      <c r="AX1337" s="315"/>
      <c r="AY1337" s="215"/>
      <c r="AZ1337" s="131"/>
      <c r="BA1337" s="131"/>
      <c r="BB1337" s="131"/>
      <c r="BC1337" s="223"/>
      <c r="BD1337" s="223"/>
      <c r="BE1337" s="223"/>
      <c r="BF1337" s="151"/>
      <c r="BG1337" s="151"/>
      <c r="BH1337" s="151"/>
      <c r="BI1337" s="151"/>
      <c r="BJ1337" s="151"/>
      <c r="BK1337" s="151"/>
      <c r="BL1337" s="151"/>
      <c r="BM1337" s="151"/>
      <c r="BN1337" s="208"/>
      <c r="BO1337" s="92"/>
      <c r="BP1337" s="92"/>
      <c r="BQ1337" s="92"/>
      <c r="BR1337" s="92"/>
      <c r="BS1337" s="92"/>
      <c r="BT1337" s="92"/>
      <c r="BU1337" s="208"/>
      <c r="BV1337" s="315"/>
    </row>
    <row r="1338" spans="6:74"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315"/>
      <c r="AU1338" s="208"/>
      <c r="AV1338" s="92"/>
      <c r="AW1338" s="92"/>
      <c r="AX1338" s="315"/>
      <c r="AY1338" s="215"/>
      <c r="AZ1338" s="131"/>
      <c r="BA1338" s="131"/>
      <c r="BB1338" s="131"/>
      <c r="BC1338" s="223"/>
      <c r="BD1338" s="223"/>
      <c r="BE1338" s="223"/>
      <c r="BF1338" s="151"/>
      <c r="BG1338" s="151"/>
      <c r="BH1338" s="151"/>
      <c r="BI1338" s="151"/>
      <c r="BJ1338" s="151"/>
      <c r="BK1338" s="151"/>
      <c r="BL1338" s="151"/>
      <c r="BM1338" s="151"/>
      <c r="BN1338" s="208"/>
      <c r="BO1338" s="92"/>
      <c r="BP1338" s="92"/>
      <c r="BQ1338" s="92"/>
      <c r="BR1338" s="92"/>
      <c r="BS1338" s="92"/>
      <c r="BT1338" s="92"/>
      <c r="BU1338" s="208"/>
      <c r="BV1338" s="315"/>
    </row>
    <row r="1339" spans="6:74"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315"/>
      <c r="AU1339" s="208"/>
      <c r="AV1339" s="92"/>
      <c r="AW1339" s="92"/>
      <c r="AX1339" s="315"/>
      <c r="AY1339" s="215"/>
      <c r="AZ1339" s="131"/>
      <c r="BA1339" s="131"/>
      <c r="BB1339" s="131"/>
      <c r="BC1339" s="223"/>
      <c r="BD1339" s="223"/>
      <c r="BE1339" s="223"/>
      <c r="BF1339" s="151"/>
      <c r="BG1339" s="151"/>
      <c r="BH1339" s="151"/>
      <c r="BI1339" s="151"/>
      <c r="BJ1339" s="151"/>
      <c r="BK1339" s="151"/>
      <c r="BL1339" s="151"/>
      <c r="BM1339" s="151"/>
      <c r="BN1339" s="208"/>
      <c r="BO1339" s="92"/>
      <c r="BP1339" s="92"/>
      <c r="BQ1339" s="92"/>
      <c r="BR1339" s="92"/>
      <c r="BS1339" s="92"/>
      <c r="BT1339" s="92"/>
      <c r="BU1339" s="208"/>
      <c r="BV1339" s="315"/>
    </row>
    <row r="1340" spans="6:74"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315"/>
      <c r="AU1340" s="208"/>
      <c r="AV1340" s="92"/>
      <c r="AW1340" s="92"/>
      <c r="AX1340" s="315"/>
      <c r="AY1340" s="215"/>
      <c r="AZ1340" s="131"/>
      <c r="BA1340" s="131"/>
      <c r="BB1340" s="131"/>
      <c r="BC1340" s="223"/>
      <c r="BD1340" s="223"/>
      <c r="BE1340" s="223"/>
      <c r="BF1340" s="151"/>
      <c r="BG1340" s="151"/>
      <c r="BH1340" s="151"/>
      <c r="BI1340" s="151"/>
      <c r="BJ1340" s="151"/>
      <c r="BK1340" s="151"/>
      <c r="BL1340" s="151"/>
      <c r="BM1340" s="151"/>
      <c r="BN1340" s="208"/>
      <c r="BO1340" s="92"/>
      <c r="BP1340" s="92"/>
      <c r="BQ1340" s="92"/>
      <c r="BR1340" s="92"/>
      <c r="BS1340" s="92"/>
      <c r="BT1340" s="92"/>
      <c r="BU1340" s="208"/>
      <c r="BV1340" s="315"/>
    </row>
    <row r="1341" spans="6:74"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315"/>
      <c r="AU1341" s="208"/>
      <c r="AV1341" s="92"/>
      <c r="AW1341" s="92"/>
      <c r="AX1341" s="315"/>
      <c r="AY1341" s="215"/>
      <c r="AZ1341" s="131"/>
      <c r="BA1341" s="131"/>
      <c r="BB1341" s="131"/>
      <c r="BC1341" s="223"/>
      <c r="BD1341" s="223"/>
      <c r="BE1341" s="223"/>
      <c r="BF1341" s="151"/>
      <c r="BG1341" s="151"/>
      <c r="BH1341" s="151"/>
      <c r="BI1341" s="151"/>
      <c r="BJ1341" s="151"/>
      <c r="BK1341" s="151"/>
      <c r="BL1341" s="151"/>
      <c r="BM1341" s="151"/>
      <c r="BN1341" s="208"/>
      <c r="BO1341" s="92"/>
      <c r="BP1341" s="92"/>
      <c r="BQ1341" s="92"/>
      <c r="BR1341" s="92"/>
      <c r="BS1341" s="92"/>
      <c r="BT1341" s="92"/>
      <c r="BU1341" s="208"/>
      <c r="BV1341" s="315"/>
    </row>
    <row r="1342" spans="6:74"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315"/>
      <c r="AU1342" s="208"/>
      <c r="AV1342" s="92"/>
      <c r="AW1342" s="92"/>
      <c r="AX1342" s="315"/>
      <c r="AY1342" s="215"/>
      <c r="AZ1342" s="131"/>
      <c r="BA1342" s="131"/>
      <c r="BB1342" s="131"/>
      <c r="BC1342" s="223"/>
      <c r="BD1342" s="223"/>
      <c r="BE1342" s="223"/>
      <c r="BF1342" s="151"/>
      <c r="BG1342" s="151"/>
      <c r="BH1342" s="151"/>
      <c r="BI1342" s="151"/>
      <c r="BJ1342" s="151"/>
      <c r="BK1342" s="151"/>
      <c r="BL1342" s="151"/>
      <c r="BM1342" s="151"/>
      <c r="BN1342" s="208"/>
      <c r="BO1342" s="92"/>
      <c r="BP1342" s="92"/>
      <c r="BQ1342" s="92"/>
      <c r="BR1342" s="92"/>
      <c r="BS1342" s="92"/>
      <c r="BT1342" s="92"/>
      <c r="BU1342" s="208"/>
      <c r="BV1342" s="315"/>
    </row>
    <row r="1343" spans="6:74"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315"/>
      <c r="AU1343" s="208"/>
      <c r="AV1343" s="92"/>
      <c r="AW1343" s="92"/>
      <c r="AX1343" s="315"/>
      <c r="AY1343" s="215"/>
      <c r="AZ1343" s="131"/>
      <c r="BA1343" s="131"/>
      <c r="BB1343" s="131"/>
      <c r="BC1343" s="223"/>
      <c r="BD1343" s="223"/>
      <c r="BE1343" s="223"/>
      <c r="BF1343" s="151"/>
      <c r="BG1343" s="151"/>
      <c r="BH1343" s="151"/>
      <c r="BI1343" s="151"/>
      <c r="BJ1343" s="151"/>
      <c r="BK1343" s="151"/>
      <c r="BL1343" s="151"/>
      <c r="BM1343" s="151"/>
      <c r="BN1343" s="208"/>
      <c r="BO1343" s="92"/>
      <c r="BP1343" s="92"/>
      <c r="BQ1343" s="92"/>
      <c r="BR1343" s="92"/>
      <c r="BS1343" s="92"/>
      <c r="BT1343" s="92"/>
      <c r="BU1343" s="208"/>
      <c r="BV1343" s="315"/>
    </row>
    <row r="1344" spans="6:74"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315"/>
      <c r="AU1344" s="208"/>
      <c r="AV1344" s="92"/>
      <c r="AW1344" s="92"/>
      <c r="AX1344" s="315"/>
      <c r="AY1344" s="215"/>
      <c r="AZ1344" s="131"/>
      <c r="BA1344" s="131"/>
      <c r="BB1344" s="131"/>
      <c r="BC1344" s="223"/>
      <c r="BD1344" s="223"/>
      <c r="BE1344" s="223"/>
      <c r="BF1344" s="151"/>
      <c r="BG1344" s="151"/>
      <c r="BH1344" s="151"/>
      <c r="BI1344" s="151"/>
      <c r="BJ1344" s="151"/>
      <c r="BK1344" s="151"/>
      <c r="BL1344" s="151"/>
      <c r="BM1344" s="151"/>
      <c r="BN1344" s="208"/>
      <c r="BO1344" s="92"/>
      <c r="BP1344" s="92"/>
      <c r="BQ1344" s="92"/>
      <c r="BR1344" s="92"/>
      <c r="BS1344" s="92"/>
      <c r="BT1344" s="92"/>
      <c r="BU1344" s="208"/>
      <c r="BV1344" s="315"/>
    </row>
    <row r="1345" spans="6:74"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315"/>
      <c r="AU1345" s="208"/>
      <c r="AV1345" s="92"/>
      <c r="AW1345" s="92"/>
      <c r="AX1345" s="315"/>
      <c r="AY1345" s="215"/>
      <c r="AZ1345" s="131"/>
      <c r="BA1345" s="131"/>
      <c r="BB1345" s="131"/>
      <c r="BC1345" s="223"/>
      <c r="BD1345" s="223"/>
      <c r="BE1345" s="223"/>
      <c r="BF1345" s="151"/>
      <c r="BG1345" s="151"/>
      <c r="BH1345" s="151"/>
      <c r="BI1345" s="151"/>
      <c r="BJ1345" s="151"/>
      <c r="BK1345" s="151"/>
      <c r="BL1345" s="151"/>
      <c r="BM1345" s="151"/>
      <c r="BN1345" s="208"/>
      <c r="BO1345" s="92"/>
      <c r="BP1345" s="92"/>
      <c r="BQ1345" s="92"/>
      <c r="BR1345" s="92"/>
      <c r="BS1345" s="92"/>
      <c r="BT1345" s="92"/>
      <c r="BU1345" s="208"/>
      <c r="BV1345" s="315"/>
    </row>
    <row r="1346" spans="6:74"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315"/>
      <c r="AU1346" s="208"/>
      <c r="AV1346" s="92"/>
      <c r="AW1346" s="92"/>
      <c r="AX1346" s="315"/>
      <c r="AY1346" s="215"/>
      <c r="AZ1346" s="131"/>
      <c r="BA1346" s="131"/>
      <c r="BB1346" s="131"/>
      <c r="BC1346" s="223"/>
      <c r="BD1346" s="223"/>
      <c r="BE1346" s="223"/>
      <c r="BF1346" s="151"/>
      <c r="BG1346" s="151"/>
      <c r="BH1346" s="151"/>
      <c r="BI1346" s="151"/>
      <c r="BJ1346" s="151"/>
      <c r="BK1346" s="151"/>
      <c r="BL1346" s="151"/>
      <c r="BM1346" s="151"/>
      <c r="BN1346" s="208"/>
      <c r="BO1346" s="92"/>
      <c r="BP1346" s="92"/>
      <c r="BQ1346" s="92"/>
      <c r="BR1346" s="92"/>
      <c r="BS1346" s="92"/>
      <c r="BT1346" s="92"/>
      <c r="BU1346" s="208"/>
      <c r="BV1346" s="315"/>
    </row>
    <row r="1347" spans="6:74"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315"/>
      <c r="AU1347" s="208"/>
      <c r="AV1347" s="92"/>
      <c r="AW1347" s="92"/>
      <c r="AX1347" s="315"/>
      <c r="AY1347" s="215"/>
      <c r="AZ1347" s="131"/>
      <c r="BA1347" s="131"/>
      <c r="BB1347" s="131"/>
      <c r="BC1347" s="223"/>
      <c r="BD1347" s="223"/>
      <c r="BE1347" s="223"/>
      <c r="BF1347" s="151"/>
      <c r="BG1347" s="151"/>
      <c r="BH1347" s="151"/>
      <c r="BI1347" s="151"/>
      <c r="BJ1347" s="151"/>
      <c r="BK1347" s="151"/>
      <c r="BL1347" s="151"/>
      <c r="BM1347" s="151"/>
      <c r="BN1347" s="208"/>
      <c r="BO1347" s="92"/>
      <c r="BP1347" s="92"/>
      <c r="BQ1347" s="92"/>
      <c r="BR1347" s="92"/>
      <c r="BS1347" s="92"/>
      <c r="BT1347" s="92"/>
      <c r="BU1347" s="208"/>
      <c r="BV1347" s="315"/>
    </row>
    <row r="1348" spans="6:74"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315"/>
      <c r="AU1348" s="208"/>
      <c r="AV1348" s="92"/>
      <c r="AW1348" s="92"/>
      <c r="AX1348" s="315"/>
      <c r="AY1348" s="215"/>
      <c r="AZ1348" s="131"/>
      <c r="BA1348" s="131"/>
      <c r="BB1348" s="131"/>
      <c r="BC1348" s="223"/>
      <c r="BD1348" s="223"/>
      <c r="BE1348" s="223"/>
      <c r="BF1348" s="151"/>
      <c r="BG1348" s="151"/>
      <c r="BH1348" s="151"/>
      <c r="BI1348" s="151"/>
      <c r="BJ1348" s="151"/>
      <c r="BK1348" s="151"/>
      <c r="BL1348" s="151"/>
      <c r="BM1348" s="151"/>
      <c r="BN1348" s="208"/>
      <c r="BO1348" s="92"/>
      <c r="BP1348" s="92"/>
      <c r="BQ1348" s="92"/>
      <c r="BR1348" s="92"/>
      <c r="BS1348" s="92"/>
      <c r="BT1348" s="92"/>
      <c r="BU1348" s="208"/>
      <c r="BV1348" s="315"/>
    </row>
    <row r="1349" spans="6:74"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315"/>
      <c r="AU1349" s="208"/>
      <c r="AV1349" s="92"/>
      <c r="AW1349" s="92"/>
      <c r="AX1349" s="315"/>
      <c r="AY1349" s="215"/>
      <c r="AZ1349" s="131"/>
      <c r="BA1349" s="131"/>
      <c r="BB1349" s="131"/>
      <c r="BC1349" s="223"/>
      <c r="BD1349" s="223"/>
      <c r="BE1349" s="223"/>
      <c r="BF1349" s="151"/>
      <c r="BG1349" s="151"/>
      <c r="BH1349" s="151"/>
      <c r="BI1349" s="151"/>
      <c r="BJ1349" s="151"/>
      <c r="BK1349" s="151"/>
      <c r="BL1349" s="151"/>
      <c r="BM1349" s="151"/>
      <c r="BN1349" s="208"/>
      <c r="BO1349" s="92"/>
      <c r="BP1349" s="92"/>
      <c r="BQ1349" s="92"/>
      <c r="BR1349" s="92"/>
      <c r="BS1349" s="92"/>
      <c r="BT1349" s="92"/>
      <c r="BU1349" s="208"/>
      <c r="BV1349" s="315"/>
    </row>
    <row r="1350" spans="6:74"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315"/>
      <c r="AU1350" s="208"/>
      <c r="AV1350" s="92"/>
      <c r="AW1350" s="92"/>
      <c r="AX1350" s="315"/>
      <c r="AY1350" s="215"/>
      <c r="AZ1350" s="131"/>
      <c r="BA1350" s="131"/>
      <c r="BB1350" s="131"/>
      <c r="BC1350" s="223"/>
      <c r="BD1350" s="223"/>
      <c r="BE1350" s="223"/>
      <c r="BF1350" s="151"/>
      <c r="BG1350" s="151"/>
      <c r="BH1350" s="151"/>
      <c r="BI1350" s="151"/>
      <c r="BJ1350" s="151"/>
      <c r="BK1350" s="151"/>
      <c r="BL1350" s="151"/>
      <c r="BM1350" s="151"/>
      <c r="BN1350" s="208"/>
      <c r="BO1350" s="92"/>
      <c r="BP1350" s="92"/>
      <c r="BQ1350" s="92"/>
      <c r="BR1350" s="92"/>
      <c r="BS1350" s="92"/>
      <c r="BT1350" s="92"/>
      <c r="BU1350" s="208"/>
      <c r="BV1350" s="315"/>
    </row>
    <row r="1351" spans="6:74"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315"/>
      <c r="AU1351" s="208"/>
      <c r="AV1351" s="92"/>
      <c r="AW1351" s="92"/>
      <c r="AX1351" s="315"/>
      <c r="AY1351" s="215"/>
      <c r="AZ1351" s="131"/>
      <c r="BA1351" s="131"/>
      <c r="BB1351" s="131"/>
      <c r="BC1351" s="223"/>
      <c r="BD1351" s="223"/>
      <c r="BE1351" s="223"/>
      <c r="BF1351" s="151"/>
      <c r="BG1351" s="151"/>
      <c r="BH1351" s="151"/>
      <c r="BI1351" s="151"/>
      <c r="BJ1351" s="151"/>
      <c r="BK1351" s="151"/>
      <c r="BL1351" s="151"/>
      <c r="BM1351" s="151"/>
      <c r="BN1351" s="208"/>
      <c r="BO1351" s="92"/>
      <c r="BP1351" s="92"/>
      <c r="BQ1351" s="92"/>
      <c r="BR1351" s="92"/>
      <c r="BS1351" s="92"/>
      <c r="BT1351" s="92"/>
      <c r="BU1351" s="208"/>
      <c r="BV1351" s="315"/>
    </row>
    <row r="1352" spans="6:74"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315"/>
      <c r="AU1352" s="208"/>
      <c r="AV1352" s="92"/>
      <c r="AW1352" s="92"/>
      <c r="AX1352" s="315"/>
      <c r="AY1352" s="215"/>
      <c r="AZ1352" s="131"/>
      <c r="BA1352" s="131"/>
      <c r="BB1352" s="131"/>
      <c r="BC1352" s="223"/>
      <c r="BD1352" s="223"/>
      <c r="BE1352" s="223"/>
      <c r="BF1352" s="151"/>
      <c r="BG1352" s="151"/>
      <c r="BH1352" s="151"/>
      <c r="BI1352" s="151"/>
      <c r="BJ1352" s="151"/>
      <c r="BK1352" s="151"/>
      <c r="BL1352" s="151"/>
      <c r="BM1352" s="151"/>
      <c r="BN1352" s="208"/>
      <c r="BO1352" s="92"/>
      <c r="BP1352" s="92"/>
      <c r="BQ1352" s="92"/>
      <c r="BR1352" s="92"/>
      <c r="BS1352" s="92"/>
      <c r="BT1352" s="92"/>
      <c r="BU1352" s="208"/>
      <c r="BV1352" s="315"/>
    </row>
    <row r="1353" spans="6:74"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315"/>
      <c r="AU1353" s="208"/>
      <c r="AV1353" s="92"/>
      <c r="AW1353" s="92"/>
      <c r="AX1353" s="315"/>
      <c r="AY1353" s="215"/>
      <c r="AZ1353" s="131"/>
      <c r="BA1353" s="131"/>
      <c r="BB1353" s="131"/>
      <c r="BC1353" s="223"/>
      <c r="BD1353" s="223"/>
      <c r="BE1353" s="223"/>
      <c r="BF1353" s="151"/>
      <c r="BG1353" s="151"/>
      <c r="BH1353" s="151"/>
      <c r="BI1353" s="151"/>
      <c r="BJ1353" s="151"/>
      <c r="BK1353" s="151"/>
      <c r="BL1353" s="151"/>
      <c r="BM1353" s="151"/>
      <c r="BN1353" s="208"/>
      <c r="BO1353" s="92"/>
      <c r="BP1353" s="92"/>
      <c r="BQ1353" s="92"/>
      <c r="BR1353" s="92"/>
      <c r="BS1353" s="92"/>
      <c r="BT1353" s="92"/>
      <c r="BU1353" s="208"/>
      <c r="BV1353" s="315"/>
    </row>
    <row r="1354" spans="6:74"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315"/>
      <c r="AU1354" s="208"/>
      <c r="AV1354" s="92"/>
      <c r="AW1354" s="92"/>
      <c r="AX1354" s="315"/>
      <c r="AY1354" s="215"/>
      <c r="AZ1354" s="131"/>
      <c r="BA1354" s="131"/>
      <c r="BB1354" s="131"/>
      <c r="BC1354" s="223"/>
      <c r="BD1354" s="223"/>
      <c r="BE1354" s="223"/>
      <c r="BF1354" s="151"/>
      <c r="BG1354" s="151"/>
      <c r="BH1354" s="151"/>
      <c r="BI1354" s="151"/>
      <c r="BJ1354" s="151"/>
      <c r="BK1354" s="151"/>
      <c r="BL1354" s="151"/>
      <c r="BM1354" s="151"/>
      <c r="BN1354" s="208"/>
      <c r="BO1354" s="92"/>
      <c r="BP1354" s="92"/>
      <c r="BQ1354" s="92"/>
      <c r="BR1354" s="92"/>
      <c r="BS1354" s="92"/>
      <c r="BT1354" s="92"/>
      <c r="BU1354" s="208"/>
      <c r="BV1354" s="315"/>
    </row>
    <row r="1355" spans="6:74"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315"/>
      <c r="AU1355" s="208"/>
      <c r="AV1355" s="92"/>
      <c r="AW1355" s="92"/>
      <c r="AX1355" s="315"/>
      <c r="AY1355" s="215"/>
      <c r="AZ1355" s="131"/>
      <c r="BA1355" s="131"/>
      <c r="BB1355" s="131"/>
      <c r="BC1355" s="223"/>
      <c r="BD1355" s="223"/>
      <c r="BE1355" s="223"/>
      <c r="BF1355" s="151"/>
      <c r="BG1355" s="151"/>
      <c r="BH1355" s="151"/>
      <c r="BI1355" s="151"/>
      <c r="BJ1355" s="151"/>
      <c r="BK1355" s="151"/>
      <c r="BL1355" s="151"/>
      <c r="BM1355" s="151"/>
      <c r="BN1355" s="208"/>
      <c r="BO1355" s="92"/>
      <c r="BP1355" s="92"/>
      <c r="BQ1355" s="92"/>
      <c r="BR1355" s="92"/>
      <c r="BS1355" s="92"/>
      <c r="BT1355" s="92"/>
      <c r="BU1355" s="208"/>
      <c r="BV1355" s="315"/>
    </row>
    <row r="1356" spans="6:74"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315"/>
      <c r="AU1356" s="208"/>
      <c r="AV1356" s="92"/>
      <c r="AW1356" s="92"/>
      <c r="AX1356" s="315"/>
      <c r="AY1356" s="215"/>
      <c r="AZ1356" s="131"/>
      <c r="BA1356" s="131"/>
      <c r="BB1356" s="131"/>
      <c r="BC1356" s="223"/>
      <c r="BD1356" s="223"/>
      <c r="BE1356" s="223"/>
      <c r="BF1356" s="151"/>
      <c r="BG1356" s="151"/>
      <c r="BH1356" s="151"/>
      <c r="BI1356" s="151"/>
      <c r="BJ1356" s="151"/>
      <c r="BK1356" s="151"/>
      <c r="BL1356" s="151"/>
      <c r="BM1356" s="151"/>
      <c r="BN1356" s="208"/>
      <c r="BO1356" s="92"/>
      <c r="BP1356" s="92"/>
      <c r="BQ1356" s="92"/>
      <c r="BR1356" s="92"/>
      <c r="BS1356" s="92"/>
      <c r="BT1356" s="92"/>
      <c r="BU1356" s="208"/>
      <c r="BV1356" s="315"/>
    </row>
    <row r="1357" spans="6:74"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315"/>
      <c r="AU1357" s="208"/>
      <c r="AV1357" s="92"/>
      <c r="AW1357" s="92"/>
      <c r="AX1357" s="315"/>
      <c r="AY1357" s="215"/>
      <c r="AZ1357" s="131"/>
      <c r="BA1357" s="131"/>
      <c r="BB1357" s="131"/>
      <c r="BC1357" s="223"/>
      <c r="BD1357" s="223"/>
      <c r="BE1357" s="223"/>
      <c r="BF1357" s="151"/>
      <c r="BG1357" s="151"/>
      <c r="BH1357" s="151"/>
      <c r="BI1357" s="151"/>
      <c r="BJ1357" s="151"/>
      <c r="BK1357" s="151"/>
      <c r="BL1357" s="151"/>
      <c r="BM1357" s="151"/>
      <c r="BN1357" s="208"/>
      <c r="BO1357" s="92"/>
      <c r="BP1357" s="92"/>
      <c r="BQ1357" s="92"/>
      <c r="BR1357" s="92"/>
      <c r="BS1357" s="92"/>
      <c r="BT1357" s="92"/>
      <c r="BU1357" s="208"/>
      <c r="BV1357" s="315"/>
    </row>
    <row r="1358" spans="6:74"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315"/>
      <c r="AU1358" s="208"/>
      <c r="AV1358" s="92"/>
      <c r="AW1358" s="92"/>
      <c r="AX1358" s="315"/>
      <c r="AY1358" s="215"/>
      <c r="AZ1358" s="131"/>
      <c r="BA1358" s="131"/>
      <c r="BB1358" s="131"/>
      <c r="BC1358" s="223"/>
      <c r="BD1358" s="223"/>
      <c r="BE1358" s="223"/>
      <c r="BF1358" s="151"/>
      <c r="BG1358" s="151"/>
      <c r="BH1358" s="151"/>
      <c r="BI1358" s="151"/>
      <c r="BJ1358" s="151"/>
      <c r="BK1358" s="151"/>
      <c r="BL1358" s="151"/>
      <c r="BM1358" s="151"/>
      <c r="BN1358" s="208"/>
      <c r="BO1358" s="92"/>
      <c r="BP1358" s="92"/>
      <c r="BQ1358" s="92"/>
      <c r="BR1358" s="92"/>
      <c r="BS1358" s="92"/>
      <c r="BT1358" s="92"/>
      <c r="BU1358" s="208"/>
      <c r="BV1358" s="315"/>
    </row>
    <row r="1359" spans="6:74"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315"/>
      <c r="AU1359" s="208"/>
      <c r="AV1359" s="92"/>
      <c r="AW1359" s="92"/>
      <c r="AX1359" s="315"/>
      <c r="AY1359" s="215"/>
      <c r="AZ1359" s="131"/>
      <c r="BA1359" s="131"/>
      <c r="BB1359" s="131"/>
      <c r="BC1359" s="223"/>
      <c r="BD1359" s="223"/>
      <c r="BE1359" s="223"/>
      <c r="BF1359" s="151"/>
      <c r="BG1359" s="151"/>
      <c r="BH1359" s="151"/>
      <c r="BI1359" s="151"/>
      <c r="BJ1359" s="151"/>
      <c r="BK1359" s="151"/>
      <c r="BL1359" s="151"/>
      <c r="BM1359" s="151"/>
      <c r="BN1359" s="208"/>
      <c r="BO1359" s="92"/>
      <c r="BP1359" s="92"/>
      <c r="BQ1359" s="92"/>
      <c r="BR1359" s="92"/>
      <c r="BS1359" s="92"/>
      <c r="BT1359" s="92"/>
      <c r="BU1359" s="208"/>
      <c r="BV1359" s="315"/>
    </row>
    <row r="1360" spans="6:74"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315"/>
      <c r="AU1360" s="208"/>
      <c r="AV1360" s="92"/>
      <c r="AW1360" s="92"/>
      <c r="AX1360" s="315"/>
      <c r="AY1360" s="215"/>
      <c r="AZ1360" s="131"/>
      <c r="BA1360" s="131"/>
      <c r="BB1360" s="131"/>
      <c r="BC1360" s="223"/>
      <c r="BD1360" s="223"/>
      <c r="BE1360" s="223"/>
      <c r="BF1360" s="151"/>
      <c r="BG1360" s="151"/>
      <c r="BH1360" s="151"/>
      <c r="BI1360" s="151"/>
      <c r="BJ1360" s="151"/>
      <c r="BK1360" s="151"/>
      <c r="BL1360" s="151"/>
      <c r="BM1360" s="151"/>
      <c r="BN1360" s="208"/>
      <c r="BO1360" s="92"/>
      <c r="BP1360" s="92"/>
      <c r="BQ1360" s="92"/>
      <c r="BR1360" s="92"/>
      <c r="BS1360" s="92"/>
      <c r="BT1360" s="92"/>
      <c r="BU1360" s="208"/>
      <c r="BV1360" s="315"/>
    </row>
    <row r="1361" spans="6:74"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315"/>
      <c r="AU1361" s="208"/>
      <c r="AV1361" s="92"/>
      <c r="AW1361" s="92"/>
      <c r="AX1361" s="315"/>
      <c r="AY1361" s="215"/>
      <c r="AZ1361" s="131"/>
      <c r="BA1361" s="131"/>
      <c r="BB1361" s="131"/>
      <c r="BC1361" s="223"/>
      <c r="BD1361" s="223"/>
      <c r="BE1361" s="223"/>
      <c r="BF1361" s="151"/>
      <c r="BG1361" s="151"/>
      <c r="BH1361" s="151"/>
      <c r="BI1361" s="151"/>
      <c r="BJ1361" s="151"/>
      <c r="BK1361" s="151"/>
      <c r="BL1361" s="151"/>
      <c r="BM1361" s="151"/>
      <c r="BN1361" s="208"/>
      <c r="BO1361" s="92"/>
      <c r="BP1361" s="92"/>
      <c r="BQ1361" s="92"/>
      <c r="BR1361" s="92"/>
      <c r="BS1361" s="92"/>
      <c r="BT1361" s="92"/>
      <c r="BU1361" s="208"/>
      <c r="BV1361" s="315"/>
    </row>
    <row r="1362" spans="6:74"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315"/>
      <c r="AU1362" s="208"/>
      <c r="AV1362" s="92"/>
      <c r="AW1362" s="92"/>
      <c r="AX1362" s="315"/>
      <c r="AY1362" s="215"/>
      <c r="AZ1362" s="131"/>
      <c r="BA1362" s="131"/>
      <c r="BB1362" s="131"/>
      <c r="BC1362" s="223"/>
      <c r="BD1362" s="223"/>
      <c r="BE1362" s="223"/>
      <c r="BF1362" s="151"/>
      <c r="BG1362" s="151"/>
      <c r="BH1362" s="151"/>
      <c r="BI1362" s="151"/>
      <c r="BJ1362" s="151"/>
      <c r="BK1362" s="151"/>
      <c r="BL1362" s="151"/>
      <c r="BM1362" s="151"/>
      <c r="BN1362" s="208"/>
      <c r="BO1362" s="92"/>
      <c r="BP1362" s="92"/>
      <c r="BQ1362" s="92"/>
      <c r="BR1362" s="92"/>
      <c r="BS1362" s="92"/>
      <c r="BT1362" s="92"/>
      <c r="BU1362" s="208"/>
      <c r="BV1362" s="315"/>
    </row>
    <row r="1363" spans="6:74"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315"/>
      <c r="AU1363" s="208"/>
      <c r="AV1363" s="92"/>
      <c r="AW1363" s="92"/>
      <c r="AX1363" s="315"/>
      <c r="AY1363" s="215"/>
      <c r="AZ1363" s="131"/>
      <c r="BA1363" s="131"/>
      <c r="BB1363" s="131"/>
      <c r="BC1363" s="223"/>
      <c r="BD1363" s="223"/>
      <c r="BE1363" s="223"/>
      <c r="BF1363" s="151"/>
      <c r="BG1363" s="151"/>
      <c r="BH1363" s="151"/>
      <c r="BI1363" s="151"/>
      <c r="BJ1363" s="151"/>
      <c r="BK1363" s="151"/>
      <c r="BL1363" s="151"/>
      <c r="BM1363" s="151"/>
      <c r="BN1363" s="208"/>
      <c r="BO1363" s="92"/>
      <c r="BP1363" s="92"/>
      <c r="BQ1363" s="92"/>
      <c r="BR1363" s="92"/>
      <c r="BS1363" s="92"/>
      <c r="BT1363" s="92"/>
      <c r="BU1363" s="208"/>
      <c r="BV1363" s="315"/>
    </row>
    <row r="1364" spans="6:74"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315"/>
      <c r="AU1364" s="208"/>
      <c r="AV1364" s="92"/>
      <c r="AW1364" s="92"/>
      <c r="AX1364" s="315"/>
      <c r="AY1364" s="215"/>
      <c r="AZ1364" s="131"/>
      <c r="BA1364" s="131"/>
      <c r="BB1364" s="131"/>
      <c r="BC1364" s="223"/>
      <c r="BD1364" s="223"/>
      <c r="BE1364" s="223"/>
      <c r="BF1364" s="151"/>
      <c r="BG1364" s="151"/>
      <c r="BH1364" s="151"/>
      <c r="BI1364" s="151"/>
      <c r="BJ1364" s="151"/>
      <c r="BK1364" s="151"/>
      <c r="BL1364" s="151"/>
      <c r="BM1364" s="151"/>
      <c r="BN1364" s="208"/>
      <c r="BO1364" s="92"/>
      <c r="BP1364" s="92"/>
      <c r="BQ1364" s="92"/>
      <c r="BR1364" s="92"/>
      <c r="BS1364" s="92"/>
      <c r="BT1364" s="92"/>
      <c r="BU1364" s="208"/>
      <c r="BV1364" s="315"/>
    </row>
    <row r="1365" spans="6:74"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315"/>
      <c r="AU1365" s="208"/>
      <c r="AV1365" s="92"/>
      <c r="AW1365" s="92"/>
      <c r="AX1365" s="315"/>
      <c r="AY1365" s="215"/>
      <c r="AZ1365" s="131"/>
      <c r="BA1365" s="131"/>
      <c r="BB1365" s="131"/>
      <c r="BC1365" s="223"/>
      <c r="BD1365" s="223"/>
      <c r="BE1365" s="223"/>
      <c r="BF1365" s="151"/>
      <c r="BG1365" s="151"/>
      <c r="BH1365" s="151"/>
      <c r="BI1365" s="151"/>
      <c r="BJ1365" s="151"/>
      <c r="BK1365" s="151"/>
      <c r="BL1365" s="151"/>
      <c r="BM1365" s="151"/>
      <c r="BN1365" s="208"/>
      <c r="BO1365" s="92"/>
      <c r="BP1365" s="92"/>
      <c r="BQ1365" s="92"/>
      <c r="BR1365" s="92"/>
      <c r="BS1365" s="92"/>
      <c r="BT1365" s="92"/>
      <c r="BU1365" s="208"/>
      <c r="BV1365" s="315"/>
    </row>
    <row r="1366" spans="6:74"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315"/>
      <c r="AU1366" s="208"/>
      <c r="AV1366" s="92"/>
      <c r="AW1366" s="92"/>
      <c r="AX1366" s="315"/>
      <c r="AY1366" s="215"/>
      <c r="AZ1366" s="131"/>
      <c r="BA1366" s="131"/>
      <c r="BB1366" s="131"/>
      <c r="BC1366" s="223"/>
      <c r="BD1366" s="223"/>
      <c r="BE1366" s="223"/>
      <c r="BF1366" s="151"/>
      <c r="BG1366" s="151"/>
      <c r="BH1366" s="151"/>
      <c r="BI1366" s="151"/>
      <c r="BJ1366" s="151"/>
      <c r="BK1366" s="151"/>
      <c r="BL1366" s="151"/>
      <c r="BM1366" s="151"/>
      <c r="BN1366" s="208"/>
      <c r="BO1366" s="92"/>
      <c r="BP1366" s="92"/>
      <c r="BQ1366" s="92"/>
      <c r="BR1366" s="92"/>
      <c r="BS1366" s="92"/>
      <c r="BT1366" s="92"/>
      <c r="BU1366" s="208"/>
      <c r="BV1366" s="315"/>
    </row>
    <row r="1367" spans="6:74"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315"/>
      <c r="AU1367" s="208"/>
      <c r="AV1367" s="92"/>
      <c r="AW1367" s="92"/>
      <c r="AX1367" s="315"/>
      <c r="AY1367" s="215"/>
      <c r="AZ1367" s="131"/>
      <c r="BA1367" s="131"/>
      <c r="BB1367" s="131"/>
      <c r="BC1367" s="223"/>
      <c r="BD1367" s="223"/>
      <c r="BE1367" s="223"/>
      <c r="BF1367" s="151"/>
      <c r="BG1367" s="151"/>
      <c r="BH1367" s="151"/>
      <c r="BI1367" s="151"/>
      <c r="BJ1367" s="151"/>
      <c r="BK1367" s="151"/>
      <c r="BL1367" s="151"/>
      <c r="BM1367" s="151"/>
      <c r="BN1367" s="208"/>
      <c r="BO1367" s="92"/>
      <c r="BP1367" s="92"/>
      <c r="BQ1367" s="92"/>
      <c r="BR1367" s="92"/>
      <c r="BS1367" s="92"/>
      <c r="BT1367" s="92"/>
      <c r="BU1367" s="208"/>
      <c r="BV1367" s="315"/>
    </row>
    <row r="1368" spans="6:74"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315"/>
      <c r="AU1368" s="208"/>
      <c r="AV1368" s="92"/>
      <c r="AW1368" s="92"/>
      <c r="AX1368" s="315"/>
      <c r="AY1368" s="215"/>
      <c r="AZ1368" s="131"/>
      <c r="BA1368" s="131"/>
      <c r="BB1368" s="131"/>
      <c r="BC1368" s="223"/>
      <c r="BD1368" s="223"/>
      <c r="BE1368" s="223"/>
      <c r="BF1368" s="151"/>
      <c r="BG1368" s="151"/>
      <c r="BH1368" s="151"/>
      <c r="BI1368" s="151"/>
      <c r="BJ1368" s="151"/>
      <c r="BK1368" s="151"/>
      <c r="BL1368" s="151"/>
      <c r="BM1368" s="151"/>
      <c r="BN1368" s="208"/>
      <c r="BO1368" s="92"/>
      <c r="BP1368" s="92"/>
      <c r="BQ1368" s="92"/>
      <c r="BR1368" s="92"/>
      <c r="BS1368" s="92"/>
      <c r="BT1368" s="92"/>
      <c r="BU1368" s="208"/>
      <c r="BV1368" s="315"/>
    </row>
    <row r="1369" spans="6:74"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315"/>
      <c r="AU1369" s="208"/>
      <c r="AV1369" s="92"/>
      <c r="AW1369" s="92"/>
      <c r="AX1369" s="315"/>
      <c r="AY1369" s="215"/>
      <c r="AZ1369" s="131"/>
      <c r="BA1369" s="131"/>
      <c r="BB1369" s="131"/>
      <c r="BC1369" s="223"/>
      <c r="BD1369" s="223"/>
      <c r="BE1369" s="223"/>
      <c r="BF1369" s="151"/>
      <c r="BG1369" s="151"/>
      <c r="BH1369" s="151"/>
      <c r="BI1369" s="151"/>
      <c r="BJ1369" s="151"/>
      <c r="BK1369" s="151"/>
      <c r="BL1369" s="151"/>
      <c r="BM1369" s="151"/>
      <c r="BN1369" s="208"/>
      <c r="BO1369" s="92"/>
      <c r="BP1369" s="92"/>
      <c r="BQ1369" s="92"/>
      <c r="BR1369" s="92"/>
      <c r="BS1369" s="92"/>
      <c r="BT1369" s="92"/>
      <c r="BU1369" s="208"/>
      <c r="BV1369" s="315"/>
    </row>
    <row r="1370" spans="6:74"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315"/>
      <c r="AU1370" s="208"/>
      <c r="AV1370" s="92"/>
      <c r="AW1370" s="92"/>
      <c r="AX1370" s="315"/>
      <c r="AY1370" s="215"/>
      <c r="AZ1370" s="131"/>
      <c r="BA1370" s="131"/>
      <c r="BB1370" s="131"/>
      <c r="BC1370" s="223"/>
      <c r="BD1370" s="223"/>
      <c r="BE1370" s="223"/>
      <c r="BF1370" s="151"/>
      <c r="BG1370" s="151"/>
      <c r="BH1370" s="151"/>
      <c r="BI1370" s="151"/>
      <c r="BJ1370" s="151"/>
      <c r="BK1370" s="151"/>
      <c r="BL1370" s="151"/>
      <c r="BM1370" s="151"/>
      <c r="BN1370" s="208"/>
      <c r="BO1370" s="92"/>
      <c r="BP1370" s="92"/>
      <c r="BQ1370" s="92"/>
      <c r="BR1370" s="92"/>
      <c r="BS1370" s="92"/>
      <c r="BT1370" s="92"/>
      <c r="BU1370" s="208"/>
      <c r="BV1370" s="315"/>
    </row>
    <row r="1371" spans="6:74"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315"/>
      <c r="AU1371" s="208"/>
      <c r="AV1371" s="92"/>
      <c r="AW1371" s="92"/>
      <c r="AX1371" s="315"/>
      <c r="AY1371" s="215"/>
      <c r="AZ1371" s="131"/>
      <c r="BA1371" s="131"/>
      <c r="BB1371" s="131"/>
      <c r="BC1371" s="223"/>
      <c r="BD1371" s="223"/>
      <c r="BE1371" s="223"/>
      <c r="BF1371" s="151"/>
      <c r="BG1371" s="151"/>
      <c r="BH1371" s="151"/>
      <c r="BI1371" s="151"/>
      <c r="BJ1371" s="151"/>
      <c r="BK1371" s="151"/>
      <c r="BL1371" s="151"/>
      <c r="BM1371" s="151"/>
      <c r="BN1371" s="208"/>
      <c r="BO1371" s="92"/>
      <c r="BP1371" s="92"/>
      <c r="BQ1371" s="92"/>
      <c r="BR1371" s="92"/>
      <c r="BS1371" s="92"/>
      <c r="BT1371" s="92"/>
      <c r="BU1371" s="208"/>
      <c r="BV1371" s="315"/>
    </row>
    <row r="1372" spans="6:74"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315"/>
      <c r="AU1372" s="208"/>
      <c r="AV1372" s="92"/>
      <c r="AW1372" s="92"/>
      <c r="AX1372" s="315"/>
      <c r="AY1372" s="215"/>
      <c r="AZ1372" s="131"/>
      <c r="BA1372" s="131"/>
      <c r="BB1372" s="131"/>
      <c r="BC1372" s="223"/>
      <c r="BD1372" s="223"/>
      <c r="BE1372" s="223"/>
      <c r="BF1372" s="151"/>
      <c r="BG1372" s="151"/>
      <c r="BH1372" s="151"/>
      <c r="BI1372" s="151"/>
      <c r="BJ1372" s="151"/>
      <c r="BK1372" s="151"/>
      <c r="BL1372" s="151"/>
      <c r="BM1372" s="151"/>
      <c r="BN1372" s="208"/>
      <c r="BO1372" s="92"/>
      <c r="BP1372" s="92"/>
      <c r="BQ1372" s="92"/>
      <c r="BR1372" s="92"/>
      <c r="BS1372" s="92"/>
      <c r="BT1372" s="92"/>
      <c r="BU1372" s="208"/>
      <c r="BV1372" s="315"/>
    </row>
    <row r="1373" spans="6:74"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315"/>
      <c r="AU1373" s="208"/>
      <c r="AV1373" s="92"/>
      <c r="AW1373" s="92"/>
      <c r="AX1373" s="315"/>
      <c r="AY1373" s="215"/>
      <c r="AZ1373" s="131"/>
      <c r="BA1373" s="131"/>
      <c r="BB1373" s="131"/>
      <c r="BC1373" s="223"/>
      <c r="BD1373" s="223"/>
      <c r="BE1373" s="223"/>
      <c r="BF1373" s="151"/>
      <c r="BG1373" s="151"/>
      <c r="BH1373" s="151"/>
      <c r="BI1373" s="151"/>
      <c r="BJ1373" s="151"/>
      <c r="BK1373" s="151"/>
      <c r="BL1373" s="151"/>
      <c r="BM1373" s="151"/>
      <c r="BN1373" s="208"/>
      <c r="BO1373" s="92"/>
      <c r="BP1373" s="92"/>
      <c r="BQ1373" s="92"/>
      <c r="BR1373" s="92"/>
      <c r="BS1373" s="92"/>
      <c r="BT1373" s="92"/>
      <c r="BU1373" s="208"/>
      <c r="BV1373" s="315"/>
    </row>
    <row r="1374" spans="6:74"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315"/>
      <c r="AU1374" s="208"/>
      <c r="AV1374" s="92"/>
      <c r="AW1374" s="92"/>
      <c r="AX1374" s="315"/>
      <c r="AY1374" s="215"/>
      <c r="AZ1374" s="131"/>
      <c r="BA1374" s="131"/>
      <c r="BB1374" s="131"/>
      <c r="BC1374" s="223"/>
      <c r="BD1374" s="223"/>
      <c r="BE1374" s="223"/>
      <c r="BF1374" s="151"/>
      <c r="BG1374" s="151"/>
      <c r="BH1374" s="151"/>
      <c r="BI1374" s="151"/>
      <c r="BJ1374" s="151"/>
      <c r="BK1374" s="151"/>
      <c r="BL1374" s="151"/>
      <c r="BM1374" s="151"/>
      <c r="BN1374" s="208"/>
      <c r="BO1374" s="92"/>
      <c r="BP1374" s="92"/>
      <c r="BQ1374" s="92"/>
      <c r="BR1374" s="92"/>
      <c r="BS1374" s="92"/>
      <c r="BT1374" s="92"/>
      <c r="BU1374" s="208"/>
      <c r="BV1374" s="315"/>
    </row>
    <row r="1375" spans="6:74"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315"/>
      <c r="AU1375" s="208"/>
      <c r="AV1375" s="92"/>
      <c r="AW1375" s="92"/>
      <c r="AX1375" s="315"/>
      <c r="AY1375" s="215"/>
      <c r="AZ1375" s="131"/>
      <c r="BA1375" s="131"/>
      <c r="BB1375" s="131"/>
      <c r="BC1375" s="223"/>
      <c r="BD1375" s="223"/>
      <c r="BE1375" s="223"/>
      <c r="BF1375" s="151"/>
      <c r="BG1375" s="151"/>
      <c r="BH1375" s="151"/>
      <c r="BI1375" s="151"/>
      <c r="BJ1375" s="151"/>
      <c r="BK1375" s="151"/>
      <c r="BL1375" s="151"/>
      <c r="BM1375" s="151"/>
      <c r="BN1375" s="208"/>
      <c r="BO1375" s="92"/>
      <c r="BP1375" s="92"/>
      <c r="BQ1375" s="92"/>
      <c r="BR1375" s="92"/>
      <c r="BS1375" s="92"/>
      <c r="BT1375" s="92"/>
      <c r="BU1375" s="208"/>
      <c r="BV1375" s="315"/>
    </row>
    <row r="1376" spans="6:74"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315"/>
      <c r="AU1376" s="208"/>
      <c r="AV1376" s="92"/>
      <c r="AW1376" s="92"/>
      <c r="AX1376" s="315"/>
      <c r="AY1376" s="215"/>
      <c r="AZ1376" s="131"/>
      <c r="BA1376" s="131"/>
      <c r="BB1376" s="131"/>
      <c r="BC1376" s="223"/>
      <c r="BD1376" s="223"/>
      <c r="BE1376" s="223"/>
      <c r="BF1376" s="151"/>
      <c r="BG1376" s="151"/>
      <c r="BH1376" s="151"/>
      <c r="BI1376" s="151"/>
      <c r="BJ1376" s="151"/>
      <c r="BK1376" s="151"/>
      <c r="BL1376" s="151"/>
      <c r="BM1376" s="151"/>
      <c r="BN1376" s="208"/>
      <c r="BO1376" s="92"/>
      <c r="BP1376" s="92"/>
      <c r="BQ1376" s="92"/>
      <c r="BR1376" s="92"/>
      <c r="BS1376" s="92"/>
      <c r="BT1376" s="92"/>
      <c r="BU1376" s="208"/>
      <c r="BV1376" s="315"/>
    </row>
    <row r="1377" spans="6:74"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315"/>
      <c r="AU1377" s="208"/>
      <c r="AV1377" s="92"/>
      <c r="AW1377" s="92"/>
      <c r="AX1377" s="315"/>
      <c r="AY1377" s="215"/>
      <c r="AZ1377" s="131"/>
      <c r="BA1377" s="131"/>
      <c r="BB1377" s="131"/>
      <c r="BC1377" s="223"/>
      <c r="BD1377" s="223"/>
      <c r="BE1377" s="223"/>
      <c r="BF1377" s="151"/>
      <c r="BG1377" s="151"/>
      <c r="BH1377" s="151"/>
      <c r="BI1377" s="151"/>
      <c r="BJ1377" s="151"/>
      <c r="BK1377" s="151"/>
      <c r="BL1377" s="151"/>
      <c r="BM1377" s="151"/>
      <c r="BN1377" s="208"/>
      <c r="BO1377" s="92"/>
      <c r="BP1377" s="92"/>
      <c r="BQ1377" s="92"/>
      <c r="BR1377" s="92"/>
      <c r="BS1377" s="92"/>
      <c r="BT1377" s="92"/>
      <c r="BU1377" s="208"/>
      <c r="BV1377" s="315"/>
    </row>
    <row r="1378" spans="6:74"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315"/>
      <c r="AU1378" s="208"/>
      <c r="AV1378" s="92"/>
      <c r="AW1378" s="92"/>
      <c r="AX1378" s="315"/>
      <c r="AY1378" s="215"/>
      <c r="AZ1378" s="131"/>
      <c r="BA1378" s="131"/>
      <c r="BB1378" s="131"/>
      <c r="BC1378" s="223"/>
      <c r="BD1378" s="223"/>
      <c r="BE1378" s="223"/>
      <c r="BF1378" s="151"/>
      <c r="BG1378" s="151"/>
      <c r="BH1378" s="151"/>
      <c r="BI1378" s="151"/>
      <c r="BJ1378" s="151"/>
      <c r="BK1378" s="151"/>
      <c r="BL1378" s="151"/>
      <c r="BM1378" s="151"/>
      <c r="BN1378" s="208"/>
      <c r="BO1378" s="92"/>
      <c r="BP1378" s="92"/>
      <c r="BQ1378" s="92"/>
      <c r="BR1378" s="92"/>
      <c r="BS1378" s="92"/>
      <c r="BT1378" s="92"/>
      <c r="BU1378" s="208"/>
      <c r="BV1378" s="315"/>
    </row>
    <row r="1379" spans="6:74"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315"/>
      <c r="AU1379" s="208"/>
      <c r="AV1379" s="92"/>
      <c r="AW1379" s="92"/>
      <c r="AX1379" s="315"/>
      <c r="AY1379" s="215"/>
      <c r="AZ1379" s="131"/>
      <c r="BA1379" s="131"/>
      <c r="BB1379" s="131"/>
      <c r="BC1379" s="223"/>
      <c r="BD1379" s="223"/>
      <c r="BE1379" s="223"/>
      <c r="BF1379" s="151"/>
      <c r="BG1379" s="151"/>
      <c r="BH1379" s="151"/>
      <c r="BI1379" s="151"/>
      <c r="BJ1379" s="151"/>
      <c r="BK1379" s="151"/>
      <c r="BL1379" s="151"/>
      <c r="BM1379" s="151"/>
      <c r="BN1379" s="208"/>
      <c r="BO1379" s="92"/>
      <c r="BP1379" s="92"/>
      <c r="BQ1379" s="92"/>
      <c r="BR1379" s="92"/>
      <c r="BS1379" s="92"/>
      <c r="BT1379" s="92"/>
      <c r="BU1379" s="208"/>
      <c r="BV1379" s="315"/>
    </row>
    <row r="1380" spans="6:74"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315"/>
      <c r="AU1380" s="208"/>
      <c r="AV1380" s="92"/>
      <c r="AW1380" s="92"/>
      <c r="AX1380" s="315"/>
      <c r="AY1380" s="215"/>
      <c r="AZ1380" s="131"/>
      <c r="BA1380" s="131"/>
      <c r="BB1380" s="131"/>
      <c r="BC1380" s="223"/>
      <c r="BD1380" s="223"/>
      <c r="BE1380" s="223"/>
      <c r="BF1380" s="151"/>
      <c r="BG1380" s="151"/>
      <c r="BH1380" s="151"/>
      <c r="BI1380" s="151"/>
      <c r="BJ1380" s="151"/>
      <c r="BK1380" s="151"/>
      <c r="BL1380" s="151"/>
      <c r="BM1380" s="151"/>
      <c r="BN1380" s="208"/>
      <c r="BO1380" s="92"/>
      <c r="BP1380" s="92"/>
      <c r="BQ1380" s="92"/>
      <c r="BR1380" s="92"/>
      <c r="BS1380" s="92"/>
      <c r="BT1380" s="92"/>
      <c r="BU1380" s="208"/>
      <c r="BV1380" s="315"/>
    </row>
    <row r="1381" spans="6:74"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315"/>
      <c r="AU1381" s="208"/>
      <c r="AV1381" s="92"/>
      <c r="AW1381" s="92"/>
      <c r="AX1381" s="315"/>
      <c r="AY1381" s="215"/>
      <c r="AZ1381" s="131"/>
      <c r="BA1381" s="131"/>
      <c r="BB1381" s="131"/>
      <c r="BC1381" s="223"/>
      <c r="BD1381" s="223"/>
      <c r="BE1381" s="223"/>
      <c r="BF1381" s="151"/>
      <c r="BG1381" s="151"/>
      <c r="BH1381" s="151"/>
      <c r="BI1381" s="151"/>
      <c r="BJ1381" s="151"/>
      <c r="BK1381" s="151"/>
      <c r="BL1381" s="151"/>
      <c r="BM1381" s="151"/>
      <c r="BN1381" s="208"/>
      <c r="BO1381" s="92"/>
      <c r="BP1381" s="92"/>
      <c r="BQ1381" s="92"/>
      <c r="BR1381" s="92"/>
      <c r="BS1381" s="92"/>
      <c r="BT1381" s="92"/>
      <c r="BU1381" s="208"/>
      <c r="BV1381" s="315"/>
    </row>
    <row r="1382" spans="6:74"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315"/>
      <c r="AU1382" s="208"/>
      <c r="AV1382" s="92"/>
      <c r="AW1382" s="92"/>
      <c r="AX1382" s="315"/>
      <c r="AY1382" s="215"/>
      <c r="AZ1382" s="131"/>
      <c r="BA1382" s="131"/>
      <c r="BB1382" s="131"/>
      <c r="BC1382" s="223"/>
      <c r="BD1382" s="223"/>
      <c r="BE1382" s="223"/>
      <c r="BF1382" s="151"/>
      <c r="BG1382" s="151"/>
      <c r="BH1382" s="151"/>
      <c r="BI1382" s="151"/>
      <c r="BJ1382" s="151"/>
      <c r="BK1382" s="151"/>
      <c r="BL1382" s="151"/>
      <c r="BM1382" s="151"/>
      <c r="BN1382" s="208"/>
      <c r="BO1382" s="92"/>
      <c r="BP1382" s="92"/>
      <c r="BQ1382" s="92"/>
      <c r="BR1382" s="92"/>
      <c r="BS1382" s="92"/>
      <c r="BT1382" s="92"/>
      <c r="BU1382" s="208"/>
      <c r="BV1382" s="315"/>
    </row>
    <row r="1383" spans="6:74"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315"/>
      <c r="AU1383" s="208"/>
      <c r="AV1383" s="92"/>
      <c r="AW1383" s="92"/>
      <c r="AX1383" s="315"/>
      <c r="AY1383" s="215"/>
      <c r="AZ1383" s="131"/>
      <c r="BA1383" s="131"/>
      <c r="BB1383" s="131"/>
      <c r="BC1383" s="223"/>
      <c r="BD1383" s="223"/>
      <c r="BE1383" s="223"/>
      <c r="BF1383" s="151"/>
      <c r="BG1383" s="151"/>
      <c r="BH1383" s="151"/>
      <c r="BI1383" s="151"/>
      <c r="BJ1383" s="151"/>
      <c r="BK1383" s="151"/>
      <c r="BL1383" s="151"/>
      <c r="BM1383" s="151"/>
      <c r="BN1383" s="208"/>
      <c r="BO1383" s="92"/>
      <c r="BP1383" s="92"/>
      <c r="BQ1383" s="92"/>
      <c r="BR1383" s="92"/>
      <c r="BS1383" s="92"/>
      <c r="BT1383" s="92"/>
      <c r="BU1383" s="208"/>
      <c r="BV1383" s="315"/>
    </row>
    <row r="1384" spans="6:74"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315"/>
      <c r="AU1384" s="208"/>
      <c r="AV1384" s="92"/>
      <c r="AW1384" s="92"/>
      <c r="AX1384" s="315"/>
      <c r="AY1384" s="215"/>
      <c r="AZ1384" s="131"/>
      <c r="BA1384" s="131"/>
      <c r="BB1384" s="131"/>
      <c r="BC1384" s="223"/>
      <c r="BD1384" s="223"/>
      <c r="BE1384" s="223"/>
      <c r="BF1384" s="151"/>
      <c r="BG1384" s="151"/>
      <c r="BH1384" s="151"/>
      <c r="BI1384" s="151"/>
      <c r="BJ1384" s="151"/>
      <c r="BK1384" s="151"/>
      <c r="BL1384" s="151"/>
      <c r="BM1384" s="151"/>
      <c r="BN1384" s="208"/>
      <c r="BO1384" s="92"/>
      <c r="BP1384" s="92"/>
      <c r="BQ1384" s="92"/>
      <c r="BR1384" s="92"/>
      <c r="BS1384" s="92"/>
      <c r="BT1384" s="92"/>
      <c r="BU1384" s="208"/>
      <c r="BV1384" s="315"/>
    </row>
    <row r="1385" spans="6:74"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315"/>
      <c r="AU1385" s="208"/>
      <c r="AV1385" s="92"/>
      <c r="AW1385" s="92"/>
      <c r="AX1385" s="315"/>
      <c r="AY1385" s="215"/>
      <c r="AZ1385" s="131"/>
      <c r="BA1385" s="131"/>
      <c r="BB1385" s="131"/>
      <c r="BC1385" s="223"/>
      <c r="BD1385" s="223"/>
      <c r="BE1385" s="223"/>
      <c r="BF1385" s="151"/>
      <c r="BG1385" s="151"/>
      <c r="BH1385" s="151"/>
      <c r="BI1385" s="151"/>
      <c r="BJ1385" s="151"/>
      <c r="BK1385" s="151"/>
      <c r="BL1385" s="151"/>
      <c r="BM1385" s="151"/>
      <c r="BN1385" s="208"/>
      <c r="BO1385" s="92"/>
      <c r="BP1385" s="92"/>
      <c r="BQ1385" s="92"/>
      <c r="BR1385" s="92"/>
      <c r="BS1385" s="92"/>
      <c r="BT1385" s="92"/>
      <c r="BU1385" s="208"/>
      <c r="BV1385" s="315"/>
    </row>
    <row r="1386" spans="6:74"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315"/>
      <c r="AU1386" s="208"/>
      <c r="AV1386" s="92"/>
      <c r="AW1386" s="92"/>
      <c r="AX1386" s="315"/>
      <c r="AY1386" s="215"/>
      <c r="AZ1386" s="131"/>
      <c r="BA1386" s="131"/>
      <c r="BB1386" s="131"/>
      <c r="BC1386" s="223"/>
      <c r="BD1386" s="223"/>
      <c r="BE1386" s="223"/>
      <c r="BF1386" s="151"/>
      <c r="BG1386" s="151"/>
      <c r="BH1386" s="151"/>
      <c r="BI1386" s="151"/>
      <c r="BJ1386" s="151"/>
      <c r="BK1386" s="151"/>
      <c r="BL1386" s="151"/>
      <c r="BM1386" s="151"/>
      <c r="BN1386" s="208"/>
      <c r="BO1386" s="92"/>
      <c r="BP1386" s="92"/>
      <c r="BQ1386" s="92"/>
      <c r="BR1386" s="92"/>
      <c r="BS1386" s="92"/>
      <c r="BT1386" s="92"/>
      <c r="BU1386" s="208"/>
      <c r="BV1386" s="315"/>
    </row>
    <row r="1387" spans="6:74"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315"/>
      <c r="AU1387" s="208"/>
      <c r="AV1387" s="92"/>
      <c r="AW1387" s="92"/>
      <c r="AX1387" s="315"/>
      <c r="AY1387" s="215"/>
      <c r="AZ1387" s="131"/>
      <c r="BA1387" s="131"/>
      <c r="BB1387" s="131"/>
      <c r="BC1387" s="223"/>
      <c r="BD1387" s="223"/>
      <c r="BE1387" s="223"/>
      <c r="BF1387" s="151"/>
      <c r="BG1387" s="151"/>
      <c r="BH1387" s="151"/>
      <c r="BI1387" s="151"/>
      <c r="BJ1387" s="151"/>
      <c r="BK1387" s="151"/>
      <c r="BL1387" s="151"/>
      <c r="BM1387" s="151"/>
      <c r="BN1387" s="208"/>
      <c r="BO1387" s="92"/>
      <c r="BP1387" s="92"/>
      <c r="BQ1387" s="92"/>
      <c r="BR1387" s="92"/>
      <c r="BS1387" s="92"/>
      <c r="BT1387" s="92"/>
      <c r="BU1387" s="208"/>
      <c r="BV1387" s="315"/>
    </row>
    <row r="1388" spans="6:74"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315"/>
      <c r="AU1388" s="208"/>
      <c r="AV1388" s="92"/>
      <c r="AW1388" s="92"/>
      <c r="AX1388" s="315"/>
      <c r="AY1388" s="215"/>
      <c r="AZ1388" s="131"/>
      <c r="BA1388" s="131"/>
      <c r="BB1388" s="131"/>
      <c r="BC1388" s="223"/>
      <c r="BD1388" s="223"/>
      <c r="BE1388" s="223"/>
      <c r="BF1388" s="151"/>
      <c r="BG1388" s="151"/>
      <c r="BH1388" s="151"/>
      <c r="BI1388" s="151"/>
      <c r="BJ1388" s="151"/>
      <c r="BK1388" s="151"/>
      <c r="BL1388" s="151"/>
      <c r="BM1388" s="151"/>
      <c r="BN1388" s="208"/>
      <c r="BO1388" s="92"/>
      <c r="BP1388" s="92"/>
      <c r="BQ1388" s="92"/>
      <c r="BR1388" s="92"/>
      <c r="BS1388" s="92"/>
      <c r="BT1388" s="92"/>
      <c r="BU1388" s="208"/>
      <c r="BV1388" s="315"/>
    </row>
    <row r="1389" spans="6:74"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315"/>
      <c r="AU1389" s="208"/>
      <c r="AV1389" s="92"/>
      <c r="AW1389" s="92"/>
      <c r="AX1389" s="315"/>
      <c r="AY1389" s="215"/>
      <c r="AZ1389" s="131"/>
      <c r="BA1389" s="131"/>
      <c r="BB1389" s="131"/>
      <c r="BC1389" s="223"/>
      <c r="BD1389" s="223"/>
      <c r="BE1389" s="223"/>
      <c r="BF1389" s="151"/>
      <c r="BG1389" s="151"/>
      <c r="BH1389" s="151"/>
      <c r="BI1389" s="151"/>
      <c r="BJ1389" s="151"/>
      <c r="BK1389" s="151"/>
      <c r="BL1389" s="151"/>
      <c r="BM1389" s="151"/>
      <c r="BN1389" s="208"/>
      <c r="BO1389" s="92"/>
      <c r="BP1389" s="92"/>
      <c r="BQ1389" s="92"/>
      <c r="BR1389" s="92"/>
      <c r="BS1389" s="92"/>
      <c r="BT1389" s="92"/>
      <c r="BU1389" s="208"/>
      <c r="BV1389" s="315"/>
    </row>
    <row r="1390" spans="6:74"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315"/>
      <c r="AU1390" s="208"/>
      <c r="AV1390" s="92"/>
      <c r="AW1390" s="92"/>
      <c r="AX1390" s="315"/>
      <c r="AY1390" s="215"/>
      <c r="AZ1390" s="131"/>
      <c r="BA1390" s="131"/>
      <c r="BB1390" s="131"/>
      <c r="BC1390" s="223"/>
      <c r="BD1390" s="223"/>
      <c r="BE1390" s="223"/>
      <c r="BF1390" s="151"/>
      <c r="BG1390" s="151"/>
      <c r="BH1390" s="151"/>
      <c r="BI1390" s="151"/>
      <c r="BJ1390" s="151"/>
      <c r="BK1390" s="151"/>
      <c r="BL1390" s="151"/>
      <c r="BM1390" s="151"/>
      <c r="BN1390" s="208"/>
      <c r="BO1390" s="92"/>
      <c r="BP1390" s="92"/>
      <c r="BQ1390" s="92"/>
      <c r="BR1390" s="92"/>
      <c r="BS1390" s="92"/>
      <c r="BT1390" s="92"/>
      <c r="BU1390" s="208"/>
      <c r="BV1390" s="315"/>
    </row>
    <row r="1391" spans="6:74"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315"/>
      <c r="AU1391" s="208"/>
      <c r="AV1391" s="92"/>
      <c r="AW1391" s="92"/>
      <c r="AX1391" s="315"/>
      <c r="AY1391" s="215"/>
      <c r="AZ1391" s="131"/>
      <c r="BA1391" s="131"/>
      <c r="BB1391" s="131"/>
      <c r="BC1391" s="223"/>
      <c r="BD1391" s="223"/>
      <c r="BE1391" s="223"/>
      <c r="BF1391" s="151"/>
      <c r="BG1391" s="151"/>
      <c r="BH1391" s="151"/>
      <c r="BI1391" s="151"/>
      <c r="BJ1391" s="151"/>
      <c r="BK1391" s="151"/>
      <c r="BL1391" s="151"/>
      <c r="BM1391" s="151"/>
      <c r="BN1391" s="208"/>
      <c r="BO1391" s="92"/>
      <c r="BP1391" s="92"/>
      <c r="BQ1391" s="92"/>
      <c r="BR1391" s="92"/>
      <c r="BS1391" s="92"/>
      <c r="BT1391" s="92"/>
      <c r="BU1391" s="208"/>
      <c r="BV1391" s="315"/>
    </row>
    <row r="1392" spans="6:74"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315"/>
      <c r="AU1392" s="208"/>
      <c r="AV1392" s="92"/>
      <c r="AW1392" s="92"/>
      <c r="AX1392" s="315"/>
      <c r="AY1392" s="215"/>
      <c r="AZ1392" s="131"/>
      <c r="BA1392" s="131"/>
      <c r="BB1392" s="131"/>
      <c r="BC1392" s="223"/>
      <c r="BD1392" s="223"/>
      <c r="BE1392" s="223"/>
      <c r="BF1392" s="151"/>
      <c r="BG1392" s="151"/>
      <c r="BH1392" s="151"/>
      <c r="BI1392" s="151"/>
      <c r="BJ1392" s="151"/>
      <c r="BK1392" s="151"/>
      <c r="BL1392" s="151"/>
      <c r="BM1392" s="151"/>
      <c r="BN1392" s="208"/>
      <c r="BO1392" s="92"/>
      <c r="BP1392" s="92"/>
      <c r="BQ1392" s="92"/>
      <c r="BR1392" s="92"/>
      <c r="BS1392" s="92"/>
      <c r="BT1392" s="92"/>
      <c r="BU1392" s="208"/>
      <c r="BV1392" s="315"/>
    </row>
    <row r="1393" spans="6:74"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315"/>
      <c r="AU1393" s="208"/>
      <c r="AV1393" s="92"/>
      <c r="AW1393" s="92"/>
      <c r="AX1393" s="315"/>
      <c r="AY1393" s="215"/>
      <c r="AZ1393" s="131"/>
      <c r="BA1393" s="131"/>
      <c r="BB1393" s="131"/>
      <c r="BC1393" s="223"/>
      <c r="BD1393" s="223"/>
      <c r="BE1393" s="223"/>
      <c r="BF1393" s="151"/>
      <c r="BG1393" s="151"/>
      <c r="BH1393" s="151"/>
      <c r="BI1393" s="151"/>
      <c r="BJ1393" s="151"/>
      <c r="BK1393" s="151"/>
      <c r="BL1393" s="151"/>
      <c r="BM1393" s="151"/>
      <c r="BN1393" s="208"/>
      <c r="BO1393" s="92"/>
      <c r="BP1393" s="92"/>
      <c r="BQ1393" s="92"/>
      <c r="BR1393" s="92"/>
      <c r="BS1393" s="92"/>
      <c r="BT1393" s="92"/>
      <c r="BU1393" s="208"/>
      <c r="BV1393" s="315"/>
    </row>
    <row r="1394" spans="6:74"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315"/>
      <c r="AU1394" s="208"/>
      <c r="AV1394" s="92"/>
      <c r="AW1394" s="92"/>
      <c r="AX1394" s="315"/>
      <c r="AY1394" s="215"/>
      <c r="AZ1394" s="131"/>
      <c r="BA1394" s="131"/>
      <c r="BB1394" s="131"/>
      <c r="BC1394" s="223"/>
      <c r="BD1394" s="223"/>
      <c r="BE1394" s="223"/>
      <c r="BF1394" s="151"/>
      <c r="BG1394" s="151"/>
      <c r="BH1394" s="151"/>
      <c r="BI1394" s="151"/>
      <c r="BJ1394" s="151"/>
      <c r="BK1394" s="151"/>
      <c r="BL1394" s="151"/>
      <c r="BM1394" s="151"/>
      <c r="BN1394" s="208"/>
      <c r="BO1394" s="92"/>
      <c r="BP1394" s="92"/>
      <c r="BQ1394" s="92"/>
      <c r="BR1394" s="92"/>
      <c r="BS1394" s="92"/>
      <c r="BT1394" s="92"/>
      <c r="BU1394" s="208"/>
      <c r="BV1394" s="315"/>
    </row>
    <row r="1395" spans="6:74"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315"/>
      <c r="AU1395" s="208"/>
      <c r="AV1395" s="92"/>
      <c r="AW1395" s="92"/>
      <c r="AX1395" s="315"/>
      <c r="AY1395" s="215"/>
      <c r="AZ1395" s="131"/>
      <c r="BA1395" s="131"/>
      <c r="BB1395" s="131"/>
      <c r="BC1395" s="223"/>
      <c r="BD1395" s="223"/>
      <c r="BE1395" s="223"/>
      <c r="BF1395" s="151"/>
      <c r="BG1395" s="151"/>
      <c r="BH1395" s="151"/>
      <c r="BI1395" s="151"/>
      <c r="BJ1395" s="151"/>
      <c r="BK1395" s="151"/>
      <c r="BL1395" s="151"/>
      <c r="BM1395" s="151"/>
      <c r="BN1395" s="208"/>
      <c r="BO1395" s="92"/>
      <c r="BP1395" s="92"/>
      <c r="BQ1395" s="92"/>
      <c r="BR1395" s="92"/>
      <c r="BS1395" s="92"/>
      <c r="BT1395" s="92"/>
      <c r="BU1395" s="208"/>
      <c r="BV1395" s="315"/>
    </row>
    <row r="1396" spans="6:74"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315"/>
      <c r="AU1396" s="208"/>
      <c r="AV1396" s="92"/>
      <c r="AW1396" s="92"/>
      <c r="AX1396" s="315"/>
      <c r="AY1396" s="215"/>
      <c r="AZ1396" s="131"/>
      <c r="BA1396" s="131"/>
      <c r="BB1396" s="131"/>
      <c r="BC1396" s="223"/>
      <c r="BD1396" s="223"/>
      <c r="BE1396" s="223"/>
      <c r="BF1396" s="151"/>
      <c r="BG1396" s="151"/>
      <c r="BH1396" s="151"/>
      <c r="BI1396" s="151"/>
      <c r="BJ1396" s="151"/>
      <c r="BK1396" s="151"/>
      <c r="BL1396" s="151"/>
      <c r="BM1396" s="151"/>
      <c r="BN1396" s="208"/>
      <c r="BO1396" s="92"/>
      <c r="BP1396" s="92"/>
      <c r="BQ1396" s="92"/>
      <c r="BR1396" s="92"/>
      <c r="BS1396" s="92"/>
      <c r="BT1396" s="92"/>
      <c r="BU1396" s="208"/>
      <c r="BV1396" s="315"/>
    </row>
    <row r="1397" spans="6:74"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315"/>
      <c r="AU1397" s="208"/>
      <c r="AV1397" s="92"/>
      <c r="AW1397" s="92"/>
      <c r="AX1397" s="315"/>
      <c r="AY1397" s="215"/>
      <c r="AZ1397" s="131"/>
      <c r="BA1397" s="131"/>
      <c r="BB1397" s="131"/>
      <c r="BC1397" s="223"/>
      <c r="BD1397" s="223"/>
      <c r="BE1397" s="223"/>
      <c r="BF1397" s="151"/>
      <c r="BG1397" s="151"/>
      <c r="BH1397" s="151"/>
      <c r="BI1397" s="151"/>
      <c r="BJ1397" s="151"/>
      <c r="BK1397" s="151"/>
      <c r="BL1397" s="151"/>
      <c r="BM1397" s="151"/>
      <c r="BN1397" s="208"/>
      <c r="BO1397" s="92"/>
      <c r="BP1397" s="92"/>
      <c r="BQ1397" s="92"/>
      <c r="BR1397" s="92"/>
      <c r="BS1397" s="92"/>
      <c r="BT1397" s="92"/>
      <c r="BU1397" s="208"/>
      <c r="BV1397" s="315"/>
    </row>
    <row r="1398" spans="6:74"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315"/>
      <c r="AU1398" s="208"/>
      <c r="AV1398" s="92"/>
      <c r="AW1398" s="92"/>
      <c r="AX1398" s="315"/>
      <c r="AY1398" s="215"/>
      <c r="AZ1398" s="131"/>
      <c r="BA1398" s="131"/>
      <c r="BB1398" s="131"/>
      <c r="BC1398" s="223"/>
      <c r="BD1398" s="223"/>
      <c r="BE1398" s="223"/>
      <c r="BF1398" s="151"/>
      <c r="BG1398" s="151"/>
      <c r="BH1398" s="151"/>
      <c r="BI1398" s="151"/>
      <c r="BJ1398" s="151"/>
      <c r="BK1398" s="151"/>
      <c r="BL1398" s="151"/>
      <c r="BM1398" s="151"/>
      <c r="BN1398" s="208"/>
      <c r="BO1398" s="92"/>
      <c r="BP1398" s="92"/>
      <c r="BQ1398" s="92"/>
      <c r="BR1398" s="92"/>
      <c r="BS1398" s="92"/>
      <c r="BT1398" s="92"/>
      <c r="BU1398" s="208"/>
      <c r="BV1398" s="315"/>
    </row>
    <row r="1399" spans="6:74"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315"/>
      <c r="AU1399" s="208"/>
      <c r="AV1399" s="92"/>
      <c r="AW1399" s="92"/>
      <c r="AX1399" s="315"/>
      <c r="AY1399" s="215"/>
      <c r="AZ1399" s="131"/>
      <c r="BA1399" s="131"/>
      <c r="BB1399" s="131"/>
      <c r="BC1399" s="223"/>
      <c r="BD1399" s="223"/>
      <c r="BE1399" s="223"/>
      <c r="BF1399" s="151"/>
      <c r="BG1399" s="151"/>
      <c r="BH1399" s="151"/>
      <c r="BI1399" s="151"/>
      <c r="BJ1399" s="151"/>
      <c r="BK1399" s="151"/>
      <c r="BL1399" s="151"/>
      <c r="BM1399" s="151"/>
      <c r="BN1399" s="208"/>
      <c r="BO1399" s="92"/>
      <c r="BP1399" s="92"/>
      <c r="BQ1399" s="92"/>
      <c r="BR1399" s="92"/>
      <c r="BS1399" s="92"/>
      <c r="BT1399" s="92"/>
      <c r="BU1399" s="208"/>
      <c r="BV1399" s="315"/>
    </row>
    <row r="1400" spans="6:74"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315"/>
      <c r="AU1400" s="208"/>
      <c r="AV1400" s="92"/>
      <c r="AW1400" s="92"/>
      <c r="AX1400" s="315"/>
      <c r="AY1400" s="215"/>
      <c r="AZ1400" s="131"/>
      <c r="BA1400" s="131"/>
      <c r="BB1400" s="131"/>
      <c r="BC1400" s="223"/>
      <c r="BD1400" s="223"/>
      <c r="BE1400" s="223"/>
      <c r="BF1400" s="151"/>
      <c r="BG1400" s="151"/>
      <c r="BH1400" s="151"/>
      <c r="BI1400" s="151"/>
      <c r="BJ1400" s="151"/>
      <c r="BK1400" s="151"/>
      <c r="BL1400" s="151"/>
      <c r="BM1400" s="151"/>
      <c r="BN1400" s="208"/>
      <c r="BO1400" s="92"/>
      <c r="BP1400" s="92"/>
      <c r="BQ1400" s="92"/>
      <c r="BR1400" s="92"/>
      <c r="BS1400" s="92"/>
      <c r="BT1400" s="92"/>
      <c r="BU1400" s="208"/>
      <c r="BV1400" s="315"/>
    </row>
    <row r="1401" spans="6:74"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315"/>
      <c r="AU1401" s="208"/>
      <c r="AV1401" s="92"/>
      <c r="AW1401" s="92"/>
      <c r="AX1401" s="315"/>
      <c r="AY1401" s="215"/>
      <c r="AZ1401" s="131"/>
      <c r="BA1401" s="131"/>
      <c r="BB1401" s="131"/>
      <c r="BC1401" s="223"/>
      <c r="BD1401" s="223"/>
      <c r="BE1401" s="223"/>
      <c r="BF1401" s="151"/>
      <c r="BG1401" s="151"/>
      <c r="BH1401" s="151"/>
      <c r="BI1401" s="151"/>
      <c r="BJ1401" s="151"/>
      <c r="BK1401" s="151"/>
      <c r="BL1401" s="151"/>
      <c r="BM1401" s="151"/>
      <c r="BN1401" s="208"/>
      <c r="BO1401" s="92"/>
      <c r="BP1401" s="92"/>
      <c r="BQ1401" s="92"/>
      <c r="BR1401" s="92"/>
      <c r="BS1401" s="92"/>
      <c r="BT1401" s="92"/>
      <c r="BU1401" s="208"/>
      <c r="BV1401" s="315"/>
    </row>
    <row r="1402" spans="6:74"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315"/>
      <c r="AU1402" s="208"/>
      <c r="AV1402" s="92"/>
      <c r="AW1402" s="92"/>
      <c r="AX1402" s="315"/>
      <c r="AY1402" s="215"/>
      <c r="AZ1402" s="131"/>
      <c r="BA1402" s="131"/>
      <c r="BB1402" s="131"/>
      <c r="BC1402" s="223"/>
      <c r="BD1402" s="223"/>
      <c r="BE1402" s="223"/>
      <c r="BF1402" s="151"/>
      <c r="BG1402" s="151"/>
      <c r="BH1402" s="151"/>
      <c r="BI1402" s="151"/>
      <c r="BJ1402" s="151"/>
      <c r="BK1402" s="151"/>
      <c r="BL1402" s="151"/>
      <c r="BM1402" s="151"/>
      <c r="BN1402" s="208"/>
      <c r="BO1402" s="92"/>
      <c r="BP1402" s="92"/>
      <c r="BQ1402" s="92"/>
      <c r="BR1402" s="92"/>
      <c r="BS1402" s="92"/>
      <c r="BT1402" s="92"/>
      <c r="BU1402" s="208"/>
      <c r="BV1402" s="315"/>
    </row>
    <row r="1403" spans="6:74"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315"/>
      <c r="AU1403" s="208"/>
      <c r="AV1403" s="92"/>
      <c r="AW1403" s="92"/>
      <c r="AX1403" s="315"/>
      <c r="AY1403" s="215"/>
      <c r="AZ1403" s="131"/>
      <c r="BA1403" s="131"/>
      <c r="BB1403" s="131"/>
      <c r="BC1403" s="223"/>
      <c r="BD1403" s="223"/>
      <c r="BE1403" s="223"/>
      <c r="BF1403" s="151"/>
      <c r="BG1403" s="151"/>
      <c r="BH1403" s="151"/>
      <c r="BI1403" s="151"/>
      <c r="BJ1403" s="151"/>
      <c r="BK1403" s="151"/>
      <c r="BL1403" s="151"/>
      <c r="BM1403" s="151"/>
      <c r="BN1403" s="208"/>
      <c r="BO1403" s="92"/>
      <c r="BP1403" s="92"/>
      <c r="BQ1403" s="92"/>
      <c r="BR1403" s="92"/>
      <c r="BS1403" s="92"/>
      <c r="BT1403" s="92"/>
      <c r="BU1403" s="208"/>
      <c r="BV1403" s="315"/>
    </row>
    <row r="1404" spans="6:74"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315"/>
      <c r="AU1404" s="208"/>
      <c r="AV1404" s="92"/>
      <c r="AW1404" s="92"/>
      <c r="AX1404" s="315"/>
      <c r="AY1404" s="215"/>
      <c r="AZ1404" s="131"/>
      <c r="BA1404" s="131"/>
      <c r="BB1404" s="131"/>
      <c r="BC1404" s="223"/>
      <c r="BD1404" s="223"/>
      <c r="BE1404" s="223"/>
      <c r="BF1404" s="151"/>
      <c r="BG1404" s="151"/>
      <c r="BH1404" s="151"/>
      <c r="BI1404" s="151"/>
      <c r="BJ1404" s="151"/>
      <c r="BK1404" s="151"/>
      <c r="BL1404" s="151"/>
      <c r="BM1404" s="151"/>
      <c r="BN1404" s="208"/>
      <c r="BO1404" s="92"/>
      <c r="BP1404" s="92"/>
      <c r="BQ1404" s="92"/>
      <c r="BR1404" s="92"/>
      <c r="BS1404" s="92"/>
      <c r="BT1404" s="92"/>
      <c r="BU1404" s="208"/>
      <c r="BV1404" s="315"/>
    </row>
    <row r="1405" spans="6:74"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315"/>
      <c r="AU1405" s="208"/>
      <c r="AV1405" s="92"/>
      <c r="AW1405" s="92"/>
      <c r="AX1405" s="315"/>
      <c r="AY1405" s="215"/>
      <c r="AZ1405" s="131"/>
      <c r="BA1405" s="131"/>
      <c r="BB1405" s="131"/>
      <c r="BC1405" s="223"/>
      <c r="BD1405" s="223"/>
      <c r="BE1405" s="223"/>
      <c r="BF1405" s="151"/>
      <c r="BG1405" s="151"/>
      <c r="BH1405" s="151"/>
      <c r="BI1405" s="151"/>
      <c r="BJ1405" s="151"/>
      <c r="BK1405" s="151"/>
      <c r="BL1405" s="151"/>
      <c r="BM1405" s="151"/>
      <c r="BN1405" s="208"/>
      <c r="BO1405" s="92"/>
      <c r="BP1405" s="92"/>
      <c r="BQ1405" s="92"/>
      <c r="BR1405" s="92"/>
      <c r="BS1405" s="92"/>
      <c r="BT1405" s="92"/>
      <c r="BU1405" s="208"/>
      <c r="BV1405" s="315"/>
    </row>
    <row r="1406" spans="6:74"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315"/>
      <c r="AU1406" s="208"/>
      <c r="AV1406" s="92"/>
      <c r="AW1406" s="92"/>
      <c r="AX1406" s="315"/>
      <c r="AY1406" s="215"/>
      <c r="AZ1406" s="131"/>
      <c r="BA1406" s="131"/>
      <c r="BB1406" s="131"/>
      <c r="BC1406" s="223"/>
      <c r="BD1406" s="223"/>
      <c r="BE1406" s="223"/>
      <c r="BF1406" s="151"/>
      <c r="BG1406" s="151"/>
      <c r="BH1406" s="151"/>
      <c r="BI1406" s="151"/>
      <c r="BJ1406" s="151"/>
      <c r="BK1406" s="151"/>
      <c r="BL1406" s="151"/>
      <c r="BM1406" s="151"/>
      <c r="BN1406" s="208"/>
      <c r="BO1406" s="92"/>
      <c r="BP1406" s="92"/>
      <c r="BQ1406" s="92"/>
      <c r="BR1406" s="92"/>
      <c r="BS1406" s="92"/>
      <c r="BT1406" s="92"/>
      <c r="BU1406" s="208"/>
      <c r="BV1406" s="315"/>
    </row>
    <row r="1407" spans="6:74"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315"/>
      <c r="AU1407" s="208"/>
      <c r="AV1407" s="92"/>
      <c r="AW1407" s="92"/>
      <c r="AX1407" s="315"/>
      <c r="AY1407" s="215"/>
      <c r="AZ1407" s="131"/>
      <c r="BA1407" s="131"/>
      <c r="BB1407" s="131"/>
      <c r="BC1407" s="223"/>
      <c r="BD1407" s="223"/>
      <c r="BE1407" s="223"/>
      <c r="BF1407" s="151"/>
      <c r="BG1407" s="151"/>
      <c r="BH1407" s="151"/>
      <c r="BI1407" s="151"/>
      <c r="BJ1407" s="151"/>
      <c r="BK1407" s="151"/>
      <c r="BL1407" s="151"/>
      <c r="BM1407" s="151"/>
      <c r="BN1407" s="208"/>
      <c r="BO1407" s="92"/>
      <c r="BP1407" s="92"/>
      <c r="BQ1407" s="92"/>
      <c r="BR1407" s="92"/>
      <c r="BS1407" s="92"/>
      <c r="BT1407" s="92"/>
      <c r="BU1407" s="208"/>
      <c r="BV1407" s="315"/>
    </row>
    <row r="1408" spans="6:74"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315"/>
      <c r="AU1408" s="208"/>
      <c r="AV1408" s="92"/>
      <c r="AW1408" s="92"/>
      <c r="AX1408" s="315"/>
      <c r="AY1408" s="215"/>
      <c r="AZ1408" s="131"/>
      <c r="BA1408" s="131"/>
      <c r="BB1408" s="131"/>
      <c r="BC1408" s="223"/>
      <c r="BD1408" s="223"/>
      <c r="BE1408" s="223"/>
      <c r="BF1408" s="151"/>
      <c r="BG1408" s="151"/>
      <c r="BH1408" s="151"/>
      <c r="BI1408" s="151"/>
      <c r="BJ1408" s="151"/>
      <c r="BK1408" s="151"/>
      <c r="BL1408" s="151"/>
      <c r="BM1408" s="151"/>
      <c r="BN1408" s="208"/>
      <c r="BO1408" s="92"/>
      <c r="BP1408" s="92"/>
      <c r="BQ1408" s="92"/>
      <c r="BR1408" s="92"/>
      <c r="BS1408" s="92"/>
      <c r="BT1408" s="92"/>
      <c r="BU1408" s="208"/>
      <c r="BV1408" s="315"/>
    </row>
    <row r="1409" spans="6:74"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315"/>
      <c r="AU1409" s="208"/>
      <c r="AV1409" s="92"/>
      <c r="AW1409" s="92"/>
      <c r="AX1409" s="315"/>
      <c r="AY1409" s="215"/>
      <c r="AZ1409" s="131"/>
      <c r="BA1409" s="131"/>
      <c r="BB1409" s="131"/>
      <c r="BC1409" s="223"/>
      <c r="BD1409" s="223"/>
      <c r="BE1409" s="223"/>
      <c r="BF1409" s="151"/>
      <c r="BG1409" s="151"/>
      <c r="BH1409" s="151"/>
      <c r="BI1409" s="151"/>
      <c r="BJ1409" s="151"/>
      <c r="BK1409" s="151"/>
      <c r="BL1409" s="151"/>
      <c r="BM1409" s="151"/>
      <c r="BN1409" s="208"/>
      <c r="BO1409" s="92"/>
      <c r="BP1409" s="92"/>
      <c r="BQ1409" s="92"/>
      <c r="BR1409" s="92"/>
      <c r="BS1409" s="92"/>
      <c r="BT1409" s="92"/>
      <c r="BU1409" s="208"/>
      <c r="BV1409" s="315"/>
    </row>
    <row r="1410" spans="6:74"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315"/>
      <c r="AU1410" s="208"/>
      <c r="AV1410" s="92"/>
      <c r="AW1410" s="92"/>
      <c r="AX1410" s="315"/>
      <c r="AY1410" s="215"/>
      <c r="AZ1410" s="131"/>
      <c r="BA1410" s="131"/>
      <c r="BB1410" s="131"/>
      <c r="BC1410" s="223"/>
      <c r="BD1410" s="223"/>
      <c r="BE1410" s="223"/>
      <c r="BF1410" s="151"/>
      <c r="BG1410" s="151"/>
      <c r="BH1410" s="151"/>
      <c r="BI1410" s="151"/>
      <c r="BJ1410" s="151"/>
      <c r="BK1410" s="151"/>
      <c r="BL1410" s="151"/>
      <c r="BM1410" s="151"/>
      <c r="BN1410" s="208"/>
      <c r="BO1410" s="92"/>
      <c r="BP1410" s="92"/>
      <c r="BQ1410" s="92"/>
      <c r="BR1410" s="92"/>
      <c r="BS1410" s="92"/>
      <c r="BT1410" s="92"/>
      <c r="BU1410" s="208"/>
      <c r="BV1410" s="315"/>
    </row>
    <row r="1411" spans="6:74"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315"/>
      <c r="AU1411" s="208"/>
      <c r="AV1411" s="92"/>
      <c r="AW1411" s="92"/>
      <c r="AX1411" s="315"/>
      <c r="AY1411" s="215"/>
      <c r="AZ1411" s="131"/>
      <c r="BA1411" s="131"/>
      <c r="BB1411" s="131"/>
      <c r="BC1411" s="223"/>
      <c r="BD1411" s="223"/>
      <c r="BE1411" s="223"/>
      <c r="BF1411" s="151"/>
      <c r="BG1411" s="151"/>
      <c r="BH1411" s="151"/>
      <c r="BI1411" s="151"/>
      <c r="BJ1411" s="151"/>
      <c r="BK1411" s="151"/>
      <c r="BL1411" s="151"/>
      <c r="BM1411" s="151"/>
      <c r="BN1411" s="208"/>
      <c r="BO1411" s="92"/>
      <c r="BP1411" s="92"/>
      <c r="BQ1411" s="92"/>
      <c r="BR1411" s="92"/>
      <c r="BS1411" s="92"/>
      <c r="BT1411" s="92"/>
      <c r="BU1411" s="208"/>
      <c r="BV1411" s="315"/>
    </row>
    <row r="1412" spans="6:74"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315"/>
      <c r="AU1412" s="208"/>
      <c r="AV1412" s="92"/>
      <c r="AW1412" s="92"/>
      <c r="AX1412" s="315"/>
      <c r="AY1412" s="215"/>
      <c r="AZ1412" s="131"/>
      <c r="BA1412" s="131"/>
      <c r="BB1412" s="131"/>
      <c r="BC1412" s="223"/>
      <c r="BD1412" s="223"/>
      <c r="BE1412" s="223"/>
      <c r="BF1412" s="151"/>
      <c r="BG1412" s="151"/>
      <c r="BH1412" s="151"/>
      <c r="BI1412" s="151"/>
      <c r="BJ1412" s="151"/>
      <c r="BK1412" s="151"/>
      <c r="BL1412" s="151"/>
      <c r="BM1412" s="151"/>
      <c r="BN1412" s="208"/>
      <c r="BO1412" s="92"/>
      <c r="BP1412" s="92"/>
      <c r="BQ1412" s="92"/>
      <c r="BR1412" s="92"/>
      <c r="BS1412" s="92"/>
      <c r="BT1412" s="92"/>
      <c r="BU1412" s="208"/>
      <c r="BV1412" s="315"/>
    </row>
    <row r="1413" spans="6:74"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315"/>
      <c r="AU1413" s="208"/>
      <c r="AV1413" s="92"/>
      <c r="AW1413" s="92"/>
      <c r="AX1413" s="315"/>
      <c r="AY1413" s="215"/>
      <c r="AZ1413" s="131"/>
      <c r="BA1413" s="131"/>
      <c r="BB1413" s="131"/>
      <c r="BC1413" s="223"/>
      <c r="BD1413" s="223"/>
      <c r="BE1413" s="223"/>
      <c r="BF1413" s="151"/>
      <c r="BG1413" s="151"/>
      <c r="BH1413" s="151"/>
      <c r="BI1413" s="151"/>
      <c r="BJ1413" s="151"/>
      <c r="BK1413" s="151"/>
      <c r="BL1413" s="151"/>
      <c r="BM1413" s="151"/>
      <c r="BN1413" s="208"/>
      <c r="BO1413" s="92"/>
      <c r="BP1413" s="92"/>
      <c r="BQ1413" s="92"/>
      <c r="BR1413" s="92"/>
      <c r="BS1413" s="92"/>
      <c r="BT1413" s="92"/>
      <c r="BU1413" s="208"/>
      <c r="BV1413" s="315"/>
    </row>
    <row r="1414" spans="6:74"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315"/>
      <c r="AU1414" s="208"/>
      <c r="AV1414" s="92"/>
      <c r="AW1414" s="92"/>
      <c r="AX1414" s="315"/>
      <c r="AY1414" s="215"/>
      <c r="AZ1414" s="131"/>
      <c r="BA1414" s="131"/>
      <c r="BB1414" s="131"/>
      <c r="BC1414" s="223"/>
      <c r="BD1414" s="223"/>
      <c r="BE1414" s="223"/>
      <c r="BF1414" s="151"/>
      <c r="BG1414" s="151"/>
      <c r="BH1414" s="151"/>
      <c r="BI1414" s="151"/>
      <c r="BJ1414" s="151"/>
      <c r="BK1414" s="151"/>
      <c r="BL1414" s="151"/>
      <c r="BM1414" s="151"/>
      <c r="BN1414" s="208"/>
      <c r="BO1414" s="92"/>
      <c r="BP1414" s="92"/>
      <c r="BQ1414" s="92"/>
      <c r="BR1414" s="92"/>
      <c r="BS1414" s="92"/>
      <c r="BT1414" s="92"/>
      <c r="BU1414" s="208"/>
      <c r="BV1414" s="315"/>
    </row>
    <row r="1415" spans="6:74"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315"/>
      <c r="AU1415" s="208"/>
      <c r="AV1415" s="92"/>
      <c r="AW1415" s="92"/>
      <c r="AX1415" s="315"/>
      <c r="AY1415" s="215"/>
      <c r="AZ1415" s="131"/>
      <c r="BA1415" s="131"/>
      <c r="BB1415" s="131"/>
      <c r="BC1415" s="223"/>
      <c r="BD1415" s="223"/>
      <c r="BE1415" s="223"/>
      <c r="BF1415" s="151"/>
      <c r="BG1415" s="151"/>
      <c r="BH1415" s="151"/>
      <c r="BI1415" s="151"/>
      <c r="BJ1415" s="151"/>
      <c r="BK1415" s="151"/>
      <c r="BL1415" s="151"/>
      <c r="BM1415" s="151"/>
      <c r="BN1415" s="208"/>
      <c r="BO1415" s="92"/>
      <c r="BP1415" s="92"/>
      <c r="BQ1415" s="92"/>
      <c r="BR1415" s="92"/>
      <c r="BS1415" s="92"/>
      <c r="BT1415" s="92"/>
      <c r="BU1415" s="208"/>
      <c r="BV1415" s="315"/>
    </row>
    <row r="1416" spans="6:74"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315"/>
      <c r="AU1416" s="208"/>
      <c r="AV1416" s="92"/>
      <c r="AW1416" s="92"/>
      <c r="AX1416" s="315"/>
      <c r="AY1416" s="215"/>
      <c r="AZ1416" s="131"/>
      <c r="BA1416" s="131"/>
      <c r="BB1416" s="131"/>
      <c r="BC1416" s="223"/>
      <c r="BD1416" s="223"/>
      <c r="BE1416" s="223"/>
      <c r="BF1416" s="151"/>
      <c r="BG1416" s="151"/>
      <c r="BH1416" s="151"/>
      <c r="BI1416" s="151"/>
      <c r="BJ1416" s="151"/>
      <c r="BK1416" s="151"/>
      <c r="BL1416" s="151"/>
      <c r="BM1416" s="151"/>
      <c r="BN1416" s="208"/>
      <c r="BO1416" s="92"/>
      <c r="BP1416" s="92"/>
      <c r="BQ1416" s="92"/>
      <c r="BR1416" s="92"/>
      <c r="BS1416" s="92"/>
      <c r="BT1416" s="92"/>
      <c r="BU1416" s="208"/>
      <c r="BV1416" s="315"/>
    </row>
    <row r="1417" spans="6:74"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315"/>
      <c r="AU1417" s="208"/>
      <c r="AV1417" s="92"/>
      <c r="AW1417" s="92"/>
      <c r="AX1417" s="315"/>
      <c r="AY1417" s="215"/>
      <c r="AZ1417" s="131"/>
      <c r="BA1417" s="131"/>
      <c r="BB1417" s="131"/>
      <c r="BC1417" s="223"/>
      <c r="BD1417" s="223"/>
      <c r="BE1417" s="223"/>
      <c r="BF1417" s="151"/>
      <c r="BG1417" s="151"/>
      <c r="BH1417" s="151"/>
      <c r="BI1417" s="151"/>
      <c r="BJ1417" s="151"/>
      <c r="BK1417" s="151"/>
      <c r="BL1417" s="151"/>
      <c r="BM1417" s="151"/>
      <c r="BN1417" s="208"/>
      <c r="BO1417" s="92"/>
      <c r="BP1417" s="92"/>
      <c r="BQ1417" s="92"/>
      <c r="BR1417" s="92"/>
      <c r="BS1417" s="92"/>
      <c r="BT1417" s="92"/>
      <c r="BU1417" s="208"/>
      <c r="BV1417" s="315"/>
    </row>
    <row r="1418" spans="6:74"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315"/>
      <c r="AU1418" s="208"/>
      <c r="AV1418" s="92"/>
      <c r="AW1418" s="92"/>
      <c r="AX1418" s="315"/>
      <c r="AY1418" s="215"/>
      <c r="AZ1418" s="131"/>
      <c r="BA1418" s="131"/>
      <c r="BB1418" s="131"/>
      <c r="BC1418" s="223"/>
      <c r="BD1418" s="223"/>
      <c r="BE1418" s="223"/>
      <c r="BF1418" s="151"/>
      <c r="BG1418" s="151"/>
      <c r="BH1418" s="151"/>
      <c r="BI1418" s="151"/>
      <c r="BJ1418" s="151"/>
      <c r="BK1418" s="151"/>
      <c r="BL1418" s="151"/>
      <c r="BM1418" s="151"/>
      <c r="BN1418" s="208"/>
      <c r="BO1418" s="92"/>
      <c r="BP1418" s="92"/>
      <c r="BQ1418" s="92"/>
      <c r="BR1418" s="92"/>
      <c r="BS1418" s="92"/>
      <c r="BT1418" s="92"/>
      <c r="BU1418" s="208"/>
      <c r="BV1418" s="315"/>
    </row>
    <row r="1419" spans="6:74"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315"/>
      <c r="AU1419" s="208"/>
      <c r="AV1419" s="92"/>
      <c r="AW1419" s="92"/>
      <c r="AX1419" s="315"/>
      <c r="AY1419" s="215"/>
      <c r="AZ1419" s="131"/>
      <c r="BA1419" s="131"/>
      <c r="BB1419" s="131"/>
      <c r="BC1419" s="223"/>
      <c r="BD1419" s="223"/>
      <c r="BE1419" s="223"/>
      <c r="BF1419" s="151"/>
      <c r="BG1419" s="151"/>
      <c r="BH1419" s="151"/>
      <c r="BI1419" s="151"/>
      <c r="BJ1419" s="151"/>
      <c r="BK1419" s="151"/>
      <c r="BL1419" s="151"/>
      <c r="BM1419" s="151"/>
      <c r="BN1419" s="208"/>
      <c r="BO1419" s="92"/>
      <c r="BP1419" s="92"/>
      <c r="BQ1419" s="92"/>
      <c r="BR1419" s="92"/>
      <c r="BS1419" s="92"/>
      <c r="BT1419" s="92"/>
      <c r="BU1419" s="208"/>
      <c r="BV1419" s="315"/>
    </row>
    <row r="1420" spans="6:74"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315"/>
      <c r="AU1420" s="208"/>
      <c r="AV1420" s="92"/>
      <c r="AW1420" s="92"/>
      <c r="AX1420" s="315"/>
      <c r="AY1420" s="215"/>
      <c r="AZ1420" s="131"/>
      <c r="BA1420" s="131"/>
      <c r="BB1420" s="131"/>
      <c r="BC1420" s="223"/>
      <c r="BD1420" s="223"/>
      <c r="BE1420" s="223"/>
      <c r="BF1420" s="151"/>
      <c r="BG1420" s="151"/>
      <c r="BH1420" s="151"/>
      <c r="BI1420" s="151"/>
      <c r="BJ1420" s="151"/>
      <c r="BK1420" s="151"/>
      <c r="BL1420" s="151"/>
      <c r="BM1420" s="151"/>
      <c r="BN1420" s="208"/>
      <c r="BO1420" s="92"/>
      <c r="BP1420" s="92"/>
      <c r="BQ1420" s="92"/>
      <c r="BR1420" s="92"/>
      <c r="BS1420" s="92"/>
      <c r="BT1420" s="92"/>
      <c r="BU1420" s="208"/>
      <c r="BV1420" s="315"/>
    </row>
    <row r="1421" spans="6:74"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315"/>
      <c r="AU1421" s="208"/>
      <c r="AV1421" s="92"/>
      <c r="AW1421" s="92"/>
      <c r="AX1421" s="315"/>
      <c r="AY1421" s="215"/>
      <c r="AZ1421" s="131"/>
      <c r="BA1421" s="131"/>
      <c r="BB1421" s="131"/>
      <c r="BC1421" s="223"/>
      <c r="BD1421" s="223"/>
      <c r="BE1421" s="223"/>
      <c r="BF1421" s="151"/>
      <c r="BG1421" s="151"/>
      <c r="BH1421" s="151"/>
      <c r="BI1421" s="151"/>
      <c r="BJ1421" s="151"/>
      <c r="BK1421" s="151"/>
      <c r="BL1421" s="151"/>
      <c r="BM1421" s="151"/>
      <c r="BN1421" s="208"/>
      <c r="BO1421" s="92"/>
      <c r="BP1421" s="92"/>
      <c r="BQ1421" s="92"/>
      <c r="BR1421" s="92"/>
      <c r="BS1421" s="92"/>
      <c r="BT1421" s="92"/>
      <c r="BU1421" s="208"/>
      <c r="BV1421" s="315"/>
    </row>
    <row r="1422" spans="6:74"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315"/>
      <c r="AU1422" s="208"/>
      <c r="AV1422" s="92"/>
      <c r="AW1422" s="92"/>
      <c r="AX1422" s="315"/>
      <c r="AY1422" s="215"/>
      <c r="AZ1422" s="131"/>
      <c r="BA1422" s="131"/>
      <c r="BB1422" s="131"/>
      <c r="BC1422" s="223"/>
      <c r="BD1422" s="223"/>
      <c r="BE1422" s="223"/>
      <c r="BF1422" s="151"/>
      <c r="BG1422" s="151"/>
      <c r="BH1422" s="151"/>
      <c r="BI1422" s="151"/>
      <c r="BJ1422" s="151"/>
      <c r="BK1422" s="151"/>
      <c r="BL1422" s="151"/>
      <c r="BM1422" s="151"/>
      <c r="BN1422" s="208"/>
      <c r="BO1422" s="92"/>
      <c r="BP1422" s="92"/>
      <c r="BQ1422" s="92"/>
      <c r="BR1422" s="92"/>
      <c r="BS1422" s="92"/>
      <c r="BT1422" s="92"/>
      <c r="BU1422" s="208"/>
      <c r="BV1422" s="315"/>
    </row>
    <row r="1423" spans="6:74"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315"/>
      <c r="AU1423" s="208"/>
      <c r="AV1423" s="92"/>
      <c r="AW1423" s="92"/>
      <c r="AX1423" s="315"/>
      <c r="AY1423" s="215"/>
      <c r="AZ1423" s="131"/>
      <c r="BA1423" s="131"/>
      <c r="BB1423" s="131"/>
      <c r="BC1423" s="223"/>
      <c r="BD1423" s="223"/>
      <c r="BE1423" s="223"/>
      <c r="BF1423" s="151"/>
      <c r="BG1423" s="151"/>
      <c r="BH1423" s="151"/>
      <c r="BI1423" s="151"/>
      <c r="BJ1423" s="151"/>
      <c r="BK1423" s="151"/>
      <c r="BL1423" s="151"/>
      <c r="BM1423" s="151"/>
      <c r="BN1423" s="208"/>
      <c r="BO1423" s="92"/>
      <c r="BP1423" s="92"/>
      <c r="BQ1423" s="92"/>
      <c r="BR1423" s="92"/>
      <c r="BS1423" s="92"/>
      <c r="BT1423" s="92"/>
      <c r="BU1423" s="208"/>
      <c r="BV1423" s="315"/>
    </row>
    <row r="1424" spans="6:74"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315"/>
      <c r="AU1424" s="208"/>
      <c r="AV1424" s="92"/>
      <c r="AW1424" s="92"/>
      <c r="AX1424" s="315"/>
      <c r="AY1424" s="215"/>
      <c r="AZ1424" s="131"/>
      <c r="BA1424" s="131"/>
      <c r="BB1424" s="131"/>
      <c r="BC1424" s="223"/>
      <c r="BD1424" s="223"/>
      <c r="BE1424" s="223"/>
      <c r="BF1424" s="151"/>
      <c r="BG1424" s="151"/>
      <c r="BH1424" s="151"/>
      <c r="BI1424" s="151"/>
      <c r="BJ1424" s="151"/>
      <c r="BK1424" s="151"/>
      <c r="BL1424" s="151"/>
      <c r="BM1424" s="151"/>
      <c r="BN1424" s="208"/>
      <c r="BO1424" s="92"/>
      <c r="BP1424" s="92"/>
      <c r="BQ1424" s="92"/>
      <c r="BR1424" s="92"/>
      <c r="BS1424" s="92"/>
      <c r="BT1424" s="92"/>
      <c r="BU1424" s="208"/>
      <c r="BV1424" s="315"/>
    </row>
    <row r="1425" spans="6:74"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315"/>
      <c r="AU1425" s="208"/>
      <c r="AV1425" s="92"/>
      <c r="AW1425" s="92"/>
      <c r="AX1425" s="315"/>
      <c r="AY1425" s="215"/>
      <c r="AZ1425" s="131"/>
      <c r="BA1425" s="131"/>
      <c r="BB1425" s="131"/>
      <c r="BC1425" s="223"/>
      <c r="BD1425" s="223"/>
      <c r="BE1425" s="223"/>
      <c r="BF1425" s="151"/>
      <c r="BG1425" s="151"/>
      <c r="BH1425" s="151"/>
      <c r="BI1425" s="151"/>
      <c r="BJ1425" s="151"/>
      <c r="BK1425" s="151"/>
      <c r="BL1425" s="151"/>
      <c r="BM1425" s="151"/>
      <c r="BN1425" s="208"/>
      <c r="BO1425" s="92"/>
      <c r="BP1425" s="92"/>
      <c r="BQ1425" s="92"/>
      <c r="BR1425" s="92"/>
      <c r="BS1425" s="92"/>
      <c r="BT1425" s="92"/>
      <c r="BU1425" s="208"/>
      <c r="BV1425" s="315"/>
    </row>
    <row r="1426" spans="6:74"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315"/>
      <c r="AU1426" s="208"/>
      <c r="AV1426" s="92"/>
      <c r="AW1426" s="92"/>
      <c r="AX1426" s="315"/>
      <c r="AY1426" s="215"/>
      <c r="AZ1426" s="131"/>
      <c r="BA1426" s="131"/>
      <c r="BB1426" s="131"/>
      <c r="BC1426" s="223"/>
      <c r="BD1426" s="223"/>
      <c r="BE1426" s="223"/>
      <c r="BF1426" s="151"/>
      <c r="BG1426" s="151"/>
      <c r="BH1426" s="151"/>
      <c r="BI1426" s="151"/>
      <c r="BJ1426" s="151"/>
      <c r="BK1426" s="151"/>
      <c r="BL1426" s="151"/>
      <c r="BM1426" s="151"/>
      <c r="BN1426" s="208"/>
      <c r="BO1426" s="92"/>
      <c r="BP1426" s="92"/>
      <c r="BQ1426" s="92"/>
      <c r="BR1426" s="92"/>
      <c r="BS1426" s="92"/>
      <c r="BT1426" s="92"/>
      <c r="BU1426" s="208"/>
      <c r="BV1426" s="315"/>
    </row>
    <row r="1427" spans="6:74"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315"/>
      <c r="AU1427" s="208"/>
      <c r="AV1427" s="92"/>
      <c r="AW1427" s="92"/>
      <c r="AX1427" s="315"/>
      <c r="AY1427" s="215"/>
      <c r="AZ1427" s="131"/>
      <c r="BA1427" s="131"/>
      <c r="BB1427" s="131"/>
      <c r="BC1427" s="223"/>
      <c r="BD1427" s="223"/>
      <c r="BE1427" s="223"/>
      <c r="BF1427" s="151"/>
      <c r="BG1427" s="151"/>
      <c r="BH1427" s="151"/>
      <c r="BI1427" s="151"/>
      <c r="BJ1427" s="151"/>
      <c r="BK1427" s="151"/>
      <c r="BL1427" s="151"/>
      <c r="BM1427" s="151"/>
      <c r="BN1427" s="208"/>
      <c r="BO1427" s="92"/>
      <c r="BP1427" s="92"/>
      <c r="BQ1427" s="92"/>
      <c r="BR1427" s="92"/>
      <c r="BS1427" s="92"/>
      <c r="BT1427" s="92"/>
      <c r="BU1427" s="208"/>
      <c r="BV1427" s="315"/>
    </row>
    <row r="1428" spans="6:74"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315"/>
      <c r="AU1428" s="208"/>
      <c r="AV1428" s="92"/>
      <c r="AW1428" s="92"/>
      <c r="AX1428" s="315"/>
      <c r="AY1428" s="215"/>
      <c r="AZ1428" s="131"/>
      <c r="BA1428" s="131"/>
      <c r="BB1428" s="131"/>
      <c r="BC1428" s="223"/>
      <c r="BD1428" s="223"/>
      <c r="BE1428" s="223"/>
      <c r="BF1428" s="151"/>
      <c r="BG1428" s="151"/>
      <c r="BH1428" s="151"/>
      <c r="BI1428" s="151"/>
      <c r="BJ1428" s="151"/>
      <c r="BK1428" s="151"/>
      <c r="BL1428" s="151"/>
      <c r="BM1428" s="151"/>
      <c r="BN1428" s="208"/>
      <c r="BO1428" s="92"/>
      <c r="BP1428" s="92"/>
      <c r="BQ1428" s="92"/>
      <c r="BR1428" s="92"/>
      <c r="BS1428" s="92"/>
      <c r="BT1428" s="92"/>
      <c r="BU1428" s="208"/>
      <c r="BV1428" s="315"/>
    </row>
    <row r="1429" spans="6:74"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315"/>
      <c r="AU1429" s="208"/>
      <c r="AV1429" s="92"/>
      <c r="AW1429" s="92"/>
      <c r="AX1429" s="315"/>
      <c r="AY1429" s="215"/>
      <c r="AZ1429" s="131"/>
      <c r="BA1429" s="131"/>
      <c r="BB1429" s="131"/>
      <c r="BC1429" s="223"/>
      <c r="BD1429" s="223"/>
      <c r="BE1429" s="223"/>
      <c r="BF1429" s="151"/>
      <c r="BG1429" s="151"/>
      <c r="BH1429" s="151"/>
      <c r="BI1429" s="151"/>
      <c r="BJ1429" s="151"/>
      <c r="BK1429" s="151"/>
      <c r="BL1429" s="151"/>
      <c r="BM1429" s="151"/>
      <c r="BN1429" s="208"/>
      <c r="BO1429" s="92"/>
      <c r="BP1429" s="92"/>
      <c r="BQ1429" s="92"/>
      <c r="BR1429" s="92"/>
      <c r="BS1429" s="92"/>
      <c r="BT1429" s="92"/>
      <c r="BU1429" s="208"/>
      <c r="BV1429" s="315"/>
    </row>
    <row r="1430" spans="6:74"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315"/>
      <c r="AU1430" s="208"/>
      <c r="AV1430" s="92"/>
      <c r="AW1430" s="92"/>
      <c r="AX1430" s="315"/>
      <c r="AY1430" s="215"/>
      <c r="AZ1430" s="131"/>
      <c r="BA1430" s="131"/>
      <c r="BB1430" s="131"/>
      <c r="BC1430" s="223"/>
      <c r="BD1430" s="223"/>
      <c r="BE1430" s="223"/>
      <c r="BF1430" s="151"/>
      <c r="BG1430" s="151"/>
      <c r="BH1430" s="151"/>
      <c r="BI1430" s="151"/>
      <c r="BJ1430" s="151"/>
      <c r="BK1430" s="151"/>
      <c r="BL1430" s="151"/>
      <c r="BM1430" s="151"/>
      <c r="BN1430" s="208"/>
      <c r="BO1430" s="92"/>
      <c r="BP1430" s="92"/>
      <c r="BQ1430" s="92"/>
      <c r="BR1430" s="92"/>
      <c r="BS1430" s="92"/>
      <c r="BT1430" s="92"/>
      <c r="BU1430" s="208"/>
      <c r="BV1430" s="315"/>
    </row>
    <row r="1431" spans="6:74"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315"/>
      <c r="AU1431" s="208"/>
      <c r="AV1431" s="92"/>
      <c r="AW1431" s="92"/>
      <c r="AX1431" s="315"/>
      <c r="AY1431" s="215"/>
      <c r="AZ1431" s="131"/>
      <c r="BA1431" s="131"/>
      <c r="BB1431" s="131"/>
      <c r="BC1431" s="223"/>
      <c r="BD1431" s="223"/>
      <c r="BE1431" s="223"/>
      <c r="BF1431" s="151"/>
      <c r="BG1431" s="151"/>
      <c r="BH1431" s="151"/>
      <c r="BI1431" s="151"/>
      <c r="BJ1431" s="151"/>
      <c r="BK1431" s="151"/>
      <c r="BL1431" s="151"/>
      <c r="BM1431" s="151"/>
      <c r="BN1431" s="208"/>
      <c r="BO1431" s="92"/>
      <c r="BP1431" s="92"/>
      <c r="BQ1431" s="92"/>
      <c r="BR1431" s="92"/>
      <c r="BS1431" s="92"/>
      <c r="BT1431" s="92"/>
      <c r="BU1431" s="208"/>
      <c r="BV1431" s="315"/>
    </row>
    <row r="1432" spans="6:74"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315"/>
      <c r="AU1432" s="208"/>
      <c r="AV1432" s="92"/>
      <c r="AW1432" s="92"/>
      <c r="AX1432" s="315"/>
      <c r="AY1432" s="215"/>
      <c r="AZ1432" s="131"/>
      <c r="BA1432" s="131"/>
      <c r="BB1432" s="131"/>
      <c r="BC1432" s="223"/>
      <c r="BD1432" s="223"/>
      <c r="BE1432" s="223"/>
      <c r="BF1432" s="151"/>
      <c r="BG1432" s="151"/>
      <c r="BH1432" s="151"/>
      <c r="BI1432" s="151"/>
      <c r="BJ1432" s="151"/>
      <c r="BK1432" s="151"/>
      <c r="BL1432" s="151"/>
      <c r="BM1432" s="151"/>
      <c r="BN1432" s="208"/>
      <c r="BO1432" s="92"/>
      <c r="BP1432" s="92"/>
      <c r="BQ1432" s="92"/>
      <c r="BR1432" s="92"/>
      <c r="BS1432" s="92"/>
      <c r="BT1432" s="92"/>
      <c r="BU1432" s="208"/>
      <c r="BV1432" s="315"/>
    </row>
    <row r="1433" spans="6:74"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315"/>
      <c r="AU1433" s="208"/>
      <c r="AV1433" s="92"/>
      <c r="AW1433" s="92"/>
      <c r="AX1433" s="315"/>
      <c r="AY1433" s="215"/>
      <c r="AZ1433" s="131"/>
      <c r="BA1433" s="131"/>
      <c r="BB1433" s="131"/>
      <c r="BC1433" s="223"/>
      <c r="BD1433" s="223"/>
      <c r="BE1433" s="223"/>
      <c r="BF1433" s="151"/>
      <c r="BG1433" s="151"/>
      <c r="BH1433" s="151"/>
      <c r="BI1433" s="151"/>
      <c r="BJ1433" s="151"/>
      <c r="BK1433" s="151"/>
      <c r="BL1433" s="151"/>
      <c r="BM1433" s="151"/>
      <c r="BN1433" s="208"/>
      <c r="BO1433" s="92"/>
      <c r="BP1433" s="92"/>
      <c r="BQ1433" s="92"/>
      <c r="BR1433" s="92"/>
      <c r="BS1433" s="92"/>
      <c r="BT1433" s="92"/>
      <c r="BU1433" s="208"/>
      <c r="BV1433" s="315"/>
    </row>
    <row r="1434" spans="6:74"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315"/>
      <c r="AU1434" s="208"/>
      <c r="AV1434" s="92"/>
      <c r="AW1434" s="92"/>
      <c r="AX1434" s="315"/>
      <c r="AY1434" s="215"/>
      <c r="AZ1434" s="131"/>
      <c r="BA1434" s="131"/>
      <c r="BB1434" s="131"/>
      <c r="BC1434" s="223"/>
      <c r="BD1434" s="223"/>
      <c r="BE1434" s="223"/>
      <c r="BF1434" s="151"/>
      <c r="BG1434" s="151"/>
      <c r="BH1434" s="151"/>
      <c r="BI1434" s="151"/>
      <c r="BJ1434" s="151"/>
      <c r="BK1434" s="151"/>
      <c r="BL1434" s="151"/>
      <c r="BM1434" s="151"/>
      <c r="BN1434" s="208"/>
      <c r="BO1434" s="92"/>
      <c r="BP1434" s="92"/>
      <c r="BQ1434" s="92"/>
      <c r="BR1434" s="92"/>
      <c r="BS1434" s="92"/>
      <c r="BT1434" s="92"/>
      <c r="BU1434" s="208"/>
      <c r="BV1434" s="315"/>
    </row>
    <row r="1435" spans="6:74"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315"/>
      <c r="AU1435" s="208"/>
      <c r="AV1435" s="92"/>
      <c r="AW1435" s="92"/>
      <c r="AX1435" s="315"/>
      <c r="AY1435" s="215"/>
      <c r="AZ1435" s="131"/>
      <c r="BA1435" s="131"/>
      <c r="BB1435" s="131"/>
      <c r="BC1435" s="223"/>
      <c r="BD1435" s="223"/>
      <c r="BE1435" s="223"/>
      <c r="BF1435" s="151"/>
      <c r="BG1435" s="151"/>
      <c r="BH1435" s="151"/>
      <c r="BI1435" s="151"/>
      <c r="BJ1435" s="151"/>
      <c r="BK1435" s="151"/>
      <c r="BL1435" s="151"/>
      <c r="BM1435" s="151"/>
      <c r="BN1435" s="208"/>
      <c r="BO1435" s="92"/>
      <c r="BP1435" s="92"/>
      <c r="BQ1435" s="92"/>
      <c r="BR1435" s="92"/>
      <c r="BS1435" s="92"/>
      <c r="BT1435" s="92"/>
      <c r="BU1435" s="208"/>
      <c r="BV1435" s="315"/>
    </row>
    <row r="1436" spans="6:74"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315"/>
      <c r="AU1436" s="208"/>
      <c r="AV1436" s="92"/>
      <c r="AW1436" s="92"/>
      <c r="AX1436" s="315"/>
      <c r="AY1436" s="215"/>
      <c r="AZ1436" s="131"/>
      <c r="BA1436" s="131"/>
      <c r="BB1436" s="131"/>
      <c r="BC1436" s="223"/>
      <c r="BD1436" s="223"/>
      <c r="BE1436" s="223"/>
      <c r="BF1436" s="151"/>
      <c r="BG1436" s="151"/>
      <c r="BH1436" s="151"/>
      <c r="BI1436" s="151"/>
      <c r="BJ1436" s="151"/>
      <c r="BK1436" s="151"/>
      <c r="BL1436" s="151"/>
      <c r="BM1436" s="151"/>
      <c r="BN1436" s="208"/>
      <c r="BO1436" s="92"/>
      <c r="BP1436" s="92"/>
      <c r="BQ1436" s="92"/>
      <c r="BR1436" s="92"/>
      <c r="BS1436" s="92"/>
      <c r="BT1436" s="92"/>
      <c r="BU1436" s="208"/>
      <c r="BV1436" s="315"/>
    </row>
    <row r="1437" spans="6:74"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315"/>
      <c r="AU1437" s="208"/>
      <c r="AV1437" s="92"/>
      <c r="AW1437" s="92"/>
      <c r="AX1437" s="315"/>
      <c r="AY1437" s="215"/>
      <c r="AZ1437" s="131"/>
      <c r="BA1437" s="131"/>
      <c r="BB1437" s="131"/>
      <c r="BC1437" s="223"/>
      <c r="BD1437" s="223"/>
      <c r="BE1437" s="223"/>
      <c r="BF1437" s="151"/>
      <c r="BG1437" s="151"/>
      <c r="BH1437" s="151"/>
      <c r="BI1437" s="151"/>
      <c r="BJ1437" s="151"/>
      <c r="BK1437" s="151"/>
      <c r="BL1437" s="151"/>
      <c r="BM1437" s="151"/>
      <c r="BN1437" s="208"/>
      <c r="BO1437" s="92"/>
      <c r="BP1437" s="92"/>
      <c r="BQ1437" s="92"/>
      <c r="BR1437" s="92"/>
      <c r="BS1437" s="92"/>
      <c r="BT1437" s="92"/>
      <c r="BU1437" s="208"/>
      <c r="BV1437" s="315"/>
    </row>
    <row r="1438" spans="6:74"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315"/>
      <c r="AU1438" s="208"/>
      <c r="AV1438" s="92"/>
      <c r="AW1438" s="92"/>
      <c r="AX1438" s="315"/>
      <c r="AY1438" s="215"/>
      <c r="AZ1438" s="131"/>
      <c r="BA1438" s="131"/>
      <c r="BB1438" s="131"/>
      <c r="BC1438" s="223"/>
      <c r="BD1438" s="223"/>
      <c r="BE1438" s="223"/>
      <c r="BF1438" s="151"/>
      <c r="BG1438" s="151"/>
      <c r="BH1438" s="151"/>
      <c r="BI1438" s="151"/>
      <c r="BJ1438" s="151"/>
      <c r="BK1438" s="151"/>
      <c r="BL1438" s="151"/>
      <c r="BM1438" s="151"/>
      <c r="BN1438" s="208"/>
      <c r="BO1438" s="92"/>
      <c r="BP1438" s="92"/>
      <c r="BQ1438" s="92"/>
      <c r="BR1438" s="92"/>
      <c r="BS1438" s="92"/>
      <c r="BT1438" s="92"/>
      <c r="BU1438" s="208"/>
      <c r="BV1438" s="315"/>
    </row>
    <row r="1439" spans="6:74"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315"/>
      <c r="AU1439" s="208"/>
      <c r="AV1439" s="92"/>
      <c r="AW1439" s="92"/>
      <c r="AX1439" s="315"/>
      <c r="AY1439" s="215"/>
      <c r="AZ1439" s="131"/>
      <c r="BA1439" s="131"/>
      <c r="BB1439" s="131"/>
      <c r="BC1439" s="223"/>
      <c r="BD1439" s="223"/>
      <c r="BE1439" s="223"/>
      <c r="BF1439" s="151"/>
      <c r="BG1439" s="151"/>
      <c r="BH1439" s="151"/>
      <c r="BI1439" s="151"/>
      <c r="BJ1439" s="151"/>
      <c r="BK1439" s="151"/>
      <c r="BL1439" s="151"/>
      <c r="BM1439" s="151"/>
      <c r="BN1439" s="208"/>
      <c r="BO1439" s="92"/>
      <c r="BP1439" s="92"/>
      <c r="BQ1439" s="92"/>
      <c r="BR1439" s="92"/>
      <c r="BS1439" s="92"/>
      <c r="BT1439" s="92"/>
      <c r="BU1439" s="208"/>
      <c r="BV1439" s="315"/>
    </row>
    <row r="1440" spans="6:74"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315"/>
      <c r="AU1440" s="208"/>
      <c r="AV1440" s="92"/>
      <c r="AW1440" s="92"/>
      <c r="AX1440" s="315"/>
      <c r="AY1440" s="215"/>
      <c r="AZ1440" s="131"/>
      <c r="BA1440" s="131"/>
      <c r="BB1440" s="131"/>
      <c r="BC1440" s="223"/>
      <c r="BD1440" s="223"/>
      <c r="BE1440" s="223"/>
      <c r="BF1440" s="151"/>
      <c r="BG1440" s="151"/>
      <c r="BH1440" s="151"/>
      <c r="BI1440" s="151"/>
      <c r="BJ1440" s="151"/>
      <c r="BK1440" s="151"/>
      <c r="BL1440" s="151"/>
      <c r="BM1440" s="151"/>
      <c r="BN1440" s="208"/>
      <c r="BO1440" s="92"/>
      <c r="BP1440" s="92"/>
      <c r="BQ1440" s="92"/>
      <c r="BR1440" s="92"/>
      <c r="BS1440" s="92"/>
      <c r="BT1440" s="92"/>
      <c r="BU1440" s="208"/>
      <c r="BV1440" s="315"/>
    </row>
    <row r="1441" spans="6:74"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315"/>
      <c r="AU1441" s="208"/>
      <c r="AV1441" s="92"/>
      <c r="AW1441" s="92"/>
      <c r="AX1441" s="315"/>
      <c r="AY1441" s="215"/>
      <c r="AZ1441" s="131"/>
      <c r="BA1441" s="131"/>
      <c r="BB1441" s="131"/>
      <c r="BC1441" s="223"/>
      <c r="BD1441" s="223"/>
      <c r="BE1441" s="223"/>
      <c r="BF1441" s="151"/>
      <c r="BG1441" s="151"/>
      <c r="BH1441" s="151"/>
      <c r="BI1441" s="151"/>
      <c r="BJ1441" s="151"/>
      <c r="BK1441" s="151"/>
      <c r="BL1441" s="151"/>
      <c r="BM1441" s="151"/>
      <c r="BN1441" s="208"/>
      <c r="BO1441" s="92"/>
      <c r="BP1441" s="92"/>
      <c r="BQ1441" s="92"/>
      <c r="BR1441" s="92"/>
      <c r="BS1441" s="92"/>
      <c r="BT1441" s="92"/>
      <c r="BU1441" s="208"/>
      <c r="BV1441" s="315"/>
    </row>
    <row r="1442" spans="6:74"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315"/>
      <c r="AU1442" s="208"/>
      <c r="AV1442" s="92"/>
      <c r="AW1442" s="92"/>
      <c r="AX1442" s="315"/>
      <c r="AY1442" s="215"/>
      <c r="AZ1442" s="131"/>
      <c r="BA1442" s="131"/>
      <c r="BB1442" s="131"/>
      <c r="BC1442" s="223"/>
      <c r="BD1442" s="223"/>
      <c r="BE1442" s="223"/>
      <c r="BF1442" s="151"/>
      <c r="BG1442" s="151"/>
      <c r="BH1442" s="151"/>
      <c r="BI1442" s="151"/>
      <c r="BJ1442" s="151"/>
      <c r="BK1442" s="151"/>
      <c r="BL1442" s="151"/>
      <c r="BM1442" s="151"/>
      <c r="BN1442" s="208"/>
      <c r="BO1442" s="92"/>
      <c r="BP1442" s="92"/>
      <c r="BQ1442" s="92"/>
      <c r="BR1442" s="92"/>
      <c r="BS1442" s="92"/>
      <c r="BT1442" s="92"/>
      <c r="BU1442" s="208"/>
      <c r="BV1442" s="315"/>
    </row>
    <row r="1443" spans="6:74"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315"/>
      <c r="AU1443" s="208"/>
      <c r="AV1443" s="92"/>
      <c r="AW1443" s="92"/>
      <c r="AX1443" s="315"/>
      <c r="AY1443" s="215"/>
      <c r="AZ1443" s="131"/>
      <c r="BA1443" s="131"/>
      <c r="BB1443" s="131"/>
      <c r="BC1443" s="223"/>
      <c r="BD1443" s="223"/>
      <c r="BE1443" s="223"/>
      <c r="BF1443" s="151"/>
      <c r="BG1443" s="151"/>
      <c r="BH1443" s="151"/>
      <c r="BI1443" s="151"/>
      <c r="BJ1443" s="151"/>
      <c r="BK1443" s="151"/>
      <c r="BL1443" s="151"/>
      <c r="BM1443" s="151"/>
      <c r="BN1443" s="208"/>
      <c r="BO1443" s="92"/>
      <c r="BP1443" s="92"/>
      <c r="BQ1443" s="92"/>
      <c r="BR1443" s="92"/>
      <c r="BS1443" s="92"/>
      <c r="BT1443" s="92"/>
      <c r="BU1443" s="208"/>
      <c r="BV1443" s="315"/>
    </row>
    <row r="1444" spans="6:74"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315"/>
      <c r="AU1444" s="208"/>
      <c r="AV1444" s="92"/>
      <c r="AW1444" s="92"/>
      <c r="AX1444" s="315"/>
      <c r="AY1444" s="215"/>
      <c r="AZ1444" s="131"/>
      <c r="BA1444" s="131"/>
      <c r="BB1444" s="131"/>
      <c r="BC1444" s="223"/>
      <c r="BD1444" s="223"/>
      <c r="BE1444" s="223"/>
      <c r="BF1444" s="151"/>
      <c r="BG1444" s="151"/>
      <c r="BH1444" s="151"/>
      <c r="BI1444" s="151"/>
      <c r="BJ1444" s="151"/>
      <c r="BK1444" s="151"/>
      <c r="BL1444" s="151"/>
      <c r="BM1444" s="151"/>
      <c r="BN1444" s="208"/>
      <c r="BO1444" s="92"/>
      <c r="BP1444" s="92"/>
      <c r="BQ1444" s="92"/>
      <c r="BR1444" s="92"/>
      <c r="BS1444" s="92"/>
      <c r="BT1444" s="92"/>
      <c r="BU1444" s="208"/>
      <c r="BV1444" s="315"/>
    </row>
    <row r="1445" spans="6:74"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315"/>
      <c r="AU1445" s="208"/>
      <c r="AV1445" s="92"/>
      <c r="AW1445" s="92"/>
      <c r="AX1445" s="315"/>
      <c r="AY1445" s="215"/>
      <c r="AZ1445" s="131"/>
      <c r="BA1445" s="131"/>
      <c r="BB1445" s="131"/>
      <c r="BC1445" s="223"/>
      <c r="BD1445" s="223"/>
      <c r="BE1445" s="223"/>
      <c r="BF1445" s="151"/>
      <c r="BG1445" s="151"/>
      <c r="BH1445" s="151"/>
      <c r="BI1445" s="151"/>
      <c r="BJ1445" s="151"/>
      <c r="BK1445" s="151"/>
      <c r="BL1445" s="151"/>
      <c r="BM1445" s="151"/>
      <c r="BN1445" s="208"/>
      <c r="BO1445" s="92"/>
      <c r="BP1445" s="92"/>
      <c r="BQ1445" s="92"/>
      <c r="BR1445" s="92"/>
      <c r="BS1445" s="92"/>
      <c r="BT1445" s="92"/>
      <c r="BU1445" s="208"/>
      <c r="BV1445" s="315"/>
    </row>
    <row r="1446" spans="6:74"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315"/>
      <c r="AU1446" s="208"/>
      <c r="AV1446" s="92"/>
      <c r="AW1446" s="92"/>
      <c r="AX1446" s="315"/>
      <c r="AY1446" s="215"/>
      <c r="AZ1446" s="131"/>
      <c r="BA1446" s="131"/>
      <c r="BB1446" s="131"/>
      <c r="BC1446" s="223"/>
      <c r="BD1446" s="223"/>
      <c r="BE1446" s="223"/>
      <c r="BF1446" s="151"/>
      <c r="BG1446" s="151"/>
      <c r="BH1446" s="151"/>
      <c r="BI1446" s="151"/>
      <c r="BJ1446" s="151"/>
      <c r="BK1446" s="151"/>
      <c r="BL1446" s="151"/>
      <c r="BM1446" s="151"/>
      <c r="BN1446" s="208"/>
      <c r="BO1446" s="92"/>
      <c r="BP1446" s="92"/>
      <c r="BQ1446" s="92"/>
      <c r="BR1446" s="92"/>
      <c r="BS1446" s="92"/>
      <c r="BT1446" s="92"/>
      <c r="BU1446" s="208"/>
      <c r="BV1446" s="315"/>
    </row>
    <row r="1447" spans="6:74"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315"/>
      <c r="AU1447" s="208"/>
      <c r="AV1447" s="92"/>
      <c r="AW1447" s="92"/>
      <c r="AX1447" s="315"/>
      <c r="AY1447" s="215"/>
      <c r="AZ1447" s="131"/>
      <c r="BA1447" s="131"/>
      <c r="BB1447" s="131"/>
      <c r="BC1447" s="223"/>
      <c r="BD1447" s="223"/>
      <c r="BE1447" s="223"/>
      <c r="BF1447" s="151"/>
      <c r="BG1447" s="151"/>
      <c r="BH1447" s="151"/>
      <c r="BI1447" s="151"/>
      <c r="BJ1447" s="151"/>
      <c r="BK1447" s="151"/>
      <c r="BL1447" s="151"/>
      <c r="BM1447" s="151"/>
      <c r="BN1447" s="208"/>
      <c r="BO1447" s="92"/>
      <c r="BP1447" s="92"/>
      <c r="BQ1447" s="92"/>
      <c r="BR1447" s="92"/>
      <c r="BS1447" s="92"/>
      <c r="BT1447" s="92"/>
      <c r="BU1447" s="208"/>
      <c r="BV1447" s="315"/>
    </row>
    <row r="1448" spans="6:74"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315"/>
      <c r="AU1448" s="208"/>
      <c r="AV1448" s="92"/>
      <c r="AW1448" s="92"/>
      <c r="AX1448" s="315"/>
      <c r="AY1448" s="215"/>
      <c r="AZ1448" s="131"/>
      <c r="BA1448" s="131"/>
      <c r="BB1448" s="131"/>
      <c r="BC1448" s="223"/>
      <c r="BD1448" s="223"/>
      <c r="BE1448" s="223"/>
      <c r="BF1448" s="151"/>
      <c r="BG1448" s="151"/>
      <c r="BH1448" s="151"/>
      <c r="BI1448" s="151"/>
      <c r="BJ1448" s="151"/>
      <c r="BK1448" s="151"/>
      <c r="BL1448" s="151"/>
      <c r="BM1448" s="151"/>
      <c r="BN1448" s="208"/>
      <c r="BO1448" s="92"/>
      <c r="BP1448" s="92"/>
      <c r="BQ1448" s="92"/>
      <c r="BR1448" s="92"/>
      <c r="BS1448" s="92"/>
      <c r="BT1448" s="92"/>
      <c r="BU1448" s="208"/>
      <c r="BV1448" s="315"/>
    </row>
    <row r="1449" spans="6:74"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315"/>
      <c r="AU1449" s="208"/>
      <c r="AV1449" s="92"/>
      <c r="AW1449" s="92"/>
      <c r="AX1449" s="315"/>
      <c r="AY1449" s="215"/>
      <c r="AZ1449" s="131"/>
      <c r="BA1449" s="131"/>
      <c r="BB1449" s="131"/>
      <c r="BC1449" s="223"/>
      <c r="BD1449" s="223"/>
      <c r="BE1449" s="223"/>
      <c r="BF1449" s="151"/>
      <c r="BG1449" s="151"/>
      <c r="BH1449" s="151"/>
      <c r="BI1449" s="151"/>
      <c r="BJ1449" s="151"/>
      <c r="BK1449" s="151"/>
      <c r="BL1449" s="151"/>
      <c r="BM1449" s="151"/>
      <c r="BN1449" s="208"/>
      <c r="BO1449" s="92"/>
      <c r="BP1449" s="92"/>
      <c r="BQ1449" s="92"/>
      <c r="BR1449" s="92"/>
      <c r="BS1449" s="92"/>
      <c r="BT1449" s="92"/>
      <c r="BU1449" s="208"/>
      <c r="BV1449" s="315"/>
    </row>
    <row r="1450" spans="6:74"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315"/>
      <c r="AU1450" s="208"/>
      <c r="AV1450" s="92"/>
      <c r="AW1450" s="92"/>
      <c r="AX1450" s="315"/>
      <c r="AY1450" s="215"/>
      <c r="AZ1450" s="131"/>
      <c r="BA1450" s="131"/>
      <c r="BB1450" s="131"/>
      <c r="BC1450" s="223"/>
      <c r="BD1450" s="223"/>
      <c r="BE1450" s="223"/>
      <c r="BF1450" s="151"/>
      <c r="BG1450" s="151"/>
      <c r="BH1450" s="151"/>
      <c r="BI1450" s="151"/>
      <c r="BJ1450" s="151"/>
      <c r="BK1450" s="151"/>
      <c r="BL1450" s="151"/>
      <c r="BM1450" s="151"/>
      <c r="BN1450" s="208"/>
      <c r="BO1450" s="92"/>
      <c r="BP1450" s="92"/>
      <c r="BQ1450" s="92"/>
      <c r="BR1450" s="92"/>
      <c r="BS1450" s="92"/>
      <c r="BT1450" s="92"/>
      <c r="BU1450" s="208"/>
      <c r="BV1450" s="315"/>
    </row>
    <row r="1451" spans="6:74"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315"/>
      <c r="AU1451" s="208"/>
      <c r="AV1451" s="92"/>
      <c r="AW1451" s="92"/>
      <c r="AX1451" s="315"/>
      <c r="AY1451" s="215"/>
      <c r="AZ1451" s="131"/>
      <c r="BA1451" s="131"/>
      <c r="BB1451" s="131"/>
      <c r="BC1451" s="223"/>
      <c r="BD1451" s="223"/>
      <c r="BE1451" s="223"/>
      <c r="BF1451" s="151"/>
      <c r="BG1451" s="151"/>
      <c r="BH1451" s="151"/>
      <c r="BI1451" s="151"/>
      <c r="BJ1451" s="151"/>
      <c r="BK1451" s="151"/>
      <c r="BL1451" s="151"/>
      <c r="BM1451" s="151"/>
      <c r="BN1451" s="208"/>
      <c r="BO1451" s="92"/>
      <c r="BP1451" s="92"/>
      <c r="BQ1451" s="92"/>
      <c r="BR1451" s="92"/>
      <c r="BS1451" s="92"/>
      <c r="BT1451" s="92"/>
      <c r="BU1451" s="208"/>
      <c r="BV1451" s="315"/>
    </row>
    <row r="1452" spans="6:74"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315"/>
      <c r="AU1452" s="208"/>
      <c r="AV1452" s="92"/>
      <c r="AW1452" s="92"/>
      <c r="AX1452" s="315"/>
      <c r="AY1452" s="215"/>
      <c r="AZ1452" s="131"/>
      <c r="BA1452" s="131"/>
      <c r="BB1452" s="131"/>
      <c r="BC1452" s="223"/>
      <c r="BD1452" s="223"/>
      <c r="BE1452" s="223"/>
      <c r="BF1452" s="151"/>
      <c r="BG1452" s="151"/>
      <c r="BH1452" s="151"/>
      <c r="BI1452" s="151"/>
      <c r="BJ1452" s="151"/>
      <c r="BK1452" s="151"/>
      <c r="BL1452" s="151"/>
      <c r="BM1452" s="151"/>
      <c r="BN1452" s="208"/>
      <c r="BO1452" s="92"/>
      <c r="BP1452" s="92"/>
      <c r="BQ1452" s="92"/>
      <c r="BR1452" s="92"/>
      <c r="BS1452" s="92"/>
      <c r="BT1452" s="92"/>
      <c r="BU1452" s="208"/>
      <c r="BV1452" s="315"/>
    </row>
    <row r="1453" spans="6:74"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315"/>
      <c r="AU1453" s="208"/>
      <c r="AV1453" s="92"/>
      <c r="AW1453" s="92"/>
      <c r="AX1453" s="315"/>
      <c r="AY1453" s="215"/>
      <c r="AZ1453" s="131"/>
      <c r="BA1453" s="131"/>
      <c r="BB1453" s="131"/>
      <c r="BC1453" s="223"/>
      <c r="BD1453" s="223"/>
      <c r="BE1453" s="223"/>
      <c r="BF1453" s="151"/>
      <c r="BG1453" s="151"/>
      <c r="BH1453" s="151"/>
      <c r="BI1453" s="151"/>
      <c r="BJ1453" s="151"/>
      <c r="BK1453" s="151"/>
      <c r="BL1453" s="151"/>
      <c r="BM1453" s="151"/>
      <c r="BN1453" s="208"/>
      <c r="BO1453" s="92"/>
      <c r="BP1453" s="92"/>
      <c r="BQ1453" s="92"/>
      <c r="BR1453" s="92"/>
      <c r="BS1453" s="92"/>
      <c r="BT1453" s="92"/>
      <c r="BU1453" s="208"/>
      <c r="BV1453" s="315"/>
    </row>
    <row r="1454" spans="6:74"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315"/>
      <c r="AU1454" s="208"/>
      <c r="AV1454" s="92"/>
      <c r="AW1454" s="92"/>
      <c r="AX1454" s="315"/>
      <c r="AY1454" s="215"/>
      <c r="AZ1454" s="131"/>
      <c r="BA1454" s="131"/>
      <c r="BB1454" s="131"/>
      <c r="BC1454" s="223"/>
      <c r="BD1454" s="223"/>
      <c r="BE1454" s="223"/>
      <c r="BF1454" s="151"/>
      <c r="BG1454" s="151"/>
      <c r="BH1454" s="151"/>
      <c r="BI1454" s="151"/>
      <c r="BJ1454" s="151"/>
      <c r="BK1454" s="151"/>
      <c r="BL1454" s="151"/>
      <c r="BM1454" s="151"/>
      <c r="BN1454" s="208"/>
      <c r="BO1454" s="92"/>
      <c r="BP1454" s="92"/>
      <c r="BQ1454" s="92"/>
      <c r="BR1454" s="92"/>
      <c r="BS1454" s="92"/>
      <c r="BT1454" s="92"/>
      <c r="BU1454" s="208"/>
      <c r="BV1454" s="315"/>
    </row>
    <row r="1455" spans="6:74"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315"/>
      <c r="AU1455" s="208"/>
      <c r="AV1455" s="92"/>
      <c r="AW1455" s="92"/>
      <c r="AX1455" s="315"/>
      <c r="AY1455" s="215"/>
      <c r="AZ1455" s="131"/>
      <c r="BA1455" s="131"/>
      <c r="BB1455" s="131"/>
      <c r="BC1455" s="223"/>
      <c r="BD1455" s="223"/>
      <c r="BE1455" s="223"/>
      <c r="BF1455" s="151"/>
      <c r="BG1455" s="151"/>
      <c r="BH1455" s="151"/>
      <c r="BI1455" s="151"/>
      <c r="BJ1455" s="151"/>
      <c r="BK1455" s="151"/>
      <c r="BL1455" s="151"/>
      <c r="BM1455" s="151"/>
      <c r="BN1455" s="208"/>
      <c r="BO1455" s="92"/>
      <c r="BP1455" s="92"/>
      <c r="BQ1455" s="92"/>
      <c r="BR1455" s="92"/>
      <c r="BS1455" s="92"/>
      <c r="BT1455" s="92"/>
      <c r="BU1455" s="208"/>
      <c r="BV1455" s="315"/>
    </row>
    <row r="1456" spans="6:74"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315"/>
      <c r="AU1456" s="208"/>
      <c r="AV1456" s="92"/>
      <c r="AW1456" s="92"/>
      <c r="AX1456" s="315"/>
      <c r="AY1456" s="215"/>
      <c r="AZ1456" s="131"/>
      <c r="BA1456" s="131"/>
      <c r="BB1456" s="131"/>
      <c r="BC1456" s="223"/>
      <c r="BD1456" s="223"/>
      <c r="BE1456" s="223"/>
      <c r="BF1456" s="151"/>
      <c r="BG1456" s="151"/>
      <c r="BH1456" s="151"/>
      <c r="BI1456" s="151"/>
      <c r="BJ1456" s="151"/>
      <c r="BK1456" s="151"/>
      <c r="BL1456" s="151"/>
      <c r="BM1456" s="151"/>
      <c r="BN1456" s="208"/>
      <c r="BO1456" s="92"/>
      <c r="BP1456" s="92"/>
      <c r="BQ1456" s="92"/>
      <c r="BR1456" s="92"/>
      <c r="BS1456" s="92"/>
      <c r="BT1456" s="92"/>
      <c r="BU1456" s="208"/>
      <c r="BV1456" s="315"/>
    </row>
    <row r="1457" spans="6:74"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315"/>
      <c r="AU1457" s="208"/>
      <c r="AV1457" s="92"/>
      <c r="AW1457" s="92"/>
      <c r="AX1457" s="315"/>
      <c r="AY1457" s="215"/>
      <c r="AZ1457" s="131"/>
      <c r="BA1457" s="131"/>
      <c r="BB1457" s="131"/>
      <c r="BC1457" s="223"/>
      <c r="BD1457" s="223"/>
      <c r="BE1457" s="223"/>
      <c r="BF1457" s="151"/>
      <c r="BG1457" s="151"/>
      <c r="BH1457" s="151"/>
      <c r="BI1457" s="151"/>
      <c r="BJ1457" s="151"/>
      <c r="BK1457" s="151"/>
      <c r="BL1457" s="151"/>
      <c r="BM1457" s="151"/>
      <c r="BN1457" s="208"/>
      <c r="BO1457" s="92"/>
      <c r="BP1457" s="92"/>
      <c r="BQ1457" s="92"/>
      <c r="BR1457" s="92"/>
      <c r="BS1457" s="92"/>
      <c r="BT1457" s="92"/>
      <c r="BU1457" s="208"/>
      <c r="BV1457" s="315"/>
    </row>
    <row r="1458" spans="6:74"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315"/>
      <c r="AU1458" s="208"/>
      <c r="AV1458" s="92"/>
      <c r="AW1458" s="92"/>
      <c r="AX1458" s="315"/>
      <c r="AY1458" s="215"/>
      <c r="AZ1458" s="131"/>
      <c r="BA1458" s="131"/>
      <c r="BB1458" s="131"/>
      <c r="BC1458" s="223"/>
      <c r="BD1458" s="223"/>
      <c r="BE1458" s="223"/>
      <c r="BF1458" s="151"/>
      <c r="BG1458" s="151"/>
      <c r="BH1458" s="151"/>
      <c r="BI1458" s="151"/>
      <c r="BJ1458" s="151"/>
      <c r="BK1458" s="151"/>
      <c r="BL1458" s="151"/>
      <c r="BM1458" s="151"/>
      <c r="BN1458" s="208"/>
      <c r="BO1458" s="92"/>
      <c r="BP1458" s="92"/>
      <c r="BQ1458" s="92"/>
      <c r="BR1458" s="92"/>
      <c r="BS1458" s="92"/>
      <c r="BT1458" s="92"/>
      <c r="BU1458" s="208"/>
      <c r="BV1458" s="315"/>
    </row>
    <row r="1459" spans="6:74"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315"/>
      <c r="AU1459" s="208"/>
      <c r="AV1459" s="92"/>
      <c r="AW1459" s="92"/>
      <c r="AX1459" s="315"/>
      <c r="AY1459" s="215"/>
      <c r="AZ1459" s="131"/>
      <c r="BA1459" s="131"/>
      <c r="BB1459" s="131"/>
      <c r="BC1459" s="223"/>
      <c r="BD1459" s="223"/>
      <c r="BE1459" s="223"/>
      <c r="BF1459" s="151"/>
      <c r="BG1459" s="151"/>
      <c r="BH1459" s="151"/>
      <c r="BI1459" s="151"/>
      <c r="BJ1459" s="151"/>
      <c r="BK1459" s="151"/>
      <c r="BL1459" s="151"/>
      <c r="BM1459" s="151"/>
      <c r="BN1459" s="208"/>
      <c r="BO1459" s="92"/>
      <c r="BP1459" s="92"/>
      <c r="BQ1459" s="92"/>
      <c r="BR1459" s="92"/>
      <c r="BS1459" s="92"/>
      <c r="BT1459" s="92"/>
      <c r="BU1459" s="208"/>
      <c r="BV1459" s="315"/>
    </row>
    <row r="1460" spans="6:74"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315"/>
      <c r="AU1460" s="208"/>
      <c r="AV1460" s="92"/>
      <c r="AW1460" s="92"/>
      <c r="AX1460" s="315"/>
      <c r="AY1460" s="215"/>
      <c r="AZ1460" s="131"/>
      <c r="BA1460" s="131"/>
      <c r="BB1460" s="131"/>
      <c r="BC1460" s="223"/>
      <c r="BD1460" s="223"/>
      <c r="BE1460" s="223"/>
      <c r="BF1460" s="151"/>
      <c r="BG1460" s="151"/>
      <c r="BH1460" s="151"/>
      <c r="BI1460" s="151"/>
      <c r="BJ1460" s="151"/>
      <c r="BK1460" s="151"/>
      <c r="BL1460" s="151"/>
      <c r="BM1460" s="151"/>
      <c r="BN1460" s="208"/>
      <c r="BO1460" s="92"/>
      <c r="BP1460" s="92"/>
      <c r="BQ1460" s="92"/>
      <c r="BR1460" s="92"/>
      <c r="BS1460" s="92"/>
      <c r="BT1460" s="92"/>
      <c r="BU1460" s="208"/>
      <c r="BV1460" s="315"/>
    </row>
    <row r="1461" spans="6:74"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315"/>
      <c r="AU1461" s="208"/>
      <c r="AV1461" s="92"/>
      <c r="AW1461" s="92"/>
      <c r="AX1461" s="315"/>
      <c r="AY1461" s="215"/>
      <c r="AZ1461" s="131"/>
      <c r="BA1461" s="131"/>
      <c r="BB1461" s="131"/>
      <c r="BC1461" s="223"/>
      <c r="BD1461" s="223"/>
      <c r="BE1461" s="223"/>
      <c r="BF1461" s="151"/>
      <c r="BG1461" s="151"/>
      <c r="BH1461" s="151"/>
      <c r="BI1461" s="151"/>
      <c r="BJ1461" s="151"/>
      <c r="BK1461" s="151"/>
      <c r="BL1461" s="151"/>
      <c r="BM1461" s="151"/>
      <c r="BN1461" s="208"/>
      <c r="BO1461" s="92"/>
      <c r="BP1461" s="92"/>
      <c r="BQ1461" s="92"/>
      <c r="BR1461" s="92"/>
      <c r="BS1461" s="92"/>
      <c r="BT1461" s="92"/>
      <c r="BU1461" s="208"/>
      <c r="BV1461" s="315"/>
    </row>
    <row r="1462" spans="6:74"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315"/>
      <c r="AU1462" s="208"/>
      <c r="AV1462" s="92"/>
      <c r="AW1462" s="92"/>
      <c r="AX1462" s="315"/>
      <c r="AY1462" s="215"/>
      <c r="AZ1462" s="131"/>
      <c r="BA1462" s="131"/>
      <c r="BB1462" s="131"/>
      <c r="BC1462" s="223"/>
      <c r="BD1462" s="223"/>
      <c r="BE1462" s="223"/>
      <c r="BF1462" s="151"/>
      <c r="BG1462" s="151"/>
      <c r="BH1462" s="151"/>
      <c r="BI1462" s="151"/>
      <c r="BJ1462" s="151"/>
      <c r="BK1462" s="151"/>
      <c r="BL1462" s="151"/>
      <c r="BM1462" s="151"/>
      <c r="BN1462" s="208"/>
      <c r="BO1462" s="92"/>
      <c r="BP1462" s="92"/>
      <c r="BQ1462" s="92"/>
      <c r="BR1462" s="92"/>
      <c r="BS1462" s="92"/>
      <c r="BT1462" s="92"/>
      <c r="BU1462" s="208"/>
      <c r="BV1462" s="315"/>
    </row>
    <row r="1463" spans="6:74"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315"/>
      <c r="AU1463" s="208"/>
      <c r="AV1463" s="92"/>
      <c r="AW1463" s="92"/>
      <c r="AX1463" s="315"/>
      <c r="AY1463" s="215"/>
      <c r="AZ1463" s="131"/>
      <c r="BA1463" s="131"/>
      <c r="BB1463" s="131"/>
      <c r="BC1463" s="223"/>
      <c r="BD1463" s="223"/>
      <c r="BE1463" s="223"/>
      <c r="BF1463" s="151"/>
      <c r="BG1463" s="151"/>
      <c r="BH1463" s="151"/>
      <c r="BI1463" s="151"/>
      <c r="BJ1463" s="151"/>
      <c r="BK1463" s="151"/>
      <c r="BL1463" s="151"/>
      <c r="BM1463" s="151"/>
      <c r="BN1463" s="208"/>
      <c r="BO1463" s="92"/>
      <c r="BP1463" s="92"/>
      <c r="BQ1463" s="92"/>
      <c r="BR1463" s="92"/>
      <c r="BS1463" s="92"/>
      <c r="BT1463" s="92"/>
      <c r="BU1463" s="208"/>
      <c r="BV1463" s="315"/>
    </row>
    <row r="1464" spans="6:74"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315"/>
      <c r="AU1464" s="208"/>
      <c r="AV1464" s="92"/>
      <c r="AW1464" s="92"/>
      <c r="AX1464" s="315"/>
      <c r="AY1464" s="215"/>
      <c r="AZ1464" s="131"/>
      <c r="BA1464" s="131"/>
      <c r="BB1464" s="131"/>
      <c r="BC1464" s="223"/>
      <c r="BD1464" s="223"/>
      <c r="BE1464" s="223"/>
      <c r="BF1464" s="151"/>
      <c r="BG1464" s="151"/>
      <c r="BH1464" s="151"/>
      <c r="BI1464" s="151"/>
      <c r="BJ1464" s="151"/>
      <c r="BK1464" s="151"/>
      <c r="BL1464" s="151"/>
      <c r="BM1464" s="151"/>
      <c r="BN1464" s="208"/>
      <c r="BO1464" s="92"/>
      <c r="BP1464" s="92"/>
      <c r="BQ1464" s="92"/>
      <c r="BR1464" s="92"/>
      <c r="BS1464" s="92"/>
      <c r="BT1464" s="92"/>
      <c r="BU1464" s="208"/>
      <c r="BV1464" s="315"/>
    </row>
    <row r="1465" spans="6:74"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315"/>
      <c r="AU1465" s="208"/>
      <c r="AV1465" s="92"/>
      <c r="AW1465" s="92"/>
      <c r="AX1465" s="315"/>
      <c r="AY1465" s="215"/>
      <c r="AZ1465" s="131"/>
      <c r="BA1465" s="131"/>
      <c r="BB1465" s="131"/>
      <c r="BC1465" s="223"/>
      <c r="BD1465" s="223"/>
      <c r="BE1465" s="223"/>
      <c r="BF1465" s="151"/>
      <c r="BG1465" s="151"/>
      <c r="BH1465" s="151"/>
      <c r="BI1465" s="151"/>
      <c r="BJ1465" s="151"/>
      <c r="BK1465" s="151"/>
      <c r="BL1465" s="151"/>
      <c r="BM1465" s="151"/>
      <c r="BN1465" s="208"/>
      <c r="BO1465" s="92"/>
      <c r="BP1465" s="92"/>
      <c r="BQ1465" s="92"/>
      <c r="BR1465" s="92"/>
      <c r="BS1465" s="92"/>
      <c r="BT1465" s="92"/>
      <c r="BU1465" s="208"/>
      <c r="BV1465" s="315"/>
    </row>
    <row r="1466" spans="6:74"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315"/>
      <c r="AU1466" s="208"/>
      <c r="AV1466" s="92"/>
      <c r="AW1466" s="92"/>
      <c r="AX1466" s="315"/>
      <c r="AY1466" s="215"/>
      <c r="AZ1466" s="131"/>
      <c r="BA1466" s="131"/>
      <c r="BB1466" s="131"/>
      <c r="BC1466" s="223"/>
      <c r="BD1466" s="223"/>
      <c r="BE1466" s="223"/>
      <c r="BF1466" s="151"/>
      <c r="BG1466" s="151"/>
      <c r="BH1466" s="151"/>
      <c r="BI1466" s="151"/>
      <c r="BJ1466" s="151"/>
      <c r="BK1466" s="151"/>
      <c r="BL1466" s="151"/>
      <c r="BM1466" s="151"/>
      <c r="BN1466" s="208"/>
      <c r="BO1466" s="92"/>
      <c r="BP1466" s="92"/>
      <c r="BQ1466" s="92"/>
      <c r="BR1466" s="92"/>
      <c r="BS1466" s="92"/>
      <c r="BT1466" s="92"/>
      <c r="BU1466" s="208"/>
      <c r="BV1466" s="315"/>
    </row>
    <row r="1467" spans="6:74"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315"/>
      <c r="AU1467" s="208"/>
      <c r="AV1467" s="92"/>
      <c r="AW1467" s="92"/>
      <c r="AX1467" s="315"/>
      <c r="AY1467" s="215"/>
      <c r="AZ1467" s="131"/>
      <c r="BA1467" s="131"/>
      <c r="BB1467" s="131"/>
      <c r="BC1467" s="223"/>
      <c r="BD1467" s="223"/>
      <c r="BE1467" s="223"/>
      <c r="BF1467" s="151"/>
      <c r="BG1467" s="151"/>
      <c r="BH1467" s="151"/>
      <c r="BI1467" s="151"/>
      <c r="BJ1467" s="151"/>
      <c r="BK1467" s="151"/>
      <c r="BL1467" s="151"/>
      <c r="BM1467" s="151"/>
      <c r="BN1467" s="208"/>
      <c r="BO1467" s="92"/>
      <c r="BP1467" s="92"/>
      <c r="BQ1467" s="92"/>
      <c r="BR1467" s="92"/>
      <c r="BS1467" s="92"/>
      <c r="BT1467" s="92"/>
      <c r="BU1467" s="208"/>
      <c r="BV1467" s="315"/>
    </row>
    <row r="1468" spans="6:74"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315"/>
      <c r="AU1468" s="208"/>
      <c r="AV1468" s="92"/>
      <c r="AW1468" s="92"/>
      <c r="AX1468" s="315"/>
      <c r="AY1468" s="215"/>
      <c r="AZ1468" s="131"/>
      <c r="BA1468" s="131"/>
      <c r="BB1468" s="131"/>
      <c r="BC1468" s="223"/>
      <c r="BD1468" s="223"/>
      <c r="BE1468" s="223"/>
      <c r="BF1468" s="151"/>
      <c r="BG1468" s="151"/>
      <c r="BH1468" s="151"/>
      <c r="BI1468" s="151"/>
      <c r="BJ1468" s="151"/>
      <c r="BK1468" s="151"/>
      <c r="BL1468" s="151"/>
      <c r="BM1468" s="151"/>
      <c r="BN1468" s="208"/>
      <c r="BO1468" s="92"/>
      <c r="BP1468" s="92"/>
      <c r="BQ1468" s="92"/>
      <c r="BR1468" s="92"/>
      <c r="BS1468" s="92"/>
      <c r="BT1468" s="92"/>
      <c r="BU1468" s="208"/>
      <c r="BV1468" s="315"/>
    </row>
    <row r="1469" spans="6:74"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315"/>
      <c r="AU1469" s="208"/>
      <c r="AV1469" s="92"/>
      <c r="AW1469" s="92"/>
      <c r="AX1469" s="315"/>
      <c r="AY1469" s="215"/>
      <c r="AZ1469" s="131"/>
      <c r="BA1469" s="131"/>
      <c r="BB1469" s="131"/>
      <c r="BC1469" s="223"/>
      <c r="BD1469" s="223"/>
      <c r="BE1469" s="223"/>
      <c r="BF1469" s="151"/>
      <c r="BG1469" s="151"/>
      <c r="BH1469" s="151"/>
      <c r="BI1469" s="151"/>
      <c r="BJ1469" s="151"/>
      <c r="BK1469" s="151"/>
      <c r="BL1469" s="151"/>
      <c r="BM1469" s="151"/>
      <c r="BN1469" s="208"/>
      <c r="BO1469" s="92"/>
      <c r="BP1469" s="92"/>
      <c r="BQ1469" s="92"/>
      <c r="BR1469" s="92"/>
      <c r="BS1469" s="92"/>
      <c r="BT1469" s="92"/>
      <c r="BU1469" s="208"/>
      <c r="BV1469" s="315"/>
    </row>
    <row r="1470" spans="6:74"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315"/>
      <c r="AU1470" s="208"/>
      <c r="AV1470" s="92"/>
      <c r="AW1470" s="92"/>
      <c r="AX1470" s="315"/>
      <c r="AY1470" s="215"/>
      <c r="AZ1470" s="131"/>
      <c r="BA1470" s="131"/>
      <c r="BB1470" s="131"/>
      <c r="BC1470" s="223"/>
      <c r="BD1470" s="223"/>
      <c r="BE1470" s="223"/>
      <c r="BF1470" s="151"/>
      <c r="BG1470" s="151"/>
      <c r="BH1470" s="151"/>
      <c r="BI1470" s="151"/>
      <c r="BJ1470" s="151"/>
      <c r="BK1470" s="151"/>
      <c r="BL1470" s="151"/>
      <c r="BM1470" s="151"/>
      <c r="BN1470" s="208"/>
      <c r="BO1470" s="92"/>
      <c r="BP1470" s="92"/>
      <c r="BQ1470" s="92"/>
      <c r="BR1470" s="92"/>
      <c r="BS1470" s="92"/>
      <c r="BT1470" s="92"/>
      <c r="BU1470" s="208"/>
      <c r="BV1470" s="315"/>
    </row>
    <row r="1471" spans="6:74"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315"/>
      <c r="AU1471" s="208"/>
      <c r="AV1471" s="92"/>
      <c r="AW1471" s="92"/>
      <c r="AX1471" s="315"/>
      <c r="AY1471" s="215"/>
      <c r="AZ1471" s="131"/>
      <c r="BA1471" s="131"/>
      <c r="BB1471" s="131"/>
      <c r="BC1471" s="223"/>
      <c r="BD1471" s="223"/>
      <c r="BE1471" s="223"/>
      <c r="BF1471" s="151"/>
      <c r="BG1471" s="151"/>
      <c r="BH1471" s="151"/>
      <c r="BI1471" s="151"/>
      <c r="BJ1471" s="151"/>
      <c r="BK1471" s="151"/>
      <c r="BL1471" s="151"/>
      <c r="BM1471" s="151"/>
      <c r="BN1471" s="208"/>
      <c r="BO1471" s="92"/>
      <c r="BP1471" s="92"/>
      <c r="BQ1471" s="92"/>
      <c r="BR1471" s="92"/>
      <c r="BS1471" s="92"/>
      <c r="BT1471" s="92"/>
      <c r="BU1471" s="208"/>
      <c r="BV1471" s="315"/>
    </row>
    <row r="1472" spans="6:74"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315"/>
      <c r="AU1472" s="208"/>
      <c r="AV1472" s="92"/>
      <c r="AW1472" s="92"/>
      <c r="AX1472" s="315"/>
      <c r="AY1472" s="215"/>
      <c r="AZ1472" s="131"/>
      <c r="BA1472" s="131"/>
      <c r="BB1472" s="131"/>
      <c r="BC1472" s="223"/>
      <c r="BD1472" s="223"/>
      <c r="BE1472" s="223"/>
      <c r="BF1472" s="151"/>
      <c r="BG1472" s="151"/>
      <c r="BH1472" s="151"/>
      <c r="BI1472" s="151"/>
      <c r="BJ1472" s="151"/>
      <c r="BK1472" s="151"/>
      <c r="BL1472" s="151"/>
      <c r="BM1472" s="151"/>
      <c r="BN1472" s="208"/>
      <c r="BO1472" s="92"/>
      <c r="BP1472" s="92"/>
      <c r="BQ1472" s="92"/>
      <c r="BR1472" s="92"/>
      <c r="BS1472" s="92"/>
      <c r="BT1472" s="92"/>
      <c r="BU1472" s="208"/>
      <c r="BV1472" s="315"/>
    </row>
    <row r="1473" spans="6:74"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315"/>
      <c r="AU1473" s="208"/>
      <c r="AV1473" s="92"/>
      <c r="AW1473" s="92"/>
      <c r="AX1473" s="315"/>
      <c r="AY1473" s="215"/>
      <c r="AZ1473" s="131"/>
      <c r="BA1473" s="131"/>
      <c r="BB1473" s="131"/>
      <c r="BC1473" s="223"/>
      <c r="BD1473" s="223"/>
      <c r="BE1473" s="223"/>
      <c r="BF1473" s="151"/>
      <c r="BG1473" s="151"/>
      <c r="BH1473" s="151"/>
      <c r="BI1473" s="151"/>
      <c r="BJ1473" s="151"/>
      <c r="BK1473" s="151"/>
      <c r="BL1473" s="151"/>
      <c r="BM1473" s="151"/>
      <c r="BN1473" s="208"/>
      <c r="BO1473" s="92"/>
      <c r="BP1473" s="92"/>
      <c r="BQ1473" s="92"/>
      <c r="BR1473" s="92"/>
      <c r="BS1473" s="92"/>
      <c r="BT1473" s="92"/>
      <c r="BU1473" s="208"/>
      <c r="BV1473" s="315"/>
    </row>
    <row r="1474" spans="6:74"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315"/>
      <c r="AU1474" s="208"/>
      <c r="AV1474" s="92"/>
      <c r="AW1474" s="92"/>
      <c r="AX1474" s="315"/>
      <c r="AY1474" s="215"/>
      <c r="AZ1474" s="131"/>
      <c r="BA1474" s="131"/>
      <c r="BB1474" s="131"/>
      <c r="BC1474" s="223"/>
      <c r="BD1474" s="223"/>
      <c r="BE1474" s="223"/>
      <c r="BF1474" s="151"/>
      <c r="BG1474" s="151"/>
      <c r="BH1474" s="151"/>
      <c r="BI1474" s="151"/>
      <c r="BJ1474" s="151"/>
      <c r="BK1474" s="151"/>
      <c r="BL1474" s="151"/>
      <c r="BM1474" s="151"/>
      <c r="BN1474" s="208"/>
      <c r="BO1474" s="92"/>
      <c r="BP1474" s="92"/>
      <c r="BQ1474" s="92"/>
      <c r="BR1474" s="92"/>
      <c r="BS1474" s="92"/>
      <c r="BT1474" s="92"/>
      <c r="BU1474" s="208"/>
      <c r="BV1474" s="315"/>
    </row>
    <row r="1475" spans="6:74"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315"/>
      <c r="AU1475" s="208"/>
      <c r="AV1475" s="92"/>
      <c r="AW1475" s="92"/>
      <c r="AX1475" s="315"/>
      <c r="AY1475" s="215"/>
      <c r="AZ1475" s="131"/>
      <c r="BA1475" s="131"/>
      <c r="BB1475" s="131"/>
      <c r="BC1475" s="223"/>
      <c r="BD1475" s="223"/>
      <c r="BE1475" s="223"/>
      <c r="BF1475" s="151"/>
      <c r="BG1475" s="151"/>
      <c r="BH1475" s="151"/>
      <c r="BI1475" s="151"/>
      <c r="BJ1475" s="151"/>
      <c r="BK1475" s="151"/>
      <c r="BL1475" s="151"/>
      <c r="BM1475" s="151"/>
      <c r="BN1475" s="208"/>
      <c r="BO1475" s="92"/>
      <c r="BP1475" s="92"/>
      <c r="BQ1475" s="92"/>
      <c r="BR1475" s="92"/>
      <c r="BS1475" s="92"/>
      <c r="BT1475" s="92"/>
      <c r="BU1475" s="208"/>
      <c r="BV1475" s="315"/>
    </row>
    <row r="1476" spans="6:74"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315"/>
      <c r="AU1476" s="208"/>
      <c r="AV1476" s="92"/>
      <c r="AW1476" s="92"/>
      <c r="AX1476" s="315"/>
      <c r="AY1476" s="215"/>
      <c r="AZ1476" s="131"/>
      <c r="BA1476" s="131"/>
      <c r="BB1476" s="131"/>
      <c r="BC1476" s="223"/>
      <c r="BD1476" s="223"/>
      <c r="BE1476" s="223"/>
      <c r="BF1476" s="151"/>
      <c r="BG1476" s="151"/>
      <c r="BH1476" s="151"/>
      <c r="BI1476" s="151"/>
      <c r="BJ1476" s="151"/>
      <c r="BK1476" s="151"/>
      <c r="BL1476" s="151"/>
      <c r="BM1476" s="151"/>
      <c r="BN1476" s="208"/>
      <c r="BO1476" s="92"/>
      <c r="BP1476" s="92"/>
      <c r="BQ1476" s="92"/>
      <c r="BR1476" s="92"/>
      <c r="BS1476" s="92"/>
      <c r="BT1476" s="92"/>
      <c r="BU1476" s="208"/>
      <c r="BV1476" s="315"/>
    </row>
    <row r="1477" spans="6:74"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315"/>
      <c r="AU1477" s="208"/>
      <c r="AV1477" s="92"/>
      <c r="AW1477" s="92"/>
      <c r="AX1477" s="315"/>
      <c r="AY1477" s="215"/>
      <c r="AZ1477" s="131"/>
      <c r="BA1477" s="131"/>
      <c r="BB1477" s="131"/>
      <c r="BC1477" s="223"/>
      <c r="BD1477" s="223"/>
      <c r="BE1477" s="223"/>
      <c r="BF1477" s="151"/>
      <c r="BG1477" s="151"/>
      <c r="BH1477" s="151"/>
      <c r="BI1477" s="151"/>
      <c r="BJ1477" s="151"/>
      <c r="BK1477" s="151"/>
      <c r="BL1477" s="151"/>
      <c r="BM1477" s="151"/>
      <c r="BN1477" s="208"/>
      <c r="BO1477" s="92"/>
      <c r="BP1477" s="92"/>
      <c r="BQ1477" s="92"/>
      <c r="BR1477" s="92"/>
      <c r="BS1477" s="92"/>
      <c r="BT1477" s="92"/>
      <c r="BU1477" s="208"/>
      <c r="BV1477" s="315"/>
    </row>
    <row r="1478" spans="6:74"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315"/>
      <c r="AU1478" s="208"/>
      <c r="AV1478" s="92"/>
      <c r="AW1478" s="92"/>
      <c r="AX1478" s="315"/>
      <c r="AY1478" s="215"/>
      <c r="AZ1478" s="131"/>
      <c r="BA1478" s="131"/>
      <c r="BB1478" s="131"/>
      <c r="BC1478" s="223"/>
      <c r="BD1478" s="223"/>
      <c r="BE1478" s="223"/>
      <c r="BF1478" s="151"/>
      <c r="BG1478" s="151"/>
      <c r="BH1478" s="151"/>
      <c r="BI1478" s="151"/>
      <c r="BJ1478" s="151"/>
      <c r="BK1478" s="151"/>
      <c r="BL1478" s="151"/>
      <c r="BM1478" s="151"/>
      <c r="BN1478" s="208"/>
      <c r="BO1478" s="92"/>
      <c r="BP1478" s="92"/>
      <c r="BQ1478" s="92"/>
      <c r="BR1478" s="92"/>
      <c r="BS1478" s="92"/>
      <c r="BT1478" s="92"/>
      <c r="BU1478" s="208"/>
      <c r="BV1478" s="315"/>
    </row>
    <row r="1479" spans="6:74"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315"/>
      <c r="AU1479" s="208"/>
      <c r="AV1479" s="92"/>
      <c r="AW1479" s="92"/>
      <c r="AX1479" s="315"/>
      <c r="AY1479" s="215"/>
      <c r="AZ1479" s="131"/>
      <c r="BA1479" s="131"/>
      <c r="BB1479" s="131"/>
      <c r="BC1479" s="223"/>
      <c r="BD1479" s="223"/>
      <c r="BE1479" s="223"/>
      <c r="BF1479" s="151"/>
      <c r="BG1479" s="151"/>
      <c r="BH1479" s="151"/>
      <c r="BI1479" s="151"/>
      <c r="BJ1479" s="151"/>
      <c r="BK1479" s="151"/>
      <c r="BL1479" s="151"/>
      <c r="BM1479" s="151"/>
      <c r="BN1479" s="208"/>
      <c r="BO1479" s="92"/>
      <c r="BP1479" s="92"/>
      <c r="BQ1479" s="92"/>
      <c r="BR1479" s="92"/>
      <c r="BS1479" s="92"/>
      <c r="BT1479" s="92"/>
      <c r="BU1479" s="208"/>
      <c r="BV1479" s="315"/>
    </row>
    <row r="1480" spans="6:74"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315"/>
      <c r="AU1480" s="208"/>
      <c r="AV1480" s="92"/>
      <c r="AW1480" s="92"/>
      <c r="AX1480" s="315"/>
      <c r="AY1480" s="215"/>
      <c r="AZ1480" s="131"/>
      <c r="BA1480" s="131"/>
      <c r="BB1480" s="131"/>
      <c r="BC1480" s="223"/>
      <c r="BD1480" s="223"/>
      <c r="BE1480" s="223"/>
      <c r="BF1480" s="151"/>
      <c r="BG1480" s="151"/>
      <c r="BH1480" s="151"/>
      <c r="BI1480" s="151"/>
      <c r="BJ1480" s="151"/>
      <c r="BK1480" s="151"/>
      <c r="BL1480" s="151"/>
      <c r="BM1480" s="151"/>
      <c r="BN1480" s="208"/>
      <c r="BO1480" s="92"/>
      <c r="BP1480" s="92"/>
      <c r="BQ1480" s="92"/>
      <c r="BR1480" s="92"/>
      <c r="BS1480" s="92"/>
      <c r="BT1480" s="92"/>
      <c r="BU1480" s="208"/>
      <c r="BV1480" s="315"/>
    </row>
    <row r="1481" spans="6:74"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315"/>
      <c r="AU1481" s="208"/>
      <c r="AV1481" s="92"/>
      <c r="AW1481" s="92"/>
      <c r="AX1481" s="315"/>
      <c r="AY1481" s="215"/>
      <c r="AZ1481" s="131"/>
      <c r="BA1481" s="131"/>
      <c r="BB1481" s="131"/>
      <c r="BC1481" s="223"/>
      <c r="BD1481" s="223"/>
      <c r="BE1481" s="223"/>
      <c r="BF1481" s="151"/>
      <c r="BG1481" s="151"/>
      <c r="BH1481" s="151"/>
      <c r="BI1481" s="151"/>
      <c r="BJ1481" s="151"/>
      <c r="BK1481" s="151"/>
      <c r="BL1481" s="151"/>
      <c r="BM1481" s="151"/>
      <c r="BN1481" s="208"/>
      <c r="BO1481" s="92"/>
      <c r="BP1481" s="92"/>
      <c r="BQ1481" s="92"/>
      <c r="BR1481" s="92"/>
      <c r="BS1481" s="92"/>
      <c r="BT1481" s="92"/>
      <c r="BU1481" s="208"/>
      <c r="BV1481" s="315"/>
    </row>
    <row r="1482" spans="6:74"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315"/>
      <c r="AU1482" s="208"/>
      <c r="AV1482" s="92"/>
      <c r="AW1482" s="92"/>
      <c r="AX1482" s="315"/>
      <c r="AY1482" s="215"/>
      <c r="AZ1482" s="131"/>
      <c r="BA1482" s="131"/>
      <c r="BB1482" s="131"/>
      <c r="BC1482" s="223"/>
      <c r="BD1482" s="223"/>
      <c r="BE1482" s="223"/>
      <c r="BF1482" s="151"/>
      <c r="BG1482" s="151"/>
      <c r="BH1482" s="151"/>
      <c r="BI1482" s="151"/>
      <c r="BJ1482" s="151"/>
      <c r="BK1482" s="151"/>
      <c r="BL1482" s="151"/>
      <c r="BM1482" s="151"/>
      <c r="BN1482" s="208"/>
      <c r="BO1482" s="92"/>
      <c r="BP1482" s="92"/>
      <c r="BQ1482" s="92"/>
      <c r="BR1482" s="92"/>
      <c r="BS1482" s="92"/>
      <c r="BT1482" s="92"/>
      <c r="BU1482" s="208"/>
      <c r="BV1482" s="315"/>
    </row>
    <row r="1483" spans="6:74"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315"/>
      <c r="AU1483" s="208"/>
      <c r="AV1483" s="92"/>
      <c r="AW1483" s="92"/>
      <c r="AX1483" s="315"/>
      <c r="AY1483" s="215"/>
      <c r="AZ1483" s="131"/>
      <c r="BA1483" s="131"/>
      <c r="BB1483" s="131"/>
      <c r="BC1483" s="223"/>
      <c r="BD1483" s="223"/>
      <c r="BE1483" s="223"/>
      <c r="BF1483" s="151"/>
      <c r="BG1483" s="151"/>
      <c r="BH1483" s="151"/>
      <c r="BI1483" s="151"/>
      <c r="BJ1483" s="151"/>
      <c r="BK1483" s="151"/>
      <c r="BL1483" s="151"/>
      <c r="BM1483" s="151"/>
      <c r="BN1483" s="208"/>
      <c r="BO1483" s="92"/>
      <c r="BP1483" s="92"/>
      <c r="BQ1483" s="92"/>
      <c r="BR1483" s="92"/>
      <c r="BS1483" s="92"/>
      <c r="BT1483" s="92"/>
      <c r="BU1483" s="208"/>
      <c r="BV1483" s="315"/>
    </row>
    <row r="1484" spans="6:74"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315"/>
      <c r="AU1484" s="208"/>
      <c r="AV1484" s="92"/>
      <c r="AW1484" s="92"/>
      <c r="AX1484" s="315"/>
      <c r="AY1484" s="215"/>
      <c r="AZ1484" s="131"/>
      <c r="BA1484" s="131"/>
      <c r="BB1484" s="131"/>
      <c r="BC1484" s="223"/>
      <c r="BD1484" s="223"/>
      <c r="BE1484" s="223"/>
      <c r="BF1484" s="151"/>
      <c r="BG1484" s="151"/>
      <c r="BH1484" s="151"/>
      <c r="BI1484" s="151"/>
      <c r="BJ1484" s="151"/>
      <c r="BK1484" s="151"/>
      <c r="BL1484" s="151"/>
      <c r="BM1484" s="151"/>
      <c r="BN1484" s="208"/>
      <c r="BO1484" s="92"/>
      <c r="BP1484" s="92"/>
      <c r="BQ1484" s="92"/>
      <c r="BR1484" s="92"/>
      <c r="BS1484" s="92"/>
      <c r="BT1484" s="92"/>
      <c r="BU1484" s="208"/>
      <c r="BV1484" s="315"/>
    </row>
    <row r="1485" spans="6:74"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315"/>
      <c r="AU1485" s="208"/>
      <c r="AV1485" s="92"/>
      <c r="AW1485" s="92"/>
      <c r="AX1485" s="315"/>
      <c r="AY1485" s="215"/>
      <c r="AZ1485" s="131"/>
      <c r="BA1485" s="131"/>
      <c r="BB1485" s="131"/>
      <c r="BC1485" s="223"/>
      <c r="BD1485" s="223"/>
      <c r="BE1485" s="223"/>
      <c r="BF1485" s="151"/>
      <c r="BG1485" s="151"/>
      <c r="BH1485" s="151"/>
      <c r="BI1485" s="151"/>
      <c r="BJ1485" s="151"/>
      <c r="BK1485" s="151"/>
      <c r="BL1485" s="151"/>
      <c r="BM1485" s="151"/>
      <c r="BN1485" s="208"/>
      <c r="BO1485" s="92"/>
      <c r="BP1485" s="92"/>
      <c r="BQ1485" s="92"/>
      <c r="BR1485" s="92"/>
      <c r="BS1485" s="92"/>
      <c r="BT1485" s="92"/>
      <c r="BU1485" s="208"/>
      <c r="BV1485" s="315"/>
    </row>
    <row r="1486" spans="6:74"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315"/>
      <c r="AU1486" s="208"/>
      <c r="AV1486" s="92"/>
      <c r="AW1486" s="92"/>
      <c r="AX1486" s="315"/>
      <c r="AY1486" s="215"/>
      <c r="AZ1486" s="131"/>
      <c r="BA1486" s="131"/>
      <c r="BB1486" s="131"/>
      <c r="BC1486" s="223"/>
      <c r="BD1486" s="223"/>
      <c r="BE1486" s="223"/>
      <c r="BF1486" s="151"/>
      <c r="BG1486" s="151"/>
      <c r="BH1486" s="151"/>
      <c r="BI1486" s="151"/>
      <c r="BJ1486" s="151"/>
      <c r="BK1486" s="151"/>
      <c r="BL1486" s="151"/>
      <c r="BM1486" s="151"/>
      <c r="BN1486" s="208"/>
      <c r="BO1486" s="92"/>
      <c r="BP1486" s="92"/>
      <c r="BQ1486" s="92"/>
      <c r="BR1486" s="92"/>
      <c r="BS1486" s="92"/>
      <c r="BT1486" s="92"/>
      <c r="BU1486" s="208"/>
      <c r="BV1486" s="315"/>
    </row>
    <row r="1487" spans="6:74"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315"/>
      <c r="AU1487" s="208"/>
      <c r="AV1487" s="92"/>
      <c r="AW1487" s="92"/>
      <c r="AX1487" s="315"/>
      <c r="AY1487" s="215"/>
      <c r="AZ1487" s="131"/>
      <c r="BA1487" s="131"/>
      <c r="BB1487" s="131"/>
      <c r="BC1487" s="223"/>
      <c r="BD1487" s="223"/>
      <c r="BE1487" s="223"/>
      <c r="BF1487" s="151"/>
      <c r="BG1487" s="151"/>
      <c r="BH1487" s="151"/>
      <c r="BI1487" s="151"/>
      <c r="BJ1487" s="151"/>
      <c r="BK1487" s="151"/>
      <c r="BL1487" s="151"/>
      <c r="BM1487" s="151"/>
      <c r="BN1487" s="208"/>
      <c r="BO1487" s="92"/>
      <c r="BP1487" s="92"/>
      <c r="BQ1487" s="92"/>
      <c r="BR1487" s="92"/>
      <c r="BS1487" s="92"/>
      <c r="BT1487" s="92"/>
      <c r="BU1487" s="208"/>
      <c r="BV1487" s="315"/>
    </row>
    <row r="1488" spans="6:74"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315"/>
      <c r="AU1488" s="208"/>
      <c r="AV1488" s="92"/>
      <c r="AW1488" s="92"/>
      <c r="AX1488" s="315"/>
      <c r="AY1488" s="215"/>
      <c r="AZ1488" s="131"/>
      <c r="BA1488" s="131"/>
      <c r="BB1488" s="131"/>
      <c r="BC1488" s="223"/>
      <c r="BD1488" s="223"/>
      <c r="BE1488" s="223"/>
      <c r="BF1488" s="151"/>
      <c r="BG1488" s="151"/>
      <c r="BH1488" s="151"/>
      <c r="BI1488" s="151"/>
      <c r="BJ1488" s="151"/>
      <c r="BK1488" s="151"/>
      <c r="BL1488" s="151"/>
      <c r="BM1488" s="151"/>
      <c r="BN1488" s="208"/>
      <c r="BO1488" s="92"/>
      <c r="BP1488" s="92"/>
      <c r="BQ1488" s="92"/>
      <c r="BR1488" s="92"/>
      <c r="BS1488" s="92"/>
      <c r="BT1488" s="92"/>
      <c r="BU1488" s="208"/>
      <c r="BV1488" s="315"/>
    </row>
    <row r="1489" spans="6:74"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315"/>
      <c r="AU1489" s="208"/>
      <c r="AV1489" s="92"/>
      <c r="AW1489" s="92"/>
      <c r="AX1489" s="315"/>
      <c r="AY1489" s="215"/>
      <c r="AZ1489" s="131"/>
      <c r="BA1489" s="131"/>
      <c r="BB1489" s="131"/>
      <c r="BC1489" s="223"/>
      <c r="BD1489" s="223"/>
      <c r="BE1489" s="223"/>
      <c r="BF1489" s="151"/>
      <c r="BG1489" s="151"/>
      <c r="BH1489" s="151"/>
      <c r="BI1489" s="151"/>
      <c r="BJ1489" s="151"/>
      <c r="BK1489" s="151"/>
      <c r="BL1489" s="151"/>
      <c r="BM1489" s="151"/>
      <c r="BN1489" s="208"/>
      <c r="BO1489" s="92"/>
      <c r="BP1489" s="92"/>
      <c r="BQ1489" s="92"/>
      <c r="BR1489" s="92"/>
      <c r="BS1489" s="92"/>
      <c r="BT1489" s="92"/>
      <c r="BU1489" s="208"/>
      <c r="BV1489" s="315"/>
    </row>
    <row r="1490" spans="6:74"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315"/>
      <c r="AU1490" s="208"/>
      <c r="AV1490" s="92"/>
      <c r="AW1490" s="92"/>
      <c r="AX1490" s="315"/>
      <c r="AY1490" s="215"/>
      <c r="AZ1490" s="131"/>
      <c r="BA1490" s="131"/>
      <c r="BB1490" s="131"/>
      <c r="BC1490" s="223"/>
      <c r="BD1490" s="223"/>
      <c r="BE1490" s="223"/>
      <c r="BF1490" s="151"/>
      <c r="BG1490" s="151"/>
      <c r="BH1490" s="151"/>
      <c r="BI1490" s="151"/>
      <c r="BJ1490" s="151"/>
      <c r="BK1490" s="151"/>
      <c r="BL1490" s="151"/>
      <c r="BM1490" s="151"/>
      <c r="BN1490" s="208"/>
      <c r="BO1490" s="92"/>
      <c r="BP1490" s="92"/>
      <c r="BQ1490" s="92"/>
      <c r="BR1490" s="92"/>
      <c r="BS1490" s="92"/>
      <c r="BT1490" s="92"/>
      <c r="BU1490" s="208"/>
      <c r="BV1490" s="315"/>
    </row>
    <row r="1491" spans="6:74"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315"/>
      <c r="AU1491" s="208"/>
      <c r="AV1491" s="92"/>
      <c r="AW1491" s="92"/>
      <c r="AX1491" s="315"/>
      <c r="AY1491" s="215"/>
      <c r="AZ1491" s="131"/>
      <c r="BA1491" s="131"/>
      <c r="BB1491" s="131"/>
      <c r="BC1491" s="223"/>
      <c r="BD1491" s="223"/>
      <c r="BE1491" s="223"/>
      <c r="BF1491" s="151"/>
      <c r="BG1491" s="151"/>
      <c r="BH1491" s="151"/>
      <c r="BI1491" s="151"/>
      <c r="BJ1491" s="151"/>
      <c r="BK1491" s="151"/>
      <c r="BL1491" s="151"/>
      <c r="BM1491" s="151"/>
      <c r="BN1491" s="208"/>
      <c r="BO1491" s="92"/>
      <c r="BP1491" s="92"/>
      <c r="BQ1491" s="92"/>
      <c r="BR1491" s="92"/>
      <c r="BS1491" s="92"/>
      <c r="BT1491" s="92"/>
      <c r="BU1491" s="208"/>
      <c r="BV1491" s="315"/>
    </row>
    <row r="1492" spans="6:74"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315"/>
      <c r="AU1492" s="208"/>
      <c r="AV1492" s="92"/>
      <c r="AW1492" s="92"/>
      <c r="AX1492" s="315"/>
      <c r="AY1492" s="215"/>
      <c r="AZ1492" s="131"/>
      <c r="BA1492" s="131"/>
      <c r="BB1492" s="131"/>
      <c r="BC1492" s="223"/>
      <c r="BD1492" s="223"/>
      <c r="BE1492" s="223"/>
      <c r="BF1492" s="151"/>
      <c r="BG1492" s="151"/>
      <c r="BH1492" s="151"/>
      <c r="BI1492" s="151"/>
      <c r="BJ1492" s="151"/>
      <c r="BK1492" s="151"/>
      <c r="BL1492" s="151"/>
      <c r="BM1492" s="151"/>
      <c r="BN1492" s="208"/>
      <c r="BO1492" s="92"/>
      <c r="BP1492" s="92"/>
      <c r="BQ1492" s="92"/>
      <c r="BR1492" s="92"/>
      <c r="BS1492" s="92"/>
      <c r="BT1492" s="92"/>
      <c r="BU1492" s="208"/>
      <c r="BV1492" s="315"/>
    </row>
    <row r="1493" spans="6:74"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315"/>
      <c r="AU1493" s="208"/>
      <c r="AV1493" s="92"/>
      <c r="AW1493" s="92"/>
      <c r="AX1493" s="315"/>
      <c r="AY1493" s="215"/>
      <c r="AZ1493" s="131"/>
      <c r="BA1493" s="131"/>
      <c r="BB1493" s="131"/>
      <c r="BC1493" s="223"/>
      <c r="BD1493" s="223"/>
      <c r="BE1493" s="223"/>
      <c r="BF1493" s="151"/>
      <c r="BG1493" s="151"/>
      <c r="BH1493" s="151"/>
      <c r="BI1493" s="151"/>
      <c r="BJ1493" s="151"/>
      <c r="BK1493" s="151"/>
      <c r="BL1493" s="151"/>
      <c r="BM1493" s="151"/>
      <c r="BN1493" s="208"/>
      <c r="BO1493" s="92"/>
      <c r="BP1493" s="92"/>
      <c r="BQ1493" s="92"/>
      <c r="BR1493" s="92"/>
      <c r="BS1493" s="92"/>
      <c r="BT1493" s="92"/>
      <c r="BU1493" s="208"/>
      <c r="BV1493" s="315"/>
    </row>
    <row r="1494" spans="6:74"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315"/>
      <c r="AU1494" s="208"/>
      <c r="AV1494" s="92"/>
      <c r="AW1494" s="92"/>
      <c r="AX1494" s="315"/>
      <c r="AY1494" s="215"/>
      <c r="AZ1494" s="131"/>
      <c r="BA1494" s="131"/>
      <c r="BB1494" s="131"/>
      <c r="BC1494" s="223"/>
      <c r="BD1494" s="223"/>
      <c r="BE1494" s="223"/>
      <c r="BF1494" s="151"/>
      <c r="BG1494" s="151"/>
      <c r="BH1494" s="151"/>
      <c r="BI1494" s="151"/>
      <c r="BJ1494" s="151"/>
      <c r="BK1494" s="151"/>
      <c r="BL1494" s="151"/>
      <c r="BM1494" s="151"/>
      <c r="BN1494" s="208"/>
      <c r="BO1494" s="92"/>
      <c r="BP1494" s="92"/>
      <c r="BQ1494" s="92"/>
      <c r="BR1494" s="92"/>
      <c r="BS1494" s="92"/>
      <c r="BT1494" s="92"/>
      <c r="BU1494" s="208"/>
      <c r="BV1494" s="315"/>
    </row>
    <row r="1495" spans="6:74"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315"/>
      <c r="AU1495" s="208"/>
      <c r="AV1495" s="92"/>
      <c r="AW1495" s="92"/>
      <c r="AX1495" s="315"/>
      <c r="AY1495" s="215"/>
      <c r="AZ1495" s="131"/>
      <c r="BA1495" s="131"/>
      <c r="BB1495" s="131"/>
      <c r="BC1495" s="223"/>
      <c r="BD1495" s="223"/>
      <c r="BE1495" s="223"/>
      <c r="BF1495" s="151"/>
      <c r="BG1495" s="151"/>
      <c r="BH1495" s="151"/>
      <c r="BI1495" s="151"/>
      <c r="BJ1495" s="151"/>
      <c r="BK1495" s="151"/>
      <c r="BL1495" s="151"/>
      <c r="BM1495" s="151"/>
      <c r="BN1495" s="208"/>
      <c r="BO1495" s="92"/>
      <c r="BP1495" s="92"/>
      <c r="BQ1495" s="92"/>
      <c r="BR1495" s="92"/>
      <c r="BS1495" s="92"/>
      <c r="BT1495" s="92"/>
      <c r="BU1495" s="208"/>
      <c r="BV1495" s="315"/>
    </row>
    <row r="1496" spans="6:74"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315"/>
      <c r="AU1496" s="208"/>
      <c r="AV1496" s="92"/>
      <c r="AW1496" s="92"/>
      <c r="AX1496" s="315"/>
      <c r="AY1496" s="215"/>
      <c r="AZ1496" s="131"/>
      <c r="BA1496" s="131"/>
      <c r="BB1496" s="131"/>
      <c r="BC1496" s="223"/>
      <c r="BD1496" s="223"/>
      <c r="BE1496" s="223"/>
      <c r="BF1496" s="151"/>
      <c r="BG1496" s="151"/>
      <c r="BH1496" s="151"/>
      <c r="BI1496" s="151"/>
      <c r="BJ1496" s="151"/>
      <c r="BK1496" s="151"/>
      <c r="BL1496" s="151"/>
      <c r="BM1496" s="151"/>
      <c r="BN1496" s="208"/>
      <c r="BO1496" s="92"/>
      <c r="BP1496" s="92"/>
      <c r="BQ1496" s="92"/>
      <c r="BR1496" s="92"/>
      <c r="BS1496" s="92"/>
      <c r="BT1496" s="92"/>
      <c r="BU1496" s="208"/>
      <c r="BV1496" s="315"/>
    </row>
    <row r="1497" spans="6:74"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315"/>
      <c r="AU1497" s="208"/>
      <c r="AV1497" s="92"/>
      <c r="AW1497" s="92"/>
      <c r="AX1497" s="315"/>
      <c r="AY1497" s="215"/>
      <c r="AZ1497" s="131"/>
      <c r="BA1497" s="131"/>
      <c r="BB1497" s="131"/>
      <c r="BC1497" s="223"/>
      <c r="BD1497" s="223"/>
      <c r="BE1497" s="223"/>
      <c r="BF1497" s="151"/>
      <c r="BG1497" s="151"/>
      <c r="BH1497" s="151"/>
      <c r="BI1497" s="151"/>
      <c r="BJ1497" s="151"/>
      <c r="BK1497" s="151"/>
      <c r="BL1497" s="151"/>
      <c r="BM1497" s="151"/>
      <c r="BN1497" s="208"/>
      <c r="BO1497" s="92"/>
      <c r="BP1497" s="92"/>
      <c r="BQ1497" s="92"/>
      <c r="BR1497" s="92"/>
      <c r="BS1497" s="92"/>
      <c r="BT1497" s="92"/>
      <c r="BU1497" s="208"/>
      <c r="BV1497" s="315"/>
    </row>
    <row r="1498" spans="6:74"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315"/>
      <c r="AU1498" s="208"/>
      <c r="AV1498" s="92"/>
      <c r="AW1498" s="92"/>
      <c r="AX1498" s="315"/>
      <c r="AY1498" s="215"/>
      <c r="AZ1498" s="131"/>
      <c r="BA1498" s="131"/>
      <c r="BB1498" s="131"/>
      <c r="BC1498" s="223"/>
      <c r="BD1498" s="223"/>
      <c r="BE1498" s="223"/>
      <c r="BF1498" s="151"/>
      <c r="BG1498" s="151"/>
      <c r="BH1498" s="151"/>
      <c r="BI1498" s="151"/>
      <c r="BJ1498" s="151"/>
      <c r="BK1498" s="151"/>
      <c r="BL1498" s="151"/>
      <c r="BM1498" s="151"/>
      <c r="BN1498" s="208"/>
      <c r="BO1498" s="92"/>
      <c r="BP1498" s="92"/>
      <c r="BQ1498" s="92"/>
      <c r="BR1498" s="92"/>
      <c r="BS1498" s="92"/>
      <c r="BT1498" s="92"/>
      <c r="BU1498" s="208"/>
      <c r="BV1498" s="315"/>
    </row>
    <row r="1499" spans="6:74"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315"/>
      <c r="AU1499" s="208"/>
      <c r="AV1499" s="92"/>
      <c r="AW1499" s="92"/>
      <c r="AX1499" s="315"/>
      <c r="AY1499" s="215"/>
      <c r="AZ1499" s="131"/>
      <c r="BA1499" s="131"/>
      <c r="BB1499" s="131"/>
      <c r="BC1499" s="223"/>
      <c r="BD1499" s="223"/>
      <c r="BE1499" s="223"/>
      <c r="BF1499" s="151"/>
      <c r="BG1499" s="151"/>
      <c r="BH1499" s="151"/>
      <c r="BI1499" s="151"/>
      <c r="BJ1499" s="151"/>
      <c r="BK1499" s="151"/>
      <c r="BL1499" s="151"/>
      <c r="BM1499" s="151"/>
      <c r="BN1499" s="208"/>
      <c r="BO1499" s="92"/>
      <c r="BP1499" s="92"/>
      <c r="BQ1499" s="92"/>
      <c r="BR1499" s="92"/>
      <c r="BS1499" s="92"/>
      <c r="BT1499" s="92"/>
      <c r="BU1499" s="208"/>
      <c r="BV1499" s="315"/>
    </row>
    <row r="1500" spans="6:74"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315"/>
      <c r="AU1500" s="208"/>
      <c r="AV1500" s="92"/>
      <c r="AW1500" s="92"/>
      <c r="AX1500" s="315"/>
      <c r="AY1500" s="215"/>
      <c r="AZ1500" s="131"/>
      <c r="BA1500" s="131"/>
      <c r="BB1500" s="131"/>
      <c r="BC1500" s="223"/>
      <c r="BD1500" s="223"/>
      <c r="BE1500" s="223"/>
      <c r="BF1500" s="151"/>
      <c r="BG1500" s="151"/>
      <c r="BH1500" s="151"/>
      <c r="BI1500" s="151"/>
      <c r="BJ1500" s="151"/>
      <c r="BK1500" s="151"/>
      <c r="BL1500" s="151"/>
      <c r="BM1500" s="151"/>
      <c r="BN1500" s="208"/>
      <c r="BO1500" s="92"/>
      <c r="BP1500" s="92"/>
      <c r="BQ1500" s="92"/>
      <c r="BR1500" s="92"/>
      <c r="BS1500" s="92"/>
      <c r="BT1500" s="92"/>
      <c r="BU1500" s="208"/>
      <c r="BV1500" s="315"/>
    </row>
    <row r="1501" spans="6:74"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315"/>
      <c r="AU1501" s="208"/>
      <c r="AV1501" s="92"/>
      <c r="AW1501" s="92"/>
      <c r="AX1501" s="315"/>
      <c r="AY1501" s="215"/>
      <c r="AZ1501" s="131"/>
      <c r="BA1501" s="131"/>
      <c r="BB1501" s="131"/>
      <c r="BC1501" s="223"/>
      <c r="BD1501" s="223"/>
      <c r="BE1501" s="223"/>
      <c r="BF1501" s="151"/>
      <c r="BG1501" s="151"/>
      <c r="BH1501" s="151"/>
      <c r="BI1501" s="151"/>
      <c r="BJ1501" s="151"/>
      <c r="BK1501" s="151"/>
      <c r="BL1501" s="151"/>
      <c r="BM1501" s="151"/>
      <c r="BN1501" s="208"/>
      <c r="BO1501" s="92"/>
      <c r="BP1501" s="92"/>
      <c r="BQ1501" s="92"/>
      <c r="BR1501" s="92"/>
      <c r="BS1501" s="92"/>
      <c r="BT1501" s="92"/>
      <c r="BU1501" s="208"/>
      <c r="BV1501" s="315"/>
    </row>
    <row r="1502" spans="6:74"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315"/>
      <c r="AU1502" s="208"/>
      <c r="AV1502" s="92"/>
      <c r="AW1502" s="92"/>
      <c r="AX1502" s="315"/>
      <c r="AY1502" s="215"/>
      <c r="AZ1502" s="131"/>
      <c r="BA1502" s="131"/>
      <c r="BB1502" s="131"/>
      <c r="BC1502" s="223"/>
      <c r="BD1502" s="223"/>
      <c r="BE1502" s="223"/>
      <c r="BF1502" s="151"/>
      <c r="BG1502" s="151"/>
      <c r="BH1502" s="151"/>
      <c r="BI1502" s="151"/>
      <c r="BJ1502" s="151"/>
      <c r="BK1502" s="151"/>
      <c r="BL1502" s="151"/>
      <c r="BM1502" s="151"/>
      <c r="BN1502" s="208"/>
      <c r="BO1502" s="92"/>
      <c r="BP1502" s="92"/>
      <c r="BQ1502" s="92"/>
      <c r="BR1502" s="92"/>
      <c r="BS1502" s="92"/>
      <c r="BT1502" s="92"/>
      <c r="BU1502" s="208"/>
      <c r="BV1502" s="315"/>
    </row>
    <row r="1503" spans="6:74"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315"/>
      <c r="AU1503" s="208"/>
      <c r="AV1503" s="92"/>
      <c r="AW1503" s="92"/>
      <c r="AX1503" s="315"/>
      <c r="AY1503" s="215"/>
      <c r="AZ1503" s="131"/>
      <c r="BA1503" s="131"/>
      <c r="BB1503" s="131"/>
      <c r="BC1503" s="223"/>
      <c r="BD1503" s="223"/>
      <c r="BE1503" s="223"/>
      <c r="BF1503" s="151"/>
      <c r="BG1503" s="151"/>
      <c r="BH1503" s="151"/>
      <c r="BI1503" s="151"/>
      <c r="BJ1503" s="151"/>
      <c r="BK1503" s="151"/>
      <c r="BL1503" s="151"/>
      <c r="BM1503" s="151"/>
      <c r="BN1503" s="208"/>
      <c r="BO1503" s="92"/>
      <c r="BP1503" s="92"/>
      <c r="BQ1503" s="92"/>
      <c r="BR1503" s="92"/>
      <c r="BS1503" s="92"/>
      <c r="BT1503" s="92"/>
      <c r="BU1503" s="208"/>
      <c r="BV1503" s="315"/>
    </row>
    <row r="1504" spans="6:74"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315"/>
      <c r="AU1504" s="208"/>
      <c r="AV1504" s="92"/>
      <c r="AW1504" s="92"/>
      <c r="AX1504" s="315"/>
      <c r="AY1504" s="215"/>
      <c r="AZ1504" s="131"/>
      <c r="BA1504" s="131"/>
      <c r="BB1504" s="131"/>
      <c r="BC1504" s="223"/>
      <c r="BD1504" s="223"/>
      <c r="BE1504" s="223"/>
      <c r="BF1504" s="151"/>
      <c r="BG1504" s="151"/>
      <c r="BH1504" s="151"/>
      <c r="BI1504" s="151"/>
      <c r="BJ1504" s="151"/>
      <c r="BK1504" s="151"/>
      <c r="BL1504" s="151"/>
      <c r="BM1504" s="151"/>
      <c r="BN1504" s="208"/>
      <c r="BO1504" s="92"/>
      <c r="BP1504" s="92"/>
      <c r="BQ1504" s="92"/>
      <c r="BR1504" s="92"/>
      <c r="BS1504" s="92"/>
      <c r="BT1504" s="92"/>
      <c r="BU1504" s="208"/>
      <c r="BV1504" s="315"/>
    </row>
    <row r="1505" spans="6:74"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315"/>
      <c r="AU1505" s="208"/>
      <c r="AV1505" s="92"/>
      <c r="AW1505" s="92"/>
      <c r="AX1505" s="315"/>
      <c r="AY1505" s="215"/>
      <c r="AZ1505" s="131"/>
      <c r="BA1505" s="131"/>
      <c r="BB1505" s="131"/>
      <c r="BC1505" s="223"/>
      <c r="BD1505" s="223"/>
      <c r="BE1505" s="223"/>
      <c r="BF1505" s="151"/>
      <c r="BG1505" s="151"/>
      <c r="BH1505" s="151"/>
      <c r="BI1505" s="151"/>
      <c r="BJ1505" s="151"/>
      <c r="BK1505" s="151"/>
      <c r="BL1505" s="151"/>
      <c r="BM1505" s="151"/>
      <c r="BN1505" s="208"/>
      <c r="BO1505" s="92"/>
      <c r="BP1505" s="92"/>
      <c r="BQ1505" s="92"/>
      <c r="BR1505" s="92"/>
      <c r="BS1505" s="92"/>
      <c r="BT1505" s="92"/>
      <c r="BU1505" s="208"/>
      <c r="BV1505" s="315"/>
    </row>
    <row r="1506" spans="6:74"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315"/>
      <c r="AU1506" s="208"/>
      <c r="AV1506" s="92"/>
      <c r="AW1506" s="92"/>
      <c r="AX1506" s="315"/>
      <c r="AY1506" s="215"/>
      <c r="AZ1506" s="131"/>
      <c r="BA1506" s="131"/>
      <c r="BB1506" s="131"/>
      <c r="BC1506" s="223"/>
      <c r="BD1506" s="223"/>
      <c r="BE1506" s="223"/>
      <c r="BF1506" s="151"/>
      <c r="BG1506" s="151"/>
      <c r="BH1506" s="151"/>
      <c r="BI1506" s="151"/>
      <c r="BJ1506" s="151"/>
      <c r="BK1506" s="151"/>
      <c r="BL1506" s="151"/>
      <c r="BM1506" s="151"/>
      <c r="BN1506" s="208"/>
      <c r="BO1506" s="92"/>
      <c r="BP1506" s="92"/>
      <c r="BQ1506" s="92"/>
      <c r="BR1506" s="92"/>
      <c r="BS1506" s="92"/>
      <c r="BT1506" s="92"/>
      <c r="BU1506" s="208"/>
      <c r="BV1506" s="315"/>
    </row>
    <row r="1507" spans="6:74"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315"/>
      <c r="AU1507" s="208"/>
      <c r="AV1507" s="92"/>
      <c r="AW1507" s="92"/>
      <c r="AX1507" s="315"/>
      <c r="AY1507" s="215"/>
      <c r="AZ1507" s="131"/>
      <c r="BA1507" s="131"/>
      <c r="BB1507" s="131"/>
      <c r="BC1507" s="223"/>
      <c r="BD1507" s="223"/>
      <c r="BE1507" s="223"/>
      <c r="BF1507" s="151"/>
      <c r="BG1507" s="151"/>
      <c r="BH1507" s="151"/>
      <c r="BI1507" s="151"/>
      <c r="BJ1507" s="151"/>
      <c r="BK1507" s="151"/>
      <c r="BL1507" s="151"/>
      <c r="BM1507" s="151"/>
      <c r="BN1507" s="208"/>
      <c r="BO1507" s="92"/>
      <c r="BP1507" s="92"/>
      <c r="BQ1507" s="92"/>
      <c r="BR1507" s="92"/>
      <c r="BS1507" s="92"/>
      <c r="BT1507" s="92"/>
      <c r="BU1507" s="208"/>
      <c r="BV1507" s="315"/>
    </row>
    <row r="1508" spans="6:74"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315"/>
      <c r="AU1508" s="208"/>
      <c r="AV1508" s="92"/>
      <c r="AW1508" s="92"/>
      <c r="AX1508" s="315"/>
      <c r="AY1508" s="215"/>
      <c r="AZ1508" s="131"/>
      <c r="BA1508" s="131"/>
      <c r="BB1508" s="131"/>
      <c r="BC1508" s="223"/>
      <c r="BD1508" s="223"/>
      <c r="BE1508" s="223"/>
      <c r="BF1508" s="151"/>
      <c r="BG1508" s="151"/>
      <c r="BH1508" s="151"/>
      <c r="BI1508" s="151"/>
      <c r="BJ1508" s="151"/>
      <c r="BK1508" s="151"/>
      <c r="BL1508" s="151"/>
      <c r="BM1508" s="151"/>
      <c r="BN1508" s="208"/>
      <c r="BO1508" s="92"/>
      <c r="BP1508" s="92"/>
      <c r="BQ1508" s="92"/>
      <c r="BR1508" s="92"/>
      <c r="BS1508" s="92"/>
      <c r="BT1508" s="92"/>
      <c r="BU1508" s="208"/>
      <c r="BV1508" s="315"/>
    </row>
    <row r="1509" spans="6:74"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315"/>
      <c r="AU1509" s="208"/>
      <c r="AV1509" s="92"/>
      <c r="AW1509" s="92"/>
      <c r="AX1509" s="315"/>
      <c r="AY1509" s="215"/>
      <c r="AZ1509" s="131"/>
      <c r="BA1509" s="131"/>
      <c r="BB1509" s="131"/>
      <c r="BC1509" s="223"/>
      <c r="BD1509" s="223"/>
      <c r="BE1509" s="223"/>
      <c r="BF1509" s="151"/>
      <c r="BG1509" s="151"/>
      <c r="BH1509" s="151"/>
      <c r="BI1509" s="151"/>
      <c r="BJ1509" s="151"/>
      <c r="BK1509" s="151"/>
      <c r="BL1509" s="151"/>
      <c r="BM1509" s="151"/>
      <c r="BN1509" s="208"/>
      <c r="BO1509" s="92"/>
      <c r="BP1509" s="92"/>
      <c r="BQ1509" s="92"/>
      <c r="BR1509" s="92"/>
      <c r="BS1509" s="92"/>
      <c r="BT1509" s="92"/>
      <c r="BU1509" s="208"/>
      <c r="BV1509" s="315"/>
    </row>
    <row r="1510" spans="6:74"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315"/>
      <c r="AU1510" s="208"/>
      <c r="AV1510" s="92"/>
      <c r="AW1510" s="92"/>
      <c r="AX1510" s="315"/>
      <c r="AY1510" s="215"/>
      <c r="AZ1510" s="131"/>
      <c r="BA1510" s="131"/>
      <c r="BB1510" s="131"/>
      <c r="BC1510" s="223"/>
      <c r="BD1510" s="223"/>
      <c r="BE1510" s="223"/>
      <c r="BF1510" s="151"/>
      <c r="BG1510" s="151"/>
      <c r="BH1510" s="151"/>
      <c r="BI1510" s="151"/>
      <c r="BJ1510" s="151"/>
      <c r="BK1510" s="151"/>
      <c r="BL1510" s="151"/>
      <c r="BM1510" s="151"/>
      <c r="BN1510" s="208"/>
      <c r="BO1510" s="92"/>
      <c r="BP1510" s="92"/>
      <c r="BQ1510" s="92"/>
      <c r="BR1510" s="92"/>
      <c r="BS1510" s="92"/>
      <c r="BT1510" s="92"/>
      <c r="BU1510" s="208"/>
      <c r="BV1510" s="315"/>
    </row>
    <row r="1511" spans="6:74"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315"/>
      <c r="AU1511" s="208"/>
      <c r="AV1511" s="92"/>
      <c r="AW1511" s="92"/>
      <c r="AX1511" s="315"/>
      <c r="AY1511" s="215"/>
      <c r="AZ1511" s="131"/>
      <c r="BA1511" s="131"/>
      <c r="BB1511" s="131"/>
      <c r="BC1511" s="223"/>
      <c r="BD1511" s="223"/>
      <c r="BE1511" s="223"/>
      <c r="BF1511" s="151"/>
      <c r="BG1511" s="151"/>
      <c r="BH1511" s="151"/>
      <c r="BI1511" s="151"/>
      <c r="BJ1511" s="151"/>
      <c r="BK1511" s="151"/>
      <c r="BL1511" s="151"/>
      <c r="BM1511" s="151"/>
      <c r="BN1511" s="208"/>
      <c r="BO1511" s="92"/>
      <c r="BP1511" s="92"/>
      <c r="BQ1511" s="92"/>
      <c r="BR1511" s="92"/>
      <c r="BS1511" s="92"/>
      <c r="BT1511" s="92"/>
      <c r="BU1511" s="208"/>
      <c r="BV1511" s="315"/>
    </row>
    <row r="1512" spans="6:74"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315"/>
      <c r="AU1512" s="208"/>
      <c r="AV1512" s="92"/>
      <c r="AW1512" s="92"/>
      <c r="AX1512" s="315"/>
      <c r="AY1512" s="215"/>
      <c r="AZ1512" s="131"/>
      <c r="BA1512" s="131"/>
      <c r="BB1512" s="131"/>
      <c r="BC1512" s="223"/>
      <c r="BD1512" s="223"/>
      <c r="BE1512" s="223"/>
      <c r="BF1512" s="151"/>
      <c r="BG1512" s="151"/>
      <c r="BH1512" s="151"/>
      <c r="BI1512" s="151"/>
      <c r="BJ1512" s="151"/>
      <c r="BK1512" s="151"/>
      <c r="BL1512" s="151"/>
      <c r="BM1512" s="151"/>
      <c r="BN1512" s="208"/>
      <c r="BO1512" s="92"/>
      <c r="BP1512" s="92"/>
      <c r="BQ1512" s="92"/>
      <c r="BR1512" s="92"/>
      <c r="BS1512" s="92"/>
      <c r="BT1512" s="92"/>
      <c r="BU1512" s="208"/>
      <c r="BV1512" s="315"/>
    </row>
    <row r="1513" spans="6:74"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315"/>
      <c r="AU1513" s="208"/>
      <c r="AV1513" s="92"/>
      <c r="AW1513" s="92"/>
      <c r="AX1513" s="315"/>
      <c r="AY1513" s="215"/>
      <c r="AZ1513" s="131"/>
      <c r="BA1513" s="131"/>
      <c r="BB1513" s="131"/>
      <c r="BC1513" s="223"/>
      <c r="BD1513" s="223"/>
      <c r="BE1513" s="223"/>
      <c r="BF1513" s="151"/>
      <c r="BG1513" s="151"/>
      <c r="BH1513" s="151"/>
      <c r="BI1513" s="151"/>
      <c r="BJ1513" s="151"/>
      <c r="BK1513" s="151"/>
      <c r="BL1513" s="151"/>
      <c r="BM1513" s="151"/>
      <c r="BN1513" s="208"/>
      <c r="BO1513" s="92"/>
      <c r="BP1513" s="92"/>
      <c r="BQ1513" s="92"/>
      <c r="BR1513" s="92"/>
      <c r="BS1513" s="92"/>
      <c r="BT1513" s="92"/>
      <c r="BU1513" s="208"/>
      <c r="BV1513" s="315"/>
    </row>
    <row r="1514" spans="6:74"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315"/>
      <c r="AU1514" s="208"/>
      <c r="AV1514" s="92"/>
      <c r="AW1514" s="92"/>
      <c r="AX1514" s="315"/>
      <c r="AY1514" s="215"/>
      <c r="AZ1514" s="131"/>
      <c r="BA1514" s="131"/>
      <c r="BB1514" s="131"/>
      <c r="BC1514" s="223"/>
      <c r="BD1514" s="223"/>
      <c r="BE1514" s="223"/>
      <c r="BF1514" s="151"/>
      <c r="BG1514" s="151"/>
      <c r="BH1514" s="151"/>
      <c r="BI1514" s="151"/>
      <c r="BJ1514" s="151"/>
      <c r="BK1514" s="151"/>
      <c r="BL1514" s="151"/>
      <c r="BM1514" s="151"/>
      <c r="BN1514" s="208"/>
      <c r="BO1514" s="92"/>
      <c r="BP1514" s="92"/>
      <c r="BQ1514" s="92"/>
      <c r="BR1514" s="92"/>
      <c r="BS1514" s="92"/>
      <c r="BT1514" s="92"/>
      <c r="BU1514" s="208"/>
      <c r="BV1514" s="315"/>
    </row>
    <row r="1515" spans="6:74"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315"/>
      <c r="AU1515" s="208"/>
      <c r="AV1515" s="92"/>
      <c r="AW1515" s="92"/>
      <c r="AX1515" s="315"/>
      <c r="AY1515" s="215"/>
      <c r="AZ1515" s="131"/>
      <c r="BA1515" s="131"/>
      <c r="BB1515" s="131"/>
      <c r="BC1515" s="223"/>
      <c r="BD1515" s="223"/>
      <c r="BE1515" s="223"/>
      <c r="BF1515" s="151"/>
      <c r="BG1515" s="151"/>
      <c r="BH1515" s="151"/>
      <c r="BI1515" s="151"/>
      <c r="BJ1515" s="151"/>
      <c r="BK1515" s="151"/>
      <c r="BL1515" s="151"/>
      <c r="BM1515" s="151"/>
      <c r="BN1515" s="208"/>
      <c r="BO1515" s="92"/>
      <c r="BP1515" s="92"/>
      <c r="BQ1515" s="92"/>
      <c r="BR1515" s="92"/>
      <c r="BS1515" s="92"/>
      <c r="BT1515" s="92"/>
      <c r="BU1515" s="208"/>
      <c r="BV1515" s="315"/>
    </row>
    <row r="1516" spans="6:74"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315"/>
      <c r="AU1516" s="208"/>
      <c r="AV1516" s="92"/>
      <c r="AW1516" s="92"/>
      <c r="AX1516" s="315"/>
      <c r="AY1516" s="215"/>
      <c r="AZ1516" s="131"/>
      <c r="BA1516" s="131"/>
      <c r="BB1516" s="131"/>
      <c r="BC1516" s="223"/>
      <c r="BD1516" s="223"/>
      <c r="BE1516" s="223"/>
      <c r="BF1516" s="151"/>
      <c r="BG1516" s="151"/>
      <c r="BH1516" s="151"/>
      <c r="BI1516" s="151"/>
      <c r="BJ1516" s="151"/>
      <c r="BK1516" s="151"/>
      <c r="BL1516" s="151"/>
      <c r="BM1516" s="151"/>
      <c r="BN1516" s="208"/>
      <c r="BO1516" s="92"/>
      <c r="BP1516" s="92"/>
      <c r="BQ1516" s="92"/>
      <c r="BR1516" s="92"/>
      <c r="BS1516" s="92"/>
      <c r="BT1516" s="92"/>
      <c r="BU1516" s="208"/>
      <c r="BV1516" s="315"/>
    </row>
    <row r="1517" spans="6:74"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315"/>
      <c r="AU1517" s="208"/>
      <c r="AV1517" s="92"/>
      <c r="AW1517" s="92"/>
      <c r="AX1517" s="315"/>
      <c r="AY1517" s="215"/>
      <c r="AZ1517" s="131"/>
      <c r="BA1517" s="131"/>
      <c r="BB1517" s="131"/>
      <c r="BC1517" s="223"/>
      <c r="BD1517" s="223"/>
      <c r="BE1517" s="223"/>
      <c r="BF1517" s="151"/>
      <c r="BG1517" s="151"/>
      <c r="BH1517" s="151"/>
      <c r="BI1517" s="151"/>
      <c r="BJ1517" s="151"/>
      <c r="BK1517" s="151"/>
      <c r="BL1517" s="151"/>
      <c r="BM1517" s="151"/>
      <c r="BN1517" s="208"/>
      <c r="BO1517" s="92"/>
      <c r="BP1517" s="92"/>
      <c r="BQ1517" s="92"/>
      <c r="BR1517" s="92"/>
      <c r="BS1517" s="92"/>
      <c r="BT1517" s="92"/>
      <c r="BU1517" s="208"/>
      <c r="BV1517" s="315"/>
    </row>
    <row r="1518" spans="6:74"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315"/>
      <c r="AU1518" s="208"/>
      <c r="AV1518" s="92"/>
      <c r="AW1518" s="92"/>
      <c r="AX1518" s="315"/>
      <c r="AY1518" s="215"/>
      <c r="AZ1518" s="131"/>
      <c r="BA1518" s="131"/>
      <c r="BB1518" s="131"/>
      <c r="BC1518" s="223"/>
      <c r="BD1518" s="223"/>
      <c r="BE1518" s="223"/>
      <c r="BF1518" s="151"/>
      <c r="BG1518" s="151"/>
      <c r="BH1518" s="151"/>
      <c r="BI1518" s="151"/>
      <c r="BJ1518" s="151"/>
      <c r="BK1518" s="151"/>
      <c r="BL1518" s="151"/>
      <c r="BM1518" s="151"/>
      <c r="BN1518" s="208"/>
      <c r="BO1518" s="92"/>
      <c r="BP1518" s="92"/>
      <c r="BQ1518" s="92"/>
      <c r="BR1518" s="92"/>
      <c r="BS1518" s="92"/>
      <c r="BT1518" s="92"/>
      <c r="BU1518" s="208"/>
      <c r="BV1518" s="315"/>
    </row>
    <row r="1519" spans="6:74"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315"/>
      <c r="AU1519" s="208"/>
      <c r="AV1519" s="92"/>
      <c r="AW1519" s="92"/>
      <c r="AX1519" s="315"/>
      <c r="AY1519" s="215"/>
      <c r="AZ1519" s="131"/>
      <c r="BA1519" s="131"/>
      <c r="BB1519" s="131"/>
      <c r="BC1519" s="223"/>
      <c r="BD1519" s="223"/>
      <c r="BE1519" s="223"/>
      <c r="BF1519" s="151"/>
      <c r="BG1519" s="151"/>
      <c r="BH1519" s="151"/>
      <c r="BI1519" s="151"/>
      <c r="BJ1519" s="151"/>
      <c r="BK1519" s="151"/>
      <c r="BL1519" s="151"/>
      <c r="BM1519" s="151"/>
      <c r="BN1519" s="208"/>
      <c r="BO1519" s="92"/>
      <c r="BP1519" s="92"/>
      <c r="BQ1519" s="92"/>
      <c r="BR1519" s="92"/>
      <c r="BS1519" s="92"/>
      <c r="BT1519" s="92"/>
      <c r="BU1519" s="208"/>
      <c r="BV1519" s="315"/>
    </row>
    <row r="1520" spans="6:74"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315"/>
      <c r="AU1520" s="208"/>
      <c r="AV1520" s="92"/>
      <c r="AW1520" s="92"/>
      <c r="AX1520" s="315"/>
      <c r="AY1520" s="215"/>
      <c r="AZ1520" s="131"/>
      <c r="BA1520" s="131"/>
      <c r="BB1520" s="131"/>
      <c r="BC1520" s="223"/>
      <c r="BD1520" s="223"/>
      <c r="BE1520" s="223"/>
      <c r="BF1520" s="151"/>
      <c r="BG1520" s="151"/>
      <c r="BH1520" s="151"/>
      <c r="BI1520" s="151"/>
      <c r="BJ1520" s="151"/>
      <c r="BK1520" s="151"/>
      <c r="BL1520" s="151"/>
      <c r="BM1520" s="151"/>
      <c r="BN1520" s="208"/>
      <c r="BO1520" s="92"/>
      <c r="BP1520" s="92"/>
      <c r="BQ1520" s="92"/>
      <c r="BR1520" s="92"/>
      <c r="BS1520" s="92"/>
      <c r="BT1520" s="92"/>
      <c r="BU1520" s="208"/>
      <c r="BV1520" s="315"/>
    </row>
    <row r="1521" spans="6:74"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315"/>
      <c r="AU1521" s="208"/>
      <c r="AV1521" s="92"/>
      <c r="AW1521" s="92"/>
      <c r="AX1521" s="315"/>
      <c r="AY1521" s="215"/>
      <c r="AZ1521" s="131"/>
      <c r="BA1521" s="131"/>
      <c r="BB1521" s="131"/>
      <c r="BC1521" s="223"/>
      <c r="BD1521" s="223"/>
      <c r="BE1521" s="223"/>
      <c r="BF1521" s="151"/>
      <c r="BG1521" s="151"/>
      <c r="BH1521" s="151"/>
      <c r="BI1521" s="151"/>
      <c r="BJ1521" s="151"/>
      <c r="BK1521" s="151"/>
      <c r="BL1521" s="151"/>
      <c r="BM1521" s="151"/>
      <c r="BN1521" s="208"/>
      <c r="BO1521" s="92"/>
      <c r="BP1521" s="92"/>
      <c r="BQ1521" s="92"/>
      <c r="BR1521" s="92"/>
      <c r="BS1521" s="92"/>
      <c r="BT1521" s="92"/>
      <c r="BU1521" s="208"/>
      <c r="BV1521" s="315"/>
    </row>
    <row r="1522" spans="6:74"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315"/>
      <c r="AU1522" s="208"/>
      <c r="AV1522" s="92"/>
      <c r="AW1522" s="92"/>
      <c r="AX1522" s="315"/>
      <c r="AY1522" s="215"/>
      <c r="AZ1522" s="131"/>
      <c r="BA1522" s="131"/>
      <c r="BB1522" s="131"/>
      <c r="BC1522" s="223"/>
      <c r="BD1522" s="223"/>
      <c r="BE1522" s="223"/>
      <c r="BF1522" s="151"/>
      <c r="BG1522" s="151"/>
      <c r="BH1522" s="151"/>
      <c r="BI1522" s="151"/>
      <c r="BJ1522" s="151"/>
      <c r="BK1522" s="151"/>
      <c r="BL1522" s="151"/>
      <c r="BM1522" s="151"/>
      <c r="BN1522" s="208"/>
      <c r="BO1522" s="92"/>
      <c r="BP1522" s="92"/>
      <c r="BQ1522" s="92"/>
      <c r="BR1522" s="92"/>
      <c r="BS1522" s="92"/>
      <c r="BT1522" s="92"/>
      <c r="BU1522" s="208"/>
      <c r="BV1522" s="315"/>
    </row>
    <row r="1523" spans="6:74"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315"/>
      <c r="AU1523" s="208"/>
      <c r="AV1523" s="92"/>
      <c r="AW1523" s="92"/>
      <c r="AX1523" s="315"/>
      <c r="AY1523" s="215"/>
      <c r="AZ1523" s="131"/>
      <c r="BA1523" s="131"/>
      <c r="BB1523" s="131"/>
      <c r="BC1523" s="223"/>
      <c r="BD1523" s="223"/>
      <c r="BE1523" s="223"/>
      <c r="BF1523" s="151"/>
      <c r="BG1523" s="151"/>
      <c r="BH1523" s="151"/>
      <c r="BI1523" s="151"/>
      <c r="BJ1523" s="151"/>
      <c r="BK1523" s="151"/>
      <c r="BL1523" s="151"/>
      <c r="BM1523" s="151"/>
      <c r="BN1523" s="208"/>
      <c r="BO1523" s="92"/>
      <c r="BP1523" s="92"/>
      <c r="BQ1523" s="92"/>
      <c r="BR1523" s="92"/>
      <c r="BS1523" s="92"/>
      <c r="BT1523" s="92"/>
      <c r="BU1523" s="208"/>
      <c r="BV1523" s="315"/>
    </row>
    <row r="1524" spans="6:74"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315"/>
      <c r="AU1524" s="208"/>
      <c r="AV1524" s="92"/>
      <c r="AW1524" s="92"/>
      <c r="AX1524" s="315"/>
      <c r="AY1524" s="215"/>
      <c r="AZ1524" s="131"/>
      <c r="BA1524" s="131"/>
      <c r="BB1524" s="131"/>
      <c r="BC1524" s="223"/>
      <c r="BD1524" s="223"/>
      <c r="BE1524" s="223"/>
      <c r="BF1524" s="151"/>
      <c r="BG1524" s="151"/>
      <c r="BH1524" s="151"/>
      <c r="BI1524" s="151"/>
      <c r="BJ1524" s="151"/>
      <c r="BK1524" s="151"/>
      <c r="BL1524" s="151"/>
      <c r="BM1524" s="151"/>
      <c r="BN1524" s="208"/>
      <c r="BO1524" s="92"/>
      <c r="BP1524" s="92"/>
      <c r="BQ1524" s="92"/>
      <c r="BR1524" s="92"/>
      <c r="BS1524" s="92"/>
      <c r="BT1524" s="92"/>
      <c r="BU1524" s="208"/>
      <c r="BV1524" s="315"/>
    </row>
    <row r="1525" spans="6:74"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315"/>
      <c r="AU1525" s="208"/>
      <c r="AV1525" s="92"/>
      <c r="AW1525" s="92"/>
      <c r="AX1525" s="315"/>
      <c r="AY1525" s="215"/>
      <c r="AZ1525" s="131"/>
      <c r="BA1525" s="131"/>
      <c r="BB1525" s="131"/>
      <c r="BC1525" s="223"/>
      <c r="BD1525" s="223"/>
      <c r="BE1525" s="223"/>
      <c r="BF1525" s="151"/>
      <c r="BG1525" s="151"/>
      <c r="BH1525" s="151"/>
      <c r="BI1525" s="151"/>
      <c r="BJ1525" s="151"/>
      <c r="BK1525" s="151"/>
      <c r="BL1525" s="151"/>
      <c r="BM1525" s="151"/>
      <c r="BN1525" s="208"/>
      <c r="BO1525" s="92"/>
      <c r="BP1525" s="92"/>
      <c r="BQ1525" s="92"/>
      <c r="BR1525" s="92"/>
      <c r="BS1525" s="92"/>
      <c r="BT1525" s="92"/>
      <c r="BU1525" s="208"/>
      <c r="BV1525" s="315"/>
    </row>
    <row r="1526" spans="6:74"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315"/>
      <c r="AU1526" s="208"/>
      <c r="AV1526" s="92"/>
      <c r="AW1526" s="92"/>
      <c r="AX1526" s="315"/>
      <c r="AY1526" s="215"/>
      <c r="AZ1526" s="131"/>
      <c r="BA1526" s="131"/>
      <c r="BB1526" s="131"/>
      <c r="BC1526" s="223"/>
      <c r="BD1526" s="223"/>
      <c r="BE1526" s="223"/>
      <c r="BF1526" s="151"/>
      <c r="BG1526" s="151"/>
      <c r="BH1526" s="151"/>
      <c r="BI1526" s="151"/>
      <c r="BJ1526" s="151"/>
      <c r="BK1526" s="151"/>
      <c r="BL1526" s="151"/>
      <c r="BM1526" s="151"/>
      <c r="BN1526" s="208"/>
      <c r="BO1526" s="92"/>
      <c r="BP1526" s="92"/>
      <c r="BQ1526" s="92"/>
      <c r="BR1526" s="92"/>
      <c r="BS1526" s="92"/>
      <c r="BT1526" s="92"/>
      <c r="BU1526" s="208"/>
      <c r="BV1526" s="315"/>
    </row>
    <row r="1527" spans="6:74"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315"/>
      <c r="AU1527" s="208"/>
      <c r="AV1527" s="92"/>
      <c r="AW1527" s="92"/>
      <c r="AX1527" s="315"/>
      <c r="AY1527" s="215"/>
      <c r="AZ1527" s="131"/>
      <c r="BA1527" s="131"/>
      <c r="BB1527" s="131"/>
      <c r="BC1527" s="223"/>
      <c r="BD1527" s="223"/>
      <c r="BE1527" s="223"/>
      <c r="BF1527" s="151"/>
      <c r="BG1527" s="151"/>
      <c r="BH1527" s="151"/>
      <c r="BI1527" s="151"/>
      <c r="BJ1527" s="151"/>
      <c r="BK1527" s="151"/>
      <c r="BL1527" s="151"/>
      <c r="BM1527" s="151"/>
      <c r="BN1527" s="208"/>
      <c r="BO1527" s="92"/>
      <c r="BP1527" s="92"/>
      <c r="BQ1527" s="92"/>
      <c r="BR1527" s="92"/>
      <c r="BS1527" s="92"/>
      <c r="BT1527" s="92"/>
      <c r="BU1527" s="208"/>
      <c r="BV1527" s="315"/>
    </row>
    <row r="1528" spans="6:74"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315"/>
      <c r="AU1528" s="208"/>
      <c r="AV1528" s="92"/>
      <c r="AW1528" s="92"/>
      <c r="AX1528" s="315"/>
      <c r="AY1528" s="215"/>
      <c r="AZ1528" s="131"/>
      <c r="BA1528" s="131"/>
      <c r="BB1528" s="131"/>
      <c r="BC1528" s="223"/>
      <c r="BD1528" s="223"/>
      <c r="BE1528" s="223"/>
      <c r="BF1528" s="151"/>
      <c r="BG1528" s="151"/>
      <c r="BH1528" s="151"/>
      <c r="BI1528" s="151"/>
      <c r="BJ1528" s="151"/>
      <c r="BK1528" s="151"/>
      <c r="BL1528" s="151"/>
      <c r="BM1528" s="151"/>
      <c r="BN1528" s="208"/>
      <c r="BO1528" s="92"/>
      <c r="BP1528" s="92"/>
      <c r="BQ1528" s="92"/>
      <c r="BR1528" s="92"/>
      <c r="BS1528" s="92"/>
      <c r="BT1528" s="92"/>
      <c r="BU1528" s="208"/>
      <c r="BV1528" s="315"/>
    </row>
    <row r="1529" spans="6:74"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315"/>
      <c r="AU1529" s="208"/>
      <c r="AV1529" s="92"/>
      <c r="AW1529" s="92"/>
      <c r="AX1529" s="315"/>
      <c r="AY1529" s="215"/>
      <c r="AZ1529" s="131"/>
      <c r="BA1529" s="131"/>
      <c r="BB1529" s="131"/>
      <c r="BC1529" s="223"/>
      <c r="BD1529" s="223"/>
      <c r="BE1529" s="223"/>
      <c r="BF1529" s="151"/>
      <c r="BG1529" s="151"/>
      <c r="BH1529" s="151"/>
      <c r="BI1529" s="151"/>
      <c r="BJ1529" s="151"/>
      <c r="BK1529" s="151"/>
      <c r="BL1529" s="151"/>
      <c r="BM1529" s="151"/>
      <c r="BN1529" s="208"/>
      <c r="BO1529" s="92"/>
      <c r="BP1529" s="92"/>
      <c r="BQ1529" s="92"/>
      <c r="BR1529" s="92"/>
      <c r="BS1529" s="92"/>
      <c r="BT1529" s="92"/>
      <c r="BU1529" s="208"/>
      <c r="BV1529" s="315"/>
    </row>
    <row r="1530" spans="6:74"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315"/>
      <c r="AU1530" s="208"/>
      <c r="AV1530" s="92"/>
      <c r="AW1530" s="92"/>
      <c r="AX1530" s="315"/>
      <c r="AY1530" s="215"/>
      <c r="AZ1530" s="131"/>
      <c r="BA1530" s="131"/>
      <c r="BB1530" s="131"/>
      <c r="BC1530" s="223"/>
      <c r="BD1530" s="223"/>
      <c r="BE1530" s="223"/>
      <c r="BF1530" s="151"/>
      <c r="BG1530" s="151"/>
      <c r="BH1530" s="151"/>
      <c r="BI1530" s="151"/>
      <c r="BJ1530" s="151"/>
      <c r="BK1530" s="151"/>
      <c r="BL1530" s="151"/>
      <c r="BM1530" s="151"/>
      <c r="BN1530" s="208"/>
      <c r="BO1530" s="92"/>
      <c r="BP1530" s="92"/>
      <c r="BQ1530" s="92"/>
      <c r="BR1530" s="92"/>
      <c r="BS1530" s="92"/>
      <c r="BT1530" s="92"/>
      <c r="BU1530" s="208"/>
      <c r="BV1530" s="315"/>
    </row>
    <row r="1531" spans="6:74"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315"/>
      <c r="AU1531" s="208"/>
      <c r="AV1531" s="92"/>
      <c r="AW1531" s="92"/>
      <c r="AX1531" s="315"/>
      <c r="AY1531" s="215"/>
      <c r="AZ1531" s="131"/>
      <c r="BA1531" s="131"/>
      <c r="BB1531" s="131"/>
      <c r="BC1531" s="223"/>
      <c r="BD1531" s="223"/>
      <c r="BE1531" s="223"/>
      <c r="BF1531" s="151"/>
      <c r="BG1531" s="151"/>
      <c r="BH1531" s="151"/>
      <c r="BI1531" s="151"/>
      <c r="BJ1531" s="151"/>
      <c r="BK1531" s="151"/>
      <c r="BL1531" s="151"/>
      <c r="BM1531" s="151"/>
      <c r="BN1531" s="208"/>
      <c r="BO1531" s="92"/>
      <c r="BP1531" s="92"/>
      <c r="BQ1531" s="92"/>
      <c r="BR1531" s="92"/>
      <c r="BS1531" s="92"/>
      <c r="BT1531" s="92"/>
      <c r="BU1531" s="208"/>
      <c r="BV1531" s="315"/>
    </row>
    <row r="1532" spans="6:74"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315"/>
      <c r="AU1532" s="208"/>
      <c r="AV1532" s="92"/>
      <c r="AW1532" s="92"/>
      <c r="AX1532" s="315"/>
      <c r="AY1532" s="215"/>
      <c r="AZ1532" s="131"/>
      <c r="BA1532" s="131"/>
      <c r="BB1532" s="131"/>
      <c r="BC1532" s="223"/>
      <c r="BD1532" s="223"/>
      <c r="BE1532" s="223"/>
      <c r="BF1532" s="151"/>
      <c r="BG1532" s="151"/>
      <c r="BH1532" s="151"/>
      <c r="BI1532" s="151"/>
      <c r="BJ1532" s="151"/>
      <c r="BK1532" s="151"/>
      <c r="BL1532" s="151"/>
      <c r="BM1532" s="151"/>
      <c r="BN1532" s="208"/>
      <c r="BO1532" s="92"/>
      <c r="BP1532" s="92"/>
      <c r="BQ1532" s="92"/>
      <c r="BR1532" s="92"/>
      <c r="BS1532" s="92"/>
      <c r="BT1532" s="92"/>
      <c r="BU1532" s="208"/>
      <c r="BV1532" s="315"/>
    </row>
    <row r="1533" spans="6:74"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315"/>
      <c r="AU1533" s="208"/>
      <c r="AV1533" s="92"/>
      <c r="AW1533" s="92"/>
      <c r="AX1533" s="315"/>
      <c r="AY1533" s="215"/>
      <c r="AZ1533" s="131"/>
      <c r="BA1533" s="131"/>
      <c r="BB1533" s="131"/>
      <c r="BC1533" s="223"/>
      <c r="BD1533" s="223"/>
      <c r="BE1533" s="223"/>
      <c r="BF1533" s="151"/>
      <c r="BG1533" s="151"/>
      <c r="BH1533" s="151"/>
      <c r="BI1533" s="151"/>
      <c r="BJ1533" s="151"/>
      <c r="BK1533" s="151"/>
      <c r="BL1533" s="151"/>
      <c r="BM1533" s="151"/>
      <c r="BN1533" s="208"/>
      <c r="BO1533" s="92"/>
      <c r="BP1533" s="92"/>
      <c r="BQ1533" s="92"/>
      <c r="BR1533" s="92"/>
      <c r="BS1533" s="92"/>
      <c r="BT1533" s="92"/>
      <c r="BU1533" s="208"/>
      <c r="BV1533" s="315"/>
    </row>
    <row r="1534" spans="6:74"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315"/>
      <c r="AU1534" s="208"/>
      <c r="AV1534" s="92"/>
      <c r="AW1534" s="92"/>
      <c r="AX1534" s="315"/>
      <c r="AY1534" s="215"/>
      <c r="AZ1534" s="131"/>
      <c r="BA1534" s="131"/>
      <c r="BB1534" s="131"/>
      <c r="BC1534" s="223"/>
      <c r="BD1534" s="223"/>
      <c r="BE1534" s="223"/>
      <c r="BF1534" s="151"/>
      <c r="BG1534" s="151"/>
      <c r="BH1534" s="151"/>
      <c r="BI1534" s="151"/>
      <c r="BJ1534" s="151"/>
      <c r="BK1534" s="151"/>
      <c r="BL1534" s="151"/>
      <c r="BM1534" s="151"/>
      <c r="BN1534" s="208"/>
      <c r="BO1534" s="92"/>
      <c r="BP1534" s="92"/>
      <c r="BQ1534" s="92"/>
      <c r="BR1534" s="92"/>
      <c r="BS1534" s="92"/>
      <c r="BT1534" s="92"/>
      <c r="BU1534" s="208"/>
      <c r="BV1534" s="315"/>
    </row>
    <row r="1535" spans="6:74"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315"/>
      <c r="AU1535" s="208"/>
      <c r="AV1535" s="92"/>
      <c r="AW1535" s="92"/>
      <c r="AX1535" s="315"/>
      <c r="AY1535" s="215"/>
      <c r="AZ1535" s="131"/>
      <c r="BA1535" s="131"/>
      <c r="BB1535" s="131"/>
      <c r="BC1535" s="223"/>
      <c r="BD1535" s="223"/>
      <c r="BE1535" s="223"/>
      <c r="BF1535" s="151"/>
      <c r="BG1535" s="151"/>
      <c r="BH1535" s="151"/>
      <c r="BI1535" s="151"/>
      <c r="BJ1535" s="151"/>
      <c r="BK1535" s="151"/>
      <c r="BL1535" s="151"/>
      <c r="BM1535" s="151"/>
      <c r="BN1535" s="208"/>
      <c r="BO1535" s="92"/>
      <c r="BP1535" s="92"/>
      <c r="BQ1535" s="92"/>
      <c r="BR1535" s="92"/>
      <c r="BS1535" s="92"/>
      <c r="BT1535" s="92"/>
      <c r="BU1535" s="208"/>
      <c r="BV1535" s="315"/>
    </row>
    <row r="1536" spans="6:74"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315"/>
      <c r="AU1536" s="208"/>
      <c r="AV1536" s="92"/>
      <c r="AW1536" s="92"/>
      <c r="AX1536" s="315"/>
      <c r="AY1536" s="215"/>
      <c r="AZ1536" s="131"/>
      <c r="BA1536" s="131"/>
      <c r="BB1536" s="131"/>
      <c r="BC1536" s="223"/>
      <c r="BD1536" s="223"/>
      <c r="BE1536" s="223"/>
      <c r="BF1536" s="151"/>
      <c r="BG1536" s="151"/>
      <c r="BH1536" s="151"/>
      <c r="BI1536" s="151"/>
      <c r="BJ1536" s="151"/>
      <c r="BK1536" s="151"/>
      <c r="BL1536" s="151"/>
      <c r="BM1536" s="151"/>
      <c r="BN1536" s="208"/>
      <c r="BO1536" s="92"/>
      <c r="BP1536" s="92"/>
      <c r="BQ1536" s="92"/>
      <c r="BR1536" s="92"/>
      <c r="BS1536" s="92"/>
      <c r="BT1536" s="92"/>
      <c r="BU1536" s="208"/>
      <c r="BV1536" s="315"/>
    </row>
    <row r="1537" spans="6:74"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315"/>
      <c r="AU1537" s="208"/>
      <c r="AV1537" s="92"/>
      <c r="AW1537" s="92"/>
      <c r="AX1537" s="315"/>
      <c r="AY1537" s="215"/>
      <c r="AZ1537" s="131"/>
      <c r="BA1537" s="131"/>
      <c r="BB1537" s="131"/>
      <c r="BC1537" s="223"/>
      <c r="BD1537" s="223"/>
      <c r="BE1537" s="223"/>
      <c r="BF1537" s="151"/>
      <c r="BG1537" s="151"/>
      <c r="BH1537" s="151"/>
      <c r="BI1537" s="151"/>
      <c r="BJ1537" s="151"/>
      <c r="BK1537" s="151"/>
      <c r="BL1537" s="151"/>
      <c r="BM1537" s="151"/>
      <c r="BN1537" s="208"/>
      <c r="BO1537" s="92"/>
      <c r="BP1537" s="92"/>
      <c r="BQ1537" s="92"/>
      <c r="BR1537" s="92"/>
      <c r="BS1537" s="92"/>
      <c r="BT1537" s="92"/>
      <c r="BU1537" s="208"/>
      <c r="BV1537" s="315"/>
    </row>
    <row r="1538" spans="6:74"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315"/>
      <c r="AU1538" s="208"/>
      <c r="AV1538" s="92"/>
      <c r="AW1538" s="92"/>
      <c r="AX1538" s="315"/>
      <c r="AY1538" s="215"/>
      <c r="AZ1538" s="131"/>
      <c r="BA1538" s="131"/>
      <c r="BB1538" s="131"/>
      <c r="BC1538" s="223"/>
      <c r="BD1538" s="223"/>
      <c r="BE1538" s="223"/>
      <c r="BF1538" s="151"/>
      <c r="BG1538" s="151"/>
      <c r="BH1538" s="151"/>
      <c r="BI1538" s="151"/>
      <c r="BJ1538" s="151"/>
      <c r="BK1538" s="151"/>
      <c r="BL1538" s="151"/>
      <c r="BM1538" s="151"/>
      <c r="BN1538" s="208"/>
      <c r="BO1538" s="92"/>
      <c r="BP1538" s="92"/>
      <c r="BQ1538" s="92"/>
      <c r="BR1538" s="92"/>
      <c r="BS1538" s="92"/>
      <c r="BT1538" s="92"/>
      <c r="BU1538" s="208"/>
      <c r="BV1538" s="315"/>
    </row>
    <row r="1539" spans="6:74"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315"/>
      <c r="AU1539" s="208"/>
      <c r="AV1539" s="92"/>
      <c r="AW1539" s="92"/>
      <c r="AX1539" s="315"/>
      <c r="AY1539" s="215"/>
      <c r="AZ1539" s="131"/>
      <c r="BA1539" s="131"/>
      <c r="BB1539" s="131"/>
      <c r="BC1539" s="223"/>
      <c r="BD1539" s="223"/>
      <c r="BE1539" s="223"/>
      <c r="BF1539" s="151"/>
      <c r="BG1539" s="151"/>
      <c r="BH1539" s="151"/>
      <c r="BI1539" s="151"/>
      <c r="BJ1539" s="151"/>
      <c r="BK1539" s="151"/>
      <c r="BL1539" s="151"/>
      <c r="BM1539" s="151"/>
      <c r="BN1539" s="208"/>
      <c r="BO1539" s="92"/>
      <c r="BP1539" s="92"/>
      <c r="BQ1539" s="92"/>
      <c r="BR1539" s="92"/>
      <c r="BS1539" s="92"/>
      <c r="BT1539" s="92"/>
      <c r="BU1539" s="208"/>
      <c r="BV1539" s="315"/>
    </row>
    <row r="1540" spans="6:74"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315"/>
      <c r="AU1540" s="208"/>
      <c r="AV1540" s="92"/>
      <c r="AW1540" s="92"/>
      <c r="AX1540" s="315"/>
      <c r="AY1540" s="215"/>
      <c r="AZ1540" s="131"/>
      <c r="BA1540" s="131"/>
      <c r="BB1540" s="131"/>
      <c r="BC1540" s="223"/>
      <c r="BD1540" s="223"/>
      <c r="BE1540" s="223"/>
      <c r="BF1540" s="151"/>
      <c r="BG1540" s="151"/>
      <c r="BH1540" s="151"/>
      <c r="BI1540" s="151"/>
      <c r="BJ1540" s="151"/>
      <c r="BK1540" s="151"/>
      <c r="BL1540" s="151"/>
      <c r="BM1540" s="151"/>
      <c r="BN1540" s="208"/>
      <c r="BO1540" s="92"/>
      <c r="BP1540" s="92"/>
      <c r="BQ1540" s="92"/>
      <c r="BR1540" s="92"/>
      <c r="BS1540" s="92"/>
      <c r="BT1540" s="92"/>
      <c r="BU1540" s="208"/>
      <c r="BV1540" s="315"/>
    </row>
    <row r="1541" spans="6:74"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315"/>
      <c r="AU1541" s="208"/>
      <c r="AV1541" s="92"/>
      <c r="AW1541" s="92"/>
      <c r="AX1541" s="315"/>
      <c r="AY1541" s="215"/>
      <c r="AZ1541" s="131"/>
      <c r="BA1541" s="131"/>
      <c r="BB1541" s="131"/>
      <c r="BC1541" s="223"/>
      <c r="BD1541" s="223"/>
      <c r="BE1541" s="223"/>
      <c r="BF1541" s="151"/>
      <c r="BG1541" s="151"/>
      <c r="BH1541" s="151"/>
      <c r="BI1541" s="151"/>
      <c r="BJ1541" s="151"/>
      <c r="BK1541" s="151"/>
      <c r="BL1541" s="151"/>
      <c r="BM1541" s="151"/>
      <c r="BN1541" s="208"/>
      <c r="BO1541" s="92"/>
      <c r="BP1541" s="92"/>
      <c r="BQ1541" s="92"/>
      <c r="BR1541" s="92"/>
      <c r="BS1541" s="92"/>
      <c r="BT1541" s="92"/>
      <c r="BU1541" s="208"/>
      <c r="BV1541" s="315"/>
    </row>
    <row r="1542" spans="6:74"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315"/>
      <c r="AU1542" s="208"/>
      <c r="AV1542" s="92"/>
      <c r="AW1542" s="92"/>
      <c r="AX1542" s="315"/>
      <c r="AY1542" s="215"/>
      <c r="AZ1542" s="131"/>
      <c r="BA1542" s="131"/>
      <c r="BB1542" s="131"/>
      <c r="BC1542" s="223"/>
      <c r="BD1542" s="223"/>
      <c r="BE1542" s="223"/>
      <c r="BF1542" s="151"/>
      <c r="BG1542" s="151"/>
      <c r="BH1542" s="151"/>
      <c r="BI1542" s="151"/>
      <c r="BJ1542" s="151"/>
      <c r="BK1542" s="151"/>
      <c r="BL1542" s="151"/>
      <c r="BM1542" s="151"/>
      <c r="BN1542" s="208"/>
      <c r="BO1542" s="92"/>
      <c r="BP1542" s="92"/>
      <c r="BQ1542" s="92"/>
      <c r="BR1542" s="92"/>
      <c r="BS1542" s="92"/>
      <c r="BT1542" s="92"/>
      <c r="BU1542" s="208"/>
      <c r="BV1542" s="315"/>
    </row>
    <row r="1543" spans="6:74"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315"/>
      <c r="AU1543" s="208"/>
      <c r="AV1543" s="92"/>
      <c r="AW1543" s="92"/>
      <c r="AX1543" s="315"/>
      <c r="AY1543" s="215"/>
      <c r="AZ1543" s="131"/>
      <c r="BA1543" s="131"/>
      <c r="BB1543" s="131"/>
      <c r="BC1543" s="223"/>
      <c r="BD1543" s="223"/>
      <c r="BE1543" s="223"/>
      <c r="BF1543" s="151"/>
      <c r="BG1543" s="151"/>
      <c r="BH1543" s="151"/>
      <c r="BI1543" s="151"/>
      <c r="BJ1543" s="151"/>
      <c r="BK1543" s="151"/>
      <c r="BL1543" s="151"/>
      <c r="BM1543" s="151"/>
      <c r="BN1543" s="208"/>
      <c r="BO1543" s="92"/>
      <c r="BP1543" s="92"/>
      <c r="BQ1543" s="92"/>
      <c r="BR1543" s="92"/>
      <c r="BS1543" s="92"/>
      <c r="BT1543" s="92"/>
      <c r="BU1543" s="208"/>
      <c r="BV1543" s="315"/>
    </row>
    <row r="1544" spans="6:74"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315"/>
      <c r="AU1544" s="208"/>
      <c r="AV1544" s="92"/>
      <c r="AW1544" s="92"/>
      <c r="AX1544" s="315"/>
      <c r="AY1544" s="215"/>
      <c r="AZ1544" s="131"/>
      <c r="BA1544" s="131"/>
      <c r="BB1544" s="131"/>
      <c r="BC1544" s="223"/>
      <c r="BD1544" s="223"/>
      <c r="BE1544" s="223"/>
      <c r="BF1544" s="151"/>
      <c r="BG1544" s="151"/>
      <c r="BH1544" s="151"/>
      <c r="BI1544" s="151"/>
      <c r="BJ1544" s="151"/>
      <c r="BK1544" s="151"/>
      <c r="BL1544" s="151"/>
      <c r="BM1544" s="151"/>
      <c r="BN1544" s="208"/>
      <c r="BO1544" s="92"/>
      <c r="BP1544" s="92"/>
      <c r="BQ1544" s="92"/>
      <c r="BR1544" s="92"/>
      <c r="BS1544" s="92"/>
      <c r="BT1544" s="92"/>
      <c r="BU1544" s="208"/>
      <c r="BV1544" s="315"/>
    </row>
    <row r="1545" spans="6:74"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315"/>
      <c r="AU1545" s="208"/>
      <c r="AV1545" s="92"/>
      <c r="AW1545" s="92"/>
      <c r="AX1545" s="315"/>
      <c r="AY1545" s="215"/>
      <c r="AZ1545" s="131"/>
      <c r="BA1545" s="131"/>
      <c r="BB1545" s="131"/>
      <c r="BC1545" s="223"/>
      <c r="BD1545" s="223"/>
      <c r="BE1545" s="223"/>
      <c r="BF1545" s="151"/>
      <c r="BG1545" s="151"/>
      <c r="BH1545" s="151"/>
      <c r="BI1545" s="151"/>
      <c r="BJ1545" s="151"/>
      <c r="BK1545" s="151"/>
      <c r="BL1545" s="151"/>
      <c r="BM1545" s="151"/>
      <c r="BN1545" s="208"/>
      <c r="BO1545" s="92"/>
      <c r="BP1545" s="92"/>
      <c r="BQ1545" s="92"/>
      <c r="BR1545" s="92"/>
      <c r="BS1545" s="92"/>
      <c r="BT1545" s="92"/>
      <c r="BU1545" s="208"/>
      <c r="BV1545" s="315"/>
    </row>
    <row r="1546" spans="6:74"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315"/>
      <c r="AU1546" s="208"/>
      <c r="AV1546" s="92"/>
      <c r="AW1546" s="92"/>
      <c r="AX1546" s="315"/>
      <c r="AY1546" s="215"/>
      <c r="AZ1546" s="131"/>
      <c r="BA1546" s="131"/>
      <c r="BB1546" s="131"/>
      <c r="BC1546" s="223"/>
      <c r="BD1546" s="223"/>
      <c r="BE1546" s="223"/>
      <c r="BF1546" s="151"/>
      <c r="BG1546" s="151"/>
      <c r="BH1546" s="151"/>
      <c r="BI1546" s="151"/>
      <c r="BJ1546" s="151"/>
      <c r="BK1546" s="151"/>
      <c r="BL1546" s="151"/>
      <c r="BM1546" s="151"/>
      <c r="BN1546" s="208"/>
      <c r="BO1546" s="92"/>
      <c r="BP1546" s="92"/>
      <c r="BQ1546" s="92"/>
      <c r="BR1546" s="92"/>
      <c r="BS1546" s="92"/>
      <c r="BT1546" s="92"/>
      <c r="BU1546" s="208"/>
      <c r="BV1546" s="315"/>
    </row>
    <row r="1547" spans="6:74"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315"/>
      <c r="AU1547" s="208"/>
      <c r="AV1547" s="92"/>
      <c r="AW1547" s="92"/>
      <c r="AX1547" s="315"/>
      <c r="AY1547" s="215"/>
      <c r="AZ1547" s="131"/>
      <c r="BA1547" s="131"/>
      <c r="BB1547" s="131"/>
      <c r="BC1547" s="223"/>
      <c r="BD1547" s="223"/>
      <c r="BE1547" s="223"/>
      <c r="BF1547" s="151"/>
      <c r="BG1547" s="151"/>
      <c r="BH1547" s="151"/>
      <c r="BI1547" s="151"/>
      <c r="BJ1547" s="151"/>
      <c r="BK1547" s="151"/>
      <c r="BL1547" s="151"/>
      <c r="BM1547" s="151"/>
      <c r="BN1547" s="208"/>
      <c r="BO1547" s="92"/>
      <c r="BP1547" s="92"/>
      <c r="BQ1547" s="92"/>
      <c r="BR1547" s="92"/>
      <c r="BS1547" s="92"/>
      <c r="BT1547" s="92"/>
      <c r="BU1547" s="208"/>
      <c r="BV1547" s="315"/>
    </row>
    <row r="1548" spans="6:74"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315"/>
      <c r="AU1548" s="208"/>
      <c r="AV1548" s="92"/>
      <c r="AW1548" s="92"/>
      <c r="AX1548" s="315"/>
      <c r="AY1548" s="215"/>
      <c r="AZ1548" s="131"/>
      <c r="BA1548" s="131"/>
      <c r="BB1548" s="131"/>
      <c r="BC1548" s="223"/>
      <c r="BD1548" s="223"/>
      <c r="BE1548" s="223"/>
      <c r="BF1548" s="151"/>
      <c r="BG1548" s="151"/>
      <c r="BH1548" s="151"/>
      <c r="BI1548" s="151"/>
      <c r="BJ1548" s="151"/>
      <c r="BK1548" s="151"/>
      <c r="BL1548" s="151"/>
      <c r="BM1548" s="151"/>
      <c r="BN1548" s="208"/>
      <c r="BO1548" s="92"/>
      <c r="BP1548" s="92"/>
      <c r="BQ1548" s="92"/>
      <c r="BR1548" s="92"/>
      <c r="BS1548" s="92"/>
      <c r="BT1548" s="92"/>
      <c r="BU1548" s="208"/>
      <c r="BV1548" s="315"/>
    </row>
    <row r="1549" spans="6:74"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315"/>
      <c r="AU1549" s="208"/>
      <c r="AV1549" s="92"/>
      <c r="AW1549" s="92"/>
      <c r="AX1549" s="315"/>
      <c r="AY1549" s="215"/>
      <c r="AZ1549" s="131"/>
      <c r="BA1549" s="131"/>
      <c r="BB1549" s="131"/>
      <c r="BC1549" s="223"/>
      <c r="BD1549" s="223"/>
      <c r="BE1549" s="223"/>
      <c r="BF1549" s="151"/>
      <c r="BG1549" s="151"/>
      <c r="BH1549" s="151"/>
      <c r="BI1549" s="151"/>
      <c r="BJ1549" s="151"/>
      <c r="BK1549" s="151"/>
      <c r="BL1549" s="151"/>
      <c r="BM1549" s="151"/>
      <c r="BN1549" s="208"/>
      <c r="BO1549" s="92"/>
      <c r="BP1549" s="92"/>
      <c r="BQ1549" s="92"/>
      <c r="BR1549" s="92"/>
      <c r="BS1549" s="92"/>
      <c r="BT1549" s="92"/>
      <c r="BU1549" s="208"/>
      <c r="BV1549" s="315"/>
    </row>
    <row r="1550" spans="6:74"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315"/>
      <c r="AU1550" s="208"/>
      <c r="AV1550" s="92"/>
      <c r="AW1550" s="92"/>
      <c r="AX1550" s="315"/>
      <c r="AY1550" s="215"/>
      <c r="AZ1550" s="131"/>
      <c r="BA1550" s="131"/>
      <c r="BB1550" s="131"/>
      <c r="BC1550" s="223"/>
      <c r="BD1550" s="223"/>
      <c r="BE1550" s="223"/>
      <c r="BF1550" s="151"/>
      <c r="BG1550" s="151"/>
      <c r="BH1550" s="151"/>
      <c r="BI1550" s="151"/>
      <c r="BJ1550" s="151"/>
      <c r="BK1550" s="151"/>
      <c r="BL1550" s="151"/>
      <c r="BM1550" s="151"/>
      <c r="BN1550" s="208"/>
      <c r="BO1550" s="92"/>
      <c r="BP1550" s="92"/>
      <c r="BQ1550" s="92"/>
      <c r="BR1550" s="92"/>
      <c r="BS1550" s="92"/>
      <c r="BT1550" s="92"/>
      <c r="BU1550" s="208"/>
      <c r="BV1550" s="315"/>
    </row>
    <row r="1551" spans="6:74"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315"/>
      <c r="AU1551" s="208"/>
      <c r="AV1551" s="92"/>
      <c r="AW1551" s="92"/>
      <c r="AX1551" s="315"/>
      <c r="AY1551" s="215"/>
      <c r="AZ1551" s="131"/>
      <c r="BA1551" s="131"/>
      <c r="BB1551" s="131"/>
      <c r="BC1551" s="223"/>
      <c r="BD1551" s="223"/>
      <c r="BE1551" s="223"/>
      <c r="BF1551" s="151"/>
      <c r="BG1551" s="151"/>
      <c r="BH1551" s="151"/>
      <c r="BI1551" s="151"/>
      <c r="BJ1551" s="151"/>
      <c r="BK1551" s="151"/>
      <c r="BL1551" s="151"/>
      <c r="BM1551" s="151"/>
      <c r="BN1551" s="208"/>
      <c r="BO1551" s="92"/>
      <c r="BP1551" s="92"/>
      <c r="BQ1551" s="92"/>
      <c r="BR1551" s="92"/>
      <c r="BS1551" s="92"/>
      <c r="BT1551" s="92"/>
      <c r="BU1551" s="208"/>
      <c r="BV1551" s="315"/>
    </row>
    <row r="1552" spans="6:74"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315"/>
      <c r="AU1552" s="208"/>
      <c r="AV1552" s="92"/>
      <c r="AW1552" s="92"/>
      <c r="AX1552" s="315"/>
      <c r="AY1552" s="215"/>
      <c r="AZ1552" s="131"/>
      <c r="BA1552" s="131"/>
      <c r="BB1552" s="131"/>
      <c r="BC1552" s="223"/>
      <c r="BD1552" s="223"/>
      <c r="BE1552" s="223"/>
      <c r="BF1552" s="151"/>
      <c r="BG1552" s="151"/>
      <c r="BH1552" s="151"/>
      <c r="BI1552" s="151"/>
      <c r="BJ1552" s="151"/>
      <c r="BK1552" s="151"/>
      <c r="BL1552" s="151"/>
      <c r="BM1552" s="151"/>
      <c r="BN1552" s="208"/>
      <c r="BO1552" s="92"/>
      <c r="BP1552" s="92"/>
      <c r="BQ1552" s="92"/>
      <c r="BR1552" s="92"/>
      <c r="BS1552" s="92"/>
      <c r="BT1552" s="92"/>
      <c r="BU1552" s="208"/>
      <c r="BV1552" s="315"/>
    </row>
    <row r="1553" spans="6:74"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315"/>
      <c r="AU1553" s="208"/>
      <c r="AV1553" s="92"/>
      <c r="AW1553" s="92"/>
      <c r="AX1553" s="315"/>
      <c r="AY1553" s="215"/>
      <c r="AZ1553" s="131"/>
      <c r="BA1553" s="131"/>
      <c r="BB1553" s="131"/>
      <c r="BC1553" s="223"/>
      <c r="BD1553" s="223"/>
      <c r="BE1553" s="223"/>
      <c r="BF1553" s="151"/>
      <c r="BG1553" s="151"/>
      <c r="BH1553" s="151"/>
      <c r="BI1553" s="151"/>
      <c r="BJ1553" s="151"/>
      <c r="BK1553" s="151"/>
      <c r="BL1553" s="151"/>
      <c r="BM1553" s="151"/>
      <c r="BN1553" s="208"/>
      <c r="BO1553" s="92"/>
      <c r="BP1553" s="92"/>
      <c r="BQ1553" s="92"/>
      <c r="BR1553" s="92"/>
      <c r="BS1553" s="92"/>
      <c r="BT1553" s="92"/>
      <c r="BU1553" s="208"/>
      <c r="BV1553" s="315"/>
    </row>
    <row r="1554" spans="6:74"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315"/>
      <c r="AU1554" s="208"/>
      <c r="AV1554" s="92"/>
      <c r="AW1554" s="92"/>
      <c r="AX1554" s="315"/>
      <c r="AY1554" s="215"/>
      <c r="AZ1554" s="131"/>
      <c r="BA1554" s="131"/>
      <c r="BB1554" s="131"/>
      <c r="BC1554" s="223"/>
      <c r="BD1554" s="223"/>
      <c r="BE1554" s="223"/>
      <c r="BF1554" s="151"/>
      <c r="BG1554" s="151"/>
      <c r="BH1554" s="151"/>
      <c r="BI1554" s="151"/>
      <c r="BJ1554" s="151"/>
      <c r="BK1554" s="151"/>
      <c r="BL1554" s="151"/>
      <c r="BM1554" s="151"/>
      <c r="BN1554" s="208"/>
      <c r="BO1554" s="92"/>
      <c r="BP1554" s="92"/>
      <c r="BQ1554" s="92"/>
      <c r="BR1554" s="92"/>
      <c r="BS1554" s="92"/>
      <c r="BT1554" s="92"/>
      <c r="BU1554" s="208"/>
      <c r="BV1554" s="315"/>
    </row>
    <row r="1555" spans="6:74"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315"/>
      <c r="AU1555" s="208"/>
      <c r="AV1555" s="92"/>
      <c r="AW1555" s="92"/>
      <c r="AX1555" s="315"/>
      <c r="AY1555" s="215"/>
      <c r="AZ1555" s="131"/>
      <c r="BA1555" s="131"/>
      <c r="BB1555" s="131"/>
      <c r="BC1555" s="223"/>
      <c r="BD1555" s="223"/>
      <c r="BE1555" s="223"/>
      <c r="BF1555" s="151"/>
      <c r="BG1555" s="151"/>
      <c r="BH1555" s="151"/>
      <c r="BI1555" s="151"/>
      <c r="BJ1555" s="151"/>
      <c r="BK1555" s="151"/>
      <c r="BL1555" s="151"/>
      <c r="BM1555" s="151"/>
      <c r="BN1555" s="208"/>
      <c r="BO1555" s="92"/>
      <c r="BP1555" s="92"/>
      <c r="BQ1555" s="92"/>
      <c r="BR1555" s="92"/>
      <c r="BS1555" s="92"/>
      <c r="BT1555" s="92"/>
      <c r="BU1555" s="208"/>
      <c r="BV1555" s="315"/>
    </row>
    <row r="1556" spans="6:74"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315"/>
      <c r="AU1556" s="208"/>
      <c r="AV1556" s="92"/>
      <c r="AW1556" s="92"/>
      <c r="AX1556" s="315"/>
      <c r="AY1556" s="215"/>
      <c r="AZ1556" s="131"/>
      <c r="BA1556" s="131"/>
      <c r="BB1556" s="131"/>
      <c r="BC1556" s="223"/>
      <c r="BD1556" s="223"/>
      <c r="BE1556" s="223"/>
      <c r="BF1556" s="151"/>
      <c r="BG1556" s="151"/>
      <c r="BH1556" s="151"/>
      <c r="BI1556" s="151"/>
      <c r="BJ1556" s="151"/>
      <c r="BK1556" s="151"/>
      <c r="BL1556" s="151"/>
      <c r="BM1556" s="151"/>
      <c r="BN1556" s="208"/>
      <c r="BO1556" s="92"/>
      <c r="BP1556" s="92"/>
      <c r="BQ1556" s="92"/>
      <c r="BR1556" s="92"/>
      <c r="BS1556" s="92"/>
      <c r="BT1556" s="92"/>
      <c r="BU1556" s="208"/>
      <c r="BV1556" s="315"/>
    </row>
    <row r="1557" spans="6:74"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315"/>
      <c r="AU1557" s="208"/>
      <c r="AV1557" s="92"/>
      <c r="AW1557" s="92"/>
      <c r="AX1557" s="315"/>
      <c r="AY1557" s="215"/>
      <c r="AZ1557" s="131"/>
      <c r="BA1557" s="131"/>
      <c r="BB1557" s="131"/>
      <c r="BC1557" s="223"/>
      <c r="BD1557" s="223"/>
      <c r="BE1557" s="223"/>
      <c r="BF1557" s="151"/>
      <c r="BG1557" s="151"/>
      <c r="BH1557" s="151"/>
      <c r="BI1557" s="151"/>
      <c r="BJ1557" s="151"/>
      <c r="BK1557" s="151"/>
      <c r="BL1557" s="151"/>
      <c r="BM1557" s="151"/>
      <c r="BN1557" s="208"/>
      <c r="BO1557" s="92"/>
      <c r="BP1557" s="92"/>
      <c r="BQ1557" s="92"/>
      <c r="BR1557" s="92"/>
      <c r="BS1557" s="92"/>
      <c r="BT1557" s="92"/>
      <c r="BU1557" s="208"/>
      <c r="BV1557" s="315"/>
    </row>
    <row r="1558" spans="6:74"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315"/>
      <c r="AU1558" s="208"/>
      <c r="AV1558" s="92"/>
      <c r="AW1558" s="92"/>
      <c r="AX1558" s="315"/>
      <c r="AY1558" s="215"/>
      <c r="AZ1558" s="131"/>
      <c r="BA1558" s="131"/>
      <c r="BB1558" s="131"/>
      <c r="BC1558" s="223"/>
      <c r="BD1558" s="223"/>
      <c r="BE1558" s="223"/>
      <c r="BF1558" s="151"/>
      <c r="BG1558" s="151"/>
      <c r="BH1558" s="151"/>
      <c r="BI1558" s="151"/>
      <c r="BJ1558" s="151"/>
      <c r="BK1558" s="151"/>
      <c r="BL1558" s="151"/>
      <c r="BM1558" s="151"/>
      <c r="BN1558" s="208"/>
      <c r="BO1558" s="92"/>
      <c r="BP1558" s="92"/>
      <c r="BQ1558" s="92"/>
      <c r="BR1558" s="92"/>
      <c r="BS1558" s="92"/>
      <c r="BT1558" s="92"/>
      <c r="BU1558" s="208"/>
      <c r="BV1558" s="315"/>
    </row>
    <row r="1559" spans="6:74"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315"/>
      <c r="AU1559" s="208"/>
      <c r="AV1559" s="92"/>
      <c r="AW1559" s="92"/>
      <c r="AX1559" s="315"/>
      <c r="AY1559" s="215"/>
      <c r="AZ1559" s="131"/>
      <c r="BA1559" s="131"/>
      <c r="BB1559" s="131"/>
      <c r="BC1559" s="223"/>
      <c r="BD1559" s="223"/>
      <c r="BE1559" s="223"/>
      <c r="BF1559" s="151"/>
      <c r="BG1559" s="151"/>
      <c r="BH1559" s="151"/>
      <c r="BI1559" s="151"/>
      <c r="BJ1559" s="151"/>
      <c r="BK1559" s="151"/>
      <c r="BL1559" s="151"/>
      <c r="BM1559" s="151"/>
      <c r="BN1559" s="208"/>
      <c r="BO1559" s="92"/>
      <c r="BP1559" s="92"/>
      <c r="BQ1559" s="92"/>
      <c r="BR1559" s="92"/>
      <c r="BS1559" s="92"/>
      <c r="BT1559" s="92"/>
      <c r="BU1559" s="208"/>
      <c r="BV1559" s="315"/>
    </row>
    <row r="1560" spans="6:74"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315"/>
      <c r="AU1560" s="208"/>
      <c r="AV1560" s="92"/>
      <c r="AW1560" s="92"/>
      <c r="AX1560" s="315"/>
      <c r="AY1560" s="215"/>
      <c r="AZ1560" s="131"/>
      <c r="BA1560" s="131"/>
      <c r="BB1560" s="131"/>
      <c r="BC1560" s="223"/>
      <c r="BD1560" s="223"/>
      <c r="BE1560" s="223"/>
      <c r="BF1560" s="151"/>
      <c r="BG1560" s="151"/>
      <c r="BH1560" s="151"/>
      <c r="BI1560" s="151"/>
      <c r="BJ1560" s="151"/>
      <c r="BK1560" s="151"/>
      <c r="BL1560" s="151"/>
      <c r="BM1560" s="151"/>
      <c r="BN1560" s="208"/>
      <c r="BO1560" s="92"/>
      <c r="BP1560" s="92"/>
      <c r="BQ1560" s="92"/>
      <c r="BR1560" s="92"/>
      <c r="BS1560" s="92"/>
      <c r="BT1560" s="92"/>
      <c r="BU1560" s="208"/>
      <c r="BV1560" s="315"/>
    </row>
    <row r="1561" spans="6:74"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315"/>
      <c r="AU1561" s="208"/>
      <c r="AV1561" s="92"/>
      <c r="AW1561" s="92"/>
      <c r="AX1561" s="315"/>
      <c r="AY1561" s="215"/>
      <c r="AZ1561" s="131"/>
      <c r="BA1561" s="131"/>
      <c r="BB1561" s="131"/>
      <c r="BC1561" s="223"/>
      <c r="BD1561" s="223"/>
      <c r="BE1561" s="223"/>
      <c r="BF1561" s="151"/>
      <c r="BG1561" s="151"/>
      <c r="BH1561" s="151"/>
      <c r="BI1561" s="151"/>
      <c r="BJ1561" s="151"/>
      <c r="BK1561" s="151"/>
      <c r="BL1561" s="151"/>
      <c r="BM1561" s="151"/>
      <c r="BN1561" s="208"/>
      <c r="BO1561" s="92"/>
      <c r="BP1561" s="92"/>
      <c r="BQ1561" s="92"/>
      <c r="BR1561" s="92"/>
      <c r="BS1561" s="92"/>
      <c r="BT1561" s="92"/>
      <c r="BU1561" s="208"/>
      <c r="BV1561" s="315"/>
    </row>
    <row r="1562" spans="6:74"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315"/>
      <c r="AU1562" s="208"/>
      <c r="AV1562" s="92"/>
      <c r="AW1562" s="92"/>
      <c r="AX1562" s="315"/>
      <c r="AY1562" s="215"/>
      <c r="AZ1562" s="131"/>
      <c r="BA1562" s="131"/>
      <c r="BB1562" s="131"/>
      <c r="BC1562" s="223"/>
      <c r="BD1562" s="223"/>
      <c r="BE1562" s="223"/>
      <c r="BF1562" s="151"/>
      <c r="BG1562" s="151"/>
      <c r="BH1562" s="151"/>
      <c r="BI1562" s="151"/>
      <c r="BJ1562" s="151"/>
      <c r="BK1562" s="151"/>
      <c r="BL1562" s="151"/>
      <c r="BM1562" s="151"/>
      <c r="BN1562" s="208"/>
      <c r="BO1562" s="92"/>
      <c r="BP1562" s="92"/>
      <c r="BQ1562" s="92"/>
      <c r="BR1562" s="92"/>
      <c r="BS1562" s="92"/>
      <c r="BT1562" s="92"/>
      <c r="BU1562" s="208"/>
      <c r="BV1562" s="315"/>
    </row>
    <row r="1563" spans="6:74"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315"/>
      <c r="AU1563" s="208"/>
      <c r="AV1563" s="92"/>
      <c r="AW1563" s="92"/>
      <c r="AX1563" s="315"/>
      <c r="AY1563" s="215"/>
      <c r="AZ1563" s="131"/>
      <c r="BA1563" s="131"/>
      <c r="BB1563" s="131"/>
      <c r="BC1563" s="223"/>
      <c r="BD1563" s="223"/>
      <c r="BE1563" s="223"/>
      <c r="BF1563" s="151"/>
      <c r="BG1563" s="151"/>
      <c r="BH1563" s="151"/>
      <c r="BI1563" s="151"/>
      <c r="BJ1563" s="151"/>
      <c r="BK1563" s="151"/>
      <c r="BL1563" s="151"/>
      <c r="BM1563" s="151"/>
      <c r="BN1563" s="208"/>
      <c r="BO1563" s="92"/>
      <c r="BP1563" s="92"/>
      <c r="BQ1563" s="92"/>
      <c r="BR1563" s="92"/>
      <c r="BS1563" s="92"/>
      <c r="BT1563" s="92"/>
      <c r="BU1563" s="208"/>
      <c r="BV1563" s="315"/>
    </row>
    <row r="1564" spans="6:74"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315"/>
      <c r="AU1564" s="208"/>
      <c r="AV1564" s="92"/>
      <c r="AW1564" s="92"/>
      <c r="AX1564" s="315"/>
      <c r="AY1564" s="215"/>
      <c r="AZ1564" s="131"/>
      <c r="BA1564" s="131"/>
      <c r="BB1564" s="131"/>
      <c r="BC1564" s="223"/>
      <c r="BD1564" s="223"/>
      <c r="BE1564" s="223"/>
      <c r="BF1564" s="151"/>
      <c r="BG1564" s="151"/>
      <c r="BH1564" s="151"/>
      <c r="BI1564" s="151"/>
      <c r="BJ1564" s="151"/>
      <c r="BK1564" s="151"/>
      <c r="BL1564" s="151"/>
      <c r="BM1564" s="151"/>
      <c r="BN1564" s="208"/>
      <c r="BO1564" s="92"/>
      <c r="BP1564" s="92"/>
      <c r="BQ1564" s="92"/>
      <c r="BR1564" s="92"/>
      <c r="BS1564" s="92"/>
      <c r="BT1564" s="92"/>
      <c r="BU1564" s="208"/>
      <c r="BV1564" s="315"/>
    </row>
    <row r="1565" spans="6:74"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315"/>
      <c r="AU1565" s="208"/>
      <c r="AV1565" s="92"/>
      <c r="AW1565" s="92"/>
      <c r="AX1565" s="315"/>
      <c r="AY1565" s="215"/>
      <c r="AZ1565" s="131"/>
      <c r="BA1565" s="131"/>
      <c r="BB1565" s="131"/>
      <c r="BC1565" s="223"/>
      <c r="BD1565" s="223"/>
      <c r="BE1565" s="223"/>
      <c r="BF1565" s="151"/>
      <c r="BG1565" s="151"/>
      <c r="BH1565" s="151"/>
      <c r="BI1565" s="151"/>
      <c r="BJ1565" s="151"/>
      <c r="BK1565" s="151"/>
      <c r="BL1565" s="151"/>
      <c r="BM1565" s="151"/>
      <c r="BN1565" s="208"/>
      <c r="BO1565" s="92"/>
      <c r="BP1565" s="92"/>
      <c r="BQ1565" s="92"/>
      <c r="BR1565" s="92"/>
      <c r="BS1565" s="92"/>
      <c r="BT1565" s="92"/>
      <c r="BU1565" s="208"/>
      <c r="BV1565" s="315"/>
    </row>
    <row r="1566" spans="6:74"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315"/>
      <c r="AU1566" s="208"/>
      <c r="AV1566" s="92"/>
      <c r="AW1566" s="92"/>
      <c r="AX1566" s="315"/>
      <c r="AY1566" s="215"/>
      <c r="AZ1566" s="131"/>
      <c r="BA1566" s="131"/>
      <c r="BB1566" s="131"/>
      <c r="BC1566" s="223"/>
      <c r="BD1566" s="223"/>
      <c r="BE1566" s="223"/>
      <c r="BF1566" s="151"/>
      <c r="BG1566" s="151"/>
      <c r="BH1566" s="151"/>
      <c r="BI1566" s="151"/>
      <c r="BJ1566" s="151"/>
      <c r="BK1566" s="151"/>
      <c r="BL1566" s="151"/>
      <c r="BM1566" s="151"/>
      <c r="BN1566" s="208"/>
      <c r="BO1566" s="92"/>
      <c r="BP1566" s="92"/>
      <c r="BQ1566" s="92"/>
      <c r="BR1566" s="92"/>
      <c r="BS1566" s="92"/>
      <c r="BT1566" s="92"/>
      <c r="BU1566" s="208"/>
      <c r="BV1566" s="315"/>
    </row>
    <row r="1567" spans="6:74"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315"/>
      <c r="AU1567" s="208"/>
      <c r="AV1567" s="92"/>
      <c r="AW1567" s="92"/>
      <c r="AX1567" s="315"/>
      <c r="AY1567" s="215"/>
      <c r="AZ1567" s="131"/>
      <c r="BA1567" s="131"/>
      <c r="BB1567" s="131"/>
      <c r="BC1567" s="223"/>
      <c r="BD1567" s="223"/>
      <c r="BE1567" s="223"/>
      <c r="BF1567" s="151"/>
      <c r="BG1567" s="151"/>
      <c r="BH1567" s="151"/>
      <c r="BI1567" s="151"/>
      <c r="BJ1567" s="151"/>
      <c r="BK1567" s="151"/>
      <c r="BL1567" s="151"/>
      <c r="BM1567" s="151"/>
      <c r="BN1567" s="208"/>
      <c r="BO1567" s="92"/>
      <c r="BP1567" s="92"/>
      <c r="BQ1567" s="92"/>
      <c r="BR1567" s="92"/>
      <c r="BS1567" s="92"/>
      <c r="BT1567" s="92"/>
      <c r="BU1567" s="208"/>
      <c r="BV1567" s="315"/>
    </row>
    <row r="1568" spans="6:74"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315"/>
      <c r="AU1568" s="208"/>
      <c r="AV1568" s="92"/>
      <c r="AW1568" s="92"/>
      <c r="AX1568" s="315"/>
      <c r="AY1568" s="215"/>
      <c r="AZ1568" s="131"/>
      <c r="BA1568" s="131"/>
      <c r="BB1568" s="131"/>
      <c r="BC1568" s="223"/>
      <c r="BD1568" s="223"/>
      <c r="BE1568" s="223"/>
      <c r="BF1568" s="151"/>
      <c r="BG1568" s="151"/>
      <c r="BH1568" s="151"/>
      <c r="BI1568" s="151"/>
      <c r="BJ1568" s="151"/>
      <c r="BK1568" s="151"/>
      <c r="BL1568" s="151"/>
      <c r="BM1568" s="151"/>
      <c r="BN1568" s="208"/>
      <c r="BO1568" s="92"/>
      <c r="BP1568" s="92"/>
      <c r="BQ1568" s="92"/>
      <c r="BR1568" s="92"/>
      <c r="BS1568" s="92"/>
      <c r="BT1568" s="92"/>
      <c r="BU1568" s="208"/>
      <c r="BV1568" s="315"/>
    </row>
    <row r="1569" spans="6:74"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315"/>
      <c r="AU1569" s="208"/>
      <c r="AV1569" s="92"/>
      <c r="AW1569" s="92"/>
      <c r="AX1569" s="315"/>
      <c r="AY1569" s="215"/>
      <c r="AZ1569" s="131"/>
      <c r="BA1569" s="131"/>
      <c r="BB1569" s="131"/>
      <c r="BC1569" s="223"/>
      <c r="BD1569" s="223"/>
      <c r="BE1569" s="223"/>
      <c r="BF1569" s="151"/>
      <c r="BG1569" s="151"/>
      <c r="BH1569" s="151"/>
      <c r="BI1569" s="151"/>
      <c r="BJ1569" s="151"/>
      <c r="BK1569" s="151"/>
      <c r="BL1569" s="151"/>
      <c r="BM1569" s="151"/>
      <c r="BN1569" s="208"/>
      <c r="BO1569" s="92"/>
      <c r="BP1569" s="92"/>
      <c r="BQ1569" s="92"/>
      <c r="BR1569" s="92"/>
      <c r="BS1569" s="92"/>
      <c r="BT1569" s="92"/>
      <c r="BU1569" s="208"/>
      <c r="BV1569" s="315"/>
    </row>
    <row r="1570" spans="6:74"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315"/>
      <c r="AU1570" s="208"/>
      <c r="AV1570" s="92"/>
      <c r="AW1570" s="92"/>
      <c r="AX1570" s="315"/>
      <c r="AY1570" s="215"/>
      <c r="AZ1570" s="131"/>
      <c r="BA1570" s="131"/>
      <c r="BB1570" s="131"/>
      <c r="BC1570" s="223"/>
      <c r="BD1570" s="223"/>
      <c r="BE1570" s="223"/>
      <c r="BF1570" s="151"/>
      <c r="BG1570" s="151"/>
      <c r="BH1570" s="151"/>
      <c r="BI1570" s="151"/>
      <c r="BJ1570" s="151"/>
      <c r="BK1570" s="151"/>
      <c r="BL1570" s="151"/>
      <c r="BM1570" s="151"/>
      <c r="BN1570" s="208"/>
      <c r="BO1570" s="92"/>
      <c r="BP1570" s="92"/>
      <c r="BQ1570" s="92"/>
      <c r="BR1570" s="92"/>
      <c r="BS1570" s="92"/>
      <c r="BT1570" s="92"/>
      <c r="BU1570" s="208"/>
      <c r="BV1570" s="315"/>
    </row>
    <row r="1571" spans="6:74"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315"/>
      <c r="AU1571" s="208"/>
      <c r="AV1571" s="92"/>
      <c r="AW1571" s="92"/>
      <c r="AX1571" s="315"/>
      <c r="AY1571" s="215"/>
      <c r="AZ1571" s="131"/>
      <c r="BA1571" s="131"/>
      <c r="BB1571" s="131"/>
      <c r="BC1571" s="223"/>
      <c r="BD1571" s="223"/>
      <c r="BE1571" s="223"/>
      <c r="BF1571" s="151"/>
      <c r="BG1571" s="151"/>
      <c r="BH1571" s="151"/>
      <c r="BI1571" s="151"/>
      <c r="BJ1571" s="151"/>
      <c r="BK1571" s="151"/>
      <c r="BL1571" s="151"/>
      <c r="BM1571" s="151"/>
      <c r="BN1571" s="208"/>
      <c r="BO1571" s="92"/>
      <c r="BP1571" s="92"/>
      <c r="BQ1571" s="92"/>
      <c r="BR1571" s="92"/>
      <c r="BS1571" s="92"/>
      <c r="BT1571" s="92"/>
      <c r="BU1571" s="208"/>
      <c r="BV1571" s="315"/>
    </row>
    <row r="1572" spans="6:74"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315"/>
      <c r="AU1572" s="208"/>
      <c r="AV1572" s="92"/>
      <c r="AW1572" s="92"/>
      <c r="AX1572" s="315"/>
      <c r="AY1572" s="215"/>
      <c r="AZ1572" s="131"/>
      <c r="BA1572" s="131"/>
      <c r="BB1572" s="131"/>
      <c r="BC1572" s="223"/>
      <c r="BD1572" s="223"/>
      <c r="BE1572" s="223"/>
      <c r="BF1572" s="151"/>
      <c r="BG1572" s="151"/>
      <c r="BH1572" s="151"/>
      <c r="BI1572" s="151"/>
      <c r="BJ1572" s="151"/>
      <c r="BK1572" s="151"/>
      <c r="BL1572" s="151"/>
      <c r="BM1572" s="151"/>
      <c r="BN1572" s="208"/>
      <c r="BO1572" s="92"/>
      <c r="BP1572" s="92"/>
      <c r="BQ1572" s="92"/>
      <c r="BR1572" s="92"/>
      <c r="BS1572" s="92"/>
      <c r="BT1572" s="92"/>
      <c r="BU1572" s="208"/>
      <c r="BV1572" s="315"/>
    </row>
    <row r="1573" spans="6:74"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315"/>
      <c r="AU1573" s="208"/>
      <c r="AV1573" s="92"/>
      <c r="AW1573" s="92"/>
      <c r="AX1573" s="315"/>
      <c r="AY1573" s="215"/>
      <c r="AZ1573" s="131"/>
      <c r="BA1573" s="131"/>
      <c r="BB1573" s="131"/>
      <c r="BC1573" s="223"/>
      <c r="BD1573" s="223"/>
      <c r="BE1573" s="223"/>
      <c r="BF1573" s="151"/>
      <c r="BG1573" s="151"/>
      <c r="BH1573" s="151"/>
      <c r="BI1573" s="151"/>
      <c r="BJ1573" s="151"/>
      <c r="BK1573" s="151"/>
      <c r="BL1573" s="151"/>
      <c r="BM1573" s="151"/>
      <c r="BN1573" s="208"/>
      <c r="BO1573" s="92"/>
      <c r="BP1573" s="92"/>
      <c r="BQ1573" s="92"/>
      <c r="BR1573" s="92"/>
      <c r="BS1573" s="92"/>
      <c r="BT1573" s="92"/>
      <c r="BU1573" s="208"/>
      <c r="BV1573" s="315"/>
    </row>
    <row r="1574" spans="6:74"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315"/>
      <c r="AU1574" s="208"/>
      <c r="AV1574" s="92"/>
      <c r="AW1574" s="92"/>
      <c r="AX1574" s="315"/>
      <c r="AY1574" s="215"/>
      <c r="AZ1574" s="131"/>
      <c r="BA1574" s="131"/>
      <c r="BB1574" s="131"/>
      <c r="BC1574" s="223"/>
      <c r="BD1574" s="223"/>
      <c r="BE1574" s="223"/>
      <c r="BF1574" s="151"/>
      <c r="BG1574" s="151"/>
      <c r="BH1574" s="151"/>
      <c r="BI1574" s="151"/>
      <c r="BJ1574" s="151"/>
      <c r="BK1574" s="151"/>
      <c r="BL1574" s="151"/>
      <c r="BM1574" s="151"/>
      <c r="BN1574" s="208"/>
      <c r="BO1574" s="92"/>
      <c r="BP1574" s="92"/>
      <c r="BQ1574" s="92"/>
      <c r="BR1574" s="92"/>
      <c r="BS1574" s="92"/>
      <c r="BT1574" s="92"/>
      <c r="BU1574" s="208"/>
      <c r="BV1574" s="315"/>
    </row>
    <row r="1575" spans="6:74"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315"/>
      <c r="AU1575" s="208"/>
      <c r="AV1575" s="92"/>
      <c r="AW1575" s="92"/>
      <c r="AX1575" s="315"/>
      <c r="AY1575" s="215"/>
      <c r="AZ1575" s="131"/>
      <c r="BA1575" s="131"/>
      <c r="BB1575" s="131"/>
      <c r="BC1575" s="223"/>
      <c r="BD1575" s="223"/>
      <c r="BE1575" s="223"/>
      <c r="BF1575" s="151"/>
      <c r="BG1575" s="151"/>
      <c r="BH1575" s="151"/>
      <c r="BI1575" s="151"/>
      <c r="BJ1575" s="151"/>
      <c r="BK1575" s="151"/>
      <c r="BL1575" s="151"/>
      <c r="BM1575" s="151"/>
      <c r="BN1575" s="208"/>
      <c r="BO1575" s="92"/>
      <c r="BP1575" s="92"/>
      <c r="BQ1575" s="92"/>
      <c r="BR1575" s="92"/>
      <c r="BS1575" s="92"/>
      <c r="BT1575" s="92"/>
      <c r="BU1575" s="208"/>
      <c r="BV1575" s="315"/>
    </row>
    <row r="1576" spans="6:74"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315"/>
      <c r="AU1576" s="208"/>
      <c r="AV1576" s="92"/>
      <c r="AW1576" s="92"/>
      <c r="AX1576" s="315"/>
      <c r="AY1576" s="215"/>
      <c r="AZ1576" s="131"/>
      <c r="BA1576" s="131"/>
      <c r="BB1576" s="131"/>
      <c r="BC1576" s="223"/>
      <c r="BD1576" s="223"/>
      <c r="BE1576" s="223"/>
      <c r="BF1576" s="151"/>
      <c r="BG1576" s="151"/>
      <c r="BH1576" s="151"/>
      <c r="BI1576" s="151"/>
      <c r="BJ1576" s="151"/>
      <c r="BK1576" s="151"/>
      <c r="BL1576" s="151"/>
      <c r="BM1576" s="151"/>
      <c r="BN1576" s="208"/>
      <c r="BO1576" s="92"/>
      <c r="BP1576" s="92"/>
      <c r="BQ1576" s="92"/>
      <c r="BR1576" s="92"/>
      <c r="BS1576" s="92"/>
      <c r="BT1576" s="92"/>
      <c r="BU1576" s="208"/>
      <c r="BV1576" s="315"/>
    </row>
    <row r="1577" spans="6:74"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315"/>
      <c r="AU1577" s="208"/>
      <c r="AV1577" s="92"/>
      <c r="AW1577" s="92"/>
      <c r="AX1577" s="315"/>
      <c r="AY1577" s="215"/>
      <c r="AZ1577" s="131"/>
      <c r="BA1577" s="131"/>
      <c r="BB1577" s="131"/>
      <c r="BC1577" s="223"/>
      <c r="BD1577" s="223"/>
      <c r="BE1577" s="223"/>
      <c r="BF1577" s="151"/>
      <c r="BG1577" s="151"/>
      <c r="BH1577" s="151"/>
      <c r="BI1577" s="151"/>
      <c r="BJ1577" s="151"/>
      <c r="BK1577" s="151"/>
      <c r="BL1577" s="151"/>
      <c r="BM1577" s="151"/>
      <c r="BN1577" s="208"/>
      <c r="BO1577" s="92"/>
      <c r="BP1577" s="92"/>
      <c r="BQ1577" s="92"/>
      <c r="BR1577" s="92"/>
      <c r="BS1577" s="92"/>
      <c r="BT1577" s="92"/>
      <c r="BU1577" s="208"/>
      <c r="BV1577" s="315"/>
    </row>
    <row r="1578" spans="6:74"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315"/>
      <c r="AU1578" s="208"/>
      <c r="AV1578" s="92"/>
      <c r="AW1578" s="92"/>
      <c r="AX1578" s="315"/>
      <c r="AY1578" s="215"/>
      <c r="AZ1578" s="131"/>
      <c r="BA1578" s="131"/>
      <c r="BB1578" s="131"/>
      <c r="BC1578" s="223"/>
      <c r="BD1578" s="223"/>
      <c r="BE1578" s="223"/>
      <c r="BF1578" s="151"/>
      <c r="BG1578" s="151"/>
      <c r="BH1578" s="151"/>
      <c r="BI1578" s="151"/>
      <c r="BJ1578" s="151"/>
      <c r="BK1578" s="151"/>
      <c r="BL1578" s="151"/>
      <c r="BM1578" s="151"/>
      <c r="BN1578" s="208"/>
      <c r="BO1578" s="92"/>
      <c r="BP1578" s="92"/>
      <c r="BQ1578" s="92"/>
      <c r="BR1578" s="92"/>
      <c r="BS1578" s="92"/>
      <c r="BT1578" s="92"/>
      <c r="BU1578" s="208"/>
      <c r="BV1578" s="315"/>
    </row>
    <row r="1579" spans="6:74"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315"/>
      <c r="AU1579" s="208"/>
      <c r="AV1579" s="92"/>
      <c r="AW1579" s="92"/>
      <c r="AX1579" s="315"/>
      <c r="AY1579" s="215"/>
      <c r="AZ1579" s="131"/>
      <c r="BA1579" s="131"/>
      <c r="BB1579" s="131"/>
      <c r="BC1579" s="223"/>
      <c r="BD1579" s="223"/>
      <c r="BE1579" s="223"/>
      <c r="BF1579" s="151"/>
      <c r="BG1579" s="151"/>
      <c r="BH1579" s="151"/>
      <c r="BI1579" s="151"/>
      <c r="BJ1579" s="151"/>
      <c r="BK1579" s="151"/>
      <c r="BL1579" s="151"/>
      <c r="BM1579" s="151"/>
      <c r="BN1579" s="208"/>
      <c r="BO1579" s="92"/>
      <c r="BP1579" s="92"/>
      <c r="BQ1579" s="92"/>
      <c r="BR1579" s="92"/>
      <c r="BS1579" s="92"/>
      <c r="BT1579" s="92"/>
      <c r="BU1579" s="208"/>
      <c r="BV1579" s="315"/>
    </row>
    <row r="1580" spans="6:74"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315"/>
      <c r="AU1580" s="208"/>
      <c r="AV1580" s="92"/>
      <c r="AW1580" s="92"/>
      <c r="AX1580" s="315"/>
      <c r="AY1580" s="215"/>
      <c r="AZ1580" s="131"/>
      <c r="BA1580" s="131"/>
      <c r="BB1580" s="131"/>
      <c r="BC1580" s="223"/>
      <c r="BD1580" s="223"/>
      <c r="BE1580" s="223"/>
      <c r="BF1580" s="151"/>
      <c r="BG1580" s="151"/>
      <c r="BH1580" s="151"/>
      <c r="BI1580" s="151"/>
      <c r="BJ1580" s="151"/>
      <c r="BK1580" s="151"/>
      <c r="BL1580" s="151"/>
      <c r="BM1580" s="151"/>
      <c r="BN1580" s="208"/>
      <c r="BO1580" s="92"/>
      <c r="BP1580" s="92"/>
      <c r="BQ1580" s="92"/>
      <c r="BR1580" s="92"/>
      <c r="BS1580" s="92"/>
      <c r="BT1580" s="92"/>
      <c r="BU1580" s="208"/>
      <c r="BV1580" s="315"/>
    </row>
    <row r="1581" spans="6:74"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315"/>
      <c r="AU1581" s="208"/>
      <c r="AV1581" s="92"/>
      <c r="AW1581" s="92"/>
      <c r="AX1581" s="315"/>
      <c r="AY1581" s="215"/>
      <c r="AZ1581" s="131"/>
      <c r="BA1581" s="131"/>
      <c r="BB1581" s="131"/>
      <c r="BC1581" s="223"/>
      <c r="BD1581" s="223"/>
      <c r="BE1581" s="223"/>
      <c r="BF1581" s="151"/>
      <c r="BG1581" s="151"/>
      <c r="BH1581" s="151"/>
      <c r="BI1581" s="151"/>
      <c r="BJ1581" s="151"/>
      <c r="BK1581" s="151"/>
      <c r="BL1581" s="151"/>
      <c r="BM1581" s="151"/>
      <c r="BN1581" s="208"/>
      <c r="BO1581" s="92"/>
      <c r="BP1581" s="92"/>
      <c r="BQ1581" s="92"/>
      <c r="BR1581" s="92"/>
      <c r="BS1581" s="92"/>
      <c r="BT1581" s="92"/>
      <c r="BU1581" s="208"/>
      <c r="BV1581" s="315"/>
    </row>
    <row r="1582" spans="6:74"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315"/>
      <c r="AU1582" s="208"/>
      <c r="AV1582" s="92"/>
      <c r="AW1582" s="92"/>
      <c r="AX1582" s="315"/>
      <c r="AY1582" s="215"/>
      <c r="AZ1582" s="131"/>
      <c r="BA1582" s="131"/>
      <c r="BB1582" s="131"/>
      <c r="BC1582" s="223"/>
      <c r="BD1582" s="223"/>
      <c r="BE1582" s="223"/>
      <c r="BF1582" s="151"/>
      <c r="BG1582" s="151"/>
      <c r="BH1582" s="151"/>
      <c r="BI1582" s="151"/>
      <c r="BJ1582" s="151"/>
      <c r="BK1582" s="151"/>
      <c r="BL1582" s="151"/>
      <c r="BM1582" s="151"/>
      <c r="BN1582" s="208"/>
      <c r="BO1582" s="92"/>
      <c r="BP1582" s="92"/>
      <c r="BQ1582" s="92"/>
      <c r="BR1582" s="92"/>
      <c r="BS1582" s="92"/>
      <c r="BT1582" s="92"/>
      <c r="BU1582" s="208"/>
      <c r="BV1582" s="315"/>
    </row>
    <row r="1583" spans="6:74"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315"/>
      <c r="AU1583" s="208"/>
      <c r="AV1583" s="92"/>
      <c r="AW1583" s="92"/>
      <c r="AX1583" s="315"/>
      <c r="AY1583" s="215"/>
      <c r="AZ1583" s="131"/>
      <c r="BA1583" s="131"/>
      <c r="BB1583" s="131"/>
      <c r="BC1583" s="223"/>
      <c r="BD1583" s="223"/>
      <c r="BE1583" s="223"/>
      <c r="BF1583" s="151"/>
      <c r="BG1583" s="151"/>
      <c r="BH1583" s="151"/>
      <c r="BI1583" s="151"/>
      <c r="BJ1583" s="151"/>
      <c r="BK1583" s="151"/>
      <c r="BL1583" s="151"/>
      <c r="BM1583" s="151"/>
      <c r="BN1583" s="208"/>
      <c r="BO1583" s="92"/>
      <c r="BP1583" s="92"/>
      <c r="BQ1583" s="92"/>
      <c r="BR1583" s="92"/>
      <c r="BS1583" s="92"/>
      <c r="BT1583" s="92"/>
      <c r="BU1583" s="208"/>
      <c r="BV1583" s="315"/>
    </row>
    <row r="1584" spans="6:74"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315"/>
      <c r="AU1584" s="208"/>
      <c r="AV1584" s="92"/>
      <c r="AW1584" s="92"/>
      <c r="AX1584" s="315"/>
      <c r="AY1584" s="215"/>
      <c r="AZ1584" s="131"/>
      <c r="BA1584" s="131"/>
      <c r="BB1584" s="131"/>
      <c r="BC1584" s="223"/>
      <c r="BD1584" s="223"/>
      <c r="BE1584" s="223"/>
      <c r="BF1584" s="151"/>
      <c r="BG1584" s="151"/>
      <c r="BH1584" s="151"/>
      <c r="BI1584" s="151"/>
      <c r="BJ1584" s="151"/>
      <c r="BK1584" s="151"/>
      <c r="BL1584" s="151"/>
      <c r="BM1584" s="151"/>
      <c r="BN1584" s="208"/>
      <c r="BO1584" s="92"/>
      <c r="BP1584" s="92"/>
      <c r="BQ1584" s="92"/>
      <c r="BR1584" s="92"/>
      <c r="BS1584" s="92"/>
      <c r="BT1584" s="92"/>
      <c r="BU1584" s="208"/>
      <c r="BV1584" s="315"/>
    </row>
    <row r="1585" spans="6:74"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315"/>
      <c r="AU1585" s="208"/>
      <c r="AV1585" s="92"/>
      <c r="AW1585" s="92"/>
      <c r="AX1585" s="315"/>
      <c r="AY1585" s="215"/>
      <c r="AZ1585" s="131"/>
      <c r="BA1585" s="131"/>
      <c r="BB1585" s="131"/>
      <c r="BC1585" s="223"/>
      <c r="BD1585" s="223"/>
      <c r="BE1585" s="223"/>
      <c r="BF1585" s="151"/>
      <c r="BG1585" s="151"/>
      <c r="BH1585" s="151"/>
      <c r="BI1585" s="151"/>
      <c r="BJ1585" s="151"/>
      <c r="BK1585" s="151"/>
      <c r="BL1585" s="151"/>
      <c r="BM1585" s="151"/>
      <c r="BN1585" s="208"/>
      <c r="BO1585" s="92"/>
      <c r="BP1585" s="92"/>
      <c r="BQ1585" s="92"/>
      <c r="BR1585" s="92"/>
      <c r="BS1585" s="92"/>
      <c r="BT1585" s="92"/>
      <c r="BU1585" s="208"/>
      <c r="BV1585" s="315"/>
    </row>
    <row r="1586" spans="6:74"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315"/>
      <c r="AU1586" s="208"/>
      <c r="AV1586" s="92"/>
      <c r="AW1586" s="92"/>
      <c r="AX1586" s="315"/>
      <c r="AY1586" s="215"/>
      <c r="AZ1586" s="131"/>
      <c r="BA1586" s="131"/>
      <c r="BB1586" s="131"/>
      <c r="BC1586" s="223"/>
      <c r="BD1586" s="223"/>
      <c r="BE1586" s="223"/>
      <c r="BF1586" s="151"/>
      <c r="BG1586" s="151"/>
      <c r="BH1586" s="151"/>
      <c r="BI1586" s="151"/>
      <c r="BJ1586" s="151"/>
      <c r="BK1586" s="151"/>
      <c r="BL1586" s="151"/>
      <c r="BM1586" s="151"/>
      <c r="BN1586" s="208"/>
      <c r="BO1586" s="92"/>
      <c r="BP1586" s="92"/>
      <c r="BQ1586" s="92"/>
      <c r="BR1586" s="92"/>
      <c r="BS1586" s="92"/>
      <c r="BT1586" s="92"/>
      <c r="BU1586" s="208"/>
      <c r="BV1586" s="315"/>
    </row>
    <row r="1587" spans="6:74"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315"/>
      <c r="AU1587" s="208"/>
      <c r="AV1587" s="92"/>
      <c r="AW1587" s="92"/>
      <c r="AX1587" s="315"/>
      <c r="AY1587" s="215"/>
      <c r="AZ1587" s="131"/>
      <c r="BA1587" s="131"/>
      <c r="BB1587" s="131"/>
      <c r="BC1587" s="223"/>
      <c r="BD1587" s="223"/>
      <c r="BE1587" s="223"/>
      <c r="BF1587" s="151"/>
      <c r="BG1587" s="151"/>
      <c r="BH1587" s="151"/>
      <c r="BI1587" s="151"/>
      <c r="BJ1587" s="151"/>
      <c r="BK1587" s="151"/>
      <c r="BL1587" s="151"/>
      <c r="BM1587" s="151"/>
      <c r="BN1587" s="208"/>
      <c r="BO1587" s="92"/>
      <c r="BP1587" s="92"/>
      <c r="BQ1587" s="92"/>
      <c r="BR1587" s="92"/>
      <c r="BS1587" s="92"/>
      <c r="BT1587" s="92"/>
      <c r="BU1587" s="208"/>
      <c r="BV1587" s="315"/>
    </row>
    <row r="1588" spans="6:74"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315"/>
      <c r="AU1588" s="208"/>
      <c r="AV1588" s="92"/>
      <c r="AW1588" s="92"/>
      <c r="AX1588" s="315"/>
      <c r="AY1588" s="215"/>
      <c r="AZ1588" s="131"/>
      <c r="BA1588" s="131"/>
      <c r="BB1588" s="131"/>
      <c r="BC1588" s="223"/>
      <c r="BD1588" s="223"/>
      <c r="BE1588" s="223"/>
      <c r="BF1588" s="151"/>
      <c r="BG1588" s="151"/>
      <c r="BH1588" s="151"/>
      <c r="BI1588" s="151"/>
      <c r="BJ1588" s="151"/>
      <c r="BK1588" s="151"/>
      <c r="BL1588" s="151"/>
      <c r="BM1588" s="151"/>
      <c r="BN1588" s="208"/>
      <c r="BO1588" s="92"/>
      <c r="BP1588" s="92"/>
      <c r="BQ1588" s="92"/>
      <c r="BR1588" s="92"/>
      <c r="BS1588" s="92"/>
      <c r="BT1588" s="92"/>
      <c r="BU1588" s="208"/>
      <c r="BV1588" s="315"/>
    </row>
    <row r="1589" spans="6:74"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315"/>
      <c r="AU1589" s="208"/>
      <c r="AV1589" s="92"/>
      <c r="AW1589" s="92"/>
      <c r="AX1589" s="315"/>
      <c r="AY1589" s="215"/>
      <c r="AZ1589" s="131"/>
      <c r="BA1589" s="131"/>
      <c r="BB1589" s="131"/>
      <c r="BC1589" s="223"/>
      <c r="BD1589" s="223"/>
      <c r="BE1589" s="223"/>
      <c r="BF1589" s="151"/>
      <c r="BG1589" s="151"/>
      <c r="BH1589" s="151"/>
      <c r="BI1589" s="151"/>
      <c r="BJ1589" s="151"/>
      <c r="BK1589" s="151"/>
      <c r="BL1589" s="151"/>
      <c r="BM1589" s="151"/>
      <c r="BN1589" s="208"/>
      <c r="BO1589" s="92"/>
      <c r="BP1589" s="92"/>
      <c r="BQ1589" s="92"/>
      <c r="BR1589" s="92"/>
      <c r="BS1589" s="92"/>
      <c r="BT1589" s="92"/>
      <c r="BU1589" s="208"/>
      <c r="BV1589" s="315"/>
    </row>
    <row r="1590" spans="6:74"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315"/>
      <c r="AU1590" s="208"/>
      <c r="AV1590" s="92"/>
      <c r="AW1590" s="92"/>
      <c r="AX1590" s="315"/>
      <c r="AY1590" s="215"/>
      <c r="AZ1590" s="131"/>
      <c r="BA1590" s="131"/>
      <c r="BB1590" s="131"/>
      <c r="BC1590" s="223"/>
      <c r="BD1590" s="223"/>
      <c r="BE1590" s="223"/>
      <c r="BF1590" s="151"/>
      <c r="BG1590" s="151"/>
      <c r="BH1590" s="151"/>
      <c r="BI1590" s="151"/>
      <c r="BJ1590" s="151"/>
      <c r="BK1590" s="151"/>
      <c r="BL1590" s="151"/>
      <c r="BM1590" s="151"/>
      <c r="BN1590" s="208"/>
      <c r="BO1590" s="92"/>
      <c r="BP1590" s="92"/>
      <c r="BQ1590" s="92"/>
      <c r="BR1590" s="92"/>
      <c r="BS1590" s="92"/>
      <c r="BT1590" s="92"/>
      <c r="BU1590" s="208"/>
      <c r="BV1590" s="315"/>
    </row>
    <row r="1591" spans="6:74"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315"/>
      <c r="AU1591" s="208"/>
      <c r="AV1591" s="92"/>
      <c r="AW1591" s="92"/>
      <c r="AX1591" s="315"/>
      <c r="AY1591" s="215"/>
      <c r="AZ1591" s="131"/>
      <c r="BA1591" s="131"/>
      <c r="BB1591" s="131"/>
      <c r="BC1591" s="223"/>
      <c r="BD1591" s="223"/>
      <c r="BE1591" s="223"/>
      <c r="BF1591" s="151"/>
      <c r="BG1591" s="151"/>
      <c r="BH1591" s="151"/>
      <c r="BI1591" s="151"/>
      <c r="BJ1591" s="151"/>
      <c r="BK1591" s="151"/>
      <c r="BL1591" s="151"/>
      <c r="BM1591" s="151"/>
      <c r="BN1591" s="208"/>
      <c r="BO1591" s="92"/>
      <c r="BP1591" s="92"/>
      <c r="BQ1591" s="92"/>
      <c r="BR1591" s="92"/>
      <c r="BS1591" s="92"/>
      <c r="BT1591" s="92"/>
      <c r="BU1591" s="208"/>
      <c r="BV1591" s="315"/>
    </row>
    <row r="1592" spans="6:74"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315"/>
      <c r="AU1592" s="208"/>
      <c r="AV1592" s="92"/>
      <c r="AW1592" s="92"/>
      <c r="AX1592" s="315"/>
      <c r="AY1592" s="215"/>
      <c r="AZ1592" s="131"/>
      <c r="BA1592" s="131"/>
      <c r="BB1592" s="131"/>
      <c r="BC1592" s="223"/>
      <c r="BD1592" s="223"/>
      <c r="BE1592" s="223"/>
      <c r="BF1592" s="151"/>
      <c r="BG1592" s="151"/>
      <c r="BH1592" s="151"/>
      <c r="BI1592" s="151"/>
      <c r="BJ1592" s="151"/>
      <c r="BK1592" s="151"/>
      <c r="BL1592" s="151"/>
      <c r="BM1592" s="151"/>
      <c r="BN1592" s="208"/>
      <c r="BO1592" s="92"/>
      <c r="BP1592" s="92"/>
      <c r="BQ1592" s="92"/>
      <c r="BR1592" s="92"/>
      <c r="BS1592" s="92"/>
      <c r="BT1592" s="92"/>
      <c r="BU1592" s="208"/>
      <c r="BV1592" s="315"/>
    </row>
    <row r="1593" spans="6:74"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315"/>
      <c r="AU1593" s="208"/>
      <c r="AV1593" s="92"/>
      <c r="AW1593" s="92"/>
      <c r="AX1593" s="315"/>
      <c r="AY1593" s="215"/>
      <c r="AZ1593" s="131"/>
      <c r="BA1593" s="131"/>
      <c r="BB1593" s="131"/>
      <c r="BC1593" s="223"/>
      <c r="BD1593" s="223"/>
      <c r="BE1593" s="223"/>
      <c r="BF1593" s="151"/>
      <c r="BG1593" s="151"/>
      <c r="BH1593" s="151"/>
      <c r="BI1593" s="151"/>
      <c r="BJ1593" s="151"/>
      <c r="BK1593" s="151"/>
      <c r="BL1593" s="151"/>
      <c r="BM1593" s="151"/>
      <c r="BN1593" s="208"/>
      <c r="BO1593" s="92"/>
      <c r="BP1593" s="92"/>
      <c r="BQ1593" s="92"/>
      <c r="BR1593" s="92"/>
      <c r="BS1593" s="92"/>
      <c r="BT1593" s="92"/>
      <c r="BU1593" s="208"/>
      <c r="BV1593" s="315"/>
    </row>
    <row r="1594" spans="6:74"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315"/>
      <c r="AU1594" s="208"/>
      <c r="AV1594" s="92"/>
      <c r="AW1594" s="92"/>
      <c r="AX1594" s="315"/>
      <c r="AY1594" s="215"/>
      <c r="AZ1594" s="131"/>
      <c r="BA1594" s="131"/>
      <c r="BB1594" s="131"/>
      <c r="BC1594" s="223"/>
      <c r="BD1594" s="223"/>
      <c r="BE1594" s="223"/>
      <c r="BF1594" s="151"/>
      <c r="BG1594" s="151"/>
      <c r="BH1594" s="151"/>
      <c r="BI1594" s="151"/>
      <c r="BJ1594" s="151"/>
      <c r="BK1594" s="151"/>
      <c r="BL1594" s="151"/>
      <c r="BM1594" s="151"/>
      <c r="BN1594" s="208"/>
      <c r="BO1594" s="92"/>
      <c r="BP1594" s="92"/>
      <c r="BQ1594" s="92"/>
      <c r="BR1594" s="92"/>
      <c r="BS1594" s="92"/>
      <c r="BT1594" s="92"/>
      <c r="BU1594" s="208"/>
      <c r="BV1594" s="315"/>
    </row>
    <row r="1595" spans="6:74"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315"/>
      <c r="AU1595" s="208"/>
      <c r="AV1595" s="92"/>
      <c r="AW1595" s="92"/>
      <c r="AX1595" s="315"/>
      <c r="AY1595" s="215"/>
      <c r="AZ1595" s="131"/>
      <c r="BA1595" s="131"/>
      <c r="BB1595" s="131"/>
      <c r="BC1595" s="223"/>
      <c r="BD1595" s="223"/>
      <c r="BE1595" s="223"/>
      <c r="BF1595" s="151"/>
      <c r="BG1595" s="151"/>
      <c r="BH1595" s="151"/>
      <c r="BI1595" s="151"/>
      <c r="BJ1595" s="151"/>
      <c r="BK1595" s="151"/>
      <c r="BL1595" s="151"/>
      <c r="BM1595" s="151"/>
      <c r="BN1595" s="208"/>
      <c r="BO1595" s="92"/>
      <c r="BP1595" s="92"/>
      <c r="BQ1595" s="92"/>
      <c r="BR1595" s="92"/>
      <c r="BS1595" s="92"/>
      <c r="BT1595" s="92"/>
      <c r="BU1595" s="208"/>
      <c r="BV1595" s="315"/>
    </row>
    <row r="1596" spans="6:74"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315"/>
      <c r="AU1596" s="208"/>
      <c r="AV1596" s="92"/>
      <c r="AW1596" s="92"/>
      <c r="AX1596" s="315"/>
      <c r="AY1596" s="215"/>
      <c r="AZ1596" s="131"/>
      <c r="BA1596" s="131"/>
      <c r="BB1596" s="131"/>
      <c r="BC1596" s="223"/>
      <c r="BD1596" s="223"/>
      <c r="BE1596" s="223"/>
      <c r="BF1596" s="151"/>
      <c r="BG1596" s="151"/>
      <c r="BH1596" s="151"/>
      <c r="BI1596" s="151"/>
      <c r="BJ1596" s="151"/>
      <c r="BK1596" s="151"/>
      <c r="BL1596" s="151"/>
      <c r="BM1596" s="151"/>
      <c r="BN1596" s="208"/>
      <c r="BO1596" s="92"/>
      <c r="BP1596" s="92"/>
      <c r="BQ1596" s="92"/>
      <c r="BR1596" s="92"/>
      <c r="BS1596" s="92"/>
      <c r="BT1596" s="92"/>
      <c r="BU1596" s="208"/>
      <c r="BV1596" s="315"/>
    </row>
    <row r="1597" spans="6:74"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315"/>
      <c r="AU1597" s="208"/>
      <c r="AV1597" s="92"/>
      <c r="AW1597" s="92"/>
      <c r="AX1597" s="315"/>
      <c r="AY1597" s="215"/>
      <c r="AZ1597" s="131"/>
      <c r="BA1597" s="131"/>
      <c r="BB1597" s="131"/>
      <c r="BC1597" s="223"/>
      <c r="BD1597" s="223"/>
      <c r="BE1597" s="223"/>
      <c r="BF1597" s="151"/>
      <c r="BG1597" s="151"/>
      <c r="BH1597" s="151"/>
      <c r="BI1597" s="151"/>
      <c r="BJ1597" s="151"/>
      <c r="BK1597" s="151"/>
      <c r="BL1597" s="151"/>
      <c r="BM1597" s="151"/>
      <c r="BN1597" s="208"/>
      <c r="BO1597" s="92"/>
      <c r="BP1597" s="92"/>
      <c r="BQ1597" s="92"/>
      <c r="BR1597" s="92"/>
      <c r="BS1597" s="92"/>
      <c r="BT1597" s="92"/>
      <c r="BU1597" s="208"/>
      <c r="BV1597" s="315"/>
    </row>
    <row r="1598" spans="6:74"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315"/>
      <c r="AU1598" s="208"/>
      <c r="AV1598" s="92"/>
      <c r="AW1598" s="92"/>
      <c r="AX1598" s="315"/>
      <c r="AY1598" s="215"/>
      <c r="AZ1598" s="131"/>
      <c r="BA1598" s="131"/>
      <c r="BB1598" s="131"/>
      <c r="BC1598" s="223"/>
      <c r="BD1598" s="223"/>
      <c r="BE1598" s="223"/>
      <c r="BF1598" s="151"/>
      <c r="BG1598" s="151"/>
      <c r="BH1598" s="151"/>
      <c r="BI1598" s="151"/>
      <c r="BJ1598" s="151"/>
      <c r="BK1598" s="151"/>
      <c r="BL1598" s="151"/>
      <c r="BM1598" s="151"/>
      <c r="BN1598" s="208"/>
      <c r="BO1598" s="92"/>
      <c r="BP1598" s="92"/>
      <c r="BQ1598" s="92"/>
      <c r="BR1598" s="92"/>
      <c r="BS1598" s="92"/>
      <c r="BT1598" s="92"/>
      <c r="BU1598" s="208"/>
      <c r="BV1598" s="315"/>
    </row>
    <row r="1599" spans="6:74"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315"/>
      <c r="AU1599" s="208"/>
      <c r="AV1599" s="92"/>
      <c r="AW1599" s="92"/>
      <c r="AX1599" s="315"/>
      <c r="AY1599" s="215"/>
      <c r="AZ1599" s="131"/>
      <c r="BA1599" s="131"/>
      <c r="BB1599" s="131"/>
      <c r="BC1599" s="223"/>
      <c r="BD1599" s="223"/>
      <c r="BE1599" s="223"/>
      <c r="BF1599" s="151"/>
      <c r="BG1599" s="151"/>
      <c r="BH1599" s="151"/>
      <c r="BI1599" s="151"/>
      <c r="BJ1599" s="151"/>
      <c r="BK1599" s="151"/>
      <c r="BL1599" s="151"/>
      <c r="BM1599" s="151"/>
      <c r="BN1599" s="208"/>
      <c r="BO1599" s="92"/>
      <c r="BP1599" s="92"/>
      <c r="BQ1599" s="92"/>
      <c r="BR1599" s="92"/>
      <c r="BS1599" s="92"/>
      <c r="BT1599" s="92"/>
      <c r="BU1599" s="208"/>
      <c r="BV1599" s="315"/>
    </row>
    <row r="1600" spans="6:74"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315"/>
      <c r="AU1600" s="208"/>
      <c r="AV1600" s="92"/>
      <c r="AW1600" s="92"/>
      <c r="AX1600" s="315"/>
      <c r="AY1600" s="215"/>
      <c r="AZ1600" s="131"/>
      <c r="BA1600" s="131"/>
      <c r="BB1600" s="131"/>
      <c r="BC1600" s="223"/>
      <c r="BD1600" s="223"/>
      <c r="BE1600" s="223"/>
      <c r="BF1600" s="151"/>
      <c r="BG1600" s="151"/>
      <c r="BH1600" s="151"/>
      <c r="BI1600" s="151"/>
      <c r="BJ1600" s="151"/>
      <c r="BK1600" s="151"/>
      <c r="BL1600" s="151"/>
      <c r="BM1600" s="151"/>
      <c r="BN1600" s="208"/>
      <c r="BO1600" s="92"/>
      <c r="BP1600" s="92"/>
      <c r="BQ1600" s="92"/>
      <c r="BR1600" s="92"/>
      <c r="BS1600" s="92"/>
      <c r="BT1600" s="92"/>
      <c r="BU1600" s="208"/>
      <c r="BV1600" s="315"/>
    </row>
    <row r="1601" spans="6:74"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315"/>
      <c r="AU1601" s="208"/>
      <c r="AV1601" s="92"/>
      <c r="AW1601" s="92"/>
      <c r="AX1601" s="315"/>
      <c r="AY1601" s="215"/>
      <c r="AZ1601" s="131"/>
      <c r="BA1601" s="131"/>
      <c r="BB1601" s="131"/>
      <c r="BC1601" s="223"/>
      <c r="BD1601" s="223"/>
      <c r="BE1601" s="223"/>
      <c r="BF1601" s="151"/>
      <c r="BG1601" s="151"/>
      <c r="BH1601" s="151"/>
      <c r="BI1601" s="151"/>
      <c r="BJ1601" s="151"/>
      <c r="BK1601" s="151"/>
      <c r="BL1601" s="151"/>
      <c r="BM1601" s="151"/>
      <c r="BN1601" s="208"/>
      <c r="BO1601" s="92"/>
      <c r="BP1601" s="92"/>
      <c r="BQ1601" s="92"/>
      <c r="BR1601" s="92"/>
      <c r="BS1601" s="92"/>
      <c r="BT1601" s="92"/>
      <c r="BU1601" s="208"/>
      <c r="BV1601" s="315"/>
    </row>
    <row r="1602" spans="6:74"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315"/>
      <c r="AU1602" s="208"/>
      <c r="AV1602" s="92"/>
      <c r="AW1602" s="92"/>
      <c r="AX1602" s="315"/>
      <c r="AY1602" s="215"/>
      <c r="AZ1602" s="131"/>
      <c r="BA1602" s="131"/>
      <c r="BB1602" s="131"/>
      <c r="BC1602" s="223"/>
      <c r="BD1602" s="223"/>
      <c r="BE1602" s="223"/>
      <c r="BF1602" s="151"/>
      <c r="BG1602" s="151"/>
      <c r="BH1602" s="151"/>
      <c r="BI1602" s="151"/>
      <c r="BJ1602" s="151"/>
      <c r="BK1602" s="151"/>
      <c r="BL1602" s="151"/>
      <c r="BM1602" s="151"/>
      <c r="BN1602" s="208"/>
      <c r="BO1602" s="92"/>
      <c r="BP1602" s="92"/>
      <c r="BQ1602" s="92"/>
      <c r="BR1602" s="92"/>
      <c r="BS1602" s="92"/>
      <c r="BT1602" s="92"/>
      <c r="BU1602" s="208"/>
      <c r="BV1602" s="315"/>
    </row>
    <row r="1603" spans="6:74"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315"/>
      <c r="AU1603" s="208"/>
      <c r="AV1603" s="92"/>
      <c r="AW1603" s="92"/>
      <c r="AX1603" s="315"/>
      <c r="AY1603" s="215"/>
      <c r="AZ1603" s="131"/>
      <c r="BA1603" s="131"/>
      <c r="BB1603" s="131"/>
      <c r="BC1603" s="223"/>
      <c r="BD1603" s="223"/>
      <c r="BE1603" s="223"/>
      <c r="BF1603" s="151"/>
      <c r="BG1603" s="151"/>
      <c r="BH1603" s="151"/>
      <c r="BI1603" s="151"/>
      <c r="BJ1603" s="151"/>
      <c r="BK1603" s="151"/>
      <c r="BL1603" s="151"/>
      <c r="BM1603" s="151"/>
      <c r="BN1603" s="208"/>
      <c r="BO1603" s="92"/>
      <c r="BP1603" s="92"/>
      <c r="BQ1603" s="92"/>
      <c r="BR1603" s="92"/>
      <c r="BS1603" s="92"/>
      <c r="BT1603" s="92"/>
      <c r="BU1603" s="208"/>
      <c r="BV1603" s="315"/>
    </row>
    <row r="1604" spans="6:74"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315"/>
      <c r="AU1604" s="208"/>
      <c r="AV1604" s="92"/>
      <c r="AW1604" s="92"/>
      <c r="AX1604" s="315"/>
      <c r="AY1604" s="215"/>
      <c r="AZ1604" s="131"/>
      <c r="BA1604" s="131"/>
      <c r="BB1604" s="131"/>
      <c r="BC1604" s="223"/>
      <c r="BD1604" s="223"/>
      <c r="BE1604" s="223"/>
      <c r="BF1604" s="151"/>
      <c r="BG1604" s="151"/>
      <c r="BH1604" s="151"/>
      <c r="BI1604" s="151"/>
      <c r="BJ1604" s="151"/>
      <c r="BK1604" s="151"/>
      <c r="BL1604" s="151"/>
      <c r="BM1604" s="151"/>
      <c r="BN1604" s="208"/>
      <c r="BO1604" s="92"/>
      <c r="BP1604" s="92"/>
      <c r="BQ1604" s="92"/>
      <c r="BR1604" s="92"/>
      <c r="BS1604" s="92"/>
      <c r="BT1604" s="92"/>
      <c r="BU1604" s="208"/>
      <c r="BV1604" s="315"/>
    </row>
    <row r="1605" spans="6:74"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315"/>
      <c r="AU1605" s="208"/>
      <c r="AV1605" s="92"/>
      <c r="AW1605" s="92"/>
      <c r="AX1605" s="315"/>
      <c r="AY1605" s="215"/>
      <c r="AZ1605" s="131"/>
      <c r="BA1605" s="131"/>
      <c r="BB1605" s="131"/>
      <c r="BC1605" s="223"/>
      <c r="BD1605" s="223"/>
      <c r="BE1605" s="223"/>
      <c r="BF1605" s="151"/>
      <c r="BG1605" s="151"/>
      <c r="BH1605" s="151"/>
      <c r="BI1605" s="151"/>
      <c r="BJ1605" s="151"/>
      <c r="BK1605" s="151"/>
      <c r="BL1605" s="151"/>
      <c r="BM1605" s="151"/>
      <c r="BN1605" s="208"/>
      <c r="BO1605" s="92"/>
      <c r="BP1605" s="92"/>
      <c r="BQ1605" s="92"/>
      <c r="BR1605" s="92"/>
      <c r="BS1605" s="92"/>
      <c r="BT1605" s="92"/>
      <c r="BU1605" s="208"/>
      <c r="BV1605" s="315"/>
    </row>
    <row r="1606" spans="6:74"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315"/>
      <c r="AU1606" s="208"/>
      <c r="AV1606" s="92"/>
      <c r="AW1606" s="92"/>
      <c r="AX1606" s="315"/>
      <c r="AY1606" s="215"/>
      <c r="AZ1606" s="131"/>
      <c r="BA1606" s="131"/>
      <c r="BB1606" s="131"/>
      <c r="BC1606" s="223"/>
      <c r="BD1606" s="223"/>
      <c r="BE1606" s="223"/>
      <c r="BF1606" s="151"/>
      <c r="BG1606" s="151"/>
      <c r="BH1606" s="151"/>
      <c r="BI1606" s="151"/>
      <c r="BJ1606" s="151"/>
      <c r="BK1606" s="151"/>
      <c r="BL1606" s="151"/>
      <c r="BM1606" s="151"/>
      <c r="BN1606" s="208"/>
      <c r="BO1606" s="92"/>
      <c r="BP1606" s="92"/>
      <c r="BQ1606" s="92"/>
      <c r="BR1606" s="92"/>
      <c r="BS1606" s="92"/>
      <c r="BT1606" s="92"/>
      <c r="BU1606" s="208"/>
      <c r="BV1606" s="315"/>
    </row>
    <row r="1607" spans="6:74"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315"/>
      <c r="AU1607" s="208"/>
      <c r="AV1607" s="92"/>
      <c r="AW1607" s="92"/>
      <c r="AX1607" s="315"/>
      <c r="AY1607" s="215"/>
      <c r="AZ1607" s="131"/>
      <c r="BA1607" s="131"/>
      <c r="BB1607" s="131"/>
      <c r="BC1607" s="223"/>
      <c r="BD1607" s="223"/>
      <c r="BE1607" s="223"/>
      <c r="BF1607" s="151"/>
      <c r="BG1607" s="151"/>
      <c r="BH1607" s="151"/>
      <c r="BI1607" s="151"/>
      <c r="BJ1607" s="151"/>
      <c r="BK1607" s="151"/>
      <c r="BL1607" s="151"/>
      <c r="BM1607" s="151"/>
      <c r="BN1607" s="208"/>
      <c r="BO1607" s="92"/>
      <c r="BP1607" s="92"/>
      <c r="BQ1607" s="92"/>
      <c r="BR1607" s="92"/>
      <c r="BS1607" s="92"/>
      <c r="BT1607" s="92"/>
      <c r="BU1607" s="208"/>
      <c r="BV1607" s="315"/>
    </row>
    <row r="1608" spans="6:74"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315"/>
      <c r="AU1608" s="208"/>
      <c r="AV1608" s="92"/>
      <c r="AW1608" s="92"/>
      <c r="AX1608" s="315"/>
      <c r="AY1608" s="215"/>
      <c r="AZ1608" s="131"/>
      <c r="BA1608" s="131"/>
      <c r="BB1608" s="131"/>
      <c r="BC1608" s="223"/>
      <c r="BD1608" s="223"/>
      <c r="BE1608" s="223"/>
      <c r="BF1608" s="151"/>
      <c r="BG1608" s="151"/>
      <c r="BH1608" s="151"/>
      <c r="BI1608" s="151"/>
      <c r="BJ1608" s="151"/>
      <c r="BK1608" s="151"/>
      <c r="BL1608" s="151"/>
      <c r="BM1608" s="151"/>
      <c r="BN1608" s="208"/>
      <c r="BO1608" s="92"/>
      <c r="BP1608" s="92"/>
      <c r="BQ1608" s="92"/>
      <c r="BR1608" s="92"/>
      <c r="BS1608" s="92"/>
      <c r="BT1608" s="92"/>
      <c r="BU1608" s="208"/>
      <c r="BV1608" s="315"/>
    </row>
    <row r="1609" spans="6:74"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315"/>
      <c r="AU1609" s="208"/>
      <c r="AV1609" s="92"/>
      <c r="AW1609" s="92"/>
      <c r="AX1609" s="315"/>
      <c r="AY1609" s="215"/>
      <c r="AZ1609" s="131"/>
      <c r="BA1609" s="131"/>
      <c r="BB1609" s="131"/>
      <c r="BC1609" s="223"/>
      <c r="BD1609" s="223"/>
      <c r="BE1609" s="223"/>
      <c r="BF1609" s="151"/>
      <c r="BG1609" s="151"/>
      <c r="BH1609" s="151"/>
      <c r="BI1609" s="151"/>
      <c r="BJ1609" s="151"/>
      <c r="BK1609" s="151"/>
      <c r="BL1609" s="151"/>
      <c r="BM1609" s="151"/>
      <c r="BN1609" s="208"/>
      <c r="BO1609" s="92"/>
      <c r="BP1609" s="92"/>
      <c r="BQ1609" s="92"/>
      <c r="BR1609" s="92"/>
      <c r="BS1609" s="92"/>
      <c r="BT1609" s="92"/>
      <c r="BU1609" s="208"/>
      <c r="BV1609" s="315"/>
    </row>
    <row r="1610" spans="6:74"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315"/>
      <c r="AU1610" s="208"/>
      <c r="AV1610" s="92"/>
      <c r="AW1610" s="92"/>
      <c r="AX1610" s="315"/>
      <c r="AY1610" s="215"/>
      <c r="AZ1610" s="131"/>
      <c r="BA1610" s="131"/>
      <c r="BB1610" s="131"/>
      <c r="BC1610" s="223"/>
      <c r="BD1610" s="223"/>
      <c r="BE1610" s="223"/>
      <c r="BF1610" s="151"/>
      <c r="BG1610" s="151"/>
      <c r="BH1610" s="151"/>
      <c r="BI1610" s="151"/>
      <c r="BJ1610" s="151"/>
      <c r="BK1610" s="151"/>
      <c r="BL1610" s="151"/>
      <c r="BM1610" s="151"/>
      <c r="BN1610" s="208"/>
      <c r="BO1610" s="92"/>
      <c r="BP1610" s="92"/>
      <c r="BQ1610" s="92"/>
      <c r="BR1610" s="92"/>
      <c r="BS1610" s="92"/>
      <c r="BT1610" s="92"/>
      <c r="BU1610" s="208"/>
      <c r="BV1610" s="315"/>
    </row>
    <row r="1611" spans="6:74"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315"/>
      <c r="AU1611" s="208"/>
      <c r="AV1611" s="92"/>
      <c r="AW1611" s="92"/>
      <c r="AX1611" s="315"/>
      <c r="AY1611" s="215"/>
      <c r="AZ1611" s="131"/>
      <c r="BA1611" s="131"/>
      <c r="BB1611" s="131"/>
      <c r="BC1611" s="223"/>
      <c r="BD1611" s="223"/>
      <c r="BE1611" s="223"/>
      <c r="BF1611" s="151"/>
      <c r="BG1611" s="151"/>
      <c r="BH1611" s="151"/>
      <c r="BI1611" s="151"/>
      <c r="BJ1611" s="151"/>
      <c r="BK1611" s="151"/>
      <c r="BL1611" s="151"/>
      <c r="BM1611" s="151"/>
      <c r="BN1611" s="208"/>
      <c r="BO1611" s="92"/>
      <c r="BP1611" s="92"/>
      <c r="BQ1611" s="92"/>
      <c r="BR1611" s="92"/>
      <c r="BS1611" s="92"/>
      <c r="BT1611" s="92"/>
      <c r="BU1611" s="208"/>
      <c r="BV1611" s="315"/>
    </row>
    <row r="1612" spans="6:74"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315"/>
      <c r="AU1612" s="208"/>
      <c r="AV1612" s="92"/>
      <c r="AW1612" s="92"/>
      <c r="AX1612" s="315"/>
      <c r="AY1612" s="215"/>
      <c r="AZ1612" s="131"/>
      <c r="BA1612" s="131"/>
      <c r="BB1612" s="131"/>
      <c r="BC1612" s="223"/>
      <c r="BD1612" s="223"/>
      <c r="BE1612" s="223"/>
      <c r="BF1612" s="151"/>
      <c r="BG1612" s="151"/>
      <c r="BH1612" s="151"/>
      <c r="BI1612" s="151"/>
      <c r="BJ1612" s="151"/>
      <c r="BK1612" s="151"/>
      <c r="BL1612" s="151"/>
      <c r="BM1612" s="151"/>
      <c r="BN1612" s="208"/>
      <c r="BO1612" s="92"/>
      <c r="BP1612" s="92"/>
      <c r="BQ1612" s="92"/>
      <c r="BR1612" s="92"/>
      <c r="BS1612" s="92"/>
      <c r="BT1612" s="92"/>
      <c r="BU1612" s="208"/>
      <c r="BV1612" s="315"/>
    </row>
    <row r="1613" spans="6:74"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315"/>
      <c r="AU1613" s="208"/>
      <c r="AV1613" s="92"/>
      <c r="AW1613" s="92"/>
      <c r="AX1613" s="315"/>
      <c r="AY1613" s="215"/>
      <c r="AZ1613" s="131"/>
      <c r="BA1613" s="131"/>
      <c r="BB1613" s="131"/>
      <c r="BC1613" s="223"/>
      <c r="BD1613" s="223"/>
      <c r="BE1613" s="223"/>
      <c r="BF1613" s="151"/>
      <c r="BG1613" s="151"/>
      <c r="BH1613" s="151"/>
      <c r="BI1613" s="151"/>
      <c r="BJ1613" s="151"/>
      <c r="BK1613" s="151"/>
      <c r="BL1613" s="151"/>
      <c r="BM1613" s="151"/>
      <c r="BN1613" s="208"/>
      <c r="BO1613" s="92"/>
      <c r="BP1613" s="92"/>
      <c r="BQ1613" s="92"/>
      <c r="BR1613" s="92"/>
      <c r="BS1613" s="92"/>
      <c r="BT1613" s="92"/>
      <c r="BU1613" s="208"/>
      <c r="BV1613" s="315"/>
    </row>
    <row r="1614" spans="6:74"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315"/>
      <c r="AU1614" s="208"/>
      <c r="AV1614" s="92"/>
      <c r="AW1614" s="92"/>
      <c r="AX1614" s="315"/>
      <c r="AY1614" s="215"/>
      <c r="AZ1614" s="131"/>
      <c r="BA1614" s="131"/>
      <c r="BB1614" s="131"/>
      <c r="BC1614" s="223"/>
      <c r="BD1614" s="223"/>
      <c r="BE1614" s="223"/>
      <c r="BF1614" s="151"/>
      <c r="BG1614" s="151"/>
      <c r="BH1614" s="151"/>
      <c r="BI1614" s="151"/>
      <c r="BJ1614" s="151"/>
      <c r="BK1614" s="151"/>
      <c r="BL1614" s="151"/>
      <c r="BM1614" s="151"/>
      <c r="BN1614" s="208"/>
      <c r="BO1614" s="92"/>
      <c r="BP1614" s="92"/>
      <c r="BQ1614" s="92"/>
      <c r="BR1614" s="92"/>
      <c r="BS1614" s="92"/>
      <c r="BT1614" s="92"/>
      <c r="BU1614" s="208"/>
      <c r="BV1614" s="315"/>
    </row>
    <row r="1615" spans="6:74"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315"/>
      <c r="AU1615" s="208"/>
      <c r="AV1615" s="92"/>
      <c r="AW1615" s="92"/>
      <c r="AX1615" s="315"/>
      <c r="AY1615" s="215"/>
      <c r="AZ1615" s="131"/>
      <c r="BA1615" s="131"/>
      <c r="BB1615" s="131"/>
      <c r="BC1615" s="223"/>
      <c r="BD1615" s="223"/>
      <c r="BE1615" s="223"/>
      <c r="BF1615" s="151"/>
      <c r="BG1615" s="151"/>
      <c r="BH1615" s="151"/>
      <c r="BI1615" s="151"/>
      <c r="BJ1615" s="151"/>
      <c r="BK1615" s="151"/>
      <c r="BL1615" s="151"/>
      <c r="BM1615" s="151"/>
      <c r="BN1615" s="208"/>
      <c r="BO1615" s="92"/>
      <c r="BP1615" s="92"/>
      <c r="BQ1615" s="92"/>
      <c r="BR1615" s="92"/>
      <c r="BS1615" s="92"/>
      <c r="BT1615" s="92"/>
      <c r="BU1615" s="208"/>
      <c r="BV1615" s="315"/>
    </row>
    <row r="1616" spans="6:74"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315"/>
      <c r="AU1616" s="208"/>
      <c r="AV1616" s="92"/>
      <c r="AW1616" s="92"/>
      <c r="AX1616" s="315"/>
      <c r="AY1616" s="215"/>
      <c r="AZ1616" s="131"/>
      <c r="BA1616" s="131"/>
      <c r="BB1616" s="131"/>
      <c r="BC1616" s="223"/>
      <c r="BD1616" s="223"/>
      <c r="BE1616" s="223"/>
      <c r="BF1616" s="151"/>
      <c r="BG1616" s="151"/>
      <c r="BH1616" s="151"/>
      <c r="BI1616" s="151"/>
      <c r="BJ1616" s="151"/>
      <c r="BK1616" s="151"/>
      <c r="BL1616" s="151"/>
      <c r="BM1616" s="151"/>
      <c r="BN1616" s="208"/>
      <c r="BO1616" s="92"/>
      <c r="BP1616" s="92"/>
      <c r="BQ1616" s="92"/>
      <c r="BR1616" s="92"/>
      <c r="BS1616" s="92"/>
      <c r="BT1616" s="92"/>
      <c r="BU1616" s="208"/>
      <c r="BV1616" s="315"/>
    </row>
    <row r="1617" spans="6:74"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315"/>
      <c r="AU1617" s="208"/>
      <c r="AV1617" s="92"/>
      <c r="AW1617" s="92"/>
      <c r="AX1617" s="315"/>
      <c r="AY1617" s="215"/>
      <c r="AZ1617" s="131"/>
      <c r="BA1617" s="131"/>
      <c r="BB1617" s="131"/>
      <c r="BC1617" s="223"/>
      <c r="BD1617" s="223"/>
      <c r="BE1617" s="223"/>
      <c r="BF1617" s="151"/>
      <c r="BG1617" s="151"/>
      <c r="BH1617" s="151"/>
      <c r="BI1617" s="151"/>
      <c r="BJ1617" s="151"/>
      <c r="BK1617" s="151"/>
      <c r="BL1617" s="151"/>
      <c r="BM1617" s="151"/>
      <c r="BN1617" s="208"/>
      <c r="BO1617" s="92"/>
      <c r="BP1617" s="92"/>
      <c r="BQ1617" s="92"/>
      <c r="BR1617" s="92"/>
      <c r="BS1617" s="92"/>
      <c r="BT1617" s="92"/>
      <c r="BU1617" s="208"/>
      <c r="BV1617" s="315"/>
    </row>
    <row r="1618" spans="6:74"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315"/>
      <c r="AU1618" s="208"/>
      <c r="AV1618" s="92"/>
      <c r="AW1618" s="92"/>
      <c r="AX1618" s="315"/>
      <c r="AY1618" s="215"/>
      <c r="AZ1618" s="131"/>
      <c r="BA1618" s="131"/>
      <c r="BB1618" s="131"/>
      <c r="BC1618" s="223"/>
      <c r="BD1618" s="223"/>
      <c r="BE1618" s="223"/>
      <c r="BF1618" s="151"/>
      <c r="BG1618" s="151"/>
      <c r="BH1618" s="151"/>
      <c r="BI1618" s="151"/>
      <c r="BJ1618" s="151"/>
      <c r="BK1618" s="151"/>
      <c r="BL1618" s="151"/>
      <c r="BM1618" s="151"/>
      <c r="BN1618" s="208"/>
      <c r="BO1618" s="92"/>
      <c r="BP1618" s="92"/>
      <c r="BQ1618" s="92"/>
      <c r="BR1618" s="92"/>
      <c r="BS1618" s="92"/>
      <c r="BT1618" s="92"/>
      <c r="BU1618" s="208"/>
      <c r="BV1618" s="315"/>
    </row>
    <row r="1619" spans="6:74"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315"/>
      <c r="AU1619" s="208"/>
      <c r="AV1619" s="92"/>
      <c r="AW1619" s="92"/>
      <c r="AX1619" s="315"/>
      <c r="AY1619" s="215"/>
      <c r="AZ1619" s="131"/>
      <c r="BA1619" s="131"/>
      <c r="BB1619" s="131"/>
      <c r="BC1619" s="223"/>
      <c r="BD1619" s="223"/>
      <c r="BE1619" s="223"/>
      <c r="BF1619" s="151"/>
      <c r="BG1619" s="151"/>
      <c r="BH1619" s="151"/>
      <c r="BI1619" s="151"/>
      <c r="BJ1619" s="151"/>
      <c r="BK1619" s="151"/>
      <c r="BL1619" s="151"/>
      <c r="BM1619" s="151"/>
      <c r="BN1619" s="208"/>
      <c r="BO1619" s="92"/>
      <c r="BP1619" s="92"/>
      <c r="BQ1619" s="92"/>
      <c r="BR1619" s="92"/>
      <c r="BS1619" s="92"/>
      <c r="BT1619" s="92"/>
      <c r="BU1619" s="208"/>
      <c r="BV1619" s="315"/>
    </row>
    <row r="1620" spans="6:74"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315"/>
      <c r="AU1620" s="208"/>
      <c r="AV1620" s="92"/>
      <c r="AW1620" s="92"/>
      <c r="AX1620" s="315"/>
      <c r="AY1620" s="215"/>
      <c r="AZ1620" s="131"/>
      <c r="BA1620" s="131"/>
      <c r="BB1620" s="131"/>
      <c r="BC1620" s="223"/>
      <c r="BD1620" s="223"/>
      <c r="BE1620" s="223"/>
      <c r="BF1620" s="151"/>
      <c r="BG1620" s="151"/>
      <c r="BH1620" s="151"/>
      <c r="BI1620" s="151"/>
      <c r="BJ1620" s="151"/>
      <c r="BK1620" s="151"/>
      <c r="BL1620" s="151"/>
      <c r="BM1620" s="151"/>
      <c r="BN1620" s="208"/>
      <c r="BO1620" s="92"/>
      <c r="BP1620" s="92"/>
      <c r="BQ1620" s="92"/>
      <c r="BR1620" s="92"/>
      <c r="BS1620" s="92"/>
      <c r="BT1620" s="92"/>
      <c r="BU1620" s="208"/>
      <c r="BV1620" s="315"/>
    </row>
    <row r="1621" spans="6:74"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315"/>
      <c r="AU1621" s="208"/>
      <c r="AV1621" s="92"/>
      <c r="AW1621" s="92"/>
      <c r="AX1621" s="315"/>
      <c r="AY1621" s="215"/>
      <c r="AZ1621" s="131"/>
      <c r="BA1621" s="131"/>
      <c r="BB1621" s="131"/>
      <c r="BC1621" s="223"/>
      <c r="BD1621" s="223"/>
      <c r="BE1621" s="223"/>
      <c r="BF1621" s="151"/>
      <c r="BG1621" s="151"/>
      <c r="BH1621" s="151"/>
      <c r="BI1621" s="151"/>
      <c r="BJ1621" s="151"/>
      <c r="BK1621" s="151"/>
      <c r="BL1621" s="151"/>
      <c r="BM1621" s="151"/>
      <c r="BN1621" s="208"/>
      <c r="BO1621" s="92"/>
      <c r="BP1621" s="92"/>
      <c r="BQ1621" s="92"/>
      <c r="BR1621" s="92"/>
      <c r="BS1621" s="92"/>
      <c r="BT1621" s="92"/>
      <c r="BU1621" s="208"/>
      <c r="BV1621" s="315"/>
    </row>
    <row r="1622" spans="6:74"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315"/>
      <c r="AU1622" s="208"/>
      <c r="AV1622" s="92"/>
      <c r="AW1622" s="92"/>
      <c r="AX1622" s="315"/>
      <c r="AY1622" s="215"/>
      <c r="AZ1622" s="131"/>
      <c r="BA1622" s="131"/>
      <c r="BB1622" s="131"/>
      <c r="BC1622" s="223"/>
      <c r="BD1622" s="223"/>
      <c r="BE1622" s="223"/>
      <c r="BF1622" s="151"/>
      <c r="BG1622" s="151"/>
      <c r="BH1622" s="151"/>
      <c r="BI1622" s="151"/>
      <c r="BJ1622" s="151"/>
      <c r="BK1622" s="151"/>
      <c r="BL1622" s="151"/>
      <c r="BM1622" s="151"/>
      <c r="BN1622" s="208"/>
      <c r="BO1622" s="92"/>
      <c r="BP1622" s="92"/>
      <c r="BQ1622" s="92"/>
      <c r="BR1622" s="92"/>
      <c r="BS1622" s="92"/>
      <c r="BT1622" s="92"/>
      <c r="BU1622" s="208"/>
      <c r="BV1622" s="315"/>
    </row>
    <row r="1623" spans="6:74"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315"/>
      <c r="AU1623" s="208"/>
      <c r="AV1623" s="92"/>
      <c r="AW1623" s="92"/>
      <c r="AX1623" s="315"/>
      <c r="AY1623" s="215"/>
      <c r="AZ1623" s="131"/>
      <c r="BA1623" s="131"/>
      <c r="BB1623" s="131"/>
      <c r="BC1623" s="223"/>
      <c r="BD1623" s="223"/>
      <c r="BE1623" s="223"/>
      <c r="BF1623" s="151"/>
      <c r="BG1623" s="151"/>
      <c r="BH1623" s="151"/>
      <c r="BI1623" s="151"/>
      <c r="BJ1623" s="151"/>
      <c r="BK1623" s="151"/>
      <c r="BL1623" s="151"/>
      <c r="BM1623" s="151"/>
      <c r="BN1623" s="208"/>
      <c r="BO1623" s="92"/>
      <c r="BP1623" s="92"/>
      <c r="BQ1623" s="92"/>
      <c r="BR1623" s="92"/>
      <c r="BS1623" s="92"/>
      <c r="BT1623" s="92"/>
      <c r="BU1623" s="208"/>
      <c r="BV1623" s="315"/>
    </row>
    <row r="1624" spans="6:74"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315"/>
      <c r="AU1624" s="208"/>
      <c r="AV1624" s="92"/>
      <c r="AW1624" s="92"/>
      <c r="AX1624" s="315"/>
      <c r="AY1624" s="215"/>
      <c r="AZ1624" s="131"/>
      <c r="BA1624" s="131"/>
      <c r="BB1624" s="131"/>
      <c r="BC1624" s="223"/>
      <c r="BD1624" s="223"/>
      <c r="BE1624" s="223"/>
      <c r="BF1624" s="151"/>
      <c r="BG1624" s="151"/>
      <c r="BH1624" s="151"/>
      <c r="BI1624" s="151"/>
      <c r="BJ1624" s="151"/>
      <c r="BK1624" s="151"/>
      <c r="BL1624" s="151"/>
      <c r="BM1624" s="151"/>
      <c r="BN1624" s="208"/>
      <c r="BO1624" s="92"/>
      <c r="BP1624" s="92"/>
      <c r="BQ1624" s="92"/>
      <c r="BR1624" s="92"/>
      <c r="BS1624" s="92"/>
      <c r="BT1624" s="92"/>
      <c r="BU1624" s="208"/>
      <c r="BV1624" s="315"/>
    </row>
    <row r="1625" spans="6:74"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315"/>
      <c r="AU1625" s="208"/>
      <c r="AV1625" s="92"/>
      <c r="AW1625" s="92"/>
      <c r="AX1625" s="315"/>
      <c r="AY1625" s="215"/>
      <c r="AZ1625" s="131"/>
      <c r="BA1625" s="131"/>
      <c r="BB1625" s="131"/>
      <c r="BC1625" s="223"/>
      <c r="BD1625" s="223"/>
      <c r="BE1625" s="223"/>
      <c r="BF1625" s="151"/>
      <c r="BG1625" s="151"/>
      <c r="BH1625" s="151"/>
      <c r="BI1625" s="151"/>
      <c r="BJ1625" s="151"/>
      <c r="BK1625" s="151"/>
      <c r="BL1625" s="151"/>
      <c r="BM1625" s="151"/>
      <c r="BN1625" s="208"/>
      <c r="BO1625" s="92"/>
      <c r="BP1625" s="92"/>
      <c r="BQ1625" s="92"/>
      <c r="BR1625" s="92"/>
      <c r="BS1625" s="92"/>
      <c r="BT1625" s="92"/>
      <c r="BU1625" s="208"/>
      <c r="BV1625" s="315"/>
    </row>
    <row r="1626" spans="6:74"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315"/>
      <c r="AU1626" s="208"/>
      <c r="AV1626" s="92"/>
      <c r="AW1626" s="92"/>
      <c r="AX1626" s="315"/>
      <c r="AY1626" s="215"/>
      <c r="AZ1626" s="131"/>
      <c r="BA1626" s="131"/>
      <c r="BB1626" s="131"/>
      <c r="BC1626" s="223"/>
      <c r="BD1626" s="223"/>
      <c r="BE1626" s="223"/>
      <c r="BF1626" s="151"/>
      <c r="BG1626" s="151"/>
      <c r="BH1626" s="151"/>
      <c r="BI1626" s="151"/>
      <c r="BJ1626" s="151"/>
      <c r="BK1626" s="151"/>
      <c r="BL1626" s="151"/>
      <c r="BM1626" s="151"/>
      <c r="BN1626" s="208"/>
      <c r="BO1626" s="92"/>
      <c r="BP1626" s="92"/>
      <c r="BQ1626" s="92"/>
      <c r="BR1626" s="92"/>
      <c r="BS1626" s="92"/>
      <c r="BT1626" s="92"/>
      <c r="BU1626" s="208"/>
      <c r="BV1626" s="315"/>
    </row>
    <row r="1627" spans="6:74"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315"/>
      <c r="AU1627" s="208"/>
      <c r="AV1627" s="92"/>
      <c r="AW1627" s="92"/>
      <c r="AX1627" s="315"/>
      <c r="AY1627" s="215"/>
      <c r="AZ1627" s="131"/>
      <c r="BA1627" s="131"/>
      <c r="BB1627" s="131"/>
      <c r="BC1627" s="223"/>
      <c r="BD1627" s="223"/>
      <c r="BE1627" s="223"/>
      <c r="BF1627" s="151"/>
      <c r="BG1627" s="151"/>
      <c r="BH1627" s="151"/>
      <c r="BI1627" s="151"/>
      <c r="BJ1627" s="151"/>
      <c r="BK1627" s="151"/>
      <c r="BL1627" s="151"/>
      <c r="BM1627" s="151"/>
      <c r="BN1627" s="208"/>
      <c r="BO1627" s="92"/>
      <c r="BP1627" s="92"/>
      <c r="BQ1627" s="92"/>
      <c r="BR1627" s="92"/>
      <c r="BS1627" s="92"/>
      <c r="BT1627" s="92"/>
      <c r="BU1627" s="208"/>
      <c r="BV1627" s="315"/>
    </row>
    <row r="1628" spans="6:74"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315"/>
      <c r="AU1628" s="208"/>
      <c r="AV1628" s="92"/>
      <c r="AW1628" s="92"/>
      <c r="AX1628" s="315"/>
      <c r="AY1628" s="215"/>
      <c r="AZ1628" s="131"/>
      <c r="BA1628" s="131"/>
      <c r="BB1628" s="131"/>
      <c r="BC1628" s="223"/>
      <c r="BD1628" s="223"/>
      <c r="BE1628" s="223"/>
      <c r="BF1628" s="151"/>
      <c r="BG1628" s="151"/>
      <c r="BH1628" s="151"/>
      <c r="BI1628" s="151"/>
      <c r="BJ1628" s="151"/>
      <c r="BK1628" s="151"/>
      <c r="BL1628" s="151"/>
      <c r="BM1628" s="151"/>
      <c r="BN1628" s="208"/>
      <c r="BO1628" s="92"/>
      <c r="BP1628" s="92"/>
      <c r="BQ1628" s="92"/>
      <c r="BR1628" s="92"/>
      <c r="BS1628" s="92"/>
      <c r="BT1628" s="92"/>
      <c r="BU1628" s="208"/>
      <c r="BV1628" s="315"/>
    </row>
    <row r="1629" spans="6:74"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315"/>
      <c r="AU1629" s="208"/>
      <c r="AV1629" s="92"/>
      <c r="AW1629" s="92"/>
      <c r="AX1629" s="315"/>
      <c r="AY1629" s="215"/>
      <c r="AZ1629" s="131"/>
      <c r="BA1629" s="131"/>
      <c r="BB1629" s="131"/>
      <c r="BC1629" s="223"/>
      <c r="BD1629" s="223"/>
      <c r="BE1629" s="223"/>
      <c r="BF1629" s="151"/>
      <c r="BG1629" s="151"/>
      <c r="BH1629" s="151"/>
      <c r="BI1629" s="151"/>
      <c r="BJ1629" s="151"/>
      <c r="BK1629" s="151"/>
      <c r="BL1629" s="151"/>
      <c r="BM1629" s="151"/>
      <c r="BN1629" s="208"/>
      <c r="BO1629" s="92"/>
      <c r="BP1629" s="92"/>
      <c r="BQ1629" s="92"/>
      <c r="BR1629" s="92"/>
      <c r="BS1629" s="92"/>
      <c r="BT1629" s="92"/>
      <c r="BU1629" s="208"/>
      <c r="BV1629" s="315"/>
    </row>
    <row r="1630" spans="6:74"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315"/>
      <c r="AU1630" s="208"/>
      <c r="AV1630" s="92"/>
      <c r="AW1630" s="92"/>
      <c r="AX1630" s="315"/>
      <c r="AY1630" s="215"/>
      <c r="AZ1630" s="131"/>
      <c r="BA1630" s="131"/>
      <c r="BB1630" s="131"/>
      <c r="BC1630" s="223"/>
      <c r="BD1630" s="223"/>
      <c r="BE1630" s="223"/>
      <c r="BF1630" s="151"/>
      <c r="BG1630" s="151"/>
      <c r="BH1630" s="151"/>
      <c r="BI1630" s="151"/>
      <c r="BJ1630" s="151"/>
      <c r="BK1630" s="151"/>
      <c r="BL1630" s="151"/>
      <c r="BM1630" s="151"/>
      <c r="BN1630" s="208"/>
      <c r="BO1630" s="92"/>
      <c r="BP1630" s="92"/>
      <c r="BQ1630" s="92"/>
      <c r="BR1630" s="92"/>
      <c r="BS1630" s="92"/>
      <c r="BT1630" s="92"/>
      <c r="BU1630" s="208"/>
      <c r="BV1630" s="315"/>
    </row>
    <row r="1631" spans="6:74"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315"/>
      <c r="AU1631" s="208"/>
      <c r="AV1631" s="92"/>
      <c r="AW1631" s="92"/>
      <c r="AX1631" s="315"/>
      <c r="AY1631" s="215"/>
      <c r="AZ1631" s="131"/>
      <c r="BA1631" s="131"/>
      <c r="BB1631" s="131"/>
      <c r="BC1631" s="223"/>
      <c r="BD1631" s="223"/>
      <c r="BE1631" s="223"/>
      <c r="BF1631" s="151"/>
      <c r="BG1631" s="151"/>
      <c r="BH1631" s="151"/>
      <c r="BI1631" s="151"/>
      <c r="BJ1631" s="151"/>
      <c r="BK1631" s="151"/>
      <c r="BL1631" s="151"/>
      <c r="BM1631" s="151"/>
      <c r="BN1631" s="208"/>
      <c r="BO1631" s="92"/>
      <c r="BP1631" s="92"/>
      <c r="BQ1631" s="92"/>
      <c r="BR1631" s="92"/>
      <c r="BS1631" s="92"/>
      <c r="BT1631" s="92"/>
      <c r="BU1631" s="208"/>
      <c r="BV1631" s="315"/>
    </row>
    <row r="1632" spans="6:74"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315"/>
      <c r="AU1632" s="208"/>
      <c r="AV1632" s="92"/>
      <c r="AW1632" s="92"/>
      <c r="AX1632" s="315"/>
      <c r="AY1632" s="215"/>
      <c r="AZ1632" s="131"/>
      <c r="BA1632" s="131"/>
      <c r="BB1632" s="131"/>
      <c r="BC1632" s="223"/>
      <c r="BD1632" s="223"/>
      <c r="BE1632" s="223"/>
      <c r="BF1632" s="151"/>
      <c r="BG1632" s="151"/>
      <c r="BH1632" s="151"/>
      <c r="BI1632" s="151"/>
      <c r="BJ1632" s="151"/>
      <c r="BK1632" s="151"/>
      <c r="BL1632" s="151"/>
      <c r="BM1632" s="151"/>
      <c r="BN1632" s="208"/>
      <c r="BO1632" s="92"/>
      <c r="BP1632" s="92"/>
      <c r="BQ1632" s="92"/>
      <c r="BR1632" s="92"/>
      <c r="BS1632" s="92"/>
      <c r="BT1632" s="92"/>
      <c r="BU1632" s="208"/>
      <c r="BV1632" s="315"/>
    </row>
    <row r="1633" spans="6:74"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315"/>
      <c r="AU1633" s="208"/>
      <c r="AV1633" s="92"/>
      <c r="AW1633" s="92"/>
      <c r="AX1633" s="315"/>
      <c r="AY1633" s="215"/>
      <c r="AZ1633" s="131"/>
      <c r="BA1633" s="131"/>
      <c r="BB1633" s="131"/>
      <c r="BC1633" s="223"/>
      <c r="BD1633" s="223"/>
      <c r="BE1633" s="223"/>
      <c r="BF1633" s="151"/>
      <c r="BG1633" s="151"/>
      <c r="BH1633" s="151"/>
      <c r="BI1633" s="151"/>
      <c r="BJ1633" s="151"/>
      <c r="BK1633" s="151"/>
      <c r="BL1633" s="151"/>
      <c r="BM1633" s="151"/>
      <c r="BN1633" s="208"/>
      <c r="BO1633" s="92"/>
      <c r="BP1633" s="92"/>
      <c r="BQ1633" s="92"/>
      <c r="BR1633" s="92"/>
      <c r="BS1633" s="92"/>
      <c r="BT1633" s="92"/>
      <c r="BU1633" s="208"/>
      <c r="BV1633" s="315"/>
    </row>
    <row r="1634" spans="6:74"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315"/>
      <c r="AU1634" s="208"/>
      <c r="AV1634" s="92"/>
      <c r="AW1634" s="92"/>
      <c r="AX1634" s="315"/>
      <c r="AY1634" s="215"/>
      <c r="AZ1634" s="131"/>
      <c r="BA1634" s="131"/>
      <c r="BB1634" s="131"/>
      <c r="BC1634" s="223"/>
      <c r="BD1634" s="223"/>
      <c r="BE1634" s="223"/>
      <c r="BF1634" s="151"/>
      <c r="BG1634" s="151"/>
      <c r="BH1634" s="151"/>
      <c r="BI1634" s="151"/>
      <c r="BJ1634" s="151"/>
      <c r="BK1634" s="151"/>
      <c r="BL1634" s="151"/>
      <c r="BM1634" s="151"/>
      <c r="BN1634" s="208"/>
      <c r="BO1634" s="92"/>
      <c r="BP1634" s="92"/>
      <c r="BQ1634" s="92"/>
      <c r="BR1634" s="92"/>
      <c r="BS1634" s="92"/>
      <c r="BT1634" s="92"/>
      <c r="BU1634" s="208"/>
      <c r="BV1634" s="315"/>
    </row>
    <row r="1635" spans="6:74"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315"/>
      <c r="AU1635" s="208"/>
      <c r="AV1635" s="92"/>
      <c r="AW1635" s="92"/>
      <c r="AX1635" s="315"/>
      <c r="AY1635" s="215"/>
      <c r="AZ1635" s="131"/>
      <c r="BA1635" s="131"/>
      <c r="BB1635" s="131"/>
      <c r="BC1635" s="223"/>
      <c r="BD1635" s="223"/>
      <c r="BE1635" s="223"/>
      <c r="BF1635" s="151"/>
      <c r="BG1635" s="151"/>
      <c r="BH1635" s="151"/>
      <c r="BI1635" s="151"/>
      <c r="BJ1635" s="151"/>
      <c r="BK1635" s="151"/>
      <c r="BL1635" s="151"/>
      <c r="BM1635" s="151"/>
      <c r="BN1635" s="208"/>
      <c r="BO1635" s="92"/>
      <c r="BP1635" s="92"/>
      <c r="BQ1635" s="92"/>
      <c r="BR1635" s="92"/>
      <c r="BS1635" s="92"/>
      <c r="BT1635" s="92"/>
      <c r="BU1635" s="208"/>
      <c r="BV1635" s="315"/>
    </row>
    <row r="1636" spans="6:74"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315"/>
      <c r="AU1636" s="208"/>
      <c r="AV1636" s="92"/>
      <c r="AW1636" s="92"/>
      <c r="AX1636" s="315"/>
      <c r="AY1636" s="215"/>
      <c r="AZ1636" s="131"/>
      <c r="BA1636" s="131"/>
      <c r="BB1636" s="131"/>
      <c r="BC1636" s="223"/>
      <c r="BD1636" s="223"/>
      <c r="BE1636" s="223"/>
      <c r="BF1636" s="151"/>
      <c r="BG1636" s="151"/>
      <c r="BH1636" s="151"/>
      <c r="BI1636" s="151"/>
      <c r="BJ1636" s="151"/>
      <c r="BK1636" s="151"/>
      <c r="BL1636" s="151"/>
      <c r="BM1636" s="151"/>
      <c r="BN1636" s="208"/>
      <c r="BO1636" s="92"/>
      <c r="BP1636" s="92"/>
      <c r="BQ1636" s="92"/>
      <c r="BR1636" s="92"/>
      <c r="BS1636" s="92"/>
      <c r="BT1636" s="92"/>
      <c r="BU1636" s="208"/>
      <c r="BV1636" s="315"/>
    </row>
    <row r="1637" spans="6:74"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315"/>
      <c r="AU1637" s="208"/>
      <c r="AV1637" s="92"/>
      <c r="AW1637" s="92"/>
      <c r="AX1637" s="315"/>
      <c r="AY1637" s="215"/>
      <c r="AZ1637" s="131"/>
      <c r="BA1637" s="131"/>
      <c r="BB1637" s="131"/>
      <c r="BC1637" s="223"/>
      <c r="BD1637" s="223"/>
      <c r="BE1637" s="223"/>
      <c r="BF1637" s="151"/>
      <c r="BG1637" s="151"/>
      <c r="BH1637" s="151"/>
      <c r="BI1637" s="151"/>
      <c r="BJ1637" s="151"/>
      <c r="BK1637" s="151"/>
      <c r="BL1637" s="151"/>
      <c r="BM1637" s="151"/>
      <c r="BN1637" s="208"/>
      <c r="BO1637" s="92"/>
      <c r="BP1637" s="92"/>
      <c r="BQ1637" s="92"/>
      <c r="BR1637" s="92"/>
      <c r="BS1637" s="92"/>
      <c r="BT1637" s="92"/>
      <c r="BU1637" s="208"/>
      <c r="BV1637" s="315"/>
    </row>
    <row r="1638" spans="6:74"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315"/>
      <c r="AU1638" s="208"/>
      <c r="AV1638" s="92"/>
      <c r="AW1638" s="92"/>
      <c r="AX1638" s="315"/>
      <c r="AY1638" s="215"/>
      <c r="AZ1638" s="131"/>
      <c r="BA1638" s="131"/>
      <c r="BB1638" s="131"/>
      <c r="BC1638" s="223"/>
      <c r="BD1638" s="223"/>
      <c r="BE1638" s="223"/>
      <c r="BF1638" s="151"/>
      <c r="BG1638" s="151"/>
      <c r="BH1638" s="151"/>
      <c r="BI1638" s="151"/>
      <c r="BJ1638" s="151"/>
      <c r="BK1638" s="151"/>
      <c r="BL1638" s="151"/>
      <c r="BM1638" s="151"/>
      <c r="BN1638" s="208"/>
      <c r="BO1638" s="92"/>
      <c r="BP1638" s="92"/>
      <c r="BQ1638" s="92"/>
      <c r="BR1638" s="92"/>
      <c r="BS1638" s="92"/>
      <c r="BT1638" s="92"/>
      <c r="BU1638" s="208"/>
      <c r="BV1638" s="315"/>
    </row>
    <row r="1639" spans="6:74"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315"/>
      <c r="AU1639" s="208"/>
      <c r="AV1639" s="92"/>
      <c r="AW1639" s="92"/>
      <c r="AX1639" s="315"/>
      <c r="AY1639" s="215"/>
      <c r="AZ1639" s="131"/>
      <c r="BA1639" s="131"/>
      <c r="BB1639" s="131"/>
      <c r="BC1639" s="223"/>
      <c r="BD1639" s="223"/>
      <c r="BE1639" s="223"/>
      <c r="BF1639" s="151"/>
      <c r="BG1639" s="151"/>
      <c r="BH1639" s="151"/>
      <c r="BI1639" s="151"/>
      <c r="BJ1639" s="151"/>
      <c r="BK1639" s="151"/>
      <c r="BL1639" s="151"/>
      <c r="BM1639" s="151"/>
      <c r="BN1639" s="208"/>
      <c r="BO1639" s="92"/>
      <c r="BP1639" s="92"/>
      <c r="BQ1639" s="92"/>
      <c r="BR1639" s="92"/>
      <c r="BS1639" s="92"/>
      <c r="BT1639" s="92"/>
      <c r="BU1639" s="208"/>
      <c r="BV1639" s="315"/>
    </row>
    <row r="1640" spans="6:74"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315"/>
      <c r="AU1640" s="208"/>
      <c r="AV1640" s="92"/>
      <c r="AW1640" s="92"/>
      <c r="AX1640" s="315"/>
      <c r="AY1640" s="215"/>
      <c r="AZ1640" s="131"/>
      <c r="BA1640" s="131"/>
      <c r="BB1640" s="131"/>
      <c r="BC1640" s="223"/>
      <c r="BD1640" s="223"/>
      <c r="BE1640" s="223"/>
      <c r="BF1640" s="151"/>
      <c r="BG1640" s="151"/>
      <c r="BH1640" s="151"/>
      <c r="BI1640" s="151"/>
      <c r="BJ1640" s="151"/>
      <c r="BK1640" s="151"/>
      <c r="BL1640" s="151"/>
      <c r="BM1640" s="151"/>
      <c r="BN1640" s="208"/>
      <c r="BO1640" s="92"/>
      <c r="BP1640" s="92"/>
      <c r="BQ1640" s="92"/>
      <c r="BR1640" s="92"/>
      <c r="BS1640" s="92"/>
      <c r="BT1640" s="92"/>
      <c r="BU1640" s="208"/>
      <c r="BV1640" s="315"/>
    </row>
    <row r="1641" spans="6:74"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315"/>
      <c r="AU1641" s="208"/>
      <c r="AV1641" s="92"/>
      <c r="AW1641" s="92"/>
      <c r="AX1641" s="315"/>
      <c r="AY1641" s="215"/>
      <c r="AZ1641" s="131"/>
      <c r="BA1641" s="131"/>
      <c r="BB1641" s="131"/>
      <c r="BC1641" s="223"/>
      <c r="BD1641" s="223"/>
      <c r="BE1641" s="223"/>
      <c r="BF1641" s="151"/>
      <c r="BG1641" s="151"/>
      <c r="BH1641" s="151"/>
      <c r="BI1641" s="151"/>
      <c r="BJ1641" s="151"/>
      <c r="BK1641" s="151"/>
      <c r="BL1641" s="151"/>
      <c r="BM1641" s="151"/>
      <c r="BN1641" s="208"/>
      <c r="BO1641" s="92"/>
      <c r="BP1641" s="92"/>
      <c r="BQ1641" s="92"/>
      <c r="BR1641" s="92"/>
      <c r="BS1641" s="92"/>
      <c r="BT1641" s="92"/>
      <c r="BU1641" s="208"/>
      <c r="BV1641" s="315"/>
    </row>
    <row r="1642" spans="6:74"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315"/>
      <c r="AU1642" s="208"/>
      <c r="AV1642" s="92"/>
      <c r="AW1642" s="92"/>
      <c r="AX1642" s="315"/>
      <c r="AY1642" s="215"/>
      <c r="AZ1642" s="131"/>
      <c r="BA1642" s="131"/>
      <c r="BB1642" s="131"/>
      <c r="BC1642" s="223"/>
      <c r="BD1642" s="223"/>
      <c r="BE1642" s="223"/>
      <c r="BF1642" s="151"/>
      <c r="BG1642" s="151"/>
      <c r="BH1642" s="151"/>
      <c r="BI1642" s="151"/>
      <c r="BJ1642" s="151"/>
      <c r="BK1642" s="151"/>
      <c r="BL1642" s="151"/>
      <c r="BM1642" s="151"/>
      <c r="BN1642" s="208"/>
      <c r="BO1642" s="92"/>
      <c r="BP1642" s="92"/>
      <c r="BQ1642" s="92"/>
      <c r="BR1642" s="92"/>
      <c r="BS1642" s="92"/>
      <c r="BT1642" s="92"/>
      <c r="BU1642" s="208"/>
      <c r="BV1642" s="315"/>
    </row>
    <row r="1643" spans="6:74"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315"/>
      <c r="AU1643" s="208"/>
      <c r="AV1643" s="92"/>
      <c r="AW1643" s="92"/>
      <c r="AX1643" s="315"/>
      <c r="AY1643" s="215"/>
      <c r="AZ1643" s="131"/>
      <c r="BA1643" s="131"/>
      <c r="BB1643" s="131"/>
      <c r="BC1643" s="223"/>
      <c r="BD1643" s="223"/>
      <c r="BE1643" s="223"/>
      <c r="BF1643" s="151"/>
      <c r="BG1643" s="151"/>
      <c r="BH1643" s="151"/>
      <c r="BI1643" s="151"/>
      <c r="BJ1643" s="151"/>
      <c r="BK1643" s="151"/>
      <c r="BL1643" s="151"/>
      <c r="BM1643" s="151"/>
      <c r="BN1643" s="208"/>
      <c r="BO1643" s="92"/>
      <c r="BP1643" s="92"/>
      <c r="BQ1643" s="92"/>
      <c r="BR1643" s="92"/>
      <c r="BS1643" s="92"/>
      <c r="BT1643" s="92"/>
      <c r="BU1643" s="208"/>
      <c r="BV1643" s="315"/>
    </row>
    <row r="1644" spans="6:74"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315"/>
      <c r="AU1644" s="208"/>
      <c r="AV1644" s="92"/>
      <c r="AW1644" s="92"/>
      <c r="AX1644" s="315"/>
      <c r="AY1644" s="215"/>
      <c r="AZ1644" s="131"/>
      <c r="BA1644" s="131"/>
      <c r="BB1644" s="131"/>
      <c r="BC1644" s="223"/>
      <c r="BD1644" s="223"/>
      <c r="BE1644" s="223"/>
      <c r="BF1644" s="151"/>
      <c r="BG1644" s="151"/>
      <c r="BH1644" s="151"/>
      <c r="BI1644" s="151"/>
      <c r="BJ1644" s="151"/>
      <c r="BK1644" s="151"/>
      <c r="BL1644" s="151"/>
      <c r="BM1644" s="151"/>
      <c r="BN1644" s="208"/>
      <c r="BO1644" s="92"/>
      <c r="BP1644" s="92"/>
      <c r="BQ1644" s="92"/>
      <c r="BR1644" s="92"/>
      <c r="BS1644" s="92"/>
      <c r="BT1644" s="92"/>
      <c r="BU1644" s="208"/>
      <c r="BV1644" s="315"/>
    </row>
    <row r="1645" spans="6:74"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315"/>
      <c r="AU1645" s="208"/>
      <c r="AV1645" s="92"/>
      <c r="AW1645" s="92"/>
      <c r="AX1645" s="315"/>
      <c r="AY1645" s="215"/>
      <c r="AZ1645" s="131"/>
      <c r="BA1645" s="131"/>
      <c r="BB1645" s="131"/>
      <c r="BC1645" s="223"/>
      <c r="BD1645" s="223"/>
      <c r="BE1645" s="223"/>
      <c r="BF1645" s="151"/>
      <c r="BG1645" s="151"/>
      <c r="BH1645" s="151"/>
      <c r="BI1645" s="151"/>
      <c r="BJ1645" s="151"/>
      <c r="BK1645" s="151"/>
      <c r="BL1645" s="151"/>
      <c r="BM1645" s="151"/>
      <c r="BN1645" s="208"/>
      <c r="BO1645" s="92"/>
      <c r="BP1645" s="92"/>
      <c r="BQ1645" s="92"/>
      <c r="BR1645" s="92"/>
      <c r="BS1645" s="92"/>
      <c r="BT1645" s="92"/>
      <c r="BU1645" s="208"/>
      <c r="BV1645" s="315"/>
    </row>
    <row r="1646" spans="6:74"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315"/>
      <c r="AU1646" s="208"/>
      <c r="AV1646" s="92"/>
      <c r="AW1646" s="92"/>
      <c r="AX1646" s="315"/>
      <c r="AY1646" s="215"/>
      <c r="AZ1646" s="131"/>
      <c r="BA1646" s="131"/>
      <c r="BB1646" s="131"/>
      <c r="BC1646" s="223"/>
      <c r="BD1646" s="223"/>
      <c r="BE1646" s="223"/>
      <c r="BF1646" s="151"/>
      <c r="BG1646" s="151"/>
      <c r="BH1646" s="151"/>
      <c r="BI1646" s="151"/>
      <c r="BJ1646" s="151"/>
      <c r="BK1646" s="151"/>
      <c r="BL1646" s="151"/>
      <c r="BM1646" s="151"/>
      <c r="BN1646" s="208"/>
      <c r="BO1646" s="92"/>
      <c r="BP1646" s="92"/>
      <c r="BQ1646" s="92"/>
      <c r="BR1646" s="92"/>
      <c r="BS1646" s="92"/>
      <c r="BT1646" s="92"/>
      <c r="BU1646" s="208"/>
      <c r="BV1646" s="315"/>
    </row>
    <row r="1647" spans="6:74"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315"/>
      <c r="AU1647" s="208"/>
      <c r="AV1647" s="92"/>
      <c r="AW1647" s="92"/>
      <c r="AX1647" s="315"/>
      <c r="AY1647" s="215"/>
      <c r="AZ1647" s="131"/>
      <c r="BA1647" s="131"/>
      <c r="BB1647" s="131"/>
      <c r="BC1647" s="223"/>
      <c r="BD1647" s="223"/>
      <c r="BE1647" s="223"/>
      <c r="BF1647" s="151"/>
      <c r="BG1647" s="151"/>
      <c r="BH1647" s="151"/>
      <c r="BI1647" s="151"/>
      <c r="BJ1647" s="151"/>
      <c r="BK1647" s="151"/>
      <c r="BL1647" s="151"/>
      <c r="BM1647" s="151"/>
      <c r="BN1647" s="208"/>
      <c r="BO1647" s="92"/>
      <c r="BP1647" s="92"/>
      <c r="BQ1647" s="92"/>
      <c r="BR1647" s="92"/>
      <c r="BS1647" s="92"/>
      <c r="BT1647" s="92"/>
      <c r="BU1647" s="208"/>
      <c r="BV1647" s="315"/>
    </row>
    <row r="1648" spans="6:74"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315"/>
      <c r="AU1648" s="208"/>
      <c r="AV1648" s="92"/>
      <c r="AW1648" s="92"/>
      <c r="AX1648" s="315"/>
      <c r="AY1648" s="215"/>
      <c r="AZ1648" s="131"/>
      <c r="BA1648" s="131"/>
      <c r="BB1648" s="131"/>
      <c r="BC1648" s="223"/>
      <c r="BD1648" s="223"/>
      <c r="BE1648" s="223"/>
      <c r="BF1648" s="151"/>
      <c r="BG1648" s="151"/>
      <c r="BH1648" s="151"/>
      <c r="BI1648" s="151"/>
      <c r="BJ1648" s="151"/>
      <c r="BK1648" s="151"/>
      <c r="BL1648" s="151"/>
      <c r="BM1648" s="151"/>
      <c r="BN1648" s="208"/>
      <c r="BO1648" s="92"/>
      <c r="BP1648" s="92"/>
      <c r="BQ1648" s="92"/>
      <c r="BR1648" s="92"/>
      <c r="BS1648" s="92"/>
      <c r="BT1648" s="92"/>
      <c r="BU1648" s="208"/>
      <c r="BV1648" s="315"/>
    </row>
    <row r="1649" spans="6:74"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315"/>
      <c r="AU1649" s="208"/>
      <c r="AV1649" s="92"/>
      <c r="AW1649" s="92"/>
      <c r="AX1649" s="315"/>
      <c r="AY1649" s="215"/>
      <c r="AZ1649" s="131"/>
      <c r="BA1649" s="131"/>
      <c r="BB1649" s="131"/>
      <c r="BC1649" s="223"/>
      <c r="BD1649" s="223"/>
      <c r="BE1649" s="223"/>
      <c r="BF1649" s="151"/>
      <c r="BG1649" s="151"/>
      <c r="BH1649" s="151"/>
      <c r="BI1649" s="151"/>
      <c r="BJ1649" s="151"/>
      <c r="BK1649" s="151"/>
      <c r="BL1649" s="151"/>
      <c r="BM1649" s="151"/>
      <c r="BN1649" s="208"/>
      <c r="BO1649" s="92"/>
      <c r="BP1649" s="92"/>
      <c r="BQ1649" s="92"/>
      <c r="BR1649" s="92"/>
      <c r="BS1649" s="92"/>
      <c r="BT1649" s="92"/>
      <c r="BU1649" s="208"/>
      <c r="BV1649" s="315"/>
    </row>
    <row r="1650" spans="6:74"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315"/>
      <c r="AU1650" s="208"/>
      <c r="AV1650" s="92"/>
      <c r="AW1650" s="92"/>
      <c r="AX1650" s="315"/>
      <c r="AY1650" s="215"/>
      <c r="AZ1650" s="131"/>
      <c r="BA1650" s="131"/>
      <c r="BB1650" s="131"/>
      <c r="BC1650" s="223"/>
      <c r="BD1650" s="223"/>
      <c r="BE1650" s="223"/>
      <c r="BF1650" s="151"/>
      <c r="BG1650" s="151"/>
      <c r="BH1650" s="151"/>
      <c r="BI1650" s="151"/>
      <c r="BJ1650" s="151"/>
      <c r="BK1650" s="151"/>
      <c r="BL1650" s="151"/>
      <c r="BM1650" s="151"/>
      <c r="BN1650" s="208"/>
      <c r="BO1650" s="92"/>
      <c r="BP1650" s="92"/>
      <c r="BQ1650" s="92"/>
      <c r="BR1650" s="92"/>
      <c r="BS1650" s="92"/>
      <c r="BT1650" s="92"/>
      <c r="BU1650" s="208"/>
      <c r="BV1650" s="315"/>
    </row>
    <row r="1651" spans="6:74"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315"/>
      <c r="AU1651" s="208"/>
      <c r="AV1651" s="92"/>
      <c r="AW1651" s="92"/>
      <c r="AX1651" s="315"/>
      <c r="AY1651" s="215"/>
      <c r="AZ1651" s="131"/>
      <c r="BA1651" s="131"/>
      <c r="BB1651" s="131"/>
      <c r="BC1651" s="223"/>
      <c r="BD1651" s="223"/>
      <c r="BE1651" s="223"/>
      <c r="BF1651" s="151"/>
      <c r="BG1651" s="151"/>
      <c r="BH1651" s="151"/>
      <c r="BI1651" s="151"/>
      <c r="BJ1651" s="151"/>
      <c r="BK1651" s="151"/>
      <c r="BL1651" s="151"/>
      <c r="BM1651" s="151"/>
      <c r="BN1651" s="208"/>
      <c r="BO1651" s="92"/>
      <c r="BP1651" s="92"/>
      <c r="BQ1651" s="92"/>
      <c r="BR1651" s="92"/>
      <c r="BS1651" s="92"/>
      <c r="BT1651" s="92"/>
      <c r="BU1651" s="208"/>
      <c r="BV1651" s="315"/>
    </row>
    <row r="1652" spans="6:74"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315"/>
      <c r="AU1652" s="208"/>
      <c r="AV1652" s="92"/>
      <c r="AW1652" s="92"/>
      <c r="AX1652" s="315"/>
      <c r="AY1652" s="215"/>
      <c r="AZ1652" s="131"/>
      <c r="BA1652" s="131"/>
      <c r="BB1652" s="131"/>
      <c r="BC1652" s="223"/>
      <c r="BD1652" s="223"/>
      <c r="BE1652" s="223"/>
      <c r="BF1652" s="151"/>
      <c r="BG1652" s="151"/>
      <c r="BH1652" s="151"/>
      <c r="BI1652" s="151"/>
      <c r="BJ1652" s="151"/>
      <c r="BK1652" s="151"/>
      <c r="BL1652" s="151"/>
      <c r="BM1652" s="151"/>
      <c r="BN1652" s="208"/>
      <c r="BO1652" s="92"/>
      <c r="BP1652" s="92"/>
      <c r="BQ1652" s="92"/>
      <c r="BR1652" s="92"/>
      <c r="BS1652" s="92"/>
      <c r="BT1652" s="92"/>
      <c r="BU1652" s="208"/>
      <c r="BV1652" s="315"/>
    </row>
    <row r="1653" spans="6:74"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315"/>
      <c r="AU1653" s="208"/>
      <c r="AV1653" s="92"/>
      <c r="AW1653" s="92"/>
      <c r="AX1653" s="315"/>
      <c r="AY1653" s="215"/>
      <c r="AZ1653" s="131"/>
      <c r="BA1653" s="131"/>
      <c r="BB1653" s="131"/>
      <c r="BC1653" s="223"/>
      <c r="BD1653" s="223"/>
      <c r="BE1653" s="223"/>
      <c r="BF1653" s="151"/>
      <c r="BG1653" s="151"/>
      <c r="BH1653" s="151"/>
      <c r="BI1653" s="151"/>
      <c r="BJ1653" s="151"/>
      <c r="BK1653" s="151"/>
      <c r="BL1653" s="151"/>
      <c r="BM1653" s="151"/>
      <c r="BN1653" s="208"/>
      <c r="BO1653" s="92"/>
      <c r="BP1653" s="92"/>
      <c r="BQ1653" s="92"/>
      <c r="BR1653" s="92"/>
      <c r="BS1653" s="92"/>
      <c r="BT1653" s="92"/>
      <c r="BU1653" s="208"/>
      <c r="BV1653" s="315"/>
    </row>
    <row r="1654" spans="6:74"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315"/>
      <c r="AU1654" s="208"/>
      <c r="AV1654" s="92"/>
      <c r="AW1654" s="92"/>
      <c r="AX1654" s="315"/>
      <c r="AY1654" s="215"/>
      <c r="AZ1654" s="131"/>
      <c r="BA1654" s="131"/>
      <c r="BB1654" s="131"/>
      <c r="BC1654" s="223"/>
      <c r="BD1654" s="223"/>
      <c r="BE1654" s="223"/>
      <c r="BF1654" s="151"/>
      <c r="BG1654" s="151"/>
      <c r="BH1654" s="151"/>
      <c r="BI1654" s="151"/>
      <c r="BJ1654" s="151"/>
      <c r="BK1654" s="151"/>
      <c r="BL1654" s="151"/>
      <c r="BM1654" s="151"/>
      <c r="BN1654" s="208"/>
      <c r="BO1654" s="92"/>
      <c r="BP1654" s="92"/>
      <c r="BQ1654" s="92"/>
      <c r="BR1654" s="92"/>
      <c r="BS1654" s="92"/>
      <c r="BT1654" s="92"/>
      <c r="BU1654" s="208"/>
      <c r="BV1654" s="315"/>
    </row>
    <row r="1655" spans="6:74"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315"/>
      <c r="AU1655" s="208"/>
      <c r="AV1655" s="92"/>
      <c r="AW1655" s="92"/>
      <c r="AX1655" s="315"/>
      <c r="AY1655" s="215"/>
      <c r="AZ1655" s="131"/>
      <c r="BA1655" s="131"/>
      <c r="BB1655" s="131"/>
      <c r="BC1655" s="223"/>
      <c r="BD1655" s="223"/>
      <c r="BE1655" s="223"/>
      <c r="BF1655" s="151"/>
      <c r="BG1655" s="151"/>
      <c r="BH1655" s="151"/>
      <c r="BI1655" s="151"/>
      <c r="BJ1655" s="151"/>
      <c r="BK1655" s="151"/>
      <c r="BL1655" s="151"/>
      <c r="BM1655" s="151"/>
      <c r="BN1655" s="208"/>
      <c r="BO1655" s="92"/>
      <c r="BP1655" s="92"/>
      <c r="BQ1655" s="92"/>
      <c r="BR1655" s="92"/>
      <c r="BS1655" s="92"/>
      <c r="BT1655" s="92"/>
      <c r="BU1655" s="208"/>
      <c r="BV1655" s="315"/>
    </row>
    <row r="1656" spans="6:74"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315"/>
      <c r="AU1656" s="208"/>
      <c r="AV1656" s="92"/>
      <c r="AW1656" s="92"/>
      <c r="AX1656" s="315"/>
      <c r="AY1656" s="215"/>
      <c r="AZ1656" s="131"/>
      <c r="BA1656" s="131"/>
      <c r="BB1656" s="131"/>
      <c r="BC1656" s="223"/>
      <c r="BD1656" s="223"/>
      <c r="BE1656" s="223"/>
      <c r="BF1656" s="151"/>
      <c r="BG1656" s="151"/>
      <c r="BH1656" s="151"/>
      <c r="BI1656" s="151"/>
      <c r="BJ1656" s="151"/>
      <c r="BK1656" s="151"/>
      <c r="BL1656" s="151"/>
      <c r="BM1656" s="151"/>
      <c r="BN1656" s="208"/>
      <c r="BO1656" s="92"/>
      <c r="BP1656" s="92"/>
      <c r="BQ1656" s="92"/>
      <c r="BR1656" s="92"/>
      <c r="BS1656" s="92"/>
      <c r="BT1656" s="92"/>
      <c r="BU1656" s="208"/>
      <c r="BV1656" s="315"/>
    </row>
    <row r="1657" spans="6:74"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315"/>
      <c r="AU1657" s="208"/>
      <c r="AV1657" s="92"/>
      <c r="AW1657" s="92"/>
      <c r="AX1657" s="315"/>
      <c r="AY1657" s="215"/>
      <c r="AZ1657" s="131"/>
      <c r="BA1657" s="131"/>
      <c r="BB1657" s="131"/>
      <c r="BC1657" s="223"/>
      <c r="BD1657" s="223"/>
      <c r="BE1657" s="223"/>
      <c r="BF1657" s="151"/>
      <c r="BG1657" s="151"/>
      <c r="BH1657" s="151"/>
      <c r="BI1657" s="151"/>
      <c r="BJ1657" s="151"/>
      <c r="BK1657" s="151"/>
      <c r="BL1657" s="151"/>
      <c r="BM1657" s="151"/>
      <c r="BN1657" s="208"/>
      <c r="BO1657" s="92"/>
      <c r="BP1657" s="92"/>
      <c r="BQ1657" s="92"/>
      <c r="BR1657" s="92"/>
      <c r="BS1657" s="92"/>
      <c r="BT1657" s="92"/>
      <c r="BU1657" s="208"/>
      <c r="BV1657" s="315"/>
    </row>
    <row r="1658" spans="6:74"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315"/>
      <c r="AU1658" s="208"/>
      <c r="AV1658" s="92"/>
      <c r="AW1658" s="92"/>
      <c r="AX1658" s="315"/>
      <c r="AY1658" s="215"/>
      <c r="AZ1658" s="131"/>
      <c r="BA1658" s="131"/>
      <c r="BB1658" s="131"/>
      <c r="BC1658" s="223"/>
      <c r="BD1658" s="223"/>
      <c r="BE1658" s="223"/>
      <c r="BF1658" s="151"/>
      <c r="BG1658" s="151"/>
      <c r="BH1658" s="151"/>
      <c r="BI1658" s="151"/>
      <c r="BJ1658" s="151"/>
      <c r="BK1658" s="151"/>
      <c r="BL1658" s="151"/>
      <c r="BM1658" s="151"/>
      <c r="BN1658" s="208"/>
      <c r="BO1658" s="92"/>
      <c r="BP1658" s="92"/>
      <c r="BQ1658" s="92"/>
      <c r="BR1658" s="92"/>
      <c r="BS1658" s="92"/>
      <c r="BT1658" s="92"/>
      <c r="BU1658" s="208"/>
      <c r="BV1658" s="315"/>
    </row>
    <row r="1659" spans="6:74"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315"/>
      <c r="AU1659" s="208"/>
      <c r="AV1659" s="92"/>
      <c r="AW1659" s="92"/>
      <c r="AX1659" s="315"/>
      <c r="AY1659" s="215"/>
      <c r="AZ1659" s="131"/>
      <c r="BA1659" s="131"/>
      <c r="BB1659" s="131"/>
      <c r="BC1659" s="223"/>
      <c r="BD1659" s="223"/>
      <c r="BE1659" s="223"/>
      <c r="BF1659" s="151"/>
      <c r="BG1659" s="151"/>
      <c r="BH1659" s="151"/>
      <c r="BI1659" s="151"/>
      <c r="BJ1659" s="151"/>
      <c r="BK1659" s="151"/>
      <c r="BL1659" s="151"/>
      <c r="BM1659" s="151"/>
      <c r="BN1659" s="208"/>
      <c r="BO1659" s="92"/>
      <c r="BP1659" s="92"/>
      <c r="BQ1659" s="92"/>
      <c r="BR1659" s="92"/>
      <c r="BS1659" s="92"/>
      <c r="BT1659" s="92"/>
      <c r="BU1659" s="208"/>
      <c r="BV1659" s="315"/>
    </row>
    <row r="1660" spans="6:74"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315"/>
      <c r="AU1660" s="208"/>
      <c r="AV1660" s="92"/>
      <c r="AW1660" s="92"/>
      <c r="AX1660" s="315"/>
      <c r="AY1660" s="215"/>
      <c r="AZ1660" s="131"/>
      <c r="BA1660" s="131"/>
      <c r="BB1660" s="131"/>
      <c r="BC1660" s="223"/>
      <c r="BD1660" s="223"/>
      <c r="BE1660" s="223"/>
      <c r="BF1660" s="151"/>
      <c r="BG1660" s="151"/>
      <c r="BH1660" s="151"/>
      <c r="BI1660" s="151"/>
      <c r="BJ1660" s="151"/>
      <c r="BK1660" s="151"/>
      <c r="BL1660" s="151"/>
      <c r="BM1660" s="151"/>
      <c r="BN1660" s="208"/>
      <c r="BO1660" s="92"/>
      <c r="BP1660" s="92"/>
      <c r="BQ1660" s="92"/>
      <c r="BR1660" s="92"/>
      <c r="BS1660" s="92"/>
      <c r="BT1660" s="92"/>
      <c r="BU1660" s="208"/>
      <c r="BV1660" s="315"/>
    </row>
    <row r="1661" spans="6:74"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315"/>
      <c r="AU1661" s="208"/>
      <c r="AV1661" s="92"/>
      <c r="AW1661" s="92"/>
      <c r="AX1661" s="315"/>
      <c r="AY1661" s="215"/>
      <c r="AZ1661" s="131"/>
      <c r="BA1661" s="131"/>
      <c r="BB1661" s="131"/>
      <c r="BC1661" s="223"/>
      <c r="BD1661" s="223"/>
      <c r="BE1661" s="223"/>
      <c r="BF1661" s="151"/>
      <c r="BG1661" s="151"/>
      <c r="BH1661" s="151"/>
      <c r="BI1661" s="151"/>
      <c r="BJ1661" s="151"/>
      <c r="BK1661" s="151"/>
      <c r="BL1661" s="151"/>
      <c r="BM1661" s="151"/>
      <c r="BN1661" s="208"/>
      <c r="BO1661" s="92"/>
      <c r="BP1661" s="92"/>
      <c r="BQ1661" s="92"/>
      <c r="BR1661" s="92"/>
      <c r="BS1661" s="92"/>
      <c r="BT1661" s="92"/>
      <c r="BU1661" s="208"/>
      <c r="BV1661" s="315"/>
    </row>
    <row r="1662" spans="6:74"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315"/>
      <c r="AU1662" s="208"/>
      <c r="AV1662" s="92"/>
      <c r="AW1662" s="92"/>
      <c r="AX1662" s="315"/>
      <c r="AY1662" s="215"/>
      <c r="AZ1662" s="131"/>
      <c r="BA1662" s="131"/>
      <c r="BB1662" s="131"/>
      <c r="BC1662" s="223"/>
      <c r="BD1662" s="223"/>
      <c r="BE1662" s="223"/>
      <c r="BF1662" s="151"/>
      <c r="BG1662" s="151"/>
      <c r="BH1662" s="151"/>
      <c r="BI1662" s="151"/>
      <c r="BJ1662" s="151"/>
      <c r="BK1662" s="151"/>
      <c r="BL1662" s="151"/>
      <c r="BM1662" s="151"/>
      <c r="BN1662" s="208"/>
      <c r="BO1662" s="92"/>
      <c r="BP1662" s="92"/>
      <c r="BQ1662" s="92"/>
      <c r="BR1662" s="92"/>
      <c r="BS1662" s="92"/>
      <c r="BT1662" s="92"/>
      <c r="BU1662" s="208"/>
      <c r="BV1662" s="315"/>
    </row>
    <row r="1663" spans="6:74"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315"/>
      <c r="AU1663" s="208"/>
      <c r="AV1663" s="92"/>
      <c r="AW1663" s="92"/>
      <c r="AX1663" s="315"/>
      <c r="AY1663" s="215"/>
      <c r="AZ1663" s="131"/>
      <c r="BA1663" s="131"/>
      <c r="BB1663" s="131"/>
      <c r="BC1663" s="223"/>
      <c r="BD1663" s="223"/>
      <c r="BE1663" s="223"/>
      <c r="BF1663" s="151"/>
      <c r="BG1663" s="151"/>
      <c r="BH1663" s="151"/>
      <c r="BI1663" s="151"/>
      <c r="BJ1663" s="151"/>
      <c r="BK1663" s="151"/>
      <c r="BL1663" s="151"/>
      <c r="BM1663" s="151"/>
      <c r="BN1663" s="208"/>
      <c r="BO1663" s="92"/>
      <c r="BP1663" s="92"/>
      <c r="BQ1663" s="92"/>
      <c r="BR1663" s="92"/>
      <c r="BS1663" s="92"/>
      <c r="BT1663" s="92"/>
      <c r="BU1663" s="208"/>
      <c r="BV1663" s="315"/>
    </row>
    <row r="1664" spans="6:74"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315"/>
      <c r="AU1664" s="208"/>
      <c r="AV1664" s="92"/>
      <c r="AW1664" s="92"/>
      <c r="AX1664" s="315"/>
      <c r="AY1664" s="215"/>
      <c r="AZ1664" s="131"/>
      <c r="BA1664" s="131"/>
      <c r="BB1664" s="131"/>
      <c r="BC1664" s="223"/>
      <c r="BD1664" s="223"/>
      <c r="BE1664" s="223"/>
      <c r="BF1664" s="151"/>
      <c r="BG1664" s="151"/>
      <c r="BH1664" s="151"/>
      <c r="BI1664" s="151"/>
      <c r="BJ1664" s="151"/>
      <c r="BK1664" s="151"/>
      <c r="BL1664" s="151"/>
      <c r="BM1664" s="151"/>
      <c r="BN1664" s="208"/>
      <c r="BO1664" s="92"/>
      <c r="BP1664" s="92"/>
      <c r="BQ1664" s="92"/>
      <c r="BR1664" s="92"/>
      <c r="BS1664" s="92"/>
      <c r="BT1664" s="92"/>
      <c r="BU1664" s="208"/>
      <c r="BV1664" s="315"/>
    </row>
    <row r="1665" spans="6:74"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315"/>
      <c r="AU1665" s="208"/>
      <c r="AV1665" s="92"/>
      <c r="AW1665" s="92"/>
      <c r="AX1665" s="315"/>
      <c r="AY1665" s="215"/>
      <c r="AZ1665" s="131"/>
      <c r="BA1665" s="131"/>
      <c r="BB1665" s="131"/>
      <c r="BC1665" s="223"/>
      <c r="BD1665" s="223"/>
      <c r="BE1665" s="223"/>
      <c r="BF1665" s="151"/>
      <c r="BG1665" s="151"/>
      <c r="BH1665" s="151"/>
      <c r="BI1665" s="151"/>
      <c r="BJ1665" s="151"/>
      <c r="BK1665" s="151"/>
      <c r="BL1665" s="151"/>
      <c r="BM1665" s="151"/>
      <c r="BN1665" s="208"/>
      <c r="BO1665" s="92"/>
      <c r="BP1665" s="92"/>
      <c r="BQ1665" s="92"/>
      <c r="BR1665" s="92"/>
      <c r="BS1665" s="92"/>
      <c r="BT1665" s="92"/>
      <c r="BU1665" s="208"/>
      <c r="BV1665" s="315"/>
    </row>
    <row r="1666" spans="6:74"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315"/>
      <c r="AU1666" s="208"/>
      <c r="AV1666" s="92"/>
      <c r="AW1666" s="92"/>
      <c r="AX1666" s="315"/>
      <c r="AY1666" s="215"/>
      <c r="AZ1666" s="131"/>
      <c r="BA1666" s="131"/>
      <c r="BB1666" s="131"/>
      <c r="BC1666" s="223"/>
      <c r="BD1666" s="223"/>
      <c r="BE1666" s="223"/>
      <c r="BF1666" s="151"/>
      <c r="BG1666" s="151"/>
      <c r="BH1666" s="151"/>
      <c r="BI1666" s="151"/>
      <c r="BJ1666" s="151"/>
      <c r="BK1666" s="151"/>
      <c r="BL1666" s="151"/>
      <c r="BM1666" s="151"/>
      <c r="BN1666" s="208"/>
      <c r="BO1666" s="92"/>
      <c r="BP1666" s="92"/>
      <c r="BQ1666" s="92"/>
      <c r="BR1666" s="92"/>
      <c r="BS1666" s="92"/>
      <c r="BT1666" s="92"/>
      <c r="BU1666" s="208"/>
      <c r="BV1666" s="315"/>
    </row>
    <row r="1667" spans="6:74"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315"/>
      <c r="AU1667" s="208"/>
      <c r="AV1667" s="92"/>
      <c r="AW1667" s="92"/>
      <c r="AX1667" s="315"/>
      <c r="AY1667" s="215"/>
      <c r="AZ1667" s="131"/>
      <c r="BA1667" s="131"/>
      <c r="BB1667" s="131"/>
      <c r="BC1667" s="223"/>
      <c r="BD1667" s="223"/>
      <c r="BE1667" s="223"/>
      <c r="BF1667" s="151"/>
      <c r="BG1667" s="151"/>
      <c r="BH1667" s="151"/>
      <c r="BI1667" s="151"/>
      <c r="BJ1667" s="151"/>
      <c r="BK1667" s="151"/>
      <c r="BL1667" s="151"/>
      <c r="BM1667" s="151"/>
      <c r="BN1667" s="208"/>
      <c r="BO1667" s="92"/>
      <c r="BP1667" s="92"/>
      <c r="BQ1667" s="92"/>
      <c r="BR1667" s="92"/>
      <c r="BS1667" s="92"/>
      <c r="BT1667" s="92"/>
      <c r="BU1667" s="208"/>
      <c r="BV1667" s="315"/>
    </row>
    <row r="1668" spans="6:74"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315"/>
      <c r="AU1668" s="208"/>
      <c r="AV1668" s="92"/>
      <c r="AW1668" s="92"/>
      <c r="AX1668" s="315"/>
      <c r="AY1668" s="215"/>
      <c r="AZ1668" s="131"/>
      <c r="BA1668" s="131"/>
      <c r="BB1668" s="131"/>
      <c r="BC1668" s="223"/>
      <c r="BD1668" s="223"/>
      <c r="BE1668" s="223"/>
      <c r="BF1668" s="151"/>
      <c r="BG1668" s="151"/>
      <c r="BH1668" s="151"/>
      <c r="BI1668" s="151"/>
      <c r="BJ1668" s="151"/>
      <c r="BK1668" s="151"/>
      <c r="BL1668" s="151"/>
      <c r="BM1668" s="151"/>
      <c r="BN1668" s="208"/>
      <c r="BO1668" s="92"/>
      <c r="BP1668" s="92"/>
      <c r="BQ1668" s="92"/>
      <c r="BR1668" s="92"/>
      <c r="BS1668" s="92"/>
      <c r="BT1668" s="92"/>
      <c r="BU1668" s="208"/>
      <c r="BV1668" s="315"/>
    </row>
    <row r="1669" spans="6:74"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315"/>
      <c r="AU1669" s="208"/>
      <c r="AV1669" s="92"/>
      <c r="AW1669" s="92"/>
      <c r="AX1669" s="315"/>
      <c r="AY1669" s="215"/>
      <c r="AZ1669" s="131"/>
      <c r="BA1669" s="131"/>
      <c r="BB1669" s="131"/>
      <c r="BC1669" s="223"/>
      <c r="BD1669" s="223"/>
      <c r="BE1669" s="223"/>
      <c r="BF1669" s="151"/>
      <c r="BG1669" s="151"/>
      <c r="BH1669" s="151"/>
      <c r="BI1669" s="151"/>
      <c r="BJ1669" s="151"/>
      <c r="BK1669" s="151"/>
      <c r="BL1669" s="151"/>
      <c r="BM1669" s="151"/>
      <c r="BN1669" s="208"/>
      <c r="BO1669" s="92"/>
      <c r="BP1669" s="92"/>
      <c r="BQ1669" s="92"/>
      <c r="BR1669" s="92"/>
      <c r="BS1669" s="92"/>
      <c r="BT1669" s="92"/>
      <c r="BU1669" s="208"/>
      <c r="BV1669" s="315"/>
    </row>
    <row r="1670" spans="6:74"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315"/>
      <c r="AU1670" s="208"/>
      <c r="AV1670" s="92"/>
      <c r="AW1670" s="92"/>
      <c r="AX1670" s="315"/>
      <c r="AY1670" s="215"/>
      <c r="AZ1670" s="131"/>
      <c r="BA1670" s="131"/>
      <c r="BB1670" s="131"/>
      <c r="BC1670" s="223"/>
      <c r="BD1670" s="223"/>
      <c r="BE1670" s="223"/>
      <c r="BF1670" s="151"/>
      <c r="BG1670" s="151"/>
      <c r="BH1670" s="151"/>
      <c r="BI1670" s="151"/>
      <c r="BJ1670" s="151"/>
      <c r="BK1670" s="151"/>
      <c r="BL1670" s="151"/>
      <c r="BM1670" s="151"/>
      <c r="BN1670" s="208"/>
      <c r="BO1670" s="92"/>
      <c r="BP1670" s="92"/>
      <c r="BQ1670" s="92"/>
      <c r="BR1670" s="92"/>
      <c r="BS1670" s="92"/>
      <c r="BT1670" s="92"/>
      <c r="BU1670" s="208"/>
      <c r="BV1670" s="315"/>
    </row>
    <row r="1671" spans="6:74"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315"/>
      <c r="AU1671" s="208"/>
      <c r="AV1671" s="92"/>
      <c r="AW1671" s="92"/>
      <c r="AX1671" s="315"/>
      <c r="AY1671" s="215"/>
      <c r="AZ1671" s="131"/>
      <c r="BA1671" s="131"/>
      <c r="BB1671" s="131"/>
      <c r="BC1671" s="223"/>
      <c r="BD1671" s="223"/>
      <c r="BE1671" s="223"/>
      <c r="BF1671" s="151"/>
      <c r="BG1671" s="151"/>
      <c r="BH1671" s="151"/>
      <c r="BI1671" s="151"/>
      <c r="BJ1671" s="151"/>
      <c r="BK1671" s="151"/>
      <c r="BL1671" s="151"/>
      <c r="BM1671" s="151"/>
      <c r="BN1671" s="208"/>
      <c r="BO1671" s="92"/>
      <c r="BP1671" s="92"/>
      <c r="BQ1671" s="92"/>
      <c r="BR1671" s="92"/>
      <c r="BS1671" s="92"/>
      <c r="BT1671" s="92"/>
      <c r="BU1671" s="208"/>
      <c r="BV1671" s="315"/>
    </row>
    <row r="1672" spans="6:74"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315"/>
      <c r="AU1672" s="208"/>
      <c r="AV1672" s="92"/>
      <c r="AW1672" s="92"/>
      <c r="AX1672" s="315"/>
      <c r="AY1672" s="215"/>
      <c r="AZ1672" s="131"/>
      <c r="BA1672" s="131"/>
      <c r="BB1672" s="131"/>
      <c r="BC1672" s="223"/>
      <c r="BD1672" s="223"/>
      <c r="BE1672" s="223"/>
      <c r="BF1672" s="151"/>
      <c r="BG1672" s="151"/>
      <c r="BH1672" s="151"/>
      <c r="BI1672" s="151"/>
      <c r="BJ1672" s="151"/>
      <c r="BK1672" s="151"/>
      <c r="BL1672" s="151"/>
      <c r="BM1672" s="151"/>
      <c r="BN1672" s="208"/>
      <c r="BO1672" s="92"/>
      <c r="BP1672" s="92"/>
      <c r="BQ1672" s="92"/>
      <c r="BR1672" s="92"/>
      <c r="BS1672" s="92"/>
      <c r="BT1672" s="92"/>
      <c r="BU1672" s="208"/>
      <c r="BV1672" s="315"/>
    </row>
    <row r="1673" spans="6:74"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315"/>
      <c r="AU1673" s="208"/>
      <c r="AV1673" s="92"/>
      <c r="AW1673" s="92"/>
      <c r="AX1673" s="315"/>
      <c r="AY1673" s="215"/>
      <c r="AZ1673" s="131"/>
      <c r="BA1673" s="131"/>
      <c r="BB1673" s="131"/>
      <c r="BC1673" s="223"/>
      <c r="BD1673" s="223"/>
      <c r="BE1673" s="223"/>
      <c r="BF1673" s="151"/>
      <c r="BG1673" s="151"/>
      <c r="BH1673" s="151"/>
      <c r="BI1673" s="151"/>
      <c r="BJ1673" s="151"/>
      <c r="BK1673" s="151"/>
      <c r="BL1673" s="151"/>
      <c r="BM1673" s="151"/>
      <c r="BN1673" s="208"/>
      <c r="BO1673" s="92"/>
      <c r="BP1673" s="92"/>
      <c r="BQ1673" s="92"/>
      <c r="BR1673" s="92"/>
      <c r="BS1673" s="92"/>
      <c r="BT1673" s="92"/>
      <c r="BU1673" s="208"/>
      <c r="BV1673" s="315"/>
    </row>
    <row r="1674" spans="6:74"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315"/>
      <c r="AU1674" s="208"/>
      <c r="AV1674" s="92"/>
      <c r="AW1674" s="92"/>
      <c r="AX1674" s="315"/>
      <c r="AY1674" s="215"/>
      <c r="AZ1674" s="131"/>
      <c r="BA1674" s="131"/>
      <c r="BB1674" s="131"/>
      <c r="BC1674" s="223"/>
      <c r="BD1674" s="223"/>
      <c r="BE1674" s="223"/>
      <c r="BF1674" s="151"/>
      <c r="BG1674" s="151"/>
      <c r="BH1674" s="151"/>
      <c r="BI1674" s="151"/>
      <c r="BJ1674" s="151"/>
      <c r="BK1674" s="151"/>
      <c r="BL1674" s="151"/>
      <c r="BM1674" s="151"/>
      <c r="BN1674" s="208"/>
      <c r="BO1674" s="92"/>
      <c r="BP1674" s="92"/>
      <c r="BQ1674" s="92"/>
      <c r="BR1674" s="92"/>
      <c r="BS1674" s="92"/>
      <c r="BT1674" s="92"/>
      <c r="BU1674" s="208"/>
      <c r="BV1674" s="315"/>
    </row>
    <row r="1675" spans="6:74"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315"/>
      <c r="AU1675" s="208"/>
      <c r="AV1675" s="92"/>
      <c r="AW1675" s="92"/>
      <c r="AX1675" s="315"/>
      <c r="AY1675" s="215"/>
      <c r="AZ1675" s="131"/>
      <c r="BA1675" s="131"/>
      <c r="BB1675" s="131"/>
      <c r="BC1675" s="223"/>
      <c r="BD1675" s="223"/>
      <c r="BE1675" s="223"/>
      <c r="BF1675" s="151"/>
      <c r="BG1675" s="151"/>
      <c r="BH1675" s="151"/>
      <c r="BI1675" s="151"/>
      <c r="BJ1675" s="151"/>
      <c r="BK1675" s="151"/>
      <c r="BL1675" s="151"/>
      <c r="BM1675" s="151"/>
      <c r="BN1675" s="208"/>
      <c r="BO1675" s="92"/>
      <c r="BP1675" s="92"/>
      <c r="BQ1675" s="92"/>
      <c r="BR1675" s="92"/>
      <c r="BS1675" s="92"/>
      <c r="BT1675" s="92"/>
      <c r="BU1675" s="208"/>
      <c r="BV1675" s="315"/>
    </row>
    <row r="1676" spans="6:74"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315"/>
      <c r="AU1676" s="208"/>
      <c r="AV1676" s="92"/>
      <c r="AW1676" s="92"/>
      <c r="AX1676" s="315"/>
      <c r="AY1676" s="215"/>
      <c r="AZ1676" s="131"/>
      <c r="BA1676" s="131"/>
      <c r="BB1676" s="131"/>
      <c r="BC1676" s="223"/>
      <c r="BD1676" s="223"/>
      <c r="BE1676" s="223"/>
      <c r="BF1676" s="151"/>
      <c r="BG1676" s="151"/>
      <c r="BH1676" s="151"/>
      <c r="BI1676" s="151"/>
      <c r="BJ1676" s="151"/>
      <c r="BK1676" s="151"/>
      <c r="BL1676" s="151"/>
      <c r="BM1676" s="151"/>
      <c r="BN1676" s="208"/>
      <c r="BO1676" s="92"/>
      <c r="BP1676" s="92"/>
      <c r="BQ1676" s="92"/>
      <c r="BR1676" s="92"/>
      <c r="BS1676" s="92"/>
      <c r="BT1676" s="92"/>
      <c r="BU1676" s="208"/>
      <c r="BV1676" s="315"/>
    </row>
    <row r="1677" spans="6:74"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315"/>
      <c r="AU1677" s="208"/>
      <c r="AV1677" s="92"/>
      <c r="AW1677" s="92"/>
      <c r="AX1677" s="315"/>
      <c r="AY1677" s="215"/>
      <c r="AZ1677" s="131"/>
      <c r="BA1677" s="131"/>
      <c r="BB1677" s="131"/>
      <c r="BC1677" s="223"/>
      <c r="BD1677" s="223"/>
      <c r="BE1677" s="223"/>
      <c r="BF1677" s="151"/>
      <c r="BG1677" s="151"/>
      <c r="BH1677" s="151"/>
      <c r="BI1677" s="151"/>
      <c r="BJ1677" s="151"/>
      <c r="BK1677" s="151"/>
      <c r="BL1677" s="151"/>
      <c r="BM1677" s="151"/>
      <c r="BN1677" s="208"/>
      <c r="BO1677" s="92"/>
      <c r="BP1677" s="92"/>
      <c r="BQ1677" s="92"/>
      <c r="BR1677" s="92"/>
      <c r="BS1677" s="92"/>
      <c r="BT1677" s="92"/>
      <c r="BU1677" s="208"/>
      <c r="BV1677" s="315"/>
    </row>
    <row r="1678" spans="6:74"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315"/>
      <c r="AU1678" s="208"/>
      <c r="AV1678" s="92"/>
      <c r="AW1678" s="92"/>
      <c r="AX1678" s="315"/>
      <c r="AY1678" s="215"/>
      <c r="AZ1678" s="131"/>
      <c r="BA1678" s="131"/>
      <c r="BB1678" s="131"/>
      <c r="BC1678" s="223"/>
      <c r="BD1678" s="223"/>
      <c r="BE1678" s="223"/>
      <c r="BF1678" s="151"/>
      <c r="BG1678" s="151"/>
      <c r="BH1678" s="151"/>
      <c r="BI1678" s="151"/>
      <c r="BJ1678" s="151"/>
      <c r="BK1678" s="151"/>
      <c r="BL1678" s="151"/>
      <c r="BM1678" s="151"/>
      <c r="BN1678" s="208"/>
      <c r="BO1678" s="92"/>
      <c r="BP1678" s="92"/>
      <c r="BQ1678" s="92"/>
      <c r="BR1678" s="92"/>
      <c r="BS1678" s="92"/>
      <c r="BT1678" s="92"/>
      <c r="BU1678" s="208"/>
      <c r="BV1678" s="315"/>
    </row>
    <row r="1679" spans="6:74"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315"/>
      <c r="AU1679" s="208"/>
      <c r="AV1679" s="92"/>
      <c r="AW1679" s="92"/>
      <c r="AX1679" s="315"/>
      <c r="AY1679" s="215"/>
      <c r="AZ1679" s="131"/>
      <c r="BA1679" s="131"/>
      <c r="BB1679" s="131"/>
      <c r="BC1679" s="223"/>
      <c r="BD1679" s="223"/>
      <c r="BE1679" s="223"/>
      <c r="BF1679" s="151"/>
      <c r="BG1679" s="151"/>
      <c r="BH1679" s="151"/>
      <c r="BI1679" s="151"/>
      <c r="BJ1679" s="151"/>
      <c r="BK1679" s="151"/>
      <c r="BL1679" s="151"/>
      <c r="BM1679" s="151"/>
      <c r="BN1679" s="208"/>
      <c r="BO1679" s="92"/>
      <c r="BP1679" s="92"/>
      <c r="BQ1679" s="92"/>
      <c r="BR1679" s="92"/>
      <c r="BS1679" s="92"/>
      <c r="BT1679" s="92"/>
      <c r="BU1679" s="208"/>
      <c r="BV1679" s="315"/>
    </row>
    <row r="1680" spans="6:74"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315"/>
      <c r="AU1680" s="208"/>
      <c r="AV1680" s="92"/>
      <c r="AW1680" s="92"/>
      <c r="AX1680" s="315"/>
      <c r="AY1680" s="215"/>
      <c r="AZ1680" s="131"/>
      <c r="BA1680" s="131"/>
      <c r="BB1680" s="131"/>
      <c r="BC1680" s="223"/>
      <c r="BD1680" s="223"/>
      <c r="BE1680" s="223"/>
      <c r="BF1680" s="151"/>
      <c r="BG1680" s="151"/>
      <c r="BH1680" s="151"/>
      <c r="BI1680" s="151"/>
      <c r="BJ1680" s="151"/>
      <c r="BK1680" s="151"/>
      <c r="BL1680" s="151"/>
      <c r="BM1680" s="151"/>
      <c r="BN1680" s="208"/>
      <c r="BO1680" s="92"/>
      <c r="BP1680" s="92"/>
      <c r="BQ1680" s="92"/>
      <c r="BR1680" s="92"/>
      <c r="BS1680" s="92"/>
      <c r="BT1680" s="92"/>
      <c r="BU1680" s="208"/>
      <c r="BV1680" s="315"/>
    </row>
    <row r="1681" spans="6:74"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315"/>
      <c r="AU1681" s="208"/>
      <c r="AV1681" s="92"/>
      <c r="AW1681" s="92"/>
      <c r="AX1681" s="315"/>
      <c r="AY1681" s="215"/>
      <c r="AZ1681" s="131"/>
      <c r="BA1681" s="131"/>
      <c r="BB1681" s="131"/>
      <c r="BC1681" s="223"/>
      <c r="BD1681" s="223"/>
      <c r="BE1681" s="223"/>
      <c r="BF1681" s="151"/>
      <c r="BG1681" s="151"/>
      <c r="BH1681" s="151"/>
      <c r="BI1681" s="151"/>
      <c r="BJ1681" s="151"/>
      <c r="BK1681" s="151"/>
      <c r="BL1681" s="151"/>
      <c r="BM1681" s="151"/>
      <c r="BN1681" s="208"/>
      <c r="BO1681" s="92"/>
      <c r="BP1681" s="92"/>
      <c r="BQ1681" s="92"/>
      <c r="BR1681" s="92"/>
      <c r="BS1681" s="92"/>
      <c r="BT1681" s="92"/>
      <c r="BU1681" s="208"/>
      <c r="BV1681" s="315"/>
    </row>
    <row r="1682" spans="6:74"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315"/>
      <c r="AU1682" s="208"/>
      <c r="AV1682" s="92"/>
      <c r="AW1682" s="92"/>
      <c r="AX1682" s="315"/>
      <c r="AY1682" s="215"/>
      <c r="AZ1682" s="131"/>
      <c r="BA1682" s="131"/>
      <c r="BB1682" s="131"/>
      <c r="BC1682" s="223"/>
      <c r="BD1682" s="223"/>
      <c r="BE1682" s="223"/>
      <c r="BF1682" s="151"/>
      <c r="BG1682" s="151"/>
      <c r="BH1682" s="151"/>
      <c r="BI1682" s="151"/>
      <c r="BJ1682" s="151"/>
      <c r="BK1682" s="151"/>
      <c r="BL1682" s="151"/>
      <c r="BM1682" s="151"/>
      <c r="BN1682" s="208"/>
      <c r="BO1682" s="92"/>
      <c r="BP1682" s="92"/>
      <c r="BQ1682" s="92"/>
      <c r="BR1682" s="92"/>
      <c r="BS1682" s="92"/>
      <c r="BT1682" s="92"/>
      <c r="BU1682" s="208"/>
      <c r="BV1682" s="315"/>
    </row>
    <row r="1683" spans="6:74"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315"/>
      <c r="AU1683" s="208"/>
      <c r="AV1683" s="92"/>
      <c r="AW1683" s="92"/>
      <c r="AX1683" s="315"/>
      <c r="AY1683" s="215"/>
      <c r="AZ1683" s="131"/>
      <c r="BA1683" s="131"/>
      <c r="BB1683" s="131"/>
      <c r="BC1683" s="223"/>
      <c r="BD1683" s="223"/>
      <c r="BE1683" s="223"/>
      <c r="BF1683" s="151"/>
      <c r="BG1683" s="151"/>
      <c r="BH1683" s="151"/>
      <c r="BI1683" s="151"/>
      <c r="BJ1683" s="151"/>
      <c r="BK1683" s="151"/>
      <c r="BL1683" s="151"/>
      <c r="BM1683" s="151"/>
      <c r="BN1683" s="208"/>
      <c r="BO1683" s="92"/>
      <c r="BP1683" s="92"/>
      <c r="BQ1683" s="92"/>
      <c r="BR1683" s="92"/>
      <c r="BS1683" s="92"/>
      <c r="BT1683" s="92"/>
      <c r="BU1683" s="208"/>
      <c r="BV1683" s="315"/>
    </row>
    <row r="1684" spans="6:74"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315"/>
      <c r="AU1684" s="208"/>
      <c r="AV1684" s="92"/>
      <c r="AW1684" s="92"/>
      <c r="AX1684" s="315"/>
      <c r="AY1684" s="215"/>
      <c r="AZ1684" s="131"/>
      <c r="BA1684" s="131"/>
      <c r="BB1684" s="131"/>
      <c r="BC1684" s="223"/>
      <c r="BD1684" s="223"/>
      <c r="BE1684" s="223"/>
      <c r="BF1684" s="151"/>
      <c r="BG1684" s="151"/>
      <c r="BH1684" s="151"/>
      <c r="BI1684" s="151"/>
      <c r="BJ1684" s="151"/>
      <c r="BK1684" s="151"/>
      <c r="BL1684" s="151"/>
      <c r="BM1684" s="151"/>
      <c r="BN1684" s="208"/>
      <c r="BO1684" s="92"/>
      <c r="BP1684" s="92"/>
      <c r="BQ1684" s="92"/>
      <c r="BR1684" s="92"/>
      <c r="BS1684" s="92"/>
      <c r="BT1684" s="92"/>
      <c r="BU1684" s="208"/>
      <c r="BV1684" s="315"/>
    </row>
    <row r="1685" spans="6:74"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315"/>
      <c r="AU1685" s="208"/>
      <c r="AV1685" s="92"/>
      <c r="AW1685" s="92"/>
      <c r="AX1685" s="315"/>
      <c r="AY1685" s="215"/>
      <c r="AZ1685" s="131"/>
      <c r="BA1685" s="131"/>
      <c r="BB1685" s="131"/>
      <c r="BC1685" s="223"/>
      <c r="BD1685" s="223"/>
      <c r="BE1685" s="223"/>
      <c r="BF1685" s="151"/>
      <c r="BG1685" s="151"/>
      <c r="BH1685" s="151"/>
      <c r="BI1685" s="151"/>
      <c r="BJ1685" s="151"/>
      <c r="BK1685" s="151"/>
      <c r="BL1685" s="151"/>
      <c r="BM1685" s="151"/>
      <c r="BN1685" s="208"/>
      <c r="BO1685" s="92"/>
      <c r="BP1685" s="92"/>
      <c r="BQ1685" s="92"/>
      <c r="BR1685" s="92"/>
      <c r="BS1685" s="92"/>
      <c r="BT1685" s="92"/>
      <c r="BU1685" s="208"/>
      <c r="BV1685" s="315"/>
    </row>
    <row r="1686" spans="6:74"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315"/>
      <c r="AU1686" s="208"/>
      <c r="AV1686" s="92"/>
      <c r="AW1686" s="92"/>
      <c r="AX1686" s="315"/>
      <c r="AY1686" s="215"/>
      <c r="AZ1686" s="131"/>
      <c r="BA1686" s="131"/>
      <c r="BB1686" s="131"/>
      <c r="BC1686" s="223"/>
      <c r="BD1686" s="223"/>
      <c r="BE1686" s="223"/>
      <c r="BF1686" s="151"/>
      <c r="BG1686" s="151"/>
      <c r="BH1686" s="151"/>
      <c r="BI1686" s="151"/>
      <c r="BJ1686" s="151"/>
      <c r="BK1686" s="151"/>
      <c r="BL1686" s="151"/>
      <c r="BM1686" s="151"/>
      <c r="BN1686" s="208"/>
      <c r="BO1686" s="92"/>
      <c r="BP1686" s="92"/>
      <c r="BQ1686" s="92"/>
      <c r="BR1686" s="92"/>
      <c r="BS1686" s="92"/>
      <c r="BT1686" s="92"/>
      <c r="BU1686" s="208"/>
      <c r="BV1686" s="315"/>
    </row>
    <row r="1687" spans="6:74"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315"/>
      <c r="AU1687" s="208"/>
      <c r="AV1687" s="92"/>
      <c r="AW1687" s="92"/>
      <c r="AX1687" s="315"/>
      <c r="AY1687" s="215"/>
      <c r="AZ1687" s="131"/>
      <c r="BA1687" s="131"/>
      <c r="BB1687" s="131"/>
      <c r="BC1687" s="223"/>
      <c r="BD1687" s="223"/>
      <c r="BE1687" s="223"/>
      <c r="BF1687" s="151"/>
      <c r="BG1687" s="151"/>
      <c r="BH1687" s="151"/>
      <c r="BI1687" s="151"/>
      <c r="BJ1687" s="151"/>
      <c r="BK1687" s="151"/>
      <c r="BL1687" s="151"/>
      <c r="BM1687" s="151"/>
      <c r="BN1687" s="208"/>
      <c r="BO1687" s="92"/>
      <c r="BP1687" s="92"/>
      <c r="BQ1687" s="92"/>
      <c r="BR1687" s="92"/>
      <c r="BS1687" s="92"/>
      <c r="BT1687" s="92"/>
      <c r="BU1687" s="208"/>
      <c r="BV1687" s="315"/>
    </row>
    <row r="1688" spans="6:74"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315"/>
      <c r="AU1688" s="208"/>
      <c r="AV1688" s="92"/>
      <c r="AW1688" s="92"/>
      <c r="AX1688" s="315"/>
      <c r="AY1688" s="215"/>
      <c r="AZ1688" s="131"/>
      <c r="BA1688" s="131"/>
      <c r="BB1688" s="131"/>
      <c r="BC1688" s="223"/>
      <c r="BD1688" s="223"/>
      <c r="BE1688" s="223"/>
      <c r="BF1688" s="151"/>
      <c r="BG1688" s="151"/>
      <c r="BH1688" s="151"/>
      <c r="BI1688" s="151"/>
      <c r="BJ1688" s="151"/>
      <c r="BK1688" s="151"/>
      <c r="BL1688" s="151"/>
      <c r="BM1688" s="151"/>
      <c r="BN1688" s="208"/>
      <c r="BO1688" s="92"/>
      <c r="BP1688" s="92"/>
      <c r="BQ1688" s="92"/>
      <c r="BR1688" s="92"/>
      <c r="BS1688" s="92"/>
      <c r="BT1688" s="92"/>
      <c r="BU1688" s="208"/>
      <c r="BV1688" s="315"/>
    </row>
    <row r="1689" spans="6:74"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315"/>
      <c r="AU1689" s="208"/>
      <c r="AV1689" s="92"/>
      <c r="AW1689" s="92"/>
      <c r="AX1689" s="315"/>
      <c r="AY1689" s="215"/>
      <c r="AZ1689" s="131"/>
      <c r="BA1689" s="131"/>
      <c r="BB1689" s="131"/>
      <c r="BC1689" s="223"/>
      <c r="BD1689" s="223"/>
      <c r="BE1689" s="223"/>
      <c r="BF1689" s="151"/>
      <c r="BG1689" s="151"/>
      <c r="BH1689" s="151"/>
      <c r="BI1689" s="151"/>
      <c r="BJ1689" s="151"/>
      <c r="BK1689" s="151"/>
      <c r="BL1689" s="151"/>
      <c r="BM1689" s="151"/>
      <c r="BN1689" s="208"/>
      <c r="BO1689" s="92"/>
      <c r="BP1689" s="92"/>
      <c r="BQ1689" s="92"/>
      <c r="BR1689" s="92"/>
      <c r="BS1689" s="92"/>
      <c r="BT1689" s="92"/>
      <c r="BU1689" s="208"/>
      <c r="BV1689" s="315"/>
    </row>
    <row r="1690" spans="6:74"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315"/>
      <c r="AU1690" s="208"/>
      <c r="AV1690" s="92"/>
      <c r="AW1690" s="92"/>
      <c r="AX1690" s="315"/>
      <c r="AY1690" s="215"/>
      <c r="AZ1690" s="131"/>
      <c r="BA1690" s="131"/>
      <c r="BB1690" s="131"/>
      <c r="BC1690" s="223"/>
      <c r="BD1690" s="223"/>
      <c r="BE1690" s="223"/>
      <c r="BF1690" s="151"/>
      <c r="BG1690" s="151"/>
      <c r="BH1690" s="151"/>
      <c r="BI1690" s="151"/>
      <c r="BJ1690" s="151"/>
      <c r="BK1690" s="151"/>
      <c r="BL1690" s="151"/>
      <c r="BM1690" s="151"/>
      <c r="BN1690" s="208"/>
      <c r="BO1690" s="92"/>
      <c r="BP1690" s="92"/>
      <c r="BQ1690" s="92"/>
      <c r="BR1690" s="92"/>
      <c r="BS1690" s="92"/>
      <c r="BT1690" s="92"/>
      <c r="BU1690" s="208"/>
      <c r="BV1690" s="315"/>
    </row>
    <row r="1691" spans="6:74"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315"/>
      <c r="AU1691" s="208"/>
      <c r="AV1691" s="92"/>
      <c r="AW1691" s="92"/>
      <c r="AX1691" s="315"/>
      <c r="AY1691" s="215"/>
      <c r="AZ1691" s="131"/>
      <c r="BA1691" s="131"/>
      <c r="BB1691" s="131"/>
      <c r="BC1691" s="223"/>
      <c r="BD1691" s="223"/>
      <c r="BE1691" s="223"/>
      <c r="BF1691" s="151"/>
      <c r="BG1691" s="151"/>
      <c r="BH1691" s="151"/>
      <c r="BI1691" s="151"/>
      <c r="BJ1691" s="151"/>
      <c r="BK1691" s="151"/>
      <c r="BL1691" s="151"/>
      <c r="BM1691" s="151"/>
      <c r="BN1691" s="208"/>
      <c r="BO1691" s="92"/>
      <c r="BP1691" s="92"/>
      <c r="BQ1691" s="92"/>
      <c r="BR1691" s="92"/>
      <c r="BS1691" s="92"/>
      <c r="BT1691" s="92"/>
      <c r="BU1691" s="208"/>
      <c r="BV1691" s="315"/>
    </row>
    <row r="1692" spans="6:74"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315"/>
      <c r="AU1692" s="208"/>
      <c r="AV1692" s="92"/>
      <c r="AW1692" s="92"/>
      <c r="AX1692" s="315"/>
      <c r="AY1692" s="215"/>
      <c r="AZ1692" s="131"/>
      <c r="BA1692" s="131"/>
      <c r="BB1692" s="131"/>
      <c r="BC1692" s="223"/>
      <c r="BD1692" s="223"/>
      <c r="BE1692" s="223"/>
      <c r="BF1692" s="151"/>
      <c r="BG1692" s="151"/>
      <c r="BH1692" s="151"/>
      <c r="BI1692" s="151"/>
      <c r="BJ1692" s="151"/>
      <c r="BK1692" s="151"/>
      <c r="BL1692" s="151"/>
      <c r="BM1692" s="151"/>
      <c r="BN1692" s="208"/>
      <c r="BO1692" s="92"/>
      <c r="BP1692" s="92"/>
      <c r="BQ1692" s="92"/>
      <c r="BR1692" s="92"/>
      <c r="BS1692" s="92"/>
      <c r="BT1692" s="92"/>
      <c r="BU1692" s="208"/>
      <c r="BV1692" s="315"/>
    </row>
    <row r="1693" spans="6:74"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315"/>
      <c r="AU1693" s="208"/>
      <c r="AV1693" s="92"/>
      <c r="AW1693" s="92"/>
      <c r="AX1693" s="315"/>
      <c r="AY1693" s="215"/>
      <c r="AZ1693" s="131"/>
      <c r="BA1693" s="131"/>
      <c r="BB1693" s="131"/>
      <c r="BC1693" s="223"/>
      <c r="BD1693" s="223"/>
      <c r="BE1693" s="223"/>
      <c r="BF1693" s="151"/>
      <c r="BG1693" s="151"/>
      <c r="BH1693" s="151"/>
      <c r="BI1693" s="151"/>
      <c r="BJ1693" s="151"/>
      <c r="BK1693" s="151"/>
      <c r="BL1693" s="151"/>
      <c r="BM1693" s="151"/>
      <c r="BN1693" s="208"/>
      <c r="BO1693" s="92"/>
      <c r="BP1693" s="92"/>
      <c r="BQ1693" s="92"/>
      <c r="BR1693" s="92"/>
      <c r="BS1693" s="92"/>
      <c r="BT1693" s="92"/>
      <c r="BU1693" s="208"/>
      <c r="BV1693" s="315"/>
    </row>
    <row r="1694" spans="6:74"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315"/>
      <c r="AU1694" s="208"/>
      <c r="AV1694" s="92"/>
      <c r="AW1694" s="92"/>
      <c r="AX1694" s="315"/>
      <c r="AY1694" s="215"/>
      <c r="AZ1694" s="131"/>
      <c r="BA1694" s="131"/>
      <c r="BB1694" s="131"/>
      <c r="BC1694" s="223"/>
      <c r="BD1694" s="223"/>
      <c r="BE1694" s="223"/>
      <c r="BF1694" s="151"/>
      <c r="BG1694" s="151"/>
      <c r="BH1694" s="151"/>
      <c r="BI1694" s="151"/>
      <c r="BJ1694" s="151"/>
      <c r="BK1694" s="151"/>
      <c r="BL1694" s="151"/>
      <c r="BM1694" s="151"/>
      <c r="BN1694" s="208"/>
      <c r="BO1694" s="92"/>
      <c r="BP1694" s="92"/>
      <c r="BQ1694" s="92"/>
      <c r="BR1694" s="92"/>
      <c r="BS1694" s="92"/>
      <c r="BT1694" s="92"/>
      <c r="BU1694" s="208"/>
      <c r="BV1694" s="315"/>
    </row>
    <row r="1695" spans="6:74"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315"/>
      <c r="AU1695" s="208"/>
      <c r="AV1695" s="92"/>
      <c r="AW1695" s="92"/>
      <c r="AX1695" s="315"/>
      <c r="AY1695" s="215"/>
      <c r="AZ1695" s="131"/>
      <c r="BA1695" s="131"/>
      <c r="BB1695" s="131"/>
      <c r="BC1695" s="223"/>
      <c r="BD1695" s="223"/>
      <c r="BE1695" s="223"/>
      <c r="BF1695" s="151"/>
      <c r="BG1695" s="151"/>
      <c r="BH1695" s="151"/>
      <c r="BI1695" s="151"/>
      <c r="BJ1695" s="151"/>
      <c r="BK1695" s="151"/>
      <c r="BL1695" s="151"/>
      <c r="BM1695" s="151"/>
      <c r="BN1695" s="208"/>
      <c r="BO1695" s="92"/>
      <c r="BP1695" s="92"/>
      <c r="BQ1695" s="92"/>
      <c r="BR1695" s="92"/>
      <c r="BS1695" s="92"/>
      <c r="BT1695" s="92"/>
      <c r="BU1695" s="208"/>
      <c r="BV1695" s="315"/>
    </row>
    <row r="1696" spans="6:74"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315"/>
      <c r="AU1696" s="208"/>
      <c r="AV1696" s="92"/>
      <c r="AW1696" s="92"/>
      <c r="AX1696" s="315"/>
      <c r="AY1696" s="215"/>
      <c r="AZ1696" s="131"/>
      <c r="BA1696" s="131"/>
      <c r="BB1696" s="131"/>
      <c r="BC1696" s="223"/>
      <c r="BD1696" s="223"/>
      <c r="BE1696" s="223"/>
      <c r="BF1696" s="151"/>
      <c r="BG1696" s="151"/>
      <c r="BH1696" s="151"/>
      <c r="BI1696" s="151"/>
      <c r="BJ1696" s="151"/>
      <c r="BK1696" s="151"/>
      <c r="BL1696" s="151"/>
      <c r="BM1696" s="151"/>
      <c r="BN1696" s="208"/>
      <c r="BO1696" s="92"/>
      <c r="BP1696" s="92"/>
      <c r="BQ1696" s="92"/>
      <c r="BR1696" s="92"/>
      <c r="BS1696" s="92"/>
      <c r="BT1696" s="92"/>
      <c r="BU1696" s="208"/>
      <c r="BV1696" s="315"/>
    </row>
    <row r="1697" spans="6:74"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315"/>
      <c r="AU1697" s="208"/>
      <c r="AV1697" s="92"/>
      <c r="AW1697" s="92"/>
      <c r="AX1697" s="315"/>
      <c r="AY1697" s="215"/>
      <c r="AZ1697" s="131"/>
      <c r="BA1697" s="131"/>
      <c r="BB1697" s="131"/>
      <c r="BC1697" s="223"/>
      <c r="BD1697" s="223"/>
      <c r="BE1697" s="223"/>
      <c r="BF1697" s="151"/>
      <c r="BG1697" s="151"/>
      <c r="BH1697" s="151"/>
      <c r="BI1697" s="151"/>
      <c r="BJ1697" s="151"/>
      <c r="BK1697" s="151"/>
      <c r="BL1697" s="151"/>
      <c r="BM1697" s="151"/>
      <c r="BN1697" s="208"/>
      <c r="BO1697" s="92"/>
      <c r="BP1697" s="92"/>
      <c r="BQ1697" s="92"/>
      <c r="BR1697" s="92"/>
      <c r="BS1697" s="92"/>
      <c r="BT1697" s="92"/>
      <c r="BU1697" s="208"/>
      <c r="BV1697" s="315"/>
    </row>
    <row r="1698" spans="6:74"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315"/>
      <c r="AU1698" s="208"/>
      <c r="AV1698" s="92"/>
      <c r="AW1698" s="92"/>
      <c r="AX1698" s="315"/>
      <c r="AY1698" s="215"/>
      <c r="AZ1698" s="131"/>
      <c r="BA1698" s="131"/>
      <c r="BB1698" s="131"/>
      <c r="BC1698" s="223"/>
      <c r="BD1698" s="223"/>
      <c r="BE1698" s="223"/>
      <c r="BF1698" s="151"/>
      <c r="BG1698" s="151"/>
      <c r="BH1698" s="151"/>
      <c r="BI1698" s="151"/>
      <c r="BJ1698" s="151"/>
      <c r="BK1698" s="151"/>
      <c r="BL1698" s="151"/>
      <c r="BM1698" s="151"/>
      <c r="BN1698" s="208"/>
      <c r="BO1698" s="92"/>
      <c r="BP1698" s="92"/>
      <c r="BQ1698" s="92"/>
      <c r="BR1698" s="92"/>
      <c r="BS1698" s="92"/>
      <c r="BT1698" s="92"/>
      <c r="BU1698" s="208"/>
      <c r="BV1698" s="315"/>
    </row>
    <row r="1699" spans="6:74"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315"/>
      <c r="AU1699" s="208"/>
      <c r="AV1699" s="92"/>
      <c r="AW1699" s="92"/>
      <c r="AX1699" s="315"/>
      <c r="AY1699" s="215"/>
      <c r="AZ1699" s="131"/>
      <c r="BA1699" s="131"/>
      <c r="BB1699" s="131"/>
      <c r="BC1699" s="223"/>
      <c r="BD1699" s="223"/>
      <c r="BE1699" s="223"/>
      <c r="BF1699" s="151"/>
      <c r="BG1699" s="151"/>
      <c r="BH1699" s="151"/>
      <c r="BI1699" s="151"/>
      <c r="BJ1699" s="151"/>
      <c r="BK1699" s="151"/>
      <c r="BL1699" s="151"/>
      <c r="BM1699" s="151"/>
      <c r="BN1699" s="208"/>
      <c r="BO1699" s="92"/>
      <c r="BP1699" s="92"/>
      <c r="BQ1699" s="92"/>
      <c r="BR1699" s="92"/>
      <c r="BS1699" s="92"/>
      <c r="BT1699" s="92"/>
      <c r="BU1699" s="208"/>
      <c r="BV1699" s="315"/>
    </row>
    <row r="1700" spans="6:74"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315"/>
      <c r="AU1700" s="208"/>
      <c r="AV1700" s="92"/>
      <c r="AW1700" s="92"/>
      <c r="AX1700" s="315"/>
      <c r="AY1700" s="215"/>
      <c r="AZ1700" s="131"/>
      <c r="BA1700" s="131"/>
      <c r="BB1700" s="131"/>
      <c r="BC1700" s="223"/>
      <c r="BD1700" s="223"/>
      <c r="BE1700" s="223"/>
      <c r="BF1700" s="151"/>
      <c r="BG1700" s="151"/>
      <c r="BH1700" s="151"/>
      <c r="BI1700" s="151"/>
      <c r="BJ1700" s="151"/>
      <c r="BK1700" s="151"/>
      <c r="BL1700" s="151"/>
      <c r="BM1700" s="151"/>
      <c r="BN1700" s="208"/>
      <c r="BO1700" s="92"/>
      <c r="BP1700" s="92"/>
      <c r="BQ1700" s="92"/>
      <c r="BR1700" s="92"/>
      <c r="BS1700" s="92"/>
      <c r="BT1700" s="92"/>
      <c r="BU1700" s="208"/>
      <c r="BV1700" s="315"/>
    </row>
    <row r="1701" spans="6:74"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315"/>
      <c r="AU1701" s="208"/>
      <c r="AV1701" s="92"/>
      <c r="AW1701" s="92"/>
      <c r="AX1701" s="315"/>
      <c r="AY1701" s="215"/>
      <c r="AZ1701" s="131"/>
      <c r="BA1701" s="131"/>
      <c r="BB1701" s="131"/>
      <c r="BC1701" s="223"/>
      <c r="BD1701" s="223"/>
      <c r="BE1701" s="223"/>
      <c r="BF1701" s="151"/>
      <c r="BG1701" s="151"/>
      <c r="BH1701" s="151"/>
      <c r="BI1701" s="151"/>
      <c r="BJ1701" s="151"/>
      <c r="BK1701" s="151"/>
      <c r="BL1701" s="151"/>
      <c r="BM1701" s="151"/>
      <c r="BN1701" s="208"/>
      <c r="BO1701" s="92"/>
      <c r="BP1701" s="92"/>
      <c r="BQ1701" s="92"/>
      <c r="BR1701" s="92"/>
      <c r="BS1701" s="92"/>
      <c r="BT1701" s="92"/>
      <c r="BU1701" s="208"/>
      <c r="BV1701" s="315"/>
    </row>
    <row r="1702" spans="6:74"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315"/>
      <c r="AU1702" s="208"/>
      <c r="AV1702" s="92"/>
      <c r="AW1702" s="92"/>
      <c r="AX1702" s="315"/>
      <c r="AY1702" s="215"/>
      <c r="AZ1702" s="131"/>
      <c r="BA1702" s="131"/>
      <c r="BB1702" s="131"/>
      <c r="BC1702" s="223"/>
      <c r="BD1702" s="223"/>
      <c r="BE1702" s="223"/>
      <c r="BF1702" s="151"/>
      <c r="BG1702" s="151"/>
      <c r="BH1702" s="151"/>
      <c r="BI1702" s="151"/>
      <c r="BJ1702" s="151"/>
      <c r="BK1702" s="151"/>
      <c r="BL1702" s="151"/>
      <c r="BM1702" s="151"/>
      <c r="BN1702" s="208"/>
      <c r="BO1702" s="92"/>
      <c r="BP1702" s="92"/>
      <c r="BQ1702" s="92"/>
      <c r="BR1702" s="92"/>
      <c r="BS1702" s="92"/>
      <c r="BT1702" s="92"/>
      <c r="BU1702" s="208"/>
      <c r="BV1702" s="315"/>
    </row>
    <row r="1703" spans="6:74"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315"/>
      <c r="AU1703" s="208"/>
      <c r="AV1703" s="92"/>
      <c r="AW1703" s="92"/>
      <c r="AX1703" s="315"/>
      <c r="AY1703" s="215"/>
      <c r="AZ1703" s="131"/>
      <c r="BA1703" s="131"/>
      <c r="BB1703" s="131"/>
      <c r="BC1703" s="223"/>
      <c r="BD1703" s="223"/>
      <c r="BE1703" s="223"/>
      <c r="BF1703" s="151"/>
      <c r="BG1703" s="151"/>
      <c r="BH1703" s="151"/>
      <c r="BI1703" s="151"/>
      <c r="BJ1703" s="151"/>
      <c r="BK1703" s="151"/>
      <c r="BL1703" s="151"/>
      <c r="BM1703" s="151"/>
      <c r="BN1703" s="208"/>
      <c r="BO1703" s="92"/>
      <c r="BP1703" s="92"/>
      <c r="BQ1703" s="92"/>
      <c r="BR1703" s="92"/>
      <c r="BS1703" s="92"/>
      <c r="BT1703" s="92"/>
      <c r="BU1703" s="208"/>
      <c r="BV1703" s="315"/>
    </row>
    <row r="1704" spans="6:74"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315"/>
      <c r="AU1704" s="208"/>
      <c r="AV1704" s="92"/>
      <c r="AW1704" s="92"/>
      <c r="AX1704" s="315"/>
      <c r="AY1704" s="215"/>
      <c r="AZ1704" s="131"/>
      <c r="BA1704" s="131"/>
      <c r="BB1704" s="131"/>
      <c r="BC1704" s="223"/>
      <c r="BD1704" s="223"/>
      <c r="BE1704" s="223"/>
      <c r="BF1704" s="151"/>
      <c r="BG1704" s="151"/>
      <c r="BH1704" s="151"/>
      <c r="BI1704" s="151"/>
      <c r="BJ1704" s="151"/>
      <c r="BK1704" s="151"/>
      <c r="BL1704" s="151"/>
      <c r="BM1704" s="151"/>
      <c r="BN1704" s="208"/>
      <c r="BO1704" s="92"/>
      <c r="BP1704" s="92"/>
      <c r="BQ1704" s="92"/>
      <c r="BR1704" s="92"/>
      <c r="BS1704" s="92"/>
      <c r="BT1704" s="92"/>
      <c r="BU1704" s="208"/>
      <c r="BV1704" s="315"/>
    </row>
    <row r="1705" spans="6:74"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315"/>
      <c r="AU1705" s="208"/>
      <c r="AV1705" s="92"/>
      <c r="AW1705" s="92"/>
      <c r="AX1705" s="315"/>
      <c r="AY1705" s="215"/>
      <c r="AZ1705" s="131"/>
      <c r="BA1705" s="131"/>
      <c r="BB1705" s="131"/>
      <c r="BC1705" s="223"/>
      <c r="BD1705" s="223"/>
      <c r="BE1705" s="223"/>
      <c r="BF1705" s="151"/>
      <c r="BG1705" s="151"/>
      <c r="BH1705" s="151"/>
      <c r="BI1705" s="151"/>
      <c r="BJ1705" s="151"/>
      <c r="BK1705" s="151"/>
      <c r="BL1705" s="151"/>
      <c r="BM1705" s="151"/>
      <c r="BN1705" s="208"/>
      <c r="BO1705" s="92"/>
      <c r="BP1705" s="92"/>
      <c r="BQ1705" s="92"/>
      <c r="BR1705" s="92"/>
      <c r="BS1705" s="92"/>
      <c r="BT1705" s="92"/>
      <c r="BU1705" s="208"/>
      <c r="BV1705" s="315"/>
    </row>
    <row r="1706" spans="6:74"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315"/>
      <c r="AU1706" s="208"/>
      <c r="AV1706" s="92"/>
      <c r="AW1706" s="92"/>
      <c r="AX1706" s="315"/>
      <c r="AY1706" s="215"/>
      <c r="AZ1706" s="131"/>
      <c r="BA1706" s="131"/>
      <c r="BB1706" s="131"/>
      <c r="BC1706" s="223"/>
      <c r="BD1706" s="223"/>
      <c r="BE1706" s="223"/>
      <c r="BF1706" s="151"/>
      <c r="BG1706" s="151"/>
      <c r="BH1706" s="151"/>
      <c r="BI1706" s="151"/>
      <c r="BJ1706" s="151"/>
      <c r="BK1706" s="151"/>
      <c r="BL1706" s="151"/>
      <c r="BM1706" s="151"/>
      <c r="BN1706" s="208"/>
      <c r="BO1706" s="92"/>
      <c r="BP1706" s="92"/>
      <c r="BQ1706" s="92"/>
      <c r="BR1706" s="92"/>
      <c r="BS1706" s="92"/>
      <c r="BT1706" s="92"/>
      <c r="BU1706" s="208"/>
      <c r="BV1706" s="315"/>
    </row>
    <row r="1707" spans="6:74"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315"/>
      <c r="AU1707" s="208"/>
      <c r="AV1707" s="92"/>
      <c r="AW1707" s="92"/>
      <c r="AX1707" s="315"/>
      <c r="AY1707" s="215"/>
      <c r="AZ1707" s="131"/>
      <c r="BA1707" s="131"/>
      <c r="BB1707" s="131"/>
      <c r="BC1707" s="223"/>
      <c r="BD1707" s="223"/>
      <c r="BE1707" s="223"/>
      <c r="BF1707" s="151"/>
      <c r="BG1707" s="151"/>
      <c r="BH1707" s="151"/>
      <c r="BI1707" s="151"/>
      <c r="BJ1707" s="151"/>
      <c r="BK1707" s="151"/>
      <c r="BL1707" s="151"/>
      <c r="BM1707" s="151"/>
      <c r="BN1707" s="208"/>
      <c r="BO1707" s="92"/>
      <c r="BP1707" s="92"/>
      <c r="BQ1707" s="92"/>
      <c r="BR1707" s="92"/>
      <c r="BS1707" s="92"/>
      <c r="BT1707" s="92"/>
      <c r="BU1707" s="208"/>
      <c r="BV1707" s="315"/>
    </row>
    <row r="1708" spans="6:74"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315"/>
      <c r="AU1708" s="208"/>
      <c r="AV1708" s="92"/>
      <c r="AW1708" s="92"/>
      <c r="AX1708" s="315"/>
      <c r="AY1708" s="215"/>
      <c r="AZ1708" s="131"/>
      <c r="BA1708" s="131"/>
      <c r="BB1708" s="131"/>
      <c r="BC1708" s="223"/>
      <c r="BD1708" s="223"/>
      <c r="BE1708" s="223"/>
      <c r="BF1708" s="151"/>
      <c r="BG1708" s="151"/>
      <c r="BH1708" s="151"/>
      <c r="BI1708" s="151"/>
      <c r="BJ1708" s="151"/>
      <c r="BK1708" s="151"/>
      <c r="BL1708" s="151"/>
      <c r="BM1708" s="151"/>
      <c r="BN1708" s="208"/>
      <c r="BO1708" s="92"/>
      <c r="BP1708" s="92"/>
      <c r="BQ1708" s="92"/>
      <c r="BR1708" s="92"/>
      <c r="BS1708" s="92"/>
      <c r="BT1708" s="92"/>
      <c r="BU1708" s="208"/>
      <c r="BV1708" s="315"/>
    </row>
    <row r="1709" spans="6:74"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315"/>
      <c r="AU1709" s="208"/>
      <c r="AV1709" s="92"/>
      <c r="AW1709" s="92"/>
      <c r="AX1709" s="315"/>
      <c r="AY1709" s="215"/>
      <c r="AZ1709" s="131"/>
      <c r="BA1709" s="131"/>
      <c r="BB1709" s="131"/>
      <c r="BC1709" s="223"/>
      <c r="BD1709" s="223"/>
      <c r="BE1709" s="223"/>
      <c r="BF1709" s="151"/>
      <c r="BG1709" s="151"/>
      <c r="BH1709" s="151"/>
      <c r="BI1709" s="151"/>
      <c r="BJ1709" s="151"/>
      <c r="BK1709" s="151"/>
      <c r="BL1709" s="151"/>
      <c r="BM1709" s="151"/>
      <c r="BN1709" s="208"/>
      <c r="BO1709" s="92"/>
      <c r="BP1709" s="92"/>
      <c r="BQ1709" s="92"/>
      <c r="BR1709" s="92"/>
      <c r="BS1709" s="92"/>
      <c r="BT1709" s="92"/>
      <c r="BU1709" s="208"/>
      <c r="BV1709" s="315"/>
    </row>
    <row r="1710" spans="6:74"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315"/>
      <c r="AU1710" s="208"/>
      <c r="AV1710" s="92"/>
      <c r="AW1710" s="92"/>
      <c r="AX1710" s="315"/>
      <c r="AY1710" s="215"/>
      <c r="AZ1710" s="131"/>
      <c r="BA1710" s="131"/>
      <c r="BB1710" s="131"/>
      <c r="BC1710" s="223"/>
      <c r="BD1710" s="223"/>
      <c r="BE1710" s="223"/>
      <c r="BF1710" s="151"/>
      <c r="BG1710" s="151"/>
      <c r="BH1710" s="151"/>
      <c r="BI1710" s="151"/>
      <c r="BJ1710" s="151"/>
      <c r="BK1710" s="151"/>
      <c r="BL1710" s="151"/>
      <c r="BM1710" s="151"/>
      <c r="BN1710" s="208"/>
      <c r="BO1710" s="92"/>
      <c r="BP1710" s="92"/>
      <c r="BQ1710" s="92"/>
      <c r="BR1710" s="92"/>
      <c r="BS1710" s="92"/>
      <c r="BT1710" s="92"/>
      <c r="BU1710" s="208"/>
      <c r="BV1710" s="315"/>
    </row>
    <row r="1711" spans="6:74"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315"/>
      <c r="AU1711" s="208"/>
      <c r="AV1711" s="92"/>
      <c r="AW1711" s="92"/>
      <c r="AX1711" s="315"/>
      <c r="AY1711" s="215"/>
      <c r="AZ1711" s="131"/>
      <c r="BA1711" s="131"/>
      <c r="BB1711" s="131"/>
      <c r="BC1711" s="223"/>
      <c r="BD1711" s="223"/>
      <c r="BE1711" s="223"/>
      <c r="BF1711" s="151"/>
      <c r="BG1711" s="151"/>
      <c r="BH1711" s="151"/>
      <c r="BI1711" s="151"/>
      <c r="BJ1711" s="151"/>
      <c r="BK1711" s="151"/>
      <c r="BL1711" s="151"/>
      <c r="BM1711" s="151"/>
      <c r="BN1711" s="208"/>
      <c r="BO1711" s="92"/>
      <c r="BP1711" s="92"/>
      <c r="BQ1711" s="92"/>
      <c r="BR1711" s="92"/>
      <c r="BS1711" s="92"/>
      <c r="BT1711" s="92"/>
      <c r="BU1711" s="208"/>
      <c r="BV1711" s="315"/>
    </row>
    <row r="1712" spans="6:74"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315"/>
      <c r="AU1712" s="208"/>
      <c r="AV1712" s="92"/>
      <c r="AW1712" s="92"/>
      <c r="AX1712" s="315"/>
      <c r="AY1712" s="215"/>
      <c r="AZ1712" s="131"/>
      <c r="BA1712" s="131"/>
      <c r="BB1712" s="131"/>
      <c r="BC1712" s="223"/>
      <c r="BD1712" s="223"/>
      <c r="BE1712" s="223"/>
      <c r="BF1712" s="151"/>
      <c r="BG1712" s="151"/>
      <c r="BH1712" s="151"/>
      <c r="BI1712" s="151"/>
      <c r="BJ1712" s="151"/>
      <c r="BK1712" s="151"/>
      <c r="BL1712" s="151"/>
      <c r="BM1712" s="151"/>
      <c r="BN1712" s="208"/>
      <c r="BO1712" s="92"/>
      <c r="BP1712" s="92"/>
      <c r="BQ1712" s="92"/>
      <c r="BR1712" s="92"/>
      <c r="BS1712" s="92"/>
      <c r="BT1712" s="92"/>
      <c r="BU1712" s="208"/>
      <c r="BV1712" s="315"/>
    </row>
    <row r="1713" spans="6:74"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315"/>
      <c r="AU1713" s="208"/>
      <c r="AV1713" s="92"/>
      <c r="AW1713" s="92"/>
      <c r="AX1713" s="315"/>
      <c r="AY1713" s="215"/>
      <c r="AZ1713" s="131"/>
      <c r="BA1713" s="131"/>
      <c r="BB1713" s="131"/>
      <c r="BC1713" s="223"/>
      <c r="BD1713" s="223"/>
      <c r="BE1713" s="223"/>
      <c r="BF1713" s="151"/>
      <c r="BG1713" s="151"/>
      <c r="BH1713" s="151"/>
      <c r="BI1713" s="151"/>
      <c r="BJ1713" s="151"/>
      <c r="BK1713" s="151"/>
      <c r="BL1713" s="151"/>
      <c r="BM1713" s="151"/>
      <c r="BN1713" s="208"/>
      <c r="BO1713" s="92"/>
      <c r="BP1713" s="92"/>
      <c r="BQ1713" s="92"/>
      <c r="BR1713" s="92"/>
      <c r="BS1713" s="92"/>
      <c r="BT1713" s="92"/>
      <c r="BU1713" s="208"/>
      <c r="BV1713" s="315"/>
    </row>
    <row r="1714" spans="6:74"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315"/>
      <c r="AU1714" s="208"/>
      <c r="AV1714" s="92"/>
      <c r="AW1714" s="92"/>
      <c r="AX1714" s="315"/>
      <c r="AY1714" s="215"/>
      <c r="AZ1714" s="131"/>
      <c r="BA1714" s="131"/>
      <c r="BB1714" s="131"/>
      <c r="BC1714" s="223"/>
      <c r="BD1714" s="223"/>
      <c r="BE1714" s="223"/>
      <c r="BF1714" s="151"/>
      <c r="BG1714" s="151"/>
      <c r="BH1714" s="151"/>
      <c r="BI1714" s="151"/>
      <c r="BJ1714" s="151"/>
      <c r="BK1714" s="151"/>
      <c r="BL1714" s="151"/>
      <c r="BM1714" s="151"/>
      <c r="BN1714" s="208"/>
      <c r="BO1714" s="92"/>
      <c r="BP1714" s="92"/>
      <c r="BQ1714" s="92"/>
      <c r="BR1714" s="92"/>
      <c r="BS1714" s="92"/>
      <c r="BT1714" s="92"/>
      <c r="BU1714" s="208"/>
      <c r="BV1714" s="315"/>
    </row>
    <row r="1715" spans="6:74"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315"/>
      <c r="AU1715" s="208"/>
      <c r="AV1715" s="92"/>
      <c r="AW1715" s="92"/>
      <c r="AX1715" s="315"/>
      <c r="AY1715" s="215"/>
      <c r="AZ1715" s="131"/>
      <c r="BA1715" s="131"/>
      <c r="BB1715" s="131"/>
      <c r="BC1715" s="223"/>
      <c r="BD1715" s="223"/>
      <c r="BE1715" s="223"/>
      <c r="BF1715" s="151"/>
      <c r="BG1715" s="151"/>
      <c r="BH1715" s="151"/>
      <c r="BI1715" s="151"/>
      <c r="BJ1715" s="151"/>
      <c r="BK1715" s="151"/>
      <c r="BL1715" s="151"/>
      <c r="BM1715" s="151"/>
      <c r="BN1715" s="208"/>
      <c r="BO1715" s="92"/>
      <c r="BP1715" s="92"/>
      <c r="BQ1715" s="92"/>
      <c r="BR1715" s="92"/>
      <c r="BS1715" s="92"/>
      <c r="BT1715" s="92"/>
      <c r="BU1715" s="208"/>
      <c r="BV1715" s="315"/>
    </row>
    <row r="1716" spans="6:74"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315"/>
      <c r="AU1716" s="208"/>
      <c r="AV1716" s="92"/>
      <c r="AW1716" s="92"/>
      <c r="AX1716" s="315"/>
      <c r="AY1716" s="215"/>
      <c r="AZ1716" s="131"/>
      <c r="BA1716" s="131"/>
      <c r="BB1716" s="131"/>
      <c r="BC1716" s="223"/>
      <c r="BD1716" s="223"/>
      <c r="BE1716" s="223"/>
      <c r="BF1716" s="151"/>
      <c r="BG1716" s="151"/>
      <c r="BH1716" s="151"/>
      <c r="BI1716" s="151"/>
      <c r="BJ1716" s="151"/>
      <c r="BK1716" s="151"/>
      <c r="BL1716" s="151"/>
      <c r="BM1716" s="151"/>
      <c r="BN1716" s="208"/>
      <c r="BO1716" s="92"/>
      <c r="BP1716" s="92"/>
      <c r="BQ1716" s="92"/>
      <c r="BR1716" s="92"/>
      <c r="BS1716" s="92"/>
      <c r="BT1716" s="92"/>
      <c r="BU1716" s="208"/>
      <c r="BV1716" s="315"/>
    </row>
    <row r="1717" spans="6:74"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315"/>
      <c r="AU1717" s="208"/>
      <c r="AV1717" s="92"/>
      <c r="AW1717" s="92"/>
      <c r="AX1717" s="315"/>
      <c r="AY1717" s="215"/>
      <c r="AZ1717" s="131"/>
      <c r="BA1717" s="131"/>
      <c r="BB1717" s="131"/>
      <c r="BC1717" s="223"/>
      <c r="BD1717" s="223"/>
      <c r="BE1717" s="223"/>
      <c r="BF1717" s="151"/>
      <c r="BG1717" s="151"/>
      <c r="BH1717" s="151"/>
      <c r="BI1717" s="151"/>
      <c r="BJ1717" s="151"/>
      <c r="BK1717" s="151"/>
      <c r="BL1717" s="151"/>
      <c r="BM1717" s="151"/>
      <c r="BN1717" s="208"/>
      <c r="BO1717" s="92"/>
      <c r="BP1717" s="92"/>
      <c r="BQ1717" s="92"/>
      <c r="BR1717" s="92"/>
      <c r="BS1717" s="92"/>
      <c r="BT1717" s="92"/>
      <c r="BU1717" s="208"/>
      <c r="BV1717" s="315"/>
    </row>
    <row r="1718" spans="6:74"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315"/>
      <c r="AU1718" s="208"/>
      <c r="AV1718" s="92"/>
      <c r="AW1718" s="92"/>
      <c r="AX1718" s="315"/>
      <c r="AY1718" s="215"/>
      <c r="AZ1718" s="131"/>
      <c r="BA1718" s="131"/>
      <c r="BB1718" s="131"/>
      <c r="BC1718" s="223"/>
      <c r="BD1718" s="223"/>
      <c r="BE1718" s="223"/>
      <c r="BF1718" s="151"/>
      <c r="BG1718" s="151"/>
      <c r="BH1718" s="151"/>
      <c r="BI1718" s="151"/>
      <c r="BJ1718" s="151"/>
      <c r="BK1718" s="151"/>
      <c r="BL1718" s="151"/>
      <c r="BM1718" s="151"/>
      <c r="BN1718" s="208"/>
      <c r="BO1718" s="92"/>
      <c r="BP1718" s="92"/>
      <c r="BQ1718" s="92"/>
      <c r="BR1718" s="92"/>
      <c r="BS1718" s="92"/>
      <c r="BT1718" s="92"/>
      <c r="BU1718" s="208"/>
      <c r="BV1718" s="315"/>
    </row>
    <row r="1719" spans="6:74"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315"/>
      <c r="AU1719" s="208"/>
      <c r="AV1719" s="92"/>
      <c r="AW1719" s="92"/>
      <c r="AX1719" s="315"/>
      <c r="AY1719" s="215"/>
      <c r="AZ1719" s="131"/>
      <c r="BA1719" s="131"/>
      <c r="BB1719" s="131"/>
      <c r="BC1719" s="223"/>
      <c r="BD1719" s="223"/>
      <c r="BE1719" s="223"/>
      <c r="BF1719" s="151"/>
      <c r="BG1719" s="151"/>
      <c r="BH1719" s="151"/>
      <c r="BI1719" s="151"/>
      <c r="BJ1719" s="151"/>
      <c r="BK1719" s="151"/>
      <c r="BL1719" s="151"/>
      <c r="BM1719" s="151"/>
      <c r="BN1719" s="208"/>
      <c r="BO1719" s="92"/>
      <c r="BP1719" s="92"/>
      <c r="BQ1719" s="92"/>
      <c r="BR1719" s="92"/>
      <c r="BS1719" s="92"/>
      <c r="BT1719" s="92"/>
      <c r="BU1719" s="208"/>
      <c r="BV1719" s="315"/>
    </row>
    <row r="1720" spans="6:74"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315"/>
      <c r="AU1720" s="208"/>
      <c r="AV1720" s="92"/>
      <c r="AW1720" s="92"/>
      <c r="AX1720" s="315"/>
      <c r="AY1720" s="215"/>
      <c r="AZ1720" s="131"/>
      <c r="BA1720" s="131"/>
      <c r="BB1720" s="131"/>
      <c r="BC1720" s="223"/>
      <c r="BD1720" s="223"/>
      <c r="BE1720" s="223"/>
      <c r="BF1720" s="151"/>
      <c r="BG1720" s="151"/>
      <c r="BH1720" s="151"/>
      <c r="BI1720" s="151"/>
      <c r="BJ1720" s="151"/>
      <c r="BK1720" s="151"/>
      <c r="BL1720" s="151"/>
      <c r="BM1720" s="151"/>
      <c r="BN1720" s="208"/>
      <c r="BO1720" s="92"/>
      <c r="BP1720" s="92"/>
      <c r="BQ1720" s="92"/>
      <c r="BR1720" s="92"/>
      <c r="BS1720" s="92"/>
      <c r="BT1720" s="92"/>
      <c r="BU1720" s="208"/>
      <c r="BV1720" s="315"/>
    </row>
    <row r="1721" spans="6:74"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315"/>
      <c r="AU1721" s="208"/>
      <c r="AV1721" s="92"/>
      <c r="AW1721" s="92"/>
      <c r="AX1721" s="315"/>
      <c r="AY1721" s="215"/>
      <c r="AZ1721" s="131"/>
      <c r="BA1721" s="131"/>
      <c r="BB1721" s="131"/>
      <c r="BC1721" s="223"/>
      <c r="BD1721" s="223"/>
      <c r="BE1721" s="223"/>
      <c r="BF1721" s="151"/>
      <c r="BG1721" s="151"/>
      <c r="BH1721" s="151"/>
      <c r="BI1721" s="151"/>
      <c r="BJ1721" s="151"/>
      <c r="BK1721" s="151"/>
      <c r="BL1721" s="151"/>
      <c r="BM1721" s="151"/>
      <c r="BN1721" s="208"/>
      <c r="BO1721" s="92"/>
      <c r="BP1721" s="92"/>
      <c r="BQ1721" s="92"/>
      <c r="BR1721" s="92"/>
      <c r="BS1721" s="92"/>
      <c r="BT1721" s="92"/>
      <c r="BU1721" s="208"/>
      <c r="BV1721" s="315"/>
    </row>
    <row r="1722" spans="6:74"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315"/>
      <c r="AU1722" s="208"/>
      <c r="AV1722" s="92"/>
      <c r="AW1722" s="92"/>
      <c r="AX1722" s="315"/>
      <c r="AY1722" s="215"/>
      <c r="AZ1722" s="131"/>
      <c r="BA1722" s="131"/>
      <c r="BB1722" s="131"/>
      <c r="BC1722" s="223"/>
      <c r="BD1722" s="223"/>
      <c r="BE1722" s="223"/>
      <c r="BF1722" s="151"/>
      <c r="BG1722" s="151"/>
      <c r="BH1722" s="151"/>
      <c r="BI1722" s="151"/>
      <c r="BJ1722" s="151"/>
      <c r="BK1722" s="151"/>
      <c r="BL1722" s="151"/>
      <c r="BM1722" s="151"/>
      <c r="BN1722" s="208"/>
      <c r="BO1722" s="92"/>
      <c r="BP1722" s="92"/>
      <c r="BQ1722" s="92"/>
      <c r="BR1722" s="92"/>
      <c r="BS1722" s="92"/>
      <c r="BT1722" s="92"/>
      <c r="BU1722" s="208"/>
      <c r="BV1722" s="315"/>
    </row>
    <row r="1723" spans="6:74"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315"/>
      <c r="AU1723" s="208"/>
      <c r="AV1723" s="92"/>
      <c r="AW1723" s="92"/>
      <c r="AX1723" s="315"/>
      <c r="AY1723" s="215"/>
      <c r="AZ1723" s="131"/>
      <c r="BA1723" s="131"/>
      <c r="BB1723" s="131"/>
      <c r="BC1723" s="223"/>
      <c r="BD1723" s="223"/>
      <c r="BE1723" s="223"/>
      <c r="BF1723" s="151"/>
      <c r="BG1723" s="151"/>
      <c r="BH1723" s="151"/>
      <c r="BI1723" s="151"/>
      <c r="BJ1723" s="151"/>
      <c r="BK1723" s="151"/>
      <c r="BL1723" s="151"/>
      <c r="BM1723" s="151"/>
      <c r="BN1723" s="208"/>
      <c r="BO1723" s="92"/>
      <c r="BP1723" s="92"/>
      <c r="BQ1723" s="92"/>
      <c r="BR1723" s="92"/>
      <c r="BS1723" s="92"/>
      <c r="BT1723" s="92"/>
      <c r="BU1723" s="208"/>
      <c r="BV1723" s="315"/>
    </row>
    <row r="1724" spans="6:74"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315"/>
      <c r="AU1724" s="208"/>
      <c r="AV1724" s="92"/>
      <c r="AW1724" s="92"/>
      <c r="AX1724" s="315"/>
      <c r="AY1724" s="215"/>
      <c r="AZ1724" s="131"/>
      <c r="BA1724" s="131"/>
      <c r="BB1724" s="131"/>
      <c r="BC1724" s="223"/>
      <c r="BD1724" s="223"/>
      <c r="BE1724" s="223"/>
      <c r="BF1724" s="151"/>
      <c r="BG1724" s="151"/>
      <c r="BH1724" s="151"/>
      <c r="BI1724" s="151"/>
      <c r="BJ1724" s="151"/>
      <c r="BK1724" s="151"/>
      <c r="BL1724" s="151"/>
      <c r="BM1724" s="151"/>
      <c r="BN1724" s="208"/>
      <c r="BO1724" s="92"/>
      <c r="BP1724" s="92"/>
      <c r="BQ1724" s="92"/>
      <c r="BR1724" s="92"/>
      <c r="BS1724" s="92"/>
      <c r="BT1724" s="92"/>
      <c r="BU1724" s="208"/>
      <c r="BV1724" s="315"/>
    </row>
    <row r="1725" spans="6:74"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315"/>
      <c r="AU1725" s="208"/>
      <c r="AV1725" s="92"/>
      <c r="AW1725" s="92"/>
      <c r="AX1725" s="315"/>
      <c r="AY1725" s="215"/>
      <c r="AZ1725" s="131"/>
      <c r="BA1725" s="131"/>
      <c r="BB1725" s="131"/>
      <c r="BC1725" s="223"/>
      <c r="BD1725" s="223"/>
      <c r="BE1725" s="223"/>
      <c r="BF1725" s="151"/>
      <c r="BG1725" s="151"/>
      <c r="BH1725" s="151"/>
      <c r="BI1725" s="151"/>
      <c r="BJ1725" s="151"/>
      <c r="BK1725" s="151"/>
      <c r="BL1725" s="151"/>
      <c r="BM1725" s="151"/>
      <c r="BN1725" s="208"/>
      <c r="BO1725" s="92"/>
      <c r="BP1725" s="92"/>
      <c r="BQ1725" s="92"/>
      <c r="BR1725" s="92"/>
      <c r="BS1725" s="92"/>
      <c r="BT1725" s="92"/>
      <c r="BU1725" s="208"/>
      <c r="BV1725" s="315"/>
    </row>
    <row r="1726" spans="6:74"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315"/>
      <c r="AU1726" s="208"/>
      <c r="AV1726" s="92"/>
      <c r="AW1726" s="92"/>
      <c r="AX1726" s="315"/>
      <c r="AY1726" s="215"/>
      <c r="AZ1726" s="131"/>
      <c r="BA1726" s="131"/>
      <c r="BB1726" s="131"/>
      <c r="BC1726" s="223"/>
      <c r="BD1726" s="223"/>
      <c r="BE1726" s="223"/>
      <c r="BF1726" s="151"/>
      <c r="BG1726" s="151"/>
      <c r="BH1726" s="151"/>
      <c r="BI1726" s="151"/>
      <c r="BJ1726" s="151"/>
      <c r="BK1726" s="151"/>
      <c r="BL1726" s="151"/>
      <c r="BM1726" s="151"/>
      <c r="BN1726" s="208"/>
      <c r="BO1726" s="92"/>
      <c r="BP1726" s="92"/>
      <c r="BQ1726" s="92"/>
      <c r="BR1726" s="92"/>
      <c r="BS1726" s="92"/>
      <c r="BT1726" s="92"/>
      <c r="BU1726" s="208"/>
      <c r="BV1726" s="315"/>
    </row>
    <row r="1727" spans="6:74"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315"/>
      <c r="AU1727" s="208"/>
      <c r="AV1727" s="92"/>
      <c r="AW1727" s="92"/>
      <c r="AX1727" s="315"/>
      <c r="AY1727" s="215"/>
      <c r="AZ1727" s="131"/>
      <c r="BA1727" s="131"/>
      <c r="BB1727" s="131"/>
      <c r="BC1727" s="223"/>
      <c r="BD1727" s="223"/>
      <c r="BE1727" s="223"/>
      <c r="BF1727" s="151"/>
      <c r="BG1727" s="151"/>
      <c r="BH1727" s="151"/>
      <c r="BI1727" s="151"/>
      <c r="BJ1727" s="151"/>
      <c r="BK1727" s="151"/>
      <c r="BL1727" s="151"/>
      <c r="BM1727" s="151"/>
      <c r="BN1727" s="208"/>
      <c r="BO1727" s="92"/>
      <c r="BP1727" s="92"/>
      <c r="BQ1727" s="92"/>
      <c r="BR1727" s="92"/>
      <c r="BS1727" s="92"/>
      <c r="BT1727" s="92"/>
      <c r="BU1727" s="208"/>
      <c r="BV1727" s="315"/>
    </row>
    <row r="1728" spans="6:74"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315"/>
      <c r="AU1728" s="208"/>
      <c r="AV1728" s="92"/>
      <c r="AW1728" s="92"/>
      <c r="AX1728" s="315"/>
      <c r="AY1728" s="215"/>
      <c r="AZ1728" s="131"/>
      <c r="BA1728" s="131"/>
      <c r="BB1728" s="131"/>
      <c r="BC1728" s="223"/>
      <c r="BD1728" s="223"/>
      <c r="BE1728" s="223"/>
      <c r="BF1728" s="151"/>
      <c r="BG1728" s="151"/>
      <c r="BH1728" s="151"/>
      <c r="BI1728" s="151"/>
      <c r="BJ1728" s="151"/>
      <c r="BK1728" s="151"/>
      <c r="BL1728" s="151"/>
      <c r="BM1728" s="151"/>
      <c r="BN1728" s="208"/>
      <c r="BO1728" s="92"/>
      <c r="BP1728" s="92"/>
      <c r="BQ1728" s="92"/>
      <c r="BR1728" s="92"/>
      <c r="BS1728" s="92"/>
      <c r="BT1728" s="92"/>
      <c r="BU1728" s="208"/>
      <c r="BV1728" s="315"/>
    </row>
    <row r="1729" spans="6:74"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315"/>
      <c r="AU1729" s="208"/>
      <c r="AV1729" s="92"/>
      <c r="AW1729" s="92"/>
      <c r="AX1729" s="315"/>
      <c r="AY1729" s="215"/>
      <c r="AZ1729" s="131"/>
      <c r="BA1729" s="131"/>
      <c r="BB1729" s="131"/>
      <c r="BC1729" s="223"/>
      <c r="BD1729" s="223"/>
      <c r="BE1729" s="223"/>
      <c r="BF1729" s="151"/>
      <c r="BG1729" s="151"/>
      <c r="BH1729" s="151"/>
      <c r="BI1729" s="151"/>
      <c r="BJ1729" s="151"/>
      <c r="BK1729" s="151"/>
      <c r="BL1729" s="151"/>
      <c r="BM1729" s="151"/>
      <c r="BN1729" s="208"/>
      <c r="BO1729" s="92"/>
      <c r="BP1729" s="92"/>
      <c r="BQ1729" s="92"/>
      <c r="BR1729" s="92"/>
      <c r="BS1729" s="92"/>
      <c r="BT1729" s="92"/>
      <c r="BU1729" s="208"/>
      <c r="BV1729" s="315"/>
    </row>
    <row r="1730" spans="6:74"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315"/>
      <c r="AU1730" s="208"/>
      <c r="AV1730" s="92"/>
      <c r="AW1730" s="92"/>
      <c r="AX1730" s="315"/>
      <c r="AY1730" s="215"/>
      <c r="AZ1730" s="131"/>
      <c r="BA1730" s="131"/>
      <c r="BB1730" s="131"/>
      <c r="BC1730" s="223"/>
      <c r="BD1730" s="223"/>
      <c r="BE1730" s="223"/>
      <c r="BF1730" s="151"/>
      <c r="BG1730" s="151"/>
      <c r="BH1730" s="151"/>
      <c r="BI1730" s="151"/>
      <c r="BJ1730" s="151"/>
      <c r="BK1730" s="151"/>
      <c r="BL1730" s="151"/>
      <c r="BM1730" s="151"/>
      <c r="BN1730" s="208"/>
      <c r="BO1730" s="92"/>
      <c r="BP1730" s="92"/>
      <c r="BQ1730" s="92"/>
      <c r="BR1730" s="92"/>
      <c r="BS1730" s="92"/>
      <c r="BT1730" s="92"/>
      <c r="BU1730" s="208"/>
      <c r="BV1730" s="315"/>
    </row>
    <row r="1731" spans="6:74"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315"/>
      <c r="AU1731" s="208"/>
      <c r="AV1731" s="92"/>
      <c r="AW1731" s="92"/>
      <c r="AX1731" s="315"/>
      <c r="AY1731" s="215"/>
      <c r="AZ1731" s="131"/>
      <c r="BA1731" s="131"/>
      <c r="BB1731" s="131"/>
      <c r="BC1731" s="223"/>
      <c r="BD1731" s="223"/>
      <c r="BE1731" s="223"/>
      <c r="BF1731" s="151"/>
      <c r="BG1731" s="151"/>
      <c r="BH1731" s="151"/>
      <c r="BI1731" s="151"/>
      <c r="BJ1731" s="151"/>
      <c r="BK1731" s="151"/>
      <c r="BL1731" s="151"/>
      <c r="BM1731" s="151"/>
      <c r="BN1731" s="208"/>
      <c r="BO1731" s="92"/>
      <c r="BP1731" s="92"/>
      <c r="BQ1731" s="92"/>
      <c r="BR1731" s="92"/>
      <c r="BS1731" s="92"/>
      <c r="BT1731" s="92"/>
      <c r="BU1731" s="208"/>
      <c r="BV1731" s="315"/>
    </row>
    <row r="1732" spans="6:74"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315"/>
      <c r="AU1732" s="208"/>
      <c r="AV1732" s="92"/>
      <c r="AW1732" s="92"/>
      <c r="AX1732" s="315"/>
      <c r="AY1732" s="215"/>
      <c r="AZ1732" s="131"/>
      <c r="BA1732" s="131"/>
      <c r="BB1732" s="131"/>
      <c r="BC1732" s="223"/>
      <c r="BD1732" s="223"/>
      <c r="BE1732" s="223"/>
      <c r="BF1732" s="151"/>
      <c r="BG1732" s="151"/>
      <c r="BH1732" s="151"/>
      <c r="BI1732" s="151"/>
      <c r="BJ1732" s="151"/>
      <c r="BK1732" s="151"/>
      <c r="BL1732" s="151"/>
      <c r="BM1732" s="151"/>
      <c r="BN1732" s="208"/>
      <c r="BO1732" s="92"/>
      <c r="BP1732" s="92"/>
      <c r="BQ1732" s="92"/>
      <c r="BR1732" s="92"/>
      <c r="BS1732" s="92"/>
      <c r="BT1732" s="92"/>
      <c r="BU1732" s="208"/>
      <c r="BV1732" s="315"/>
    </row>
    <row r="1733" spans="6:74"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315"/>
      <c r="AU1733" s="208"/>
      <c r="AV1733" s="92"/>
      <c r="AW1733" s="92"/>
      <c r="AX1733" s="315"/>
      <c r="AY1733" s="215"/>
      <c r="AZ1733" s="131"/>
      <c r="BA1733" s="131"/>
      <c r="BB1733" s="131"/>
      <c r="BC1733" s="223"/>
      <c r="BD1733" s="223"/>
      <c r="BE1733" s="223"/>
      <c r="BF1733" s="151"/>
      <c r="BG1733" s="151"/>
      <c r="BH1733" s="151"/>
      <c r="BI1733" s="151"/>
      <c r="BJ1733" s="151"/>
      <c r="BK1733" s="151"/>
      <c r="BL1733" s="151"/>
      <c r="BM1733" s="151"/>
      <c r="BN1733" s="208"/>
      <c r="BO1733" s="92"/>
      <c r="BP1733" s="92"/>
      <c r="BQ1733" s="92"/>
      <c r="BR1733" s="92"/>
      <c r="BS1733" s="92"/>
      <c r="BT1733" s="92"/>
      <c r="BU1733" s="208"/>
      <c r="BV1733" s="315"/>
    </row>
    <row r="1734" spans="6:74"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315"/>
      <c r="AU1734" s="208"/>
      <c r="AV1734" s="92"/>
      <c r="AW1734" s="92"/>
      <c r="AX1734" s="315"/>
      <c r="AY1734" s="215"/>
      <c r="AZ1734" s="131"/>
      <c r="BA1734" s="131"/>
      <c r="BB1734" s="131"/>
      <c r="BC1734" s="223"/>
      <c r="BD1734" s="223"/>
      <c r="BE1734" s="223"/>
      <c r="BF1734" s="151"/>
      <c r="BG1734" s="151"/>
      <c r="BH1734" s="151"/>
      <c r="BI1734" s="151"/>
      <c r="BJ1734" s="151"/>
      <c r="BK1734" s="151"/>
      <c r="BL1734" s="151"/>
      <c r="BM1734" s="151"/>
      <c r="BN1734" s="208"/>
      <c r="BO1734" s="92"/>
      <c r="BP1734" s="92"/>
      <c r="BQ1734" s="92"/>
      <c r="BR1734" s="92"/>
      <c r="BS1734" s="92"/>
      <c r="BT1734" s="92"/>
      <c r="BU1734" s="208"/>
      <c r="BV1734" s="315"/>
    </row>
    <row r="1735" spans="6:74"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315"/>
      <c r="AU1735" s="208"/>
      <c r="AV1735" s="92"/>
      <c r="AW1735" s="92"/>
      <c r="AX1735" s="315"/>
      <c r="AY1735" s="215"/>
      <c r="AZ1735" s="131"/>
      <c r="BA1735" s="131"/>
      <c r="BB1735" s="131"/>
      <c r="BC1735" s="223"/>
      <c r="BD1735" s="223"/>
      <c r="BE1735" s="223"/>
      <c r="BF1735" s="151"/>
      <c r="BG1735" s="151"/>
      <c r="BH1735" s="151"/>
      <c r="BI1735" s="151"/>
      <c r="BJ1735" s="151"/>
      <c r="BK1735" s="151"/>
      <c r="BL1735" s="151"/>
      <c r="BM1735" s="151"/>
      <c r="BN1735" s="208"/>
      <c r="BO1735" s="92"/>
      <c r="BP1735" s="92"/>
      <c r="BQ1735" s="92"/>
      <c r="BR1735" s="92"/>
      <c r="BS1735" s="92"/>
      <c r="BT1735" s="92"/>
      <c r="BU1735" s="208"/>
      <c r="BV1735" s="315"/>
    </row>
    <row r="1736" spans="6:74"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315"/>
      <c r="AU1736" s="208"/>
      <c r="AV1736" s="92"/>
      <c r="AW1736" s="92"/>
      <c r="AX1736" s="315"/>
      <c r="AY1736" s="215"/>
      <c r="AZ1736" s="131"/>
      <c r="BA1736" s="131"/>
      <c r="BB1736" s="131"/>
      <c r="BC1736" s="223"/>
      <c r="BD1736" s="223"/>
      <c r="BE1736" s="223"/>
      <c r="BF1736" s="151"/>
      <c r="BG1736" s="151"/>
      <c r="BH1736" s="151"/>
      <c r="BI1736" s="151"/>
      <c r="BJ1736" s="151"/>
      <c r="BK1736" s="151"/>
      <c r="BL1736" s="151"/>
      <c r="BM1736" s="151"/>
      <c r="BN1736" s="208"/>
      <c r="BO1736" s="92"/>
      <c r="BP1736" s="92"/>
      <c r="BQ1736" s="92"/>
      <c r="BR1736" s="92"/>
      <c r="BS1736" s="92"/>
      <c r="BT1736" s="92"/>
      <c r="BU1736" s="208"/>
      <c r="BV1736" s="315"/>
    </row>
    <row r="1737" spans="6:74"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315"/>
      <c r="AU1737" s="208"/>
      <c r="AV1737" s="92"/>
      <c r="AW1737" s="92"/>
      <c r="AX1737" s="315"/>
      <c r="AY1737" s="215"/>
      <c r="AZ1737" s="131"/>
      <c r="BA1737" s="131"/>
      <c r="BB1737" s="131"/>
      <c r="BC1737" s="223"/>
      <c r="BD1737" s="223"/>
      <c r="BE1737" s="223"/>
      <c r="BF1737" s="151"/>
      <c r="BG1737" s="151"/>
      <c r="BH1737" s="151"/>
      <c r="BI1737" s="151"/>
      <c r="BJ1737" s="151"/>
      <c r="BK1737" s="151"/>
      <c r="BL1737" s="151"/>
      <c r="BM1737" s="151"/>
      <c r="BN1737" s="208"/>
      <c r="BO1737" s="92"/>
      <c r="BP1737" s="92"/>
      <c r="BQ1737" s="92"/>
      <c r="BR1737" s="92"/>
      <c r="BS1737" s="92"/>
      <c r="BT1737" s="92"/>
      <c r="BU1737" s="208"/>
      <c r="BV1737" s="315"/>
    </row>
    <row r="1738" spans="6:74"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315"/>
      <c r="AU1738" s="208"/>
      <c r="AV1738" s="92"/>
      <c r="AW1738" s="92"/>
      <c r="AX1738" s="315"/>
      <c r="AY1738" s="215"/>
      <c r="AZ1738" s="131"/>
      <c r="BA1738" s="131"/>
      <c r="BB1738" s="131"/>
      <c r="BC1738" s="223"/>
      <c r="BD1738" s="223"/>
      <c r="BE1738" s="223"/>
      <c r="BF1738" s="151"/>
      <c r="BG1738" s="151"/>
      <c r="BH1738" s="151"/>
      <c r="BI1738" s="151"/>
      <c r="BJ1738" s="151"/>
      <c r="BK1738" s="151"/>
      <c r="BL1738" s="151"/>
      <c r="BM1738" s="151"/>
      <c r="BN1738" s="208"/>
      <c r="BO1738" s="92"/>
      <c r="BP1738" s="92"/>
      <c r="BQ1738" s="92"/>
      <c r="BR1738" s="92"/>
      <c r="BS1738" s="92"/>
      <c r="BT1738" s="92"/>
      <c r="BU1738" s="208"/>
      <c r="BV1738" s="315"/>
    </row>
    <row r="1739" spans="6:74"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315"/>
      <c r="AU1739" s="208"/>
      <c r="AV1739" s="92"/>
      <c r="AW1739" s="92"/>
      <c r="AX1739" s="315"/>
      <c r="AY1739" s="215"/>
      <c r="AZ1739" s="131"/>
      <c r="BA1739" s="131"/>
      <c r="BB1739" s="131"/>
      <c r="BC1739" s="223"/>
      <c r="BD1739" s="223"/>
      <c r="BE1739" s="223"/>
      <c r="BF1739" s="151"/>
      <c r="BG1739" s="151"/>
      <c r="BH1739" s="151"/>
      <c r="BI1739" s="151"/>
      <c r="BJ1739" s="151"/>
      <c r="BK1739" s="151"/>
      <c r="BL1739" s="151"/>
      <c r="BM1739" s="151"/>
      <c r="BN1739" s="208"/>
      <c r="BO1739" s="92"/>
      <c r="BP1739" s="92"/>
      <c r="BQ1739" s="92"/>
      <c r="BR1739" s="92"/>
      <c r="BS1739" s="92"/>
      <c r="BT1739" s="92"/>
      <c r="BU1739" s="208"/>
      <c r="BV1739" s="315"/>
    </row>
    <row r="1740" spans="6:74"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315"/>
      <c r="AU1740" s="208"/>
      <c r="AV1740" s="92"/>
      <c r="AW1740" s="92"/>
      <c r="AX1740" s="315"/>
      <c r="AY1740" s="215"/>
      <c r="AZ1740" s="131"/>
      <c r="BA1740" s="131"/>
      <c r="BB1740" s="131"/>
      <c r="BC1740" s="223"/>
      <c r="BD1740" s="223"/>
      <c r="BE1740" s="223"/>
      <c r="BF1740" s="151"/>
      <c r="BG1740" s="151"/>
      <c r="BH1740" s="151"/>
      <c r="BI1740" s="151"/>
      <c r="BJ1740" s="151"/>
      <c r="BK1740" s="151"/>
      <c r="BL1740" s="151"/>
      <c r="BM1740" s="151"/>
      <c r="BN1740" s="208"/>
      <c r="BO1740" s="92"/>
      <c r="BP1740" s="92"/>
      <c r="BQ1740" s="92"/>
      <c r="BR1740" s="92"/>
      <c r="BS1740" s="92"/>
      <c r="BT1740" s="92"/>
      <c r="BU1740" s="208"/>
      <c r="BV1740" s="315"/>
    </row>
    <row r="1741" spans="6:74"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315"/>
      <c r="AU1741" s="208"/>
      <c r="AV1741" s="92"/>
      <c r="AW1741" s="92"/>
      <c r="AX1741" s="315"/>
      <c r="AY1741" s="215"/>
      <c r="AZ1741" s="131"/>
      <c r="BA1741" s="131"/>
      <c r="BB1741" s="131"/>
      <c r="BC1741" s="223"/>
      <c r="BD1741" s="223"/>
      <c r="BE1741" s="223"/>
      <c r="BF1741" s="151"/>
      <c r="BG1741" s="151"/>
      <c r="BH1741" s="151"/>
      <c r="BI1741" s="151"/>
      <c r="BJ1741" s="151"/>
      <c r="BK1741" s="151"/>
      <c r="BL1741" s="151"/>
      <c r="BM1741" s="151"/>
      <c r="BN1741" s="208"/>
      <c r="BO1741" s="92"/>
      <c r="BP1741" s="92"/>
      <c r="BQ1741" s="92"/>
      <c r="BR1741" s="92"/>
      <c r="BS1741" s="92"/>
      <c r="BT1741" s="92"/>
      <c r="BU1741" s="208"/>
      <c r="BV1741" s="315"/>
    </row>
    <row r="1742" spans="6:74"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315"/>
      <c r="AU1742" s="208"/>
      <c r="AV1742" s="92"/>
      <c r="AW1742" s="92"/>
      <c r="AX1742" s="315"/>
      <c r="AY1742" s="215"/>
      <c r="AZ1742" s="131"/>
      <c r="BA1742" s="131"/>
      <c r="BB1742" s="131"/>
      <c r="BC1742" s="223"/>
      <c r="BD1742" s="223"/>
      <c r="BE1742" s="223"/>
      <c r="BF1742" s="151"/>
      <c r="BG1742" s="151"/>
      <c r="BH1742" s="151"/>
      <c r="BI1742" s="151"/>
      <c r="BJ1742" s="151"/>
      <c r="BK1742" s="151"/>
      <c r="BL1742" s="151"/>
      <c r="BM1742" s="151"/>
      <c r="BN1742" s="208"/>
      <c r="BO1742" s="92"/>
      <c r="BP1742" s="92"/>
      <c r="BQ1742" s="92"/>
      <c r="BR1742" s="92"/>
      <c r="BS1742" s="92"/>
      <c r="BT1742" s="92"/>
      <c r="BU1742" s="208"/>
      <c r="BV1742" s="315"/>
    </row>
    <row r="1743" spans="6:74"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315"/>
      <c r="AU1743" s="208"/>
      <c r="AV1743" s="92"/>
      <c r="AW1743" s="92"/>
      <c r="AX1743" s="315"/>
      <c r="AY1743" s="215"/>
      <c r="AZ1743" s="131"/>
      <c r="BA1743" s="131"/>
      <c r="BB1743" s="131"/>
      <c r="BC1743" s="223"/>
      <c r="BD1743" s="223"/>
      <c r="BE1743" s="223"/>
      <c r="BF1743" s="151"/>
      <c r="BG1743" s="151"/>
      <c r="BH1743" s="151"/>
      <c r="BI1743" s="151"/>
      <c r="BJ1743" s="151"/>
      <c r="BK1743" s="151"/>
      <c r="BL1743" s="151"/>
      <c r="BM1743" s="151"/>
      <c r="BN1743" s="208"/>
      <c r="BO1743" s="92"/>
      <c r="BP1743" s="92"/>
      <c r="BQ1743" s="92"/>
      <c r="BR1743" s="92"/>
      <c r="BS1743" s="92"/>
      <c r="BT1743" s="92"/>
      <c r="BU1743" s="208"/>
      <c r="BV1743" s="315"/>
    </row>
    <row r="1744" spans="6:74"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315"/>
      <c r="AU1744" s="208"/>
      <c r="AV1744" s="92"/>
      <c r="AW1744" s="92"/>
      <c r="AX1744" s="315"/>
      <c r="AY1744" s="215"/>
      <c r="AZ1744" s="131"/>
      <c r="BA1744" s="131"/>
      <c r="BB1744" s="131"/>
      <c r="BC1744" s="223"/>
      <c r="BD1744" s="223"/>
      <c r="BE1744" s="223"/>
      <c r="BF1744" s="151"/>
      <c r="BG1744" s="151"/>
      <c r="BH1744" s="151"/>
      <c r="BI1744" s="151"/>
      <c r="BJ1744" s="151"/>
      <c r="BK1744" s="151"/>
      <c r="BL1744" s="151"/>
      <c r="BM1744" s="151"/>
      <c r="BN1744" s="208"/>
      <c r="BO1744" s="92"/>
      <c r="BP1744" s="92"/>
      <c r="BQ1744" s="92"/>
      <c r="BR1744" s="92"/>
      <c r="BS1744" s="92"/>
      <c r="BT1744" s="92"/>
      <c r="BU1744" s="208"/>
      <c r="BV1744" s="315"/>
    </row>
    <row r="1745" spans="6:74"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315"/>
      <c r="AU1745" s="208"/>
      <c r="AV1745" s="92"/>
      <c r="AW1745" s="92"/>
      <c r="AX1745" s="315"/>
      <c r="AY1745" s="215"/>
      <c r="AZ1745" s="131"/>
      <c r="BA1745" s="131"/>
      <c r="BB1745" s="131"/>
      <c r="BC1745" s="223"/>
      <c r="BD1745" s="223"/>
      <c r="BE1745" s="223"/>
      <c r="BF1745" s="151"/>
      <c r="BG1745" s="151"/>
      <c r="BH1745" s="151"/>
      <c r="BI1745" s="151"/>
      <c r="BJ1745" s="151"/>
      <c r="BK1745" s="151"/>
      <c r="BL1745" s="151"/>
      <c r="BM1745" s="151"/>
      <c r="BN1745" s="208"/>
      <c r="BO1745" s="92"/>
      <c r="BP1745" s="92"/>
      <c r="BQ1745" s="92"/>
      <c r="BR1745" s="92"/>
      <c r="BS1745" s="92"/>
      <c r="BT1745" s="92"/>
      <c r="BU1745" s="208"/>
      <c r="BV1745" s="315"/>
    </row>
    <row r="1746" spans="6:74"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315"/>
      <c r="AU1746" s="208"/>
      <c r="AV1746" s="92"/>
      <c r="AW1746" s="92"/>
      <c r="AX1746" s="315"/>
      <c r="AY1746" s="215"/>
      <c r="AZ1746" s="131"/>
      <c r="BA1746" s="131"/>
      <c r="BB1746" s="131"/>
      <c r="BC1746" s="223"/>
      <c r="BD1746" s="223"/>
      <c r="BE1746" s="223"/>
      <c r="BF1746" s="151"/>
      <c r="BG1746" s="151"/>
      <c r="BH1746" s="151"/>
      <c r="BI1746" s="151"/>
      <c r="BJ1746" s="151"/>
      <c r="BK1746" s="151"/>
      <c r="BL1746" s="151"/>
      <c r="BM1746" s="151"/>
      <c r="BN1746" s="208"/>
      <c r="BO1746" s="92"/>
      <c r="BP1746" s="92"/>
      <c r="BQ1746" s="92"/>
      <c r="BR1746" s="92"/>
      <c r="BS1746" s="92"/>
      <c r="BT1746" s="92"/>
      <c r="BU1746" s="208"/>
      <c r="BV1746" s="315"/>
    </row>
    <row r="1747" spans="6:74"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315"/>
      <c r="AU1747" s="208"/>
      <c r="AV1747" s="92"/>
      <c r="AW1747" s="92"/>
      <c r="AX1747" s="315"/>
      <c r="AY1747" s="215"/>
      <c r="AZ1747" s="131"/>
      <c r="BA1747" s="131"/>
      <c r="BB1747" s="131"/>
      <c r="BC1747" s="223"/>
      <c r="BD1747" s="223"/>
      <c r="BE1747" s="223"/>
      <c r="BF1747" s="151"/>
      <c r="BG1747" s="151"/>
      <c r="BH1747" s="151"/>
      <c r="BI1747" s="151"/>
      <c r="BJ1747" s="151"/>
      <c r="BK1747" s="151"/>
      <c r="BL1747" s="151"/>
      <c r="BM1747" s="151"/>
      <c r="BN1747" s="208"/>
      <c r="BO1747" s="92"/>
      <c r="BP1747" s="92"/>
      <c r="BQ1747" s="92"/>
      <c r="BR1747" s="92"/>
      <c r="BS1747" s="92"/>
      <c r="BT1747" s="92"/>
      <c r="BU1747" s="208"/>
      <c r="BV1747" s="315"/>
    </row>
    <row r="1748" spans="6:74"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315"/>
      <c r="AU1748" s="208"/>
      <c r="AV1748" s="92"/>
      <c r="AW1748" s="92"/>
      <c r="AX1748" s="315"/>
      <c r="AY1748" s="215"/>
      <c r="AZ1748" s="131"/>
      <c r="BA1748" s="131"/>
      <c r="BB1748" s="131"/>
      <c r="BC1748" s="223"/>
      <c r="BD1748" s="223"/>
      <c r="BE1748" s="223"/>
      <c r="BF1748" s="151"/>
      <c r="BG1748" s="151"/>
      <c r="BH1748" s="151"/>
      <c r="BI1748" s="151"/>
      <c r="BJ1748" s="151"/>
      <c r="BK1748" s="151"/>
      <c r="BL1748" s="151"/>
      <c r="BM1748" s="151"/>
      <c r="BN1748" s="208"/>
      <c r="BO1748" s="92"/>
      <c r="BP1748" s="92"/>
      <c r="BQ1748" s="92"/>
      <c r="BR1748" s="92"/>
      <c r="BS1748" s="92"/>
      <c r="BT1748" s="92"/>
      <c r="BU1748" s="208"/>
      <c r="BV1748" s="315"/>
    </row>
    <row r="1749" spans="6:74"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315"/>
      <c r="AU1749" s="208"/>
      <c r="AV1749" s="92"/>
      <c r="AW1749" s="92"/>
      <c r="AX1749" s="315"/>
      <c r="AY1749" s="215"/>
      <c r="AZ1749" s="131"/>
      <c r="BA1749" s="131"/>
      <c r="BB1749" s="131"/>
      <c r="BC1749" s="223"/>
      <c r="BD1749" s="223"/>
      <c r="BE1749" s="223"/>
      <c r="BF1749" s="151"/>
      <c r="BG1749" s="151"/>
      <c r="BH1749" s="151"/>
      <c r="BI1749" s="151"/>
      <c r="BJ1749" s="151"/>
      <c r="BK1749" s="151"/>
      <c r="BL1749" s="151"/>
      <c r="BM1749" s="151"/>
      <c r="BN1749" s="208"/>
      <c r="BO1749" s="92"/>
      <c r="BP1749" s="92"/>
      <c r="BQ1749" s="92"/>
      <c r="BR1749" s="92"/>
      <c r="BS1749" s="92"/>
      <c r="BT1749" s="92"/>
      <c r="BU1749" s="208"/>
      <c r="BV1749" s="315"/>
    </row>
    <row r="1750" spans="6:74"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315"/>
      <c r="AU1750" s="208"/>
      <c r="AV1750" s="92"/>
      <c r="AW1750" s="92"/>
      <c r="AX1750" s="315"/>
      <c r="AY1750" s="215"/>
      <c r="AZ1750" s="131"/>
      <c r="BA1750" s="131"/>
      <c r="BB1750" s="131"/>
      <c r="BC1750" s="223"/>
      <c r="BD1750" s="223"/>
      <c r="BE1750" s="223"/>
      <c r="BF1750" s="151"/>
      <c r="BG1750" s="151"/>
      <c r="BH1750" s="151"/>
      <c r="BI1750" s="151"/>
      <c r="BJ1750" s="151"/>
      <c r="BK1750" s="151"/>
      <c r="BL1750" s="151"/>
      <c r="BM1750" s="151"/>
      <c r="BN1750" s="208"/>
      <c r="BO1750" s="92"/>
      <c r="BP1750" s="92"/>
      <c r="BQ1750" s="92"/>
      <c r="BR1750" s="92"/>
      <c r="BS1750" s="92"/>
      <c r="BT1750" s="92"/>
      <c r="BU1750" s="208"/>
      <c r="BV1750" s="315"/>
    </row>
    <row r="1751" spans="6:74"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315"/>
      <c r="AU1751" s="208"/>
      <c r="AV1751" s="92"/>
      <c r="AW1751" s="92"/>
      <c r="AX1751" s="315"/>
      <c r="AY1751" s="215"/>
      <c r="AZ1751" s="131"/>
      <c r="BA1751" s="131"/>
      <c r="BB1751" s="131"/>
      <c r="BC1751" s="223"/>
      <c r="BD1751" s="223"/>
      <c r="BE1751" s="223"/>
      <c r="BF1751" s="151"/>
      <c r="BG1751" s="151"/>
      <c r="BH1751" s="151"/>
      <c r="BI1751" s="151"/>
      <c r="BJ1751" s="151"/>
      <c r="BK1751" s="151"/>
      <c r="BL1751" s="151"/>
      <c r="BM1751" s="151"/>
      <c r="BN1751" s="208"/>
      <c r="BO1751" s="92"/>
      <c r="BP1751" s="92"/>
      <c r="BQ1751" s="92"/>
      <c r="BR1751" s="92"/>
      <c r="BS1751" s="92"/>
      <c r="BT1751" s="92"/>
      <c r="BU1751" s="208"/>
      <c r="BV1751" s="315"/>
    </row>
    <row r="1752" spans="6:74"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315"/>
      <c r="AU1752" s="208"/>
      <c r="AV1752" s="92"/>
      <c r="AW1752" s="92"/>
      <c r="AX1752" s="315"/>
      <c r="AY1752" s="215"/>
      <c r="AZ1752" s="131"/>
      <c r="BA1752" s="131"/>
      <c r="BB1752" s="131"/>
      <c r="BC1752" s="223"/>
      <c r="BD1752" s="223"/>
      <c r="BE1752" s="223"/>
      <c r="BF1752" s="151"/>
      <c r="BG1752" s="151"/>
      <c r="BH1752" s="151"/>
      <c r="BI1752" s="151"/>
      <c r="BJ1752" s="151"/>
      <c r="BK1752" s="151"/>
      <c r="BL1752" s="151"/>
      <c r="BM1752" s="151"/>
      <c r="BN1752" s="208"/>
      <c r="BO1752" s="92"/>
      <c r="BP1752" s="92"/>
      <c r="BQ1752" s="92"/>
      <c r="BR1752" s="92"/>
      <c r="BS1752" s="92"/>
      <c r="BT1752" s="92"/>
      <c r="BU1752" s="208"/>
      <c r="BV1752" s="315"/>
    </row>
    <row r="1753" spans="6:74"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315"/>
      <c r="AU1753" s="208"/>
      <c r="AV1753" s="92"/>
      <c r="AW1753" s="92"/>
      <c r="AX1753" s="315"/>
      <c r="AY1753" s="215"/>
      <c r="AZ1753" s="131"/>
      <c r="BA1753" s="131"/>
      <c r="BB1753" s="131"/>
      <c r="BC1753" s="223"/>
      <c r="BD1753" s="223"/>
      <c r="BE1753" s="223"/>
      <c r="BF1753" s="151"/>
      <c r="BG1753" s="151"/>
      <c r="BH1753" s="151"/>
      <c r="BI1753" s="151"/>
      <c r="BJ1753" s="151"/>
      <c r="BK1753" s="151"/>
      <c r="BL1753" s="151"/>
      <c r="BM1753" s="151"/>
      <c r="BN1753" s="208"/>
      <c r="BO1753" s="92"/>
      <c r="BP1753" s="92"/>
      <c r="BQ1753" s="92"/>
      <c r="BR1753" s="92"/>
      <c r="BS1753" s="92"/>
      <c r="BT1753" s="92"/>
      <c r="BU1753" s="208"/>
      <c r="BV1753" s="315"/>
    </row>
    <row r="1754" spans="6:74"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315"/>
      <c r="AU1754" s="208"/>
      <c r="AV1754" s="92"/>
      <c r="AW1754" s="92"/>
      <c r="AX1754" s="315"/>
      <c r="AY1754" s="215"/>
      <c r="AZ1754" s="131"/>
      <c r="BA1754" s="131"/>
      <c r="BB1754" s="131"/>
      <c r="BC1754" s="223"/>
      <c r="BD1754" s="223"/>
      <c r="BE1754" s="223"/>
      <c r="BF1754" s="151"/>
      <c r="BG1754" s="151"/>
      <c r="BH1754" s="151"/>
      <c r="BI1754" s="151"/>
      <c r="BJ1754" s="151"/>
      <c r="BK1754" s="151"/>
      <c r="BL1754" s="151"/>
      <c r="BM1754" s="151"/>
      <c r="BN1754" s="208"/>
      <c r="BO1754" s="92"/>
      <c r="BP1754" s="92"/>
      <c r="BQ1754" s="92"/>
      <c r="BR1754" s="92"/>
      <c r="BS1754" s="92"/>
      <c r="BT1754" s="92"/>
      <c r="BU1754" s="208"/>
      <c r="BV1754" s="315"/>
    </row>
    <row r="1755" spans="6:74"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315"/>
      <c r="AU1755" s="208"/>
      <c r="AV1755" s="92"/>
      <c r="AW1755" s="92"/>
      <c r="AX1755" s="315"/>
      <c r="AY1755" s="215"/>
      <c r="AZ1755" s="131"/>
      <c r="BA1755" s="131"/>
      <c r="BB1755" s="131"/>
      <c r="BC1755" s="223"/>
      <c r="BD1755" s="223"/>
      <c r="BE1755" s="223"/>
      <c r="BF1755" s="151"/>
      <c r="BG1755" s="151"/>
      <c r="BH1755" s="151"/>
      <c r="BI1755" s="151"/>
      <c r="BJ1755" s="151"/>
      <c r="BK1755" s="151"/>
      <c r="BL1755" s="151"/>
      <c r="BM1755" s="151"/>
      <c r="BN1755" s="208"/>
      <c r="BO1755" s="92"/>
      <c r="BP1755" s="92"/>
      <c r="BQ1755" s="92"/>
      <c r="BR1755" s="92"/>
      <c r="BS1755" s="92"/>
      <c r="BT1755" s="92"/>
      <c r="BU1755" s="208"/>
      <c r="BV1755" s="315"/>
    </row>
    <row r="1756" spans="6:74"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315"/>
      <c r="AU1756" s="208"/>
      <c r="AV1756" s="92"/>
      <c r="AW1756" s="92"/>
      <c r="AX1756" s="315"/>
      <c r="AY1756" s="215"/>
      <c r="AZ1756" s="131"/>
      <c r="BA1756" s="131"/>
      <c r="BB1756" s="131"/>
      <c r="BC1756" s="223"/>
      <c r="BD1756" s="223"/>
      <c r="BE1756" s="223"/>
      <c r="BF1756" s="151"/>
      <c r="BG1756" s="151"/>
      <c r="BH1756" s="151"/>
      <c r="BI1756" s="151"/>
      <c r="BJ1756" s="151"/>
      <c r="BK1756" s="151"/>
      <c r="BL1756" s="151"/>
      <c r="BM1756" s="151"/>
      <c r="BN1756" s="208"/>
      <c r="BO1756" s="92"/>
      <c r="BP1756" s="92"/>
      <c r="BQ1756" s="92"/>
      <c r="BR1756" s="92"/>
      <c r="BS1756" s="92"/>
      <c r="BT1756" s="92"/>
      <c r="BU1756" s="208"/>
      <c r="BV1756" s="315"/>
    </row>
    <row r="1757" spans="6:74"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315"/>
      <c r="AU1757" s="208"/>
      <c r="AV1757" s="92"/>
      <c r="AW1757" s="92"/>
      <c r="AX1757" s="315"/>
      <c r="AY1757" s="215"/>
      <c r="AZ1757" s="131"/>
      <c r="BA1757" s="131"/>
      <c r="BB1757" s="131"/>
      <c r="BC1757" s="223"/>
      <c r="BD1757" s="223"/>
      <c r="BE1757" s="223"/>
      <c r="BF1757" s="151"/>
      <c r="BG1757" s="151"/>
      <c r="BH1757" s="151"/>
      <c r="BI1757" s="151"/>
      <c r="BJ1757" s="151"/>
      <c r="BK1757" s="151"/>
      <c r="BL1757" s="151"/>
      <c r="BM1757" s="151"/>
      <c r="BN1757" s="208"/>
      <c r="BO1757" s="92"/>
      <c r="BP1757" s="92"/>
      <c r="BQ1757" s="92"/>
      <c r="BR1757" s="92"/>
      <c r="BS1757" s="92"/>
      <c r="BT1757" s="92"/>
      <c r="BU1757" s="208"/>
      <c r="BV1757" s="315"/>
    </row>
    <row r="1758" spans="6:74"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315"/>
      <c r="AU1758" s="208"/>
      <c r="AV1758" s="92"/>
      <c r="AW1758" s="92"/>
      <c r="AX1758" s="315"/>
      <c r="AY1758" s="215"/>
      <c r="AZ1758" s="131"/>
      <c r="BA1758" s="131"/>
      <c r="BB1758" s="131"/>
      <c r="BC1758" s="223"/>
      <c r="BD1758" s="223"/>
      <c r="BE1758" s="223"/>
      <c r="BF1758" s="151"/>
      <c r="BG1758" s="151"/>
      <c r="BH1758" s="151"/>
      <c r="BI1758" s="151"/>
      <c r="BJ1758" s="151"/>
      <c r="BK1758" s="151"/>
      <c r="BL1758" s="151"/>
      <c r="BM1758" s="151"/>
      <c r="BN1758" s="208"/>
      <c r="BO1758" s="92"/>
      <c r="BP1758" s="92"/>
      <c r="BQ1758" s="92"/>
      <c r="BR1758" s="92"/>
      <c r="BS1758" s="92"/>
      <c r="BT1758" s="92"/>
      <c r="BU1758" s="208"/>
      <c r="BV1758" s="315"/>
    </row>
    <row r="1759" spans="6:74"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315"/>
      <c r="AU1759" s="208"/>
      <c r="AV1759" s="92"/>
      <c r="AW1759" s="92"/>
      <c r="AX1759" s="315"/>
      <c r="AY1759" s="215"/>
      <c r="AZ1759" s="131"/>
      <c r="BA1759" s="131"/>
      <c r="BB1759" s="131"/>
      <c r="BC1759" s="223"/>
      <c r="BD1759" s="223"/>
      <c r="BE1759" s="223"/>
      <c r="BF1759" s="151"/>
      <c r="BG1759" s="151"/>
      <c r="BH1759" s="151"/>
      <c r="BI1759" s="151"/>
      <c r="BJ1759" s="151"/>
      <c r="BK1759" s="151"/>
      <c r="BL1759" s="151"/>
      <c r="BM1759" s="151"/>
      <c r="BN1759" s="208"/>
      <c r="BO1759" s="92"/>
      <c r="BP1759" s="92"/>
      <c r="BQ1759" s="92"/>
      <c r="BR1759" s="92"/>
      <c r="BS1759" s="92"/>
      <c r="BT1759" s="92"/>
      <c r="BU1759" s="208"/>
      <c r="BV1759" s="315"/>
    </row>
    <row r="1760" spans="6:74"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315"/>
      <c r="AU1760" s="208"/>
      <c r="AV1760" s="92"/>
      <c r="AW1760" s="92"/>
      <c r="AX1760" s="315"/>
      <c r="AY1760" s="215"/>
      <c r="AZ1760" s="131"/>
      <c r="BA1760" s="131"/>
      <c r="BB1760" s="131"/>
      <c r="BC1760" s="223"/>
      <c r="BD1760" s="223"/>
      <c r="BE1760" s="223"/>
      <c r="BF1760" s="151"/>
      <c r="BG1760" s="151"/>
      <c r="BH1760" s="151"/>
      <c r="BI1760" s="151"/>
      <c r="BJ1760" s="151"/>
      <c r="BK1760" s="151"/>
      <c r="BL1760" s="151"/>
      <c r="BM1760" s="151"/>
      <c r="BN1760" s="208"/>
      <c r="BO1760" s="92"/>
      <c r="BP1760" s="92"/>
      <c r="BQ1760" s="92"/>
      <c r="BR1760" s="92"/>
      <c r="BS1760" s="92"/>
      <c r="BT1760" s="92"/>
      <c r="BU1760" s="208"/>
      <c r="BV1760" s="315"/>
    </row>
    <row r="1761" spans="6:74"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315"/>
      <c r="AU1761" s="208"/>
      <c r="AV1761" s="92"/>
      <c r="AW1761" s="92"/>
      <c r="AX1761" s="315"/>
      <c r="AY1761" s="215"/>
      <c r="AZ1761" s="131"/>
      <c r="BA1761" s="131"/>
      <c r="BB1761" s="131"/>
      <c r="BC1761" s="223"/>
      <c r="BD1761" s="223"/>
      <c r="BE1761" s="223"/>
      <c r="BF1761" s="151"/>
      <c r="BG1761" s="151"/>
      <c r="BH1761" s="151"/>
      <c r="BI1761" s="151"/>
      <c r="BJ1761" s="151"/>
      <c r="BK1761" s="151"/>
      <c r="BL1761" s="151"/>
      <c r="BM1761" s="151"/>
      <c r="BN1761" s="208"/>
      <c r="BO1761" s="92"/>
      <c r="BP1761" s="92"/>
      <c r="BQ1761" s="92"/>
      <c r="BR1761" s="92"/>
      <c r="BS1761" s="92"/>
      <c r="BT1761" s="92"/>
      <c r="BU1761" s="208"/>
      <c r="BV1761" s="315"/>
    </row>
    <row r="1762" spans="6:74"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315"/>
      <c r="AU1762" s="208"/>
      <c r="AV1762" s="92"/>
      <c r="AW1762" s="92"/>
      <c r="AX1762" s="315"/>
      <c r="AY1762" s="215"/>
      <c r="AZ1762" s="131"/>
      <c r="BA1762" s="131"/>
      <c r="BB1762" s="131"/>
      <c r="BC1762" s="223"/>
      <c r="BD1762" s="223"/>
      <c r="BE1762" s="223"/>
      <c r="BF1762" s="151"/>
      <c r="BG1762" s="151"/>
      <c r="BH1762" s="151"/>
      <c r="BI1762" s="151"/>
      <c r="BJ1762" s="151"/>
      <c r="BK1762" s="151"/>
      <c r="BL1762" s="151"/>
      <c r="BM1762" s="151"/>
      <c r="BN1762" s="208"/>
      <c r="BO1762" s="92"/>
      <c r="BP1762" s="92"/>
      <c r="BQ1762" s="92"/>
      <c r="BR1762" s="92"/>
      <c r="BS1762" s="92"/>
      <c r="BT1762" s="92"/>
      <c r="BU1762" s="208"/>
      <c r="BV1762" s="315"/>
    </row>
    <row r="1763" spans="6:74"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315"/>
      <c r="AU1763" s="208"/>
      <c r="AV1763" s="92"/>
      <c r="AW1763" s="92"/>
      <c r="AX1763" s="315"/>
      <c r="AY1763" s="215"/>
      <c r="AZ1763" s="131"/>
      <c r="BA1763" s="131"/>
      <c r="BB1763" s="131"/>
      <c r="BC1763" s="223"/>
      <c r="BD1763" s="223"/>
      <c r="BE1763" s="223"/>
      <c r="BF1763" s="151"/>
      <c r="BG1763" s="151"/>
      <c r="BH1763" s="151"/>
      <c r="BI1763" s="151"/>
      <c r="BJ1763" s="151"/>
      <c r="BK1763" s="151"/>
      <c r="BL1763" s="151"/>
      <c r="BM1763" s="151"/>
      <c r="BN1763" s="208"/>
      <c r="BO1763" s="92"/>
      <c r="BP1763" s="92"/>
      <c r="BQ1763" s="92"/>
      <c r="BR1763" s="92"/>
      <c r="BS1763" s="92"/>
      <c r="BT1763" s="92"/>
      <c r="BU1763" s="208"/>
      <c r="BV1763" s="315"/>
    </row>
    <row r="1764" spans="6:74"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315"/>
      <c r="AU1764" s="208"/>
      <c r="AV1764" s="92"/>
      <c r="AW1764" s="92"/>
      <c r="AX1764" s="315"/>
      <c r="AY1764" s="215"/>
      <c r="AZ1764" s="131"/>
      <c r="BA1764" s="131"/>
      <c r="BB1764" s="131"/>
      <c r="BC1764" s="223"/>
      <c r="BD1764" s="223"/>
      <c r="BE1764" s="223"/>
      <c r="BF1764" s="151"/>
      <c r="BG1764" s="151"/>
      <c r="BH1764" s="151"/>
      <c r="BI1764" s="151"/>
      <c r="BJ1764" s="151"/>
      <c r="BK1764" s="151"/>
      <c r="BL1764" s="151"/>
      <c r="BM1764" s="151"/>
      <c r="BN1764" s="208"/>
      <c r="BO1764" s="92"/>
      <c r="BP1764" s="92"/>
      <c r="BQ1764" s="92"/>
      <c r="BR1764" s="92"/>
      <c r="BS1764" s="92"/>
      <c r="BT1764" s="92"/>
      <c r="BU1764" s="208"/>
      <c r="BV1764" s="315"/>
    </row>
    <row r="1765" spans="6:74"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315"/>
      <c r="AU1765" s="208"/>
      <c r="AV1765" s="92"/>
      <c r="AW1765" s="92"/>
      <c r="AX1765" s="315"/>
      <c r="AY1765" s="215"/>
      <c r="AZ1765" s="131"/>
      <c r="BA1765" s="131"/>
      <c r="BB1765" s="131"/>
      <c r="BC1765" s="223"/>
      <c r="BD1765" s="223"/>
      <c r="BE1765" s="223"/>
      <c r="BF1765" s="151"/>
      <c r="BG1765" s="151"/>
      <c r="BH1765" s="151"/>
      <c r="BI1765" s="151"/>
      <c r="BJ1765" s="151"/>
      <c r="BK1765" s="151"/>
      <c r="BL1765" s="151"/>
      <c r="BM1765" s="151"/>
      <c r="BN1765" s="208"/>
      <c r="BO1765" s="92"/>
      <c r="BP1765" s="92"/>
      <c r="BQ1765" s="92"/>
      <c r="BR1765" s="92"/>
      <c r="BS1765" s="92"/>
      <c r="BT1765" s="92"/>
      <c r="BU1765" s="208"/>
      <c r="BV1765" s="315"/>
    </row>
    <row r="1766" spans="6:74"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315"/>
      <c r="AU1766" s="208"/>
      <c r="AV1766" s="92"/>
      <c r="AW1766" s="92"/>
      <c r="AX1766" s="315"/>
      <c r="AY1766" s="215"/>
      <c r="AZ1766" s="131"/>
      <c r="BA1766" s="131"/>
      <c r="BB1766" s="131"/>
      <c r="BC1766" s="223"/>
      <c r="BD1766" s="223"/>
      <c r="BE1766" s="223"/>
      <c r="BF1766" s="151"/>
      <c r="BG1766" s="151"/>
      <c r="BH1766" s="151"/>
      <c r="BI1766" s="151"/>
      <c r="BJ1766" s="151"/>
      <c r="BK1766" s="151"/>
      <c r="BL1766" s="151"/>
      <c r="BM1766" s="151"/>
      <c r="BN1766" s="208"/>
      <c r="BO1766" s="92"/>
      <c r="BP1766" s="92"/>
      <c r="BQ1766" s="92"/>
      <c r="BR1766" s="92"/>
      <c r="BS1766" s="92"/>
      <c r="BT1766" s="92"/>
      <c r="BU1766" s="208"/>
      <c r="BV1766" s="315"/>
    </row>
    <row r="1767" spans="6:74"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315"/>
      <c r="AU1767" s="208"/>
      <c r="AV1767" s="92"/>
      <c r="AW1767" s="92"/>
      <c r="AX1767" s="315"/>
      <c r="AY1767" s="215"/>
      <c r="AZ1767" s="131"/>
      <c r="BA1767" s="131"/>
      <c r="BB1767" s="131"/>
      <c r="BC1767" s="223"/>
      <c r="BD1767" s="223"/>
      <c r="BE1767" s="223"/>
      <c r="BF1767" s="151"/>
      <c r="BG1767" s="151"/>
      <c r="BH1767" s="151"/>
      <c r="BI1767" s="151"/>
      <c r="BJ1767" s="151"/>
      <c r="BK1767" s="151"/>
      <c r="BL1767" s="151"/>
      <c r="BM1767" s="151"/>
      <c r="BN1767" s="208"/>
      <c r="BO1767" s="92"/>
      <c r="BP1767" s="92"/>
      <c r="BQ1767" s="92"/>
      <c r="BR1767" s="92"/>
      <c r="BS1767" s="92"/>
      <c r="BT1767" s="92"/>
      <c r="BU1767" s="208"/>
      <c r="BV1767" s="315"/>
    </row>
    <row r="1768" spans="6:74"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315"/>
      <c r="AU1768" s="208"/>
      <c r="AV1768" s="92"/>
      <c r="AW1768" s="92"/>
      <c r="AX1768" s="315"/>
      <c r="AY1768" s="215"/>
      <c r="AZ1768" s="131"/>
      <c r="BA1768" s="131"/>
      <c r="BB1768" s="131"/>
      <c r="BC1768" s="223"/>
      <c r="BD1768" s="223"/>
      <c r="BE1768" s="223"/>
      <c r="BF1768" s="151"/>
      <c r="BG1768" s="151"/>
      <c r="BH1768" s="151"/>
      <c r="BI1768" s="151"/>
      <c r="BJ1768" s="151"/>
      <c r="BK1768" s="151"/>
      <c r="BL1768" s="151"/>
      <c r="BM1768" s="151"/>
      <c r="BN1768" s="208"/>
      <c r="BO1768" s="92"/>
      <c r="BP1768" s="92"/>
      <c r="BQ1768" s="92"/>
      <c r="BR1768" s="92"/>
      <c r="BS1768" s="92"/>
      <c r="BT1768" s="92"/>
      <c r="BU1768" s="208"/>
      <c r="BV1768" s="315"/>
    </row>
    <row r="1769" spans="6:74"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315"/>
      <c r="AU1769" s="208"/>
      <c r="AV1769" s="92"/>
      <c r="AW1769" s="92"/>
      <c r="AX1769" s="315"/>
      <c r="AY1769" s="215"/>
      <c r="AZ1769" s="131"/>
      <c r="BA1769" s="131"/>
      <c r="BB1769" s="131"/>
      <c r="BC1769" s="223"/>
      <c r="BD1769" s="223"/>
      <c r="BE1769" s="223"/>
      <c r="BF1769" s="151"/>
      <c r="BG1769" s="151"/>
      <c r="BH1769" s="151"/>
      <c r="BI1769" s="151"/>
      <c r="BJ1769" s="151"/>
      <c r="BK1769" s="151"/>
      <c r="BL1769" s="151"/>
      <c r="BM1769" s="151"/>
      <c r="BN1769" s="208"/>
      <c r="BO1769" s="92"/>
      <c r="BP1769" s="92"/>
      <c r="BQ1769" s="92"/>
      <c r="BR1769" s="92"/>
      <c r="BS1769" s="92"/>
      <c r="BT1769" s="92"/>
      <c r="BU1769" s="208"/>
      <c r="BV1769" s="315"/>
    </row>
    <row r="1770" spans="6:74"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315"/>
      <c r="AU1770" s="208"/>
      <c r="AV1770" s="92"/>
      <c r="AW1770" s="92"/>
      <c r="AX1770" s="315"/>
      <c r="AY1770" s="215"/>
      <c r="AZ1770" s="131"/>
      <c r="BA1770" s="131"/>
      <c r="BB1770" s="131"/>
      <c r="BC1770" s="223"/>
      <c r="BD1770" s="223"/>
      <c r="BE1770" s="223"/>
      <c r="BF1770" s="151"/>
      <c r="BG1770" s="151"/>
      <c r="BH1770" s="151"/>
      <c r="BI1770" s="151"/>
      <c r="BJ1770" s="151"/>
      <c r="BK1770" s="151"/>
      <c r="BL1770" s="151"/>
      <c r="BM1770" s="151"/>
      <c r="BN1770" s="208"/>
      <c r="BO1770" s="92"/>
      <c r="BP1770" s="92"/>
      <c r="BQ1770" s="92"/>
      <c r="BR1770" s="92"/>
      <c r="BS1770" s="92"/>
      <c r="BT1770" s="92"/>
      <c r="BU1770" s="208"/>
      <c r="BV1770" s="315"/>
    </row>
    <row r="1771" spans="6:74"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315"/>
      <c r="AU1771" s="208"/>
      <c r="AV1771" s="92"/>
      <c r="AW1771" s="92"/>
      <c r="AX1771" s="315"/>
      <c r="AY1771" s="215"/>
      <c r="AZ1771" s="131"/>
      <c r="BA1771" s="131"/>
      <c r="BB1771" s="131"/>
      <c r="BC1771" s="223"/>
      <c r="BD1771" s="223"/>
      <c r="BE1771" s="223"/>
      <c r="BF1771" s="151"/>
      <c r="BG1771" s="151"/>
      <c r="BH1771" s="151"/>
      <c r="BI1771" s="151"/>
      <c r="BJ1771" s="151"/>
      <c r="BK1771" s="151"/>
      <c r="BL1771" s="151"/>
      <c r="BM1771" s="151"/>
      <c r="BN1771" s="208"/>
      <c r="BO1771" s="92"/>
      <c r="BP1771" s="92"/>
      <c r="BQ1771" s="92"/>
      <c r="BR1771" s="92"/>
      <c r="BS1771" s="92"/>
      <c r="BT1771" s="92"/>
      <c r="BU1771" s="208"/>
      <c r="BV1771" s="315"/>
    </row>
    <row r="1772" spans="6:74"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315"/>
      <c r="AU1772" s="208"/>
      <c r="AV1772" s="92"/>
      <c r="AW1772" s="92"/>
      <c r="AX1772" s="315"/>
      <c r="AY1772" s="215"/>
      <c r="AZ1772" s="131"/>
      <c r="BA1772" s="131"/>
      <c r="BB1772" s="131"/>
      <c r="BC1772" s="223"/>
      <c r="BD1772" s="223"/>
      <c r="BE1772" s="223"/>
      <c r="BF1772" s="151"/>
      <c r="BG1772" s="151"/>
      <c r="BH1772" s="151"/>
      <c r="BI1772" s="151"/>
      <c r="BJ1772" s="151"/>
      <c r="BK1772" s="151"/>
      <c r="BL1772" s="151"/>
      <c r="BM1772" s="151"/>
      <c r="BN1772" s="208"/>
      <c r="BO1772" s="92"/>
      <c r="BP1772" s="92"/>
      <c r="BQ1772" s="92"/>
      <c r="BR1772" s="92"/>
      <c r="BS1772" s="92"/>
      <c r="BT1772" s="92"/>
      <c r="BU1772" s="208"/>
      <c r="BV1772" s="315"/>
    </row>
    <row r="1773" spans="6:74"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315"/>
      <c r="AU1773" s="208"/>
      <c r="AV1773" s="92"/>
      <c r="AW1773" s="92"/>
      <c r="AX1773" s="315"/>
      <c r="AY1773" s="215"/>
      <c r="AZ1773" s="131"/>
      <c r="BA1773" s="131"/>
      <c r="BB1773" s="131"/>
      <c r="BC1773" s="223"/>
      <c r="BD1773" s="223"/>
      <c r="BE1773" s="223"/>
      <c r="BF1773" s="151"/>
      <c r="BG1773" s="151"/>
      <c r="BH1773" s="151"/>
      <c r="BI1773" s="151"/>
      <c r="BJ1773" s="151"/>
      <c r="BK1773" s="151"/>
      <c r="BL1773" s="151"/>
      <c r="BM1773" s="151"/>
      <c r="BN1773" s="208"/>
      <c r="BO1773" s="92"/>
      <c r="BP1773" s="92"/>
      <c r="BQ1773" s="92"/>
      <c r="BR1773" s="92"/>
      <c r="BS1773" s="92"/>
      <c r="BT1773" s="92"/>
      <c r="BU1773" s="208"/>
      <c r="BV1773" s="315"/>
    </row>
    <row r="1774" spans="6:74"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315"/>
      <c r="AU1774" s="208"/>
      <c r="AV1774" s="92"/>
      <c r="AW1774" s="92"/>
      <c r="AX1774" s="315"/>
      <c r="AY1774" s="215"/>
      <c r="AZ1774" s="131"/>
      <c r="BA1774" s="131"/>
      <c r="BB1774" s="131"/>
      <c r="BC1774" s="223"/>
      <c r="BD1774" s="223"/>
      <c r="BE1774" s="223"/>
      <c r="BF1774" s="151"/>
      <c r="BG1774" s="151"/>
      <c r="BH1774" s="151"/>
      <c r="BI1774" s="151"/>
      <c r="BJ1774" s="151"/>
      <c r="BK1774" s="151"/>
      <c r="BL1774" s="151"/>
      <c r="BM1774" s="151"/>
      <c r="BN1774" s="208"/>
      <c r="BO1774" s="92"/>
      <c r="BP1774" s="92"/>
      <c r="BQ1774" s="92"/>
      <c r="BR1774" s="92"/>
      <c r="BS1774" s="92"/>
      <c r="BT1774" s="92"/>
      <c r="BU1774" s="208"/>
      <c r="BV1774" s="315"/>
    </row>
    <row r="1775" spans="6:74"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315"/>
      <c r="AU1775" s="208"/>
      <c r="AV1775" s="92"/>
      <c r="AW1775" s="92"/>
      <c r="AX1775" s="315"/>
      <c r="AY1775" s="215"/>
      <c r="AZ1775" s="131"/>
      <c r="BA1775" s="131"/>
      <c r="BB1775" s="131"/>
      <c r="BC1775" s="223"/>
      <c r="BD1775" s="223"/>
      <c r="BE1775" s="223"/>
      <c r="BF1775" s="151"/>
      <c r="BG1775" s="151"/>
      <c r="BH1775" s="151"/>
      <c r="BI1775" s="151"/>
      <c r="BJ1775" s="151"/>
      <c r="BK1775" s="151"/>
      <c r="BL1775" s="151"/>
      <c r="BM1775" s="151"/>
      <c r="BN1775" s="208"/>
      <c r="BO1775" s="92"/>
      <c r="BP1775" s="92"/>
      <c r="BQ1775" s="92"/>
      <c r="BR1775" s="92"/>
      <c r="BS1775" s="92"/>
      <c r="BT1775" s="92"/>
      <c r="BU1775" s="208"/>
      <c r="BV1775" s="315"/>
    </row>
    <row r="1776" spans="6:74"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315"/>
      <c r="AU1776" s="208"/>
      <c r="AV1776" s="92"/>
      <c r="AW1776" s="92"/>
      <c r="AX1776" s="315"/>
      <c r="AY1776" s="215"/>
      <c r="AZ1776" s="131"/>
      <c r="BA1776" s="131"/>
      <c r="BB1776" s="131"/>
      <c r="BC1776" s="223"/>
      <c r="BD1776" s="223"/>
      <c r="BE1776" s="223"/>
      <c r="BF1776" s="151"/>
      <c r="BG1776" s="151"/>
      <c r="BH1776" s="151"/>
      <c r="BI1776" s="151"/>
      <c r="BJ1776" s="151"/>
      <c r="BK1776" s="151"/>
      <c r="BL1776" s="151"/>
      <c r="BM1776" s="151"/>
      <c r="BN1776" s="208"/>
      <c r="BO1776" s="92"/>
      <c r="BP1776" s="92"/>
      <c r="BQ1776" s="92"/>
      <c r="BR1776" s="92"/>
      <c r="BS1776" s="92"/>
      <c r="BT1776" s="92"/>
      <c r="BU1776" s="208"/>
      <c r="BV1776" s="315"/>
    </row>
    <row r="1777" spans="6:74"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315"/>
      <c r="AU1777" s="208"/>
      <c r="AV1777" s="92"/>
      <c r="AW1777" s="92"/>
      <c r="AX1777" s="315"/>
      <c r="AY1777" s="215"/>
      <c r="AZ1777" s="131"/>
      <c r="BA1777" s="131"/>
      <c r="BB1777" s="131"/>
      <c r="BC1777" s="223"/>
      <c r="BD1777" s="223"/>
      <c r="BE1777" s="223"/>
      <c r="BF1777" s="151"/>
      <c r="BG1777" s="151"/>
      <c r="BH1777" s="151"/>
      <c r="BI1777" s="151"/>
      <c r="BJ1777" s="151"/>
      <c r="BK1777" s="151"/>
      <c r="BL1777" s="151"/>
      <c r="BM1777" s="151"/>
      <c r="BN1777" s="208"/>
      <c r="BO1777" s="92"/>
      <c r="BP1777" s="92"/>
      <c r="BQ1777" s="92"/>
      <c r="BR1777" s="92"/>
      <c r="BS1777" s="92"/>
      <c r="BT1777" s="92"/>
      <c r="BU1777" s="208"/>
      <c r="BV1777" s="315"/>
    </row>
    <row r="1778" spans="6:74"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315"/>
      <c r="AU1778" s="208"/>
      <c r="AV1778" s="92"/>
      <c r="AW1778" s="92"/>
      <c r="AX1778" s="315"/>
      <c r="AY1778" s="215"/>
      <c r="AZ1778" s="131"/>
      <c r="BA1778" s="131"/>
      <c r="BB1778" s="131"/>
      <c r="BC1778" s="223"/>
      <c r="BD1778" s="223"/>
      <c r="BE1778" s="223"/>
      <c r="BF1778" s="151"/>
      <c r="BG1778" s="151"/>
      <c r="BH1778" s="151"/>
      <c r="BI1778" s="151"/>
      <c r="BJ1778" s="151"/>
      <c r="BK1778" s="151"/>
      <c r="BL1778" s="151"/>
      <c r="BM1778" s="151"/>
      <c r="BN1778" s="208"/>
      <c r="BO1778" s="92"/>
      <c r="BP1778" s="92"/>
      <c r="BQ1778" s="92"/>
      <c r="BR1778" s="92"/>
      <c r="BS1778" s="92"/>
      <c r="BT1778" s="92"/>
      <c r="BU1778" s="208"/>
      <c r="BV1778" s="315"/>
    </row>
    <row r="1779" spans="6:74"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315"/>
      <c r="AU1779" s="208"/>
      <c r="AV1779" s="92"/>
      <c r="AW1779" s="92"/>
      <c r="AX1779" s="315"/>
      <c r="AY1779" s="215"/>
      <c r="AZ1779" s="131"/>
      <c r="BA1779" s="131"/>
      <c r="BB1779" s="131"/>
      <c r="BC1779" s="223"/>
      <c r="BD1779" s="223"/>
      <c r="BE1779" s="223"/>
      <c r="BF1779" s="151"/>
      <c r="BG1779" s="151"/>
      <c r="BH1779" s="151"/>
      <c r="BI1779" s="151"/>
      <c r="BJ1779" s="151"/>
      <c r="BK1779" s="151"/>
      <c r="BL1779" s="151"/>
      <c r="BM1779" s="151"/>
      <c r="BN1779" s="208"/>
      <c r="BO1779" s="92"/>
      <c r="BP1779" s="92"/>
      <c r="BQ1779" s="92"/>
      <c r="BR1779" s="92"/>
      <c r="BS1779" s="92"/>
      <c r="BT1779" s="92"/>
      <c r="BU1779" s="208"/>
      <c r="BV1779" s="315"/>
    </row>
    <row r="1780" spans="6:74"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315"/>
      <c r="AU1780" s="208"/>
      <c r="AV1780" s="92"/>
      <c r="AW1780" s="92"/>
      <c r="AX1780" s="315"/>
      <c r="AY1780" s="215"/>
      <c r="AZ1780" s="131"/>
      <c r="BA1780" s="131"/>
      <c r="BB1780" s="131"/>
      <c r="BC1780" s="223"/>
      <c r="BD1780" s="223"/>
      <c r="BE1780" s="223"/>
      <c r="BF1780" s="151"/>
      <c r="BG1780" s="151"/>
      <c r="BH1780" s="151"/>
      <c r="BI1780" s="151"/>
      <c r="BJ1780" s="151"/>
      <c r="BK1780" s="151"/>
      <c r="BL1780" s="151"/>
      <c r="BM1780" s="151"/>
      <c r="BN1780" s="208"/>
      <c r="BO1780" s="92"/>
      <c r="BP1780" s="92"/>
      <c r="BQ1780" s="92"/>
      <c r="BR1780" s="92"/>
      <c r="BS1780" s="92"/>
      <c r="BT1780" s="92"/>
      <c r="BU1780" s="208"/>
      <c r="BV1780" s="315"/>
    </row>
    <row r="1781" spans="6:74"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315"/>
      <c r="AU1781" s="208"/>
      <c r="AV1781" s="92"/>
      <c r="AW1781" s="92"/>
      <c r="AX1781" s="315"/>
      <c r="AY1781" s="215"/>
      <c r="AZ1781" s="131"/>
      <c r="BA1781" s="131"/>
      <c r="BB1781" s="131"/>
      <c r="BC1781" s="223"/>
      <c r="BD1781" s="223"/>
      <c r="BE1781" s="223"/>
      <c r="BF1781" s="151"/>
      <c r="BG1781" s="151"/>
      <c r="BH1781" s="151"/>
      <c r="BI1781" s="151"/>
      <c r="BJ1781" s="151"/>
      <c r="BK1781" s="151"/>
      <c r="BL1781" s="151"/>
      <c r="BM1781" s="151"/>
      <c r="BN1781" s="208"/>
      <c r="BO1781" s="92"/>
      <c r="BP1781" s="92"/>
      <c r="BQ1781" s="92"/>
      <c r="BR1781" s="92"/>
      <c r="BS1781" s="92"/>
      <c r="BT1781" s="92"/>
      <c r="BU1781" s="208"/>
      <c r="BV1781" s="315"/>
    </row>
    <row r="1782" spans="6:74"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315"/>
      <c r="AU1782" s="208"/>
      <c r="AV1782" s="92"/>
      <c r="AW1782" s="92"/>
      <c r="AX1782" s="315"/>
      <c r="AY1782" s="215"/>
      <c r="AZ1782" s="131"/>
      <c r="BA1782" s="131"/>
      <c r="BB1782" s="131"/>
      <c r="BC1782" s="223"/>
      <c r="BD1782" s="223"/>
      <c r="BE1782" s="223"/>
      <c r="BF1782" s="151"/>
      <c r="BG1782" s="151"/>
      <c r="BH1782" s="151"/>
      <c r="BI1782" s="151"/>
      <c r="BJ1782" s="151"/>
      <c r="BK1782" s="151"/>
      <c r="BL1782" s="151"/>
      <c r="BM1782" s="151"/>
      <c r="BN1782" s="208"/>
      <c r="BO1782" s="92"/>
      <c r="BP1782" s="92"/>
      <c r="BQ1782" s="92"/>
      <c r="BR1782" s="92"/>
      <c r="BS1782" s="92"/>
      <c r="BT1782" s="92"/>
      <c r="BU1782" s="208"/>
      <c r="BV1782" s="315"/>
    </row>
    <row r="1783" spans="6:74"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315"/>
      <c r="AU1783" s="208"/>
      <c r="AV1783" s="92"/>
      <c r="AW1783" s="92"/>
      <c r="AX1783" s="315"/>
      <c r="AY1783" s="215"/>
      <c r="AZ1783" s="131"/>
      <c r="BA1783" s="131"/>
      <c r="BB1783" s="131"/>
      <c r="BC1783" s="223"/>
      <c r="BD1783" s="223"/>
      <c r="BE1783" s="223"/>
      <c r="BF1783" s="151"/>
      <c r="BG1783" s="151"/>
      <c r="BH1783" s="151"/>
      <c r="BI1783" s="151"/>
      <c r="BJ1783" s="151"/>
      <c r="BK1783" s="151"/>
      <c r="BL1783" s="151"/>
      <c r="BM1783" s="151"/>
      <c r="BN1783" s="208"/>
      <c r="BO1783" s="92"/>
      <c r="BP1783" s="92"/>
      <c r="BQ1783" s="92"/>
      <c r="BR1783" s="92"/>
      <c r="BS1783" s="92"/>
      <c r="BT1783" s="92"/>
      <c r="BU1783" s="208"/>
      <c r="BV1783" s="315"/>
    </row>
    <row r="1784" spans="6:74"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315"/>
      <c r="AU1784" s="208"/>
      <c r="AV1784" s="92"/>
      <c r="AW1784" s="92"/>
      <c r="AX1784" s="315"/>
      <c r="AY1784" s="215"/>
      <c r="AZ1784" s="131"/>
      <c r="BA1784" s="131"/>
      <c r="BB1784" s="131"/>
      <c r="BC1784" s="223"/>
      <c r="BD1784" s="223"/>
      <c r="BE1784" s="223"/>
      <c r="BF1784" s="151"/>
      <c r="BG1784" s="151"/>
      <c r="BH1784" s="151"/>
      <c r="BI1784" s="151"/>
      <c r="BJ1784" s="151"/>
      <c r="BK1784" s="151"/>
      <c r="BL1784" s="151"/>
      <c r="BM1784" s="151"/>
      <c r="BN1784" s="208"/>
      <c r="BO1784" s="92"/>
      <c r="BP1784" s="92"/>
      <c r="BQ1784" s="92"/>
      <c r="BR1784" s="92"/>
      <c r="BS1784" s="92"/>
      <c r="BT1784" s="92"/>
      <c r="BU1784" s="208"/>
      <c r="BV1784" s="315"/>
    </row>
    <row r="1785" spans="6:74"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315"/>
      <c r="AU1785" s="208"/>
      <c r="AV1785" s="92"/>
      <c r="AW1785" s="92"/>
      <c r="AX1785" s="315"/>
      <c r="AY1785" s="215"/>
      <c r="AZ1785" s="131"/>
      <c r="BA1785" s="131"/>
      <c r="BB1785" s="131"/>
      <c r="BC1785" s="223"/>
      <c r="BD1785" s="223"/>
      <c r="BE1785" s="223"/>
      <c r="BF1785" s="151"/>
      <c r="BG1785" s="151"/>
      <c r="BH1785" s="151"/>
      <c r="BI1785" s="151"/>
      <c r="BJ1785" s="151"/>
      <c r="BK1785" s="151"/>
      <c r="BL1785" s="151"/>
      <c r="BM1785" s="151"/>
      <c r="BN1785" s="208"/>
      <c r="BO1785" s="92"/>
      <c r="BP1785" s="92"/>
      <c r="BQ1785" s="92"/>
      <c r="BR1785" s="92"/>
      <c r="BS1785" s="92"/>
      <c r="BT1785" s="92"/>
      <c r="BU1785" s="208"/>
      <c r="BV1785" s="315"/>
    </row>
    <row r="1786" spans="6:74"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315"/>
      <c r="AU1786" s="208"/>
      <c r="AV1786" s="92"/>
      <c r="AW1786" s="92"/>
      <c r="AX1786" s="315"/>
      <c r="AY1786" s="215"/>
      <c r="AZ1786" s="131"/>
      <c r="BA1786" s="131"/>
      <c r="BB1786" s="131"/>
      <c r="BC1786" s="223"/>
      <c r="BD1786" s="223"/>
      <c r="BE1786" s="223"/>
      <c r="BF1786" s="151"/>
      <c r="BG1786" s="151"/>
      <c r="BH1786" s="151"/>
      <c r="BI1786" s="151"/>
      <c r="BJ1786" s="151"/>
      <c r="BK1786" s="151"/>
      <c r="BL1786" s="151"/>
      <c r="BM1786" s="151"/>
      <c r="BN1786" s="208"/>
      <c r="BO1786" s="92"/>
      <c r="BP1786" s="92"/>
      <c r="BQ1786" s="92"/>
      <c r="BR1786" s="92"/>
      <c r="BS1786" s="92"/>
      <c r="BT1786" s="92"/>
      <c r="BU1786" s="208"/>
      <c r="BV1786" s="315"/>
    </row>
    <row r="1787" spans="6:74"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315"/>
      <c r="AU1787" s="208"/>
      <c r="AV1787" s="92"/>
      <c r="AW1787" s="92"/>
      <c r="AX1787" s="315"/>
      <c r="AY1787" s="215"/>
      <c r="AZ1787" s="131"/>
      <c r="BA1787" s="131"/>
      <c r="BB1787" s="131"/>
      <c r="BC1787" s="223"/>
      <c r="BD1787" s="223"/>
      <c r="BE1787" s="223"/>
      <c r="BF1787" s="151"/>
      <c r="BG1787" s="151"/>
      <c r="BH1787" s="151"/>
      <c r="BI1787" s="151"/>
      <c r="BJ1787" s="151"/>
      <c r="BK1787" s="151"/>
      <c r="BL1787" s="151"/>
      <c r="BM1787" s="151"/>
      <c r="BN1787" s="208"/>
      <c r="BO1787" s="92"/>
      <c r="BP1787" s="92"/>
      <c r="BQ1787" s="92"/>
      <c r="BR1787" s="92"/>
      <c r="BS1787" s="92"/>
      <c r="BT1787" s="92"/>
      <c r="BU1787" s="208"/>
      <c r="BV1787" s="315"/>
    </row>
    <row r="1788" spans="6:74"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315"/>
      <c r="AU1788" s="208"/>
      <c r="AV1788" s="92"/>
      <c r="AW1788" s="92"/>
      <c r="AX1788" s="315"/>
      <c r="AY1788" s="215"/>
      <c r="AZ1788" s="131"/>
      <c r="BA1788" s="131"/>
      <c r="BB1788" s="131"/>
      <c r="BC1788" s="223"/>
      <c r="BD1788" s="223"/>
      <c r="BE1788" s="223"/>
      <c r="BF1788" s="151"/>
      <c r="BG1788" s="151"/>
      <c r="BH1788" s="151"/>
      <c r="BI1788" s="151"/>
      <c r="BJ1788" s="151"/>
      <c r="BK1788" s="151"/>
      <c r="BL1788" s="151"/>
      <c r="BM1788" s="151"/>
      <c r="BN1788" s="208"/>
      <c r="BO1788" s="92"/>
      <c r="BP1788" s="92"/>
      <c r="BQ1788" s="92"/>
      <c r="BR1788" s="92"/>
      <c r="BS1788" s="92"/>
      <c r="BT1788" s="92"/>
      <c r="BU1788" s="208"/>
      <c r="BV1788" s="315"/>
    </row>
    <row r="1789" spans="6:74"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315"/>
      <c r="AU1789" s="208"/>
      <c r="AV1789" s="92"/>
      <c r="AW1789" s="92"/>
      <c r="AX1789" s="315"/>
      <c r="AY1789" s="215"/>
      <c r="AZ1789" s="131"/>
      <c r="BA1789" s="131"/>
      <c r="BB1789" s="131"/>
      <c r="BC1789" s="223"/>
      <c r="BD1789" s="223"/>
      <c r="BE1789" s="223"/>
      <c r="BF1789" s="151"/>
      <c r="BG1789" s="151"/>
      <c r="BH1789" s="151"/>
      <c r="BI1789" s="151"/>
      <c r="BJ1789" s="151"/>
      <c r="BK1789" s="151"/>
      <c r="BL1789" s="151"/>
      <c r="BM1789" s="151"/>
      <c r="BN1789" s="208"/>
      <c r="BO1789" s="92"/>
      <c r="BP1789" s="92"/>
      <c r="BQ1789" s="92"/>
      <c r="BR1789" s="92"/>
      <c r="BS1789" s="92"/>
      <c r="BT1789" s="92"/>
      <c r="BU1789" s="208"/>
      <c r="BV1789" s="315"/>
    </row>
    <row r="1790" spans="6:74"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315"/>
      <c r="AU1790" s="208"/>
      <c r="AV1790" s="92"/>
      <c r="AW1790" s="92"/>
      <c r="AX1790" s="315"/>
      <c r="AY1790" s="215"/>
      <c r="AZ1790" s="131"/>
      <c r="BA1790" s="131"/>
      <c r="BB1790" s="131"/>
      <c r="BC1790" s="223"/>
      <c r="BD1790" s="223"/>
      <c r="BE1790" s="223"/>
      <c r="BF1790" s="151"/>
      <c r="BG1790" s="151"/>
      <c r="BH1790" s="151"/>
      <c r="BI1790" s="151"/>
      <c r="BJ1790" s="151"/>
      <c r="BK1790" s="151"/>
      <c r="BL1790" s="151"/>
      <c r="BM1790" s="151"/>
      <c r="BN1790" s="208"/>
      <c r="BO1790" s="92"/>
      <c r="BP1790" s="92"/>
      <c r="BQ1790" s="92"/>
      <c r="BR1790" s="92"/>
      <c r="BS1790" s="92"/>
      <c r="BT1790" s="92"/>
      <c r="BU1790" s="208"/>
      <c r="BV1790" s="315"/>
    </row>
    <row r="1791" spans="6:74"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315"/>
      <c r="AU1791" s="208"/>
      <c r="AV1791" s="92"/>
      <c r="AW1791" s="92"/>
      <c r="AX1791" s="315"/>
      <c r="AY1791" s="215"/>
      <c r="AZ1791" s="131"/>
      <c r="BA1791" s="131"/>
      <c r="BB1791" s="131"/>
      <c r="BC1791" s="223"/>
      <c r="BD1791" s="223"/>
      <c r="BE1791" s="223"/>
      <c r="BF1791" s="151"/>
      <c r="BG1791" s="151"/>
      <c r="BH1791" s="151"/>
      <c r="BI1791" s="151"/>
      <c r="BJ1791" s="151"/>
      <c r="BK1791" s="151"/>
      <c r="BL1791" s="151"/>
      <c r="BM1791" s="151"/>
      <c r="BN1791" s="208"/>
      <c r="BO1791" s="92"/>
      <c r="BP1791" s="92"/>
      <c r="BQ1791" s="92"/>
      <c r="BR1791" s="92"/>
      <c r="BS1791" s="92"/>
      <c r="BT1791" s="92"/>
      <c r="BU1791" s="208"/>
      <c r="BV1791" s="315"/>
    </row>
    <row r="1792" spans="6:74"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315"/>
      <c r="AU1792" s="208"/>
      <c r="AV1792" s="92"/>
      <c r="AW1792" s="92"/>
      <c r="AX1792" s="315"/>
      <c r="AY1792" s="215"/>
      <c r="AZ1792" s="131"/>
      <c r="BA1792" s="131"/>
      <c r="BB1792" s="131"/>
      <c r="BC1792" s="223"/>
      <c r="BD1792" s="223"/>
      <c r="BE1792" s="223"/>
      <c r="BF1792" s="151"/>
      <c r="BG1792" s="151"/>
      <c r="BH1792" s="151"/>
      <c r="BI1792" s="151"/>
      <c r="BJ1792" s="151"/>
      <c r="BK1792" s="151"/>
      <c r="BL1792" s="151"/>
      <c r="BM1792" s="151"/>
      <c r="BN1792" s="208"/>
      <c r="BO1792" s="92"/>
      <c r="BP1792" s="92"/>
      <c r="BQ1792" s="92"/>
      <c r="BR1792" s="92"/>
      <c r="BS1792" s="92"/>
      <c r="BT1792" s="92"/>
      <c r="BU1792" s="208"/>
      <c r="BV1792" s="315"/>
    </row>
    <row r="1793" spans="6:74"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315"/>
      <c r="AU1793" s="208"/>
      <c r="AV1793" s="92"/>
      <c r="AW1793" s="92"/>
      <c r="AX1793" s="315"/>
      <c r="AY1793" s="215"/>
      <c r="AZ1793" s="131"/>
      <c r="BA1793" s="131"/>
      <c r="BB1793" s="131"/>
      <c r="BC1793" s="223"/>
      <c r="BD1793" s="223"/>
      <c r="BE1793" s="223"/>
      <c r="BF1793" s="151"/>
      <c r="BG1793" s="151"/>
      <c r="BH1793" s="151"/>
      <c r="BI1793" s="151"/>
      <c r="BJ1793" s="151"/>
      <c r="BK1793" s="151"/>
      <c r="BL1793" s="151"/>
      <c r="BM1793" s="151"/>
      <c r="BN1793" s="208"/>
      <c r="BO1793" s="92"/>
      <c r="BP1793" s="92"/>
      <c r="BQ1793" s="92"/>
      <c r="BR1793" s="92"/>
      <c r="BS1793" s="92"/>
      <c r="BT1793" s="92"/>
      <c r="BU1793" s="208"/>
      <c r="BV1793" s="315"/>
    </row>
    <row r="1794" spans="6:74"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315"/>
      <c r="AU1794" s="208"/>
      <c r="AV1794" s="92"/>
      <c r="AW1794" s="92"/>
      <c r="AX1794" s="315"/>
      <c r="AY1794" s="215"/>
      <c r="AZ1794" s="131"/>
      <c r="BA1794" s="131"/>
      <c r="BB1794" s="131"/>
      <c r="BC1794" s="223"/>
      <c r="BD1794" s="223"/>
      <c r="BE1794" s="223"/>
      <c r="BF1794" s="151"/>
      <c r="BG1794" s="151"/>
      <c r="BH1794" s="151"/>
      <c r="BI1794" s="151"/>
      <c r="BJ1794" s="151"/>
      <c r="BK1794" s="151"/>
      <c r="BL1794" s="151"/>
      <c r="BM1794" s="151"/>
      <c r="BN1794" s="208"/>
      <c r="BO1794" s="92"/>
      <c r="BP1794" s="92"/>
      <c r="BQ1794" s="92"/>
      <c r="BR1794" s="92"/>
      <c r="BS1794" s="92"/>
      <c r="BT1794" s="92"/>
      <c r="BU1794" s="208"/>
      <c r="BV1794" s="315"/>
    </row>
    <row r="1795" spans="6:74"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315"/>
      <c r="AU1795" s="208"/>
      <c r="AV1795" s="92"/>
      <c r="AW1795" s="92"/>
      <c r="AX1795" s="315"/>
      <c r="AY1795" s="215"/>
      <c r="AZ1795" s="131"/>
      <c r="BA1795" s="131"/>
      <c r="BB1795" s="131"/>
      <c r="BC1795" s="223"/>
      <c r="BD1795" s="223"/>
      <c r="BE1795" s="223"/>
      <c r="BF1795" s="151"/>
      <c r="BG1795" s="151"/>
      <c r="BH1795" s="151"/>
      <c r="BI1795" s="151"/>
      <c r="BJ1795" s="151"/>
      <c r="BK1795" s="151"/>
      <c r="BL1795" s="151"/>
      <c r="BM1795" s="151"/>
      <c r="BN1795" s="208"/>
      <c r="BO1795" s="92"/>
      <c r="BP1795" s="92"/>
      <c r="BQ1795" s="92"/>
      <c r="BR1795" s="92"/>
      <c r="BS1795" s="92"/>
      <c r="BT1795" s="92"/>
      <c r="BU1795" s="208"/>
      <c r="BV1795" s="315"/>
    </row>
    <row r="1796" spans="6:74"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315"/>
      <c r="AU1796" s="208"/>
      <c r="AV1796" s="92"/>
      <c r="AW1796" s="92"/>
      <c r="AX1796" s="315"/>
      <c r="AY1796" s="215"/>
      <c r="AZ1796" s="131"/>
      <c r="BA1796" s="131"/>
      <c r="BB1796" s="131"/>
      <c r="BC1796" s="223"/>
      <c r="BD1796" s="223"/>
      <c r="BE1796" s="223"/>
      <c r="BF1796" s="151"/>
      <c r="BG1796" s="151"/>
      <c r="BH1796" s="151"/>
      <c r="BI1796" s="151"/>
      <c r="BJ1796" s="151"/>
      <c r="BK1796" s="151"/>
      <c r="BL1796" s="151"/>
      <c r="BM1796" s="151"/>
      <c r="BN1796" s="208"/>
      <c r="BO1796" s="92"/>
      <c r="BP1796" s="92"/>
      <c r="BQ1796" s="92"/>
      <c r="BR1796" s="92"/>
      <c r="BS1796" s="92"/>
      <c r="BT1796" s="92"/>
      <c r="BU1796" s="208"/>
      <c r="BV1796" s="315"/>
    </row>
    <row r="1797" spans="6:74"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315"/>
      <c r="AU1797" s="208"/>
      <c r="AV1797" s="92"/>
      <c r="AW1797" s="92"/>
      <c r="AX1797" s="315"/>
      <c r="AY1797" s="215"/>
      <c r="AZ1797" s="131"/>
      <c r="BA1797" s="131"/>
      <c r="BB1797" s="131"/>
      <c r="BC1797" s="223"/>
      <c r="BD1797" s="223"/>
      <c r="BE1797" s="223"/>
      <c r="BF1797" s="151"/>
      <c r="BG1797" s="151"/>
      <c r="BH1797" s="151"/>
      <c r="BI1797" s="151"/>
      <c r="BJ1797" s="151"/>
      <c r="BK1797" s="151"/>
      <c r="BL1797" s="151"/>
      <c r="BM1797" s="151"/>
      <c r="BN1797" s="208"/>
      <c r="BO1797" s="92"/>
      <c r="BP1797" s="92"/>
      <c r="BQ1797" s="92"/>
      <c r="BR1797" s="92"/>
      <c r="BS1797" s="92"/>
      <c r="BT1797" s="92"/>
      <c r="BU1797" s="208"/>
      <c r="BV1797" s="315"/>
    </row>
    <row r="1798" spans="6:74"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315"/>
      <c r="AU1798" s="208"/>
      <c r="AV1798" s="92"/>
      <c r="AW1798" s="92"/>
      <c r="AX1798" s="315"/>
      <c r="AY1798" s="215"/>
      <c r="AZ1798" s="131"/>
      <c r="BA1798" s="131"/>
      <c r="BB1798" s="131"/>
      <c r="BC1798" s="223"/>
      <c r="BD1798" s="223"/>
      <c r="BE1798" s="223"/>
      <c r="BF1798" s="151"/>
      <c r="BG1798" s="151"/>
      <c r="BH1798" s="151"/>
      <c r="BI1798" s="151"/>
      <c r="BJ1798" s="151"/>
      <c r="BK1798" s="151"/>
      <c r="BL1798" s="151"/>
      <c r="BM1798" s="151"/>
      <c r="BN1798" s="208"/>
      <c r="BO1798" s="92"/>
      <c r="BP1798" s="92"/>
      <c r="BQ1798" s="92"/>
      <c r="BR1798" s="92"/>
      <c r="BS1798" s="92"/>
      <c r="BT1798" s="92"/>
      <c r="BU1798" s="208"/>
      <c r="BV1798" s="315"/>
    </row>
    <row r="1799" spans="6:74"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315"/>
      <c r="AU1799" s="208"/>
      <c r="AV1799" s="92"/>
      <c r="AW1799" s="92"/>
      <c r="AX1799" s="315"/>
      <c r="AY1799" s="215"/>
      <c r="AZ1799" s="131"/>
      <c r="BA1799" s="131"/>
      <c r="BB1799" s="131"/>
      <c r="BC1799" s="223"/>
      <c r="BD1799" s="223"/>
      <c r="BE1799" s="223"/>
      <c r="BF1799" s="151"/>
      <c r="BG1799" s="151"/>
      <c r="BH1799" s="151"/>
      <c r="BI1799" s="151"/>
      <c r="BJ1799" s="151"/>
      <c r="BK1799" s="151"/>
      <c r="BL1799" s="151"/>
      <c r="BM1799" s="151"/>
      <c r="BN1799" s="208"/>
      <c r="BO1799" s="92"/>
      <c r="BP1799" s="92"/>
      <c r="BQ1799" s="92"/>
      <c r="BR1799" s="92"/>
      <c r="BS1799" s="92"/>
      <c r="BT1799" s="92"/>
      <c r="BU1799" s="208"/>
      <c r="BV1799" s="315"/>
    </row>
    <row r="1800" spans="6:74"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315"/>
      <c r="AU1800" s="208"/>
      <c r="AV1800" s="92"/>
      <c r="AW1800" s="92"/>
      <c r="AX1800" s="315"/>
      <c r="AY1800" s="215"/>
      <c r="AZ1800" s="131"/>
      <c r="BA1800" s="131"/>
      <c r="BB1800" s="131"/>
      <c r="BC1800" s="223"/>
      <c r="BD1800" s="223"/>
      <c r="BE1800" s="223"/>
      <c r="BF1800" s="151"/>
      <c r="BG1800" s="151"/>
      <c r="BH1800" s="151"/>
      <c r="BI1800" s="151"/>
      <c r="BJ1800" s="151"/>
      <c r="BK1800" s="151"/>
      <c r="BL1800" s="151"/>
      <c r="BM1800" s="151"/>
      <c r="BN1800" s="208"/>
      <c r="BO1800" s="92"/>
      <c r="BP1800" s="92"/>
      <c r="BQ1800" s="92"/>
      <c r="BR1800" s="92"/>
      <c r="BS1800" s="92"/>
      <c r="BT1800" s="92"/>
      <c r="BU1800" s="208"/>
      <c r="BV1800" s="315"/>
    </row>
    <row r="1801" spans="6:74"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315"/>
      <c r="AU1801" s="208"/>
      <c r="AV1801" s="92"/>
      <c r="AW1801" s="92"/>
      <c r="AX1801" s="315"/>
      <c r="AY1801" s="215"/>
      <c r="AZ1801" s="131"/>
      <c r="BA1801" s="131"/>
      <c r="BB1801" s="131"/>
      <c r="BC1801" s="223"/>
      <c r="BD1801" s="223"/>
      <c r="BE1801" s="223"/>
      <c r="BF1801" s="151"/>
      <c r="BG1801" s="151"/>
      <c r="BH1801" s="151"/>
      <c r="BI1801" s="151"/>
      <c r="BJ1801" s="151"/>
      <c r="BK1801" s="151"/>
      <c r="BL1801" s="151"/>
      <c r="BM1801" s="151"/>
      <c r="BN1801" s="208"/>
      <c r="BO1801" s="92"/>
      <c r="BP1801" s="92"/>
      <c r="BQ1801" s="92"/>
      <c r="BR1801" s="92"/>
      <c r="BS1801" s="92"/>
      <c r="BT1801" s="92"/>
      <c r="BU1801" s="208"/>
      <c r="BV1801" s="315"/>
    </row>
    <row r="1802" spans="6:74"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315"/>
      <c r="AU1802" s="208"/>
      <c r="AV1802" s="92"/>
      <c r="AW1802" s="92"/>
      <c r="AX1802" s="315"/>
      <c r="AY1802" s="215"/>
      <c r="AZ1802" s="131"/>
      <c r="BA1802" s="131"/>
      <c r="BB1802" s="131"/>
      <c r="BC1802" s="223"/>
      <c r="BD1802" s="223"/>
      <c r="BE1802" s="223"/>
      <c r="BF1802" s="151"/>
      <c r="BG1802" s="151"/>
      <c r="BH1802" s="151"/>
      <c r="BI1802" s="151"/>
      <c r="BJ1802" s="151"/>
      <c r="BK1802" s="151"/>
      <c r="BL1802" s="151"/>
      <c r="BM1802" s="151"/>
      <c r="BN1802" s="208"/>
      <c r="BO1802" s="92"/>
      <c r="BP1802" s="92"/>
      <c r="BQ1802" s="92"/>
      <c r="BR1802" s="92"/>
      <c r="BS1802" s="92"/>
      <c r="BT1802" s="92"/>
      <c r="BU1802" s="208"/>
      <c r="BV1802" s="315"/>
    </row>
    <row r="1803" spans="6:74"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315"/>
      <c r="AU1803" s="208"/>
      <c r="AV1803" s="92"/>
      <c r="AW1803" s="92"/>
      <c r="AX1803" s="315"/>
      <c r="AY1803" s="215"/>
      <c r="AZ1803" s="131"/>
      <c r="BA1803" s="131"/>
      <c r="BB1803" s="131"/>
      <c r="BC1803" s="223"/>
      <c r="BD1803" s="223"/>
      <c r="BE1803" s="223"/>
      <c r="BF1803" s="151"/>
      <c r="BG1803" s="151"/>
      <c r="BH1803" s="151"/>
      <c r="BI1803" s="151"/>
      <c r="BJ1803" s="151"/>
      <c r="BK1803" s="151"/>
      <c r="BL1803" s="151"/>
      <c r="BM1803" s="151"/>
      <c r="BN1803" s="208"/>
      <c r="BO1803" s="92"/>
      <c r="BP1803" s="92"/>
      <c r="BQ1803" s="92"/>
      <c r="BR1803" s="92"/>
      <c r="BS1803" s="92"/>
      <c r="BT1803" s="92"/>
      <c r="BU1803" s="208"/>
      <c r="BV1803" s="315"/>
    </row>
    <row r="1804" spans="6:74"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315"/>
      <c r="AU1804" s="208"/>
      <c r="AV1804" s="92"/>
      <c r="AW1804" s="92"/>
      <c r="AX1804" s="315"/>
      <c r="AY1804" s="215"/>
      <c r="AZ1804" s="131"/>
      <c r="BA1804" s="131"/>
      <c r="BB1804" s="131"/>
      <c r="BC1804" s="223"/>
      <c r="BD1804" s="223"/>
      <c r="BE1804" s="223"/>
      <c r="BF1804" s="151"/>
      <c r="BG1804" s="151"/>
      <c r="BH1804" s="151"/>
      <c r="BI1804" s="151"/>
      <c r="BJ1804" s="151"/>
      <c r="BK1804" s="151"/>
      <c r="BL1804" s="151"/>
      <c r="BM1804" s="151"/>
      <c r="BN1804" s="208"/>
      <c r="BO1804" s="92"/>
      <c r="BP1804" s="92"/>
      <c r="BQ1804" s="92"/>
      <c r="BR1804" s="92"/>
      <c r="BS1804" s="92"/>
      <c r="BT1804" s="92"/>
      <c r="BU1804" s="208"/>
      <c r="BV1804" s="315"/>
    </row>
    <row r="1805" spans="6:74"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315"/>
      <c r="AU1805" s="208"/>
      <c r="AV1805" s="92"/>
      <c r="AW1805" s="92"/>
      <c r="AX1805" s="315"/>
      <c r="AY1805" s="215"/>
      <c r="AZ1805" s="131"/>
      <c r="BA1805" s="131"/>
      <c r="BB1805" s="131"/>
      <c r="BC1805" s="223"/>
      <c r="BD1805" s="223"/>
      <c r="BE1805" s="223"/>
      <c r="BF1805" s="151"/>
      <c r="BG1805" s="151"/>
      <c r="BH1805" s="151"/>
      <c r="BI1805" s="151"/>
      <c r="BJ1805" s="151"/>
      <c r="BK1805" s="151"/>
      <c r="BL1805" s="151"/>
      <c r="BM1805" s="151"/>
      <c r="BN1805" s="208"/>
      <c r="BO1805" s="92"/>
      <c r="BP1805" s="92"/>
      <c r="BQ1805" s="92"/>
      <c r="BR1805" s="92"/>
      <c r="BS1805" s="92"/>
      <c r="BT1805" s="92"/>
      <c r="BU1805" s="208"/>
      <c r="BV1805" s="315"/>
    </row>
    <row r="1806" spans="6:74"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315"/>
      <c r="AU1806" s="208"/>
      <c r="AV1806" s="92"/>
      <c r="AW1806" s="92"/>
      <c r="AX1806" s="315"/>
      <c r="AY1806" s="215"/>
      <c r="AZ1806" s="131"/>
      <c r="BA1806" s="131"/>
      <c r="BB1806" s="131"/>
      <c r="BC1806" s="223"/>
      <c r="BD1806" s="223"/>
      <c r="BE1806" s="223"/>
      <c r="BF1806" s="151"/>
      <c r="BG1806" s="151"/>
      <c r="BH1806" s="151"/>
      <c r="BI1806" s="151"/>
      <c r="BJ1806" s="151"/>
      <c r="BK1806" s="151"/>
      <c r="BL1806" s="151"/>
      <c r="BM1806" s="151"/>
      <c r="BN1806" s="208"/>
      <c r="BO1806" s="92"/>
      <c r="BP1806" s="92"/>
      <c r="BQ1806" s="92"/>
      <c r="BR1806" s="92"/>
      <c r="BS1806" s="92"/>
      <c r="BT1806" s="92"/>
      <c r="BU1806" s="208"/>
      <c r="BV1806" s="315"/>
    </row>
    <row r="1807" spans="6:74"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315"/>
      <c r="AU1807" s="208"/>
      <c r="AV1807" s="92"/>
      <c r="AW1807" s="92"/>
      <c r="AX1807" s="315"/>
      <c r="AY1807" s="215"/>
      <c r="AZ1807" s="131"/>
      <c r="BA1807" s="131"/>
      <c r="BB1807" s="131"/>
      <c r="BC1807" s="223"/>
      <c r="BD1807" s="223"/>
      <c r="BE1807" s="223"/>
      <c r="BF1807" s="151"/>
      <c r="BG1807" s="151"/>
      <c r="BH1807" s="151"/>
      <c r="BI1807" s="151"/>
      <c r="BJ1807" s="151"/>
      <c r="BK1807" s="151"/>
      <c r="BL1807" s="151"/>
      <c r="BM1807" s="151"/>
      <c r="BN1807" s="208"/>
      <c r="BO1807" s="92"/>
      <c r="BP1807" s="92"/>
      <c r="BQ1807" s="92"/>
      <c r="BR1807" s="92"/>
      <c r="BS1807" s="92"/>
      <c r="BT1807" s="92"/>
      <c r="BU1807" s="208"/>
      <c r="BV1807" s="315"/>
    </row>
    <row r="1808" spans="6:74"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315"/>
      <c r="AU1808" s="208"/>
      <c r="AV1808" s="92"/>
      <c r="AW1808" s="92"/>
      <c r="AX1808" s="315"/>
      <c r="AY1808" s="215"/>
      <c r="AZ1808" s="131"/>
      <c r="BA1808" s="131"/>
      <c r="BB1808" s="131"/>
      <c r="BC1808" s="223"/>
      <c r="BD1808" s="223"/>
      <c r="BE1808" s="223"/>
      <c r="BF1808" s="151"/>
      <c r="BG1808" s="151"/>
      <c r="BH1808" s="151"/>
      <c r="BI1808" s="151"/>
      <c r="BJ1808" s="151"/>
      <c r="BK1808" s="151"/>
      <c r="BL1808" s="151"/>
      <c r="BM1808" s="151"/>
      <c r="BN1808" s="208"/>
      <c r="BO1808" s="92"/>
      <c r="BP1808" s="92"/>
      <c r="BQ1808" s="92"/>
      <c r="BR1808" s="92"/>
      <c r="BS1808" s="92"/>
      <c r="BT1808" s="92"/>
      <c r="BU1808" s="208"/>
      <c r="BV1808" s="315"/>
    </row>
    <row r="1809" spans="6:74"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315"/>
      <c r="AU1809" s="208"/>
      <c r="AV1809" s="92"/>
      <c r="AW1809" s="92"/>
      <c r="AX1809" s="315"/>
      <c r="AY1809" s="215"/>
      <c r="AZ1809" s="131"/>
      <c r="BA1809" s="131"/>
      <c r="BB1809" s="131"/>
      <c r="BC1809" s="223"/>
      <c r="BD1809" s="223"/>
      <c r="BE1809" s="223"/>
      <c r="BF1809" s="151"/>
      <c r="BG1809" s="151"/>
      <c r="BH1809" s="151"/>
      <c r="BI1809" s="151"/>
      <c r="BJ1809" s="151"/>
      <c r="BK1809" s="151"/>
      <c r="BL1809" s="151"/>
      <c r="BM1809" s="151"/>
      <c r="BN1809" s="208"/>
      <c r="BO1809" s="92"/>
      <c r="BP1809" s="92"/>
      <c r="BQ1809" s="92"/>
      <c r="BR1809" s="92"/>
      <c r="BS1809" s="92"/>
      <c r="BT1809" s="92"/>
      <c r="BU1809" s="208"/>
      <c r="BV1809" s="315"/>
    </row>
    <row r="1810" spans="6:74"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315"/>
      <c r="AU1810" s="208"/>
      <c r="AV1810" s="92"/>
      <c r="AW1810" s="92"/>
      <c r="AX1810" s="315"/>
      <c r="AY1810" s="215"/>
      <c r="AZ1810" s="131"/>
      <c r="BA1810" s="131"/>
      <c r="BB1810" s="131"/>
      <c r="BC1810" s="223"/>
      <c r="BD1810" s="223"/>
      <c r="BE1810" s="223"/>
      <c r="BF1810" s="151"/>
      <c r="BG1810" s="151"/>
      <c r="BH1810" s="151"/>
      <c r="BI1810" s="151"/>
      <c r="BJ1810" s="151"/>
      <c r="BK1810" s="151"/>
      <c r="BL1810" s="151"/>
      <c r="BM1810" s="151"/>
      <c r="BN1810" s="208"/>
      <c r="BO1810" s="92"/>
      <c r="BP1810" s="92"/>
      <c r="BQ1810" s="92"/>
      <c r="BR1810" s="92"/>
      <c r="BS1810" s="92"/>
      <c r="BT1810" s="92"/>
      <c r="BU1810" s="208"/>
      <c r="BV1810" s="315"/>
    </row>
    <row r="1811" spans="6:74"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315"/>
      <c r="AU1811" s="208"/>
      <c r="AV1811" s="92"/>
      <c r="AW1811" s="92"/>
      <c r="AX1811" s="315"/>
      <c r="AY1811" s="215"/>
      <c r="AZ1811" s="131"/>
      <c r="BA1811" s="131"/>
      <c r="BB1811" s="131"/>
      <c r="BC1811" s="223"/>
      <c r="BD1811" s="223"/>
      <c r="BE1811" s="223"/>
      <c r="BF1811" s="151"/>
      <c r="BG1811" s="151"/>
      <c r="BH1811" s="151"/>
      <c r="BI1811" s="151"/>
      <c r="BJ1811" s="151"/>
      <c r="BK1811" s="151"/>
      <c r="BL1811" s="151"/>
      <c r="BM1811" s="151"/>
      <c r="BN1811" s="208"/>
      <c r="BO1811" s="92"/>
      <c r="BP1811" s="92"/>
      <c r="BQ1811" s="92"/>
      <c r="BR1811" s="92"/>
      <c r="BS1811" s="92"/>
      <c r="BT1811" s="92"/>
      <c r="BU1811" s="208"/>
      <c r="BV1811" s="315"/>
    </row>
    <row r="1812" spans="6:74"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315"/>
      <c r="AU1812" s="208"/>
      <c r="AV1812" s="92"/>
      <c r="AW1812" s="92"/>
      <c r="AX1812" s="315"/>
      <c r="AY1812" s="215"/>
      <c r="AZ1812" s="131"/>
      <c r="BA1812" s="131"/>
      <c r="BB1812" s="131"/>
      <c r="BC1812" s="223"/>
      <c r="BD1812" s="223"/>
      <c r="BE1812" s="223"/>
      <c r="BF1812" s="151"/>
      <c r="BG1812" s="151"/>
      <c r="BH1812" s="151"/>
      <c r="BI1812" s="151"/>
      <c r="BJ1812" s="151"/>
      <c r="BK1812" s="151"/>
      <c r="BL1812" s="151"/>
      <c r="BM1812" s="151"/>
      <c r="BN1812" s="208"/>
      <c r="BO1812" s="92"/>
      <c r="BP1812" s="92"/>
      <c r="BQ1812" s="92"/>
      <c r="BR1812" s="92"/>
      <c r="BS1812" s="92"/>
      <c r="BT1812" s="92"/>
      <c r="BU1812" s="208"/>
      <c r="BV1812" s="315"/>
    </row>
    <row r="1813" spans="6:74"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315"/>
      <c r="AU1813" s="208"/>
      <c r="AV1813" s="92"/>
      <c r="AW1813" s="92"/>
      <c r="AX1813" s="315"/>
      <c r="AY1813" s="215"/>
      <c r="AZ1813" s="131"/>
      <c r="BA1813" s="131"/>
      <c r="BB1813" s="131"/>
      <c r="BC1813" s="223"/>
      <c r="BD1813" s="223"/>
      <c r="BE1813" s="223"/>
      <c r="BF1813" s="151"/>
      <c r="BG1813" s="151"/>
      <c r="BH1813" s="151"/>
      <c r="BI1813" s="151"/>
      <c r="BJ1813" s="151"/>
      <c r="BK1813" s="151"/>
      <c r="BL1813" s="151"/>
      <c r="BM1813" s="151"/>
      <c r="BN1813" s="208"/>
      <c r="BO1813" s="92"/>
      <c r="BP1813" s="92"/>
      <c r="BQ1813" s="92"/>
      <c r="BR1813" s="92"/>
      <c r="BS1813" s="92"/>
      <c r="BT1813" s="92"/>
      <c r="BU1813" s="208"/>
      <c r="BV1813" s="315"/>
    </row>
    <row r="1814" spans="6:74"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315"/>
      <c r="AU1814" s="208"/>
      <c r="AV1814" s="92"/>
      <c r="AW1814" s="92"/>
      <c r="AX1814" s="315"/>
      <c r="AY1814" s="215"/>
      <c r="AZ1814" s="131"/>
      <c r="BA1814" s="131"/>
      <c r="BB1814" s="131"/>
      <c r="BC1814" s="223"/>
      <c r="BD1814" s="223"/>
      <c r="BE1814" s="223"/>
      <c r="BF1814" s="151"/>
      <c r="BG1814" s="151"/>
      <c r="BH1814" s="151"/>
      <c r="BI1814" s="151"/>
      <c r="BJ1814" s="151"/>
      <c r="BK1814" s="151"/>
      <c r="BL1814" s="151"/>
      <c r="BM1814" s="151"/>
      <c r="BN1814" s="208"/>
      <c r="BO1814" s="92"/>
      <c r="BP1814" s="92"/>
      <c r="BQ1814" s="92"/>
      <c r="BR1814" s="92"/>
      <c r="BS1814" s="92"/>
      <c r="BT1814" s="92"/>
      <c r="BU1814" s="208"/>
      <c r="BV1814" s="315"/>
    </row>
    <row r="1815" spans="6:74"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315"/>
      <c r="AU1815" s="208"/>
      <c r="AV1815" s="92"/>
      <c r="AW1815" s="92"/>
      <c r="AX1815" s="315"/>
      <c r="AY1815" s="215"/>
      <c r="AZ1815" s="131"/>
      <c r="BA1815" s="131"/>
      <c r="BB1815" s="131"/>
      <c r="BC1815" s="223"/>
      <c r="BD1815" s="223"/>
      <c r="BE1815" s="223"/>
      <c r="BF1815" s="151"/>
      <c r="BG1815" s="151"/>
      <c r="BH1815" s="151"/>
      <c r="BI1815" s="151"/>
      <c r="BJ1815" s="151"/>
      <c r="BK1815" s="151"/>
      <c r="BL1815" s="151"/>
      <c r="BM1815" s="151"/>
      <c r="BN1815" s="208"/>
      <c r="BO1815" s="92"/>
      <c r="BP1815" s="92"/>
      <c r="BQ1815" s="92"/>
      <c r="BR1815" s="92"/>
      <c r="BS1815" s="92"/>
      <c r="BT1815" s="92"/>
      <c r="BU1815" s="208"/>
      <c r="BV1815" s="315"/>
    </row>
    <row r="1816" spans="6:74"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315"/>
      <c r="AU1816" s="208"/>
      <c r="AV1816" s="92"/>
      <c r="AW1816" s="92"/>
      <c r="AX1816" s="315"/>
      <c r="AY1816" s="215"/>
      <c r="AZ1816" s="131"/>
      <c r="BA1816" s="131"/>
      <c r="BB1816" s="131"/>
      <c r="BC1816" s="223"/>
      <c r="BD1816" s="223"/>
      <c r="BE1816" s="223"/>
      <c r="BF1816" s="151"/>
      <c r="BG1816" s="151"/>
      <c r="BH1816" s="151"/>
      <c r="BI1816" s="151"/>
      <c r="BJ1816" s="151"/>
      <c r="BK1816" s="151"/>
      <c r="BL1816" s="151"/>
      <c r="BM1816" s="151"/>
      <c r="BN1816" s="208"/>
      <c r="BO1816" s="92"/>
      <c r="BP1816" s="92"/>
      <c r="BQ1816" s="92"/>
      <c r="BR1816" s="92"/>
      <c r="BS1816" s="92"/>
      <c r="BT1816" s="92"/>
      <c r="BU1816" s="208"/>
      <c r="BV1816" s="315"/>
    </row>
    <row r="1817" spans="6:74"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315"/>
      <c r="AU1817" s="208"/>
      <c r="AV1817" s="92"/>
      <c r="AW1817" s="92"/>
      <c r="AX1817" s="315"/>
      <c r="AY1817" s="215"/>
      <c r="AZ1817" s="131"/>
      <c r="BA1817" s="131"/>
      <c r="BB1817" s="131"/>
      <c r="BC1817" s="223"/>
      <c r="BD1817" s="223"/>
      <c r="BE1817" s="223"/>
      <c r="BF1817" s="151"/>
      <c r="BG1817" s="151"/>
      <c r="BH1817" s="151"/>
      <c r="BI1817" s="151"/>
      <c r="BJ1817" s="151"/>
      <c r="BK1817" s="151"/>
      <c r="BL1817" s="151"/>
      <c r="BM1817" s="151"/>
      <c r="BN1817" s="208"/>
      <c r="BO1817" s="92"/>
      <c r="BP1817" s="92"/>
      <c r="BQ1817" s="92"/>
      <c r="BR1817" s="92"/>
      <c r="BS1817" s="92"/>
      <c r="BT1817" s="92"/>
      <c r="BU1817" s="208"/>
      <c r="BV1817" s="315"/>
    </row>
    <row r="1818" spans="6:74"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315"/>
      <c r="AU1818" s="208"/>
      <c r="AV1818" s="92"/>
      <c r="AW1818" s="92"/>
      <c r="AX1818" s="315"/>
      <c r="AY1818" s="215"/>
      <c r="AZ1818" s="131"/>
      <c r="BA1818" s="131"/>
      <c r="BB1818" s="131"/>
      <c r="BC1818" s="223"/>
      <c r="BD1818" s="223"/>
      <c r="BE1818" s="223"/>
      <c r="BF1818" s="151"/>
      <c r="BG1818" s="151"/>
      <c r="BH1818" s="151"/>
      <c r="BI1818" s="151"/>
      <c r="BJ1818" s="151"/>
      <c r="BK1818" s="151"/>
      <c r="BL1818" s="151"/>
      <c r="BM1818" s="151"/>
      <c r="BN1818" s="208"/>
      <c r="BO1818" s="92"/>
      <c r="BP1818" s="92"/>
      <c r="BQ1818" s="92"/>
      <c r="BR1818" s="92"/>
      <c r="BS1818" s="92"/>
      <c r="BT1818" s="92"/>
      <c r="BU1818" s="208"/>
      <c r="BV1818" s="315"/>
    </row>
    <row r="1819" spans="6:74"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315"/>
      <c r="AU1819" s="208"/>
      <c r="AV1819" s="92"/>
      <c r="AW1819" s="92"/>
      <c r="AX1819" s="315"/>
      <c r="AY1819" s="215"/>
      <c r="AZ1819" s="131"/>
      <c r="BA1819" s="131"/>
      <c r="BB1819" s="131"/>
      <c r="BC1819" s="223"/>
      <c r="BD1819" s="223"/>
      <c r="BE1819" s="223"/>
      <c r="BF1819" s="151"/>
      <c r="BG1819" s="151"/>
      <c r="BH1819" s="151"/>
      <c r="BI1819" s="151"/>
      <c r="BJ1819" s="151"/>
      <c r="BK1819" s="151"/>
      <c r="BL1819" s="151"/>
      <c r="BM1819" s="151"/>
      <c r="BN1819" s="208"/>
      <c r="BO1819" s="92"/>
      <c r="BP1819" s="92"/>
      <c r="BQ1819" s="92"/>
      <c r="BR1819" s="92"/>
      <c r="BS1819" s="92"/>
      <c r="BT1819" s="92"/>
      <c r="BU1819" s="208"/>
      <c r="BV1819" s="315"/>
    </row>
    <row r="1820" spans="6:74"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315"/>
      <c r="AU1820" s="208"/>
      <c r="AV1820" s="92"/>
      <c r="AW1820" s="92"/>
      <c r="AX1820" s="315"/>
      <c r="AY1820" s="215"/>
      <c r="AZ1820" s="131"/>
      <c r="BA1820" s="131"/>
      <c r="BB1820" s="131"/>
      <c r="BC1820" s="223"/>
      <c r="BD1820" s="223"/>
      <c r="BE1820" s="223"/>
      <c r="BF1820" s="151"/>
      <c r="BG1820" s="151"/>
      <c r="BH1820" s="151"/>
      <c r="BI1820" s="151"/>
      <c r="BJ1820" s="151"/>
      <c r="BK1820" s="151"/>
      <c r="BL1820" s="151"/>
      <c r="BM1820" s="151"/>
      <c r="BN1820" s="208"/>
      <c r="BO1820" s="92"/>
      <c r="BP1820" s="92"/>
      <c r="BQ1820" s="92"/>
      <c r="BR1820" s="92"/>
      <c r="BS1820" s="92"/>
      <c r="BT1820" s="92"/>
      <c r="BU1820" s="208"/>
      <c r="BV1820" s="315"/>
    </row>
    <row r="1821" spans="6:74"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315"/>
      <c r="AU1821" s="208"/>
      <c r="AV1821" s="92"/>
      <c r="AW1821" s="92"/>
      <c r="AX1821" s="315"/>
      <c r="AY1821" s="215"/>
      <c r="AZ1821" s="131"/>
      <c r="BA1821" s="131"/>
      <c r="BB1821" s="131"/>
      <c r="BC1821" s="223"/>
      <c r="BD1821" s="223"/>
      <c r="BE1821" s="223"/>
      <c r="BF1821" s="151"/>
      <c r="BG1821" s="151"/>
      <c r="BH1821" s="151"/>
      <c r="BI1821" s="151"/>
      <c r="BJ1821" s="151"/>
      <c r="BK1821" s="151"/>
      <c r="BL1821" s="151"/>
      <c r="BM1821" s="151"/>
      <c r="BN1821" s="208"/>
      <c r="BO1821" s="92"/>
      <c r="BP1821" s="92"/>
      <c r="BQ1821" s="92"/>
      <c r="BR1821" s="92"/>
      <c r="BS1821" s="92"/>
      <c r="BT1821" s="92"/>
      <c r="BU1821" s="208"/>
      <c r="BV1821" s="315"/>
    </row>
    <row r="1822" spans="6:74"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315"/>
      <c r="AU1822" s="208"/>
      <c r="AV1822" s="92"/>
      <c r="AW1822" s="92"/>
      <c r="AX1822" s="315"/>
      <c r="AY1822" s="215"/>
      <c r="AZ1822" s="131"/>
      <c r="BA1822" s="131"/>
      <c r="BB1822" s="131"/>
      <c r="BC1822" s="223"/>
      <c r="BD1822" s="223"/>
      <c r="BE1822" s="223"/>
      <c r="BF1822" s="151"/>
      <c r="BG1822" s="151"/>
      <c r="BH1822" s="151"/>
      <c r="BI1822" s="151"/>
      <c r="BJ1822" s="151"/>
      <c r="BK1822" s="151"/>
      <c r="BL1822" s="151"/>
      <c r="BM1822" s="151"/>
      <c r="BN1822" s="208"/>
      <c r="BO1822" s="92"/>
      <c r="BP1822" s="92"/>
      <c r="BQ1822" s="92"/>
      <c r="BR1822" s="92"/>
      <c r="BS1822" s="92"/>
      <c r="BT1822" s="92"/>
      <c r="BU1822" s="208"/>
      <c r="BV1822" s="315"/>
    </row>
    <row r="1823" spans="6:74"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315"/>
      <c r="AU1823" s="208"/>
      <c r="AV1823" s="92"/>
      <c r="AW1823" s="92"/>
      <c r="AX1823" s="315"/>
      <c r="AY1823" s="215"/>
      <c r="AZ1823" s="131"/>
      <c r="BA1823" s="131"/>
      <c r="BB1823" s="131"/>
      <c r="BC1823" s="223"/>
      <c r="BD1823" s="223"/>
      <c r="BE1823" s="223"/>
      <c r="BF1823" s="151"/>
      <c r="BG1823" s="151"/>
      <c r="BH1823" s="151"/>
      <c r="BI1823" s="151"/>
      <c r="BJ1823" s="151"/>
      <c r="BK1823" s="151"/>
      <c r="BL1823" s="151"/>
      <c r="BM1823" s="151"/>
      <c r="BN1823" s="208"/>
      <c r="BO1823" s="92"/>
      <c r="BP1823" s="92"/>
      <c r="BQ1823" s="92"/>
      <c r="BR1823" s="92"/>
      <c r="BS1823" s="92"/>
      <c r="BT1823" s="92"/>
      <c r="BU1823" s="208"/>
      <c r="BV1823" s="315"/>
    </row>
    <row r="1824" spans="6:74"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315"/>
      <c r="AU1824" s="208"/>
      <c r="AV1824" s="92"/>
      <c r="AW1824" s="92"/>
      <c r="AX1824" s="315"/>
      <c r="AY1824" s="215"/>
      <c r="AZ1824" s="131"/>
      <c r="BA1824" s="131"/>
      <c r="BB1824" s="131"/>
      <c r="BC1824" s="223"/>
      <c r="BD1824" s="223"/>
      <c r="BE1824" s="223"/>
      <c r="BF1824" s="151"/>
      <c r="BG1824" s="151"/>
      <c r="BH1824" s="151"/>
      <c r="BI1824" s="151"/>
      <c r="BJ1824" s="151"/>
      <c r="BK1824" s="151"/>
      <c r="BL1824" s="151"/>
      <c r="BM1824" s="151"/>
      <c r="BN1824" s="208"/>
      <c r="BO1824" s="92"/>
      <c r="BP1824" s="92"/>
      <c r="BQ1824" s="92"/>
      <c r="BR1824" s="92"/>
      <c r="BS1824" s="92"/>
      <c r="BT1824" s="92"/>
      <c r="BU1824" s="208"/>
      <c r="BV1824" s="315"/>
    </row>
    <row r="1825" spans="6:74"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315"/>
      <c r="AU1825" s="208"/>
      <c r="AV1825" s="92"/>
      <c r="AW1825" s="92"/>
      <c r="AX1825" s="315"/>
      <c r="AY1825" s="215"/>
      <c r="AZ1825" s="131"/>
      <c r="BA1825" s="131"/>
      <c r="BB1825" s="131"/>
      <c r="BC1825" s="223"/>
      <c r="BD1825" s="223"/>
      <c r="BE1825" s="223"/>
      <c r="BF1825" s="151"/>
      <c r="BG1825" s="151"/>
      <c r="BH1825" s="151"/>
      <c r="BI1825" s="151"/>
      <c r="BJ1825" s="151"/>
      <c r="BK1825" s="151"/>
      <c r="BL1825" s="151"/>
      <c r="BM1825" s="151"/>
      <c r="BN1825" s="208"/>
      <c r="BO1825" s="92"/>
      <c r="BP1825" s="92"/>
      <c r="BQ1825" s="92"/>
      <c r="BR1825" s="92"/>
      <c r="BS1825" s="92"/>
      <c r="BT1825" s="92"/>
      <c r="BU1825" s="208"/>
      <c r="BV1825" s="315"/>
    </row>
    <row r="1826" spans="6:74"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315"/>
      <c r="AU1826" s="208"/>
      <c r="AV1826" s="92"/>
      <c r="AW1826" s="92"/>
      <c r="AX1826" s="315"/>
      <c r="AY1826" s="215"/>
      <c r="AZ1826" s="131"/>
      <c r="BA1826" s="131"/>
      <c r="BB1826" s="131"/>
      <c r="BC1826" s="223"/>
      <c r="BD1826" s="223"/>
      <c r="BE1826" s="223"/>
      <c r="BF1826" s="151"/>
      <c r="BG1826" s="151"/>
      <c r="BH1826" s="151"/>
      <c r="BI1826" s="151"/>
      <c r="BJ1826" s="151"/>
      <c r="BK1826" s="151"/>
      <c r="BL1826" s="151"/>
      <c r="BM1826" s="151"/>
      <c r="BN1826" s="208"/>
      <c r="BO1826" s="92"/>
      <c r="BP1826" s="92"/>
      <c r="BQ1826" s="92"/>
      <c r="BR1826" s="92"/>
      <c r="BS1826" s="92"/>
      <c r="BT1826" s="92"/>
      <c r="BU1826" s="208"/>
      <c r="BV1826" s="315"/>
    </row>
    <row r="1827" spans="6:74"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315"/>
      <c r="AU1827" s="208"/>
      <c r="AV1827" s="92"/>
      <c r="AW1827" s="92"/>
      <c r="AX1827" s="315"/>
      <c r="AY1827" s="215"/>
      <c r="AZ1827" s="131"/>
      <c r="BA1827" s="131"/>
      <c r="BB1827" s="131"/>
      <c r="BC1827" s="223"/>
      <c r="BD1827" s="223"/>
      <c r="BE1827" s="223"/>
      <c r="BF1827" s="151"/>
      <c r="BG1827" s="151"/>
      <c r="BH1827" s="151"/>
      <c r="BI1827" s="151"/>
      <c r="BJ1827" s="151"/>
      <c r="BK1827" s="151"/>
      <c r="BL1827" s="151"/>
      <c r="BM1827" s="151"/>
      <c r="BN1827" s="208"/>
      <c r="BO1827" s="92"/>
      <c r="BP1827" s="92"/>
      <c r="BQ1827" s="92"/>
      <c r="BR1827" s="92"/>
      <c r="BS1827" s="92"/>
      <c r="BT1827" s="92"/>
      <c r="BU1827" s="208"/>
      <c r="BV1827" s="315"/>
    </row>
    <row r="1828" spans="6:74"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315"/>
      <c r="AU1828" s="208"/>
      <c r="AV1828" s="92"/>
      <c r="AW1828" s="92"/>
      <c r="AX1828" s="315"/>
      <c r="AY1828" s="215"/>
      <c r="AZ1828" s="131"/>
      <c r="BA1828" s="131"/>
      <c r="BB1828" s="131"/>
      <c r="BC1828" s="223"/>
      <c r="BD1828" s="223"/>
      <c r="BE1828" s="223"/>
      <c r="BF1828" s="151"/>
      <c r="BG1828" s="151"/>
      <c r="BH1828" s="151"/>
      <c r="BI1828" s="151"/>
      <c r="BJ1828" s="151"/>
      <c r="BK1828" s="151"/>
      <c r="BL1828" s="151"/>
      <c r="BM1828" s="151"/>
      <c r="BN1828" s="208"/>
      <c r="BO1828" s="92"/>
      <c r="BP1828" s="92"/>
      <c r="BQ1828" s="92"/>
      <c r="BR1828" s="92"/>
      <c r="BS1828" s="92"/>
      <c r="BT1828" s="92"/>
      <c r="BU1828" s="208"/>
      <c r="BV1828" s="315"/>
    </row>
    <row r="1829" spans="6:74"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315"/>
      <c r="AU1829" s="208"/>
      <c r="AV1829" s="92"/>
      <c r="AW1829" s="92"/>
      <c r="AX1829" s="315"/>
      <c r="AY1829" s="215"/>
      <c r="AZ1829" s="131"/>
      <c r="BA1829" s="131"/>
      <c r="BB1829" s="131"/>
      <c r="BC1829" s="223"/>
      <c r="BD1829" s="223"/>
      <c r="BE1829" s="223"/>
      <c r="BF1829" s="151"/>
      <c r="BG1829" s="151"/>
      <c r="BH1829" s="151"/>
      <c r="BI1829" s="151"/>
      <c r="BJ1829" s="151"/>
      <c r="BK1829" s="151"/>
      <c r="BL1829" s="151"/>
      <c r="BM1829" s="151"/>
      <c r="BN1829" s="208"/>
      <c r="BO1829" s="92"/>
      <c r="BP1829" s="92"/>
      <c r="BQ1829" s="92"/>
      <c r="BR1829" s="92"/>
      <c r="BS1829" s="92"/>
      <c r="BT1829" s="92"/>
      <c r="BU1829" s="208"/>
      <c r="BV1829" s="315"/>
    </row>
    <row r="1830" spans="6:74"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315"/>
      <c r="AU1830" s="208"/>
      <c r="AV1830" s="92"/>
      <c r="AW1830" s="92"/>
      <c r="AX1830" s="315"/>
      <c r="AY1830" s="215"/>
      <c r="AZ1830" s="131"/>
      <c r="BA1830" s="131"/>
      <c r="BB1830" s="131"/>
      <c r="BC1830" s="223"/>
      <c r="BD1830" s="223"/>
      <c r="BE1830" s="223"/>
      <c r="BF1830" s="151"/>
      <c r="BG1830" s="151"/>
      <c r="BH1830" s="151"/>
      <c r="BI1830" s="151"/>
      <c r="BJ1830" s="151"/>
      <c r="BK1830" s="151"/>
      <c r="BL1830" s="151"/>
      <c r="BM1830" s="151"/>
      <c r="BN1830" s="208"/>
      <c r="BO1830" s="92"/>
      <c r="BP1830" s="92"/>
      <c r="BQ1830" s="92"/>
      <c r="BR1830" s="92"/>
      <c r="BS1830" s="92"/>
      <c r="BT1830" s="92"/>
      <c r="BU1830" s="208"/>
      <c r="BV1830" s="315"/>
    </row>
    <row r="1831" spans="6:74"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315"/>
      <c r="AU1831" s="208"/>
      <c r="AV1831" s="92"/>
      <c r="AW1831" s="92"/>
      <c r="AX1831" s="315"/>
      <c r="AY1831" s="215"/>
      <c r="AZ1831" s="131"/>
      <c r="BA1831" s="131"/>
      <c r="BB1831" s="131"/>
      <c r="BC1831" s="223"/>
      <c r="BD1831" s="223"/>
      <c r="BE1831" s="223"/>
      <c r="BF1831" s="151"/>
      <c r="BG1831" s="151"/>
      <c r="BH1831" s="151"/>
      <c r="BI1831" s="151"/>
      <c r="BJ1831" s="151"/>
      <c r="BK1831" s="151"/>
      <c r="BL1831" s="151"/>
      <c r="BM1831" s="151"/>
      <c r="BN1831" s="208"/>
      <c r="BO1831" s="92"/>
      <c r="BP1831" s="92"/>
      <c r="BQ1831" s="92"/>
      <c r="BR1831" s="92"/>
      <c r="BS1831" s="92"/>
      <c r="BT1831" s="92"/>
      <c r="BU1831" s="208"/>
      <c r="BV1831" s="315"/>
    </row>
    <row r="1832" spans="6:74"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315"/>
      <c r="AU1832" s="208"/>
      <c r="AV1832" s="92"/>
      <c r="AW1832" s="92"/>
      <c r="AX1832" s="315"/>
      <c r="AY1832" s="215"/>
      <c r="AZ1832" s="131"/>
      <c r="BA1832" s="131"/>
      <c r="BB1832" s="131"/>
      <c r="BC1832" s="223"/>
      <c r="BD1832" s="223"/>
      <c r="BE1832" s="223"/>
      <c r="BF1832" s="151"/>
      <c r="BG1832" s="151"/>
      <c r="BH1832" s="151"/>
      <c r="BI1832" s="151"/>
      <c r="BJ1832" s="151"/>
      <c r="BK1832" s="151"/>
      <c r="BL1832" s="151"/>
      <c r="BM1832" s="151"/>
      <c r="BN1832" s="208"/>
      <c r="BO1832" s="92"/>
      <c r="BP1832" s="92"/>
      <c r="BQ1832" s="92"/>
      <c r="BR1832" s="92"/>
      <c r="BS1832" s="92"/>
      <c r="BT1832" s="92"/>
      <c r="BU1832" s="208"/>
      <c r="BV1832" s="315"/>
    </row>
    <row r="1833" spans="6:74"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315"/>
      <c r="AU1833" s="208"/>
      <c r="AV1833" s="92"/>
      <c r="AW1833" s="92"/>
      <c r="AX1833" s="315"/>
      <c r="AY1833" s="215"/>
      <c r="AZ1833" s="131"/>
      <c r="BA1833" s="131"/>
      <c r="BB1833" s="131"/>
      <c r="BC1833" s="223"/>
      <c r="BD1833" s="223"/>
      <c r="BE1833" s="223"/>
      <c r="BF1833" s="151"/>
      <c r="BG1833" s="151"/>
      <c r="BH1833" s="151"/>
      <c r="BI1833" s="151"/>
      <c r="BJ1833" s="151"/>
      <c r="BK1833" s="151"/>
      <c r="BL1833" s="151"/>
      <c r="BM1833" s="151"/>
      <c r="BN1833" s="208"/>
      <c r="BO1833" s="92"/>
      <c r="BP1833" s="92"/>
      <c r="BQ1833" s="92"/>
      <c r="BR1833" s="92"/>
      <c r="BS1833" s="92"/>
      <c r="BT1833" s="92"/>
      <c r="BU1833" s="208"/>
      <c r="BV1833" s="315"/>
    </row>
    <row r="1834" spans="6:74"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315"/>
      <c r="AU1834" s="208"/>
      <c r="AV1834" s="92"/>
      <c r="AW1834" s="92"/>
      <c r="AX1834" s="315"/>
      <c r="AY1834" s="215"/>
      <c r="AZ1834" s="131"/>
      <c r="BA1834" s="131"/>
      <c r="BB1834" s="131"/>
      <c r="BC1834" s="223"/>
      <c r="BD1834" s="223"/>
      <c r="BE1834" s="223"/>
      <c r="BF1834" s="151"/>
      <c r="BG1834" s="151"/>
      <c r="BH1834" s="151"/>
      <c r="BI1834" s="151"/>
      <c r="BJ1834" s="151"/>
      <c r="BK1834" s="151"/>
      <c r="BL1834" s="151"/>
      <c r="BM1834" s="151"/>
      <c r="BN1834" s="208"/>
      <c r="BO1834" s="92"/>
      <c r="BP1834" s="92"/>
      <c r="BQ1834" s="92"/>
      <c r="BR1834" s="92"/>
      <c r="BS1834" s="92"/>
      <c r="BT1834" s="92"/>
      <c r="BU1834" s="208"/>
      <c r="BV1834" s="315"/>
    </row>
    <row r="1835" spans="6:74"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315"/>
      <c r="AU1835" s="208"/>
      <c r="AV1835" s="92"/>
      <c r="AW1835" s="92"/>
      <c r="AX1835" s="315"/>
      <c r="AY1835" s="215"/>
      <c r="AZ1835" s="131"/>
      <c r="BA1835" s="131"/>
      <c r="BB1835" s="131"/>
      <c r="BC1835" s="223"/>
      <c r="BD1835" s="223"/>
      <c r="BE1835" s="223"/>
      <c r="BF1835" s="151"/>
      <c r="BG1835" s="151"/>
      <c r="BH1835" s="151"/>
      <c r="BI1835" s="151"/>
      <c r="BJ1835" s="151"/>
      <c r="BK1835" s="151"/>
      <c r="BL1835" s="151"/>
      <c r="BM1835" s="151"/>
      <c r="BN1835" s="208"/>
      <c r="BO1835" s="92"/>
      <c r="BP1835" s="92"/>
      <c r="BQ1835" s="92"/>
      <c r="BR1835" s="92"/>
      <c r="BS1835" s="92"/>
      <c r="BT1835" s="92"/>
      <c r="BU1835" s="208"/>
      <c r="BV1835" s="315"/>
    </row>
    <row r="1836" spans="6:74"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315"/>
      <c r="AU1836" s="208"/>
      <c r="AV1836" s="92"/>
      <c r="AW1836" s="92"/>
      <c r="AX1836" s="315"/>
      <c r="AY1836" s="215"/>
      <c r="AZ1836" s="131"/>
      <c r="BA1836" s="131"/>
      <c r="BB1836" s="131"/>
      <c r="BC1836" s="223"/>
      <c r="BD1836" s="223"/>
      <c r="BE1836" s="223"/>
      <c r="BF1836" s="151"/>
      <c r="BG1836" s="151"/>
      <c r="BH1836" s="151"/>
      <c r="BI1836" s="151"/>
      <c r="BJ1836" s="151"/>
      <c r="BK1836" s="151"/>
      <c r="BL1836" s="151"/>
      <c r="BM1836" s="151"/>
      <c r="BN1836" s="208"/>
      <c r="BO1836" s="92"/>
      <c r="BP1836" s="92"/>
      <c r="BQ1836" s="92"/>
      <c r="BR1836" s="92"/>
      <c r="BS1836" s="92"/>
      <c r="BT1836" s="92"/>
      <c r="BU1836" s="208"/>
      <c r="BV1836" s="315"/>
    </row>
    <row r="1837" spans="6:74"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315"/>
      <c r="AU1837" s="208"/>
      <c r="AV1837" s="92"/>
      <c r="AW1837" s="92"/>
      <c r="AX1837" s="315"/>
      <c r="AY1837" s="215"/>
      <c r="AZ1837" s="131"/>
      <c r="BA1837" s="131"/>
      <c r="BB1837" s="131"/>
      <c r="BC1837" s="223"/>
      <c r="BD1837" s="223"/>
      <c r="BE1837" s="223"/>
      <c r="BF1837" s="151"/>
      <c r="BG1837" s="151"/>
      <c r="BH1837" s="151"/>
      <c r="BI1837" s="151"/>
      <c r="BJ1837" s="151"/>
      <c r="BK1837" s="151"/>
      <c r="BL1837" s="151"/>
      <c r="BM1837" s="151"/>
      <c r="BN1837" s="208"/>
      <c r="BO1837" s="92"/>
      <c r="BP1837" s="92"/>
      <c r="BQ1837" s="92"/>
      <c r="BR1837" s="92"/>
      <c r="BS1837" s="92"/>
      <c r="BT1837" s="92"/>
      <c r="BU1837" s="208"/>
      <c r="BV1837" s="315"/>
    </row>
    <row r="1838" spans="6:74"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315"/>
      <c r="AU1838" s="208"/>
      <c r="AV1838" s="92"/>
      <c r="AW1838" s="92"/>
      <c r="AX1838" s="315"/>
      <c r="AY1838" s="215"/>
      <c r="AZ1838" s="131"/>
      <c r="BA1838" s="131"/>
      <c r="BB1838" s="131"/>
      <c r="BC1838" s="223"/>
      <c r="BD1838" s="223"/>
      <c r="BE1838" s="223"/>
      <c r="BF1838" s="151"/>
      <c r="BG1838" s="151"/>
      <c r="BH1838" s="151"/>
      <c r="BI1838" s="151"/>
      <c r="BJ1838" s="151"/>
      <c r="BK1838" s="151"/>
      <c r="BL1838" s="151"/>
      <c r="BM1838" s="151"/>
      <c r="BN1838" s="208"/>
      <c r="BO1838" s="92"/>
      <c r="BP1838" s="92"/>
      <c r="BQ1838" s="92"/>
      <c r="BR1838" s="92"/>
      <c r="BS1838" s="92"/>
      <c r="BT1838" s="92"/>
      <c r="BU1838" s="208"/>
      <c r="BV1838" s="315"/>
    </row>
    <row r="1839" spans="6:74"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315"/>
      <c r="AU1839" s="208"/>
      <c r="AV1839" s="92"/>
      <c r="AW1839" s="92"/>
      <c r="AX1839" s="315"/>
      <c r="AY1839" s="215"/>
      <c r="AZ1839" s="131"/>
      <c r="BA1839" s="131"/>
      <c r="BB1839" s="131"/>
      <c r="BC1839" s="223"/>
      <c r="BD1839" s="223"/>
      <c r="BE1839" s="223"/>
      <c r="BF1839" s="151"/>
      <c r="BG1839" s="151"/>
      <c r="BH1839" s="151"/>
      <c r="BI1839" s="151"/>
      <c r="BJ1839" s="151"/>
      <c r="BK1839" s="151"/>
      <c r="BL1839" s="151"/>
      <c r="BM1839" s="151"/>
      <c r="BN1839" s="208"/>
      <c r="BO1839" s="92"/>
      <c r="BP1839" s="92"/>
      <c r="BQ1839" s="92"/>
      <c r="BR1839" s="92"/>
      <c r="BS1839" s="92"/>
      <c r="BT1839" s="92"/>
      <c r="BU1839" s="208"/>
      <c r="BV1839" s="315"/>
    </row>
    <row r="1840" spans="6:74"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315"/>
      <c r="AU1840" s="208"/>
      <c r="AV1840" s="92"/>
      <c r="AW1840" s="92"/>
      <c r="AX1840" s="315"/>
      <c r="AY1840" s="215"/>
      <c r="AZ1840" s="131"/>
      <c r="BA1840" s="131"/>
      <c r="BB1840" s="131"/>
      <c r="BC1840" s="223"/>
      <c r="BD1840" s="223"/>
      <c r="BE1840" s="223"/>
      <c r="BF1840" s="151"/>
      <c r="BG1840" s="151"/>
      <c r="BH1840" s="151"/>
      <c r="BI1840" s="151"/>
      <c r="BJ1840" s="151"/>
      <c r="BK1840" s="151"/>
      <c r="BL1840" s="151"/>
      <c r="BM1840" s="151"/>
      <c r="BN1840" s="208"/>
      <c r="BO1840" s="92"/>
      <c r="BP1840" s="92"/>
      <c r="BQ1840" s="92"/>
      <c r="BR1840" s="92"/>
      <c r="BS1840" s="92"/>
      <c r="BT1840" s="92"/>
      <c r="BU1840" s="208"/>
      <c r="BV1840" s="315"/>
    </row>
    <row r="1841" spans="6:74"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315"/>
      <c r="AU1841" s="208"/>
      <c r="AV1841" s="92"/>
      <c r="AW1841" s="92"/>
      <c r="AX1841" s="315"/>
      <c r="AY1841" s="215"/>
      <c r="AZ1841" s="131"/>
      <c r="BA1841" s="131"/>
      <c r="BB1841" s="131"/>
      <c r="BC1841" s="223"/>
      <c r="BD1841" s="223"/>
      <c r="BE1841" s="223"/>
      <c r="BF1841" s="151"/>
      <c r="BG1841" s="151"/>
      <c r="BH1841" s="151"/>
      <c r="BI1841" s="151"/>
      <c r="BJ1841" s="151"/>
      <c r="BK1841" s="151"/>
      <c r="BL1841" s="151"/>
      <c r="BM1841" s="151"/>
      <c r="BN1841" s="208"/>
      <c r="BO1841" s="92"/>
      <c r="BP1841" s="92"/>
      <c r="BQ1841" s="92"/>
      <c r="BR1841" s="92"/>
      <c r="BS1841" s="92"/>
      <c r="BT1841" s="92"/>
      <c r="BU1841" s="208"/>
      <c r="BV1841" s="315"/>
    </row>
    <row r="1842" spans="6:74"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315"/>
      <c r="AU1842" s="208"/>
      <c r="AV1842" s="92"/>
      <c r="AW1842" s="92"/>
      <c r="AX1842" s="315"/>
      <c r="AY1842" s="215"/>
      <c r="AZ1842" s="131"/>
      <c r="BA1842" s="131"/>
      <c r="BB1842" s="131"/>
      <c r="BC1842" s="223"/>
      <c r="BD1842" s="223"/>
      <c r="BE1842" s="223"/>
      <c r="BF1842" s="151"/>
      <c r="BG1842" s="151"/>
      <c r="BH1842" s="151"/>
      <c r="BI1842" s="151"/>
      <c r="BJ1842" s="151"/>
      <c r="BK1842" s="151"/>
      <c r="BL1842" s="151"/>
      <c r="BM1842" s="151"/>
      <c r="BN1842" s="208"/>
      <c r="BO1842" s="92"/>
      <c r="BP1842" s="92"/>
      <c r="BQ1842" s="92"/>
      <c r="BR1842" s="92"/>
      <c r="BS1842" s="92"/>
      <c r="BT1842" s="92"/>
      <c r="BU1842" s="208"/>
      <c r="BV1842" s="315"/>
    </row>
    <row r="1843" spans="6:74"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315"/>
      <c r="AU1843" s="208"/>
      <c r="AV1843" s="92"/>
      <c r="AW1843" s="92"/>
      <c r="AX1843" s="315"/>
      <c r="AY1843" s="215"/>
      <c r="AZ1843" s="131"/>
      <c r="BA1843" s="131"/>
      <c r="BB1843" s="131"/>
      <c r="BC1843" s="223"/>
      <c r="BD1843" s="223"/>
      <c r="BE1843" s="223"/>
      <c r="BF1843" s="151"/>
      <c r="BG1843" s="151"/>
      <c r="BH1843" s="151"/>
      <c r="BI1843" s="151"/>
      <c r="BJ1843" s="151"/>
      <c r="BK1843" s="151"/>
      <c r="BL1843" s="151"/>
      <c r="BM1843" s="151"/>
      <c r="BN1843" s="208"/>
      <c r="BO1843" s="92"/>
      <c r="BP1843" s="92"/>
      <c r="BQ1843" s="92"/>
      <c r="BR1843" s="92"/>
      <c r="BS1843" s="92"/>
      <c r="BT1843" s="92"/>
      <c r="BU1843" s="208"/>
      <c r="BV1843" s="315"/>
    </row>
    <row r="1844" spans="6:74"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315"/>
      <c r="AU1844" s="208"/>
      <c r="AV1844" s="92"/>
      <c r="AW1844" s="92"/>
      <c r="AX1844" s="315"/>
      <c r="AY1844" s="215"/>
      <c r="AZ1844" s="131"/>
      <c r="BA1844" s="131"/>
      <c r="BB1844" s="131"/>
      <c r="BC1844" s="223"/>
      <c r="BD1844" s="223"/>
      <c r="BE1844" s="223"/>
      <c r="BF1844" s="151"/>
      <c r="BG1844" s="151"/>
      <c r="BH1844" s="151"/>
      <c r="BI1844" s="151"/>
      <c r="BJ1844" s="151"/>
      <c r="BK1844" s="151"/>
      <c r="BL1844" s="151"/>
      <c r="BM1844" s="151"/>
      <c r="BN1844" s="208"/>
      <c r="BO1844" s="92"/>
      <c r="BP1844" s="92"/>
      <c r="BQ1844" s="92"/>
      <c r="BR1844" s="92"/>
      <c r="BS1844" s="92"/>
      <c r="BT1844" s="92"/>
      <c r="BU1844" s="208"/>
      <c r="BV1844" s="315"/>
    </row>
    <row r="1845" spans="6:74"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315"/>
      <c r="AU1845" s="208"/>
      <c r="AV1845" s="92"/>
      <c r="AW1845" s="92"/>
      <c r="AX1845" s="315"/>
      <c r="AY1845" s="215"/>
      <c r="AZ1845" s="131"/>
      <c r="BA1845" s="131"/>
      <c r="BB1845" s="131"/>
      <c r="BC1845" s="223"/>
      <c r="BD1845" s="223"/>
      <c r="BE1845" s="223"/>
      <c r="BF1845" s="151"/>
      <c r="BG1845" s="151"/>
      <c r="BH1845" s="151"/>
      <c r="BI1845" s="151"/>
      <c r="BJ1845" s="151"/>
      <c r="BK1845" s="151"/>
      <c r="BL1845" s="151"/>
      <c r="BM1845" s="151"/>
      <c r="BN1845" s="208"/>
      <c r="BO1845" s="92"/>
      <c r="BP1845" s="92"/>
      <c r="BQ1845" s="92"/>
      <c r="BR1845" s="92"/>
      <c r="BS1845" s="92"/>
      <c r="BT1845" s="92"/>
      <c r="BU1845" s="208"/>
      <c r="BV1845" s="315"/>
    </row>
    <row r="1846" spans="6:74"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315"/>
      <c r="AU1846" s="208"/>
      <c r="AV1846" s="92"/>
      <c r="AW1846" s="92"/>
      <c r="AX1846" s="315"/>
      <c r="AY1846" s="215"/>
      <c r="AZ1846" s="131"/>
      <c r="BA1846" s="131"/>
      <c r="BB1846" s="131"/>
      <c r="BC1846" s="223"/>
      <c r="BD1846" s="223"/>
      <c r="BE1846" s="223"/>
      <c r="BF1846" s="151"/>
      <c r="BG1846" s="151"/>
      <c r="BH1846" s="151"/>
      <c r="BI1846" s="151"/>
      <c r="BJ1846" s="151"/>
      <c r="BK1846" s="151"/>
      <c r="BL1846" s="151"/>
      <c r="BM1846" s="151"/>
      <c r="BN1846" s="208"/>
      <c r="BO1846" s="92"/>
      <c r="BP1846" s="92"/>
      <c r="BQ1846" s="92"/>
      <c r="BR1846" s="92"/>
      <c r="BS1846" s="92"/>
      <c r="BT1846" s="92"/>
      <c r="BU1846" s="208"/>
      <c r="BV1846" s="315"/>
    </row>
    <row r="1847" spans="6:74"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315"/>
      <c r="AU1847" s="208"/>
      <c r="AV1847" s="92"/>
      <c r="AW1847" s="92"/>
      <c r="AX1847" s="315"/>
      <c r="AY1847" s="215"/>
      <c r="AZ1847" s="131"/>
      <c r="BA1847" s="131"/>
      <c r="BB1847" s="131"/>
      <c r="BC1847" s="223"/>
      <c r="BD1847" s="223"/>
      <c r="BE1847" s="223"/>
      <c r="BF1847" s="151"/>
      <c r="BG1847" s="151"/>
      <c r="BH1847" s="151"/>
      <c r="BI1847" s="151"/>
      <c r="BJ1847" s="151"/>
      <c r="BK1847" s="151"/>
      <c r="BL1847" s="151"/>
      <c r="BM1847" s="151"/>
      <c r="BN1847" s="208"/>
      <c r="BO1847" s="92"/>
      <c r="BP1847" s="92"/>
      <c r="BQ1847" s="92"/>
      <c r="BR1847" s="92"/>
      <c r="BS1847" s="92"/>
      <c r="BT1847" s="92"/>
      <c r="BU1847" s="208"/>
      <c r="BV1847" s="315"/>
    </row>
    <row r="1848" spans="6:74"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315"/>
      <c r="AU1848" s="208"/>
      <c r="AV1848" s="92"/>
      <c r="AW1848" s="92"/>
      <c r="AX1848" s="315"/>
      <c r="AY1848" s="215"/>
      <c r="AZ1848" s="131"/>
      <c r="BA1848" s="131"/>
      <c r="BB1848" s="131"/>
      <c r="BC1848" s="223"/>
      <c r="BD1848" s="223"/>
      <c r="BE1848" s="223"/>
      <c r="BF1848" s="151"/>
      <c r="BG1848" s="151"/>
      <c r="BH1848" s="151"/>
      <c r="BI1848" s="151"/>
      <c r="BJ1848" s="151"/>
      <c r="BK1848" s="151"/>
      <c r="BL1848" s="151"/>
      <c r="BM1848" s="151"/>
      <c r="BN1848" s="208"/>
      <c r="BO1848" s="92"/>
      <c r="BP1848" s="92"/>
      <c r="BQ1848" s="92"/>
      <c r="BR1848" s="92"/>
      <c r="BS1848" s="92"/>
      <c r="BT1848" s="92"/>
      <c r="BU1848" s="208"/>
      <c r="BV1848" s="315"/>
    </row>
    <row r="1849" spans="6:74"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315"/>
      <c r="AU1849" s="208"/>
      <c r="AV1849" s="92"/>
      <c r="AW1849" s="92"/>
      <c r="AX1849" s="315"/>
      <c r="AY1849" s="215"/>
      <c r="AZ1849" s="131"/>
      <c r="BA1849" s="131"/>
      <c r="BB1849" s="131"/>
      <c r="BC1849" s="223"/>
      <c r="BD1849" s="223"/>
      <c r="BE1849" s="223"/>
      <c r="BF1849" s="151"/>
      <c r="BG1849" s="151"/>
      <c r="BH1849" s="151"/>
      <c r="BI1849" s="151"/>
      <c r="BJ1849" s="151"/>
      <c r="BK1849" s="151"/>
      <c r="BL1849" s="151"/>
      <c r="BM1849" s="151"/>
      <c r="BN1849" s="208"/>
      <c r="BO1849" s="92"/>
      <c r="BP1849" s="92"/>
      <c r="BQ1849" s="92"/>
      <c r="BR1849" s="92"/>
      <c r="BS1849" s="92"/>
      <c r="BT1849" s="92"/>
      <c r="BU1849" s="208"/>
      <c r="BV1849" s="315"/>
    </row>
    <row r="1850" spans="6:74"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315"/>
      <c r="AU1850" s="208"/>
      <c r="AV1850" s="92"/>
      <c r="AW1850" s="92"/>
      <c r="AX1850" s="315"/>
      <c r="AY1850" s="215"/>
      <c r="AZ1850" s="131"/>
      <c r="BA1850" s="131"/>
      <c r="BB1850" s="131"/>
      <c r="BC1850" s="223"/>
      <c r="BD1850" s="223"/>
      <c r="BE1850" s="223"/>
      <c r="BF1850" s="151"/>
      <c r="BG1850" s="151"/>
      <c r="BH1850" s="151"/>
      <c r="BI1850" s="151"/>
      <c r="BJ1850" s="151"/>
      <c r="BK1850" s="151"/>
      <c r="BL1850" s="151"/>
      <c r="BM1850" s="151"/>
      <c r="BN1850" s="208"/>
      <c r="BO1850" s="92"/>
      <c r="BP1850" s="92"/>
      <c r="BQ1850" s="92"/>
      <c r="BR1850" s="92"/>
      <c r="BS1850" s="92"/>
      <c r="BT1850" s="92"/>
      <c r="BU1850" s="208"/>
      <c r="BV1850" s="315"/>
    </row>
    <row r="1851" spans="6:74"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315"/>
      <c r="AU1851" s="208"/>
      <c r="AV1851" s="92"/>
      <c r="AW1851" s="92"/>
      <c r="AX1851" s="315"/>
      <c r="AY1851" s="215"/>
      <c r="AZ1851" s="131"/>
      <c r="BA1851" s="131"/>
      <c r="BB1851" s="131"/>
      <c r="BC1851" s="223"/>
      <c r="BD1851" s="223"/>
      <c r="BE1851" s="223"/>
      <c r="BF1851" s="151"/>
      <c r="BG1851" s="151"/>
      <c r="BH1851" s="151"/>
      <c r="BI1851" s="151"/>
      <c r="BJ1851" s="151"/>
      <c r="BK1851" s="151"/>
      <c r="BL1851" s="151"/>
      <c r="BM1851" s="151"/>
      <c r="BN1851" s="208"/>
      <c r="BO1851" s="92"/>
      <c r="BP1851" s="92"/>
      <c r="BQ1851" s="92"/>
      <c r="BR1851" s="92"/>
      <c r="BS1851" s="92"/>
      <c r="BT1851" s="92"/>
      <c r="BU1851" s="208"/>
      <c r="BV1851" s="315"/>
    </row>
    <row r="1852" spans="6:74"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315"/>
      <c r="AU1852" s="208"/>
      <c r="AV1852" s="92"/>
      <c r="AW1852" s="92"/>
      <c r="AX1852" s="315"/>
      <c r="AY1852" s="215"/>
      <c r="AZ1852" s="131"/>
      <c r="BA1852" s="131"/>
      <c r="BB1852" s="131"/>
      <c r="BC1852" s="223"/>
      <c r="BD1852" s="223"/>
      <c r="BE1852" s="223"/>
      <c r="BF1852" s="151"/>
      <c r="BG1852" s="151"/>
      <c r="BH1852" s="151"/>
      <c r="BI1852" s="151"/>
      <c r="BJ1852" s="151"/>
      <c r="BK1852" s="151"/>
      <c r="BL1852" s="151"/>
      <c r="BM1852" s="151"/>
      <c r="BN1852" s="208"/>
      <c r="BO1852" s="92"/>
      <c r="BP1852" s="92"/>
      <c r="BQ1852" s="92"/>
      <c r="BR1852" s="92"/>
      <c r="BS1852" s="92"/>
      <c r="BT1852" s="92"/>
      <c r="BU1852" s="208"/>
      <c r="BV1852" s="315"/>
    </row>
    <row r="1853" spans="6:74"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315"/>
      <c r="AU1853" s="208"/>
      <c r="AV1853" s="92"/>
      <c r="AW1853" s="92"/>
      <c r="AX1853" s="315"/>
      <c r="AY1853" s="215"/>
      <c r="AZ1853" s="131"/>
      <c r="BA1853" s="131"/>
      <c r="BB1853" s="131"/>
      <c r="BC1853" s="223"/>
      <c r="BD1853" s="223"/>
      <c r="BE1853" s="223"/>
      <c r="BF1853" s="151"/>
      <c r="BG1853" s="151"/>
      <c r="BH1853" s="151"/>
      <c r="BI1853" s="151"/>
      <c r="BJ1853" s="151"/>
      <c r="BK1853" s="151"/>
      <c r="BL1853" s="151"/>
      <c r="BM1853" s="151"/>
      <c r="BN1853" s="208"/>
      <c r="BO1853" s="92"/>
      <c r="BP1853" s="92"/>
      <c r="BQ1853" s="92"/>
      <c r="BR1853" s="92"/>
      <c r="BS1853" s="92"/>
      <c r="BT1853" s="92"/>
      <c r="BU1853" s="208"/>
      <c r="BV1853" s="315"/>
    </row>
    <row r="1854" spans="6:74"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315"/>
      <c r="AU1854" s="208"/>
      <c r="AV1854" s="92"/>
      <c r="AW1854" s="92"/>
      <c r="AX1854" s="315"/>
      <c r="AY1854" s="215"/>
      <c r="AZ1854" s="131"/>
      <c r="BA1854" s="131"/>
      <c r="BB1854" s="131"/>
      <c r="BC1854" s="223"/>
      <c r="BD1854" s="223"/>
      <c r="BE1854" s="223"/>
      <c r="BF1854" s="151"/>
      <c r="BG1854" s="151"/>
      <c r="BH1854" s="151"/>
      <c r="BI1854" s="151"/>
      <c r="BJ1854" s="151"/>
      <c r="BK1854" s="151"/>
      <c r="BL1854" s="151"/>
      <c r="BM1854" s="151"/>
      <c r="BN1854" s="208"/>
      <c r="BO1854" s="92"/>
      <c r="BP1854" s="92"/>
      <c r="BQ1854" s="92"/>
      <c r="BR1854" s="92"/>
      <c r="BS1854" s="92"/>
      <c r="BT1854" s="92"/>
      <c r="BU1854" s="208"/>
      <c r="BV1854" s="315"/>
    </row>
    <row r="1855" spans="6:74"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315"/>
      <c r="AU1855" s="208"/>
      <c r="AV1855" s="92"/>
      <c r="AW1855" s="92"/>
      <c r="AX1855" s="315"/>
      <c r="AY1855" s="215"/>
      <c r="AZ1855" s="131"/>
      <c r="BA1855" s="131"/>
      <c r="BB1855" s="131"/>
      <c r="BC1855" s="223"/>
      <c r="BD1855" s="223"/>
      <c r="BE1855" s="223"/>
      <c r="BF1855" s="151"/>
      <c r="BG1855" s="151"/>
      <c r="BH1855" s="151"/>
      <c r="BI1855" s="151"/>
      <c r="BJ1855" s="151"/>
      <c r="BK1855" s="151"/>
      <c r="BL1855" s="151"/>
      <c r="BM1855" s="151"/>
      <c r="BN1855" s="208"/>
      <c r="BO1855" s="92"/>
      <c r="BP1855" s="92"/>
      <c r="BQ1855" s="92"/>
      <c r="BR1855" s="92"/>
      <c r="BS1855" s="92"/>
      <c r="BT1855" s="92"/>
      <c r="BU1855" s="208"/>
      <c r="BV1855" s="315"/>
    </row>
    <row r="1856" spans="6:74"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315"/>
      <c r="AU1856" s="208"/>
      <c r="AV1856" s="92"/>
      <c r="AW1856" s="92"/>
      <c r="AX1856" s="315"/>
      <c r="AY1856" s="215"/>
      <c r="AZ1856" s="131"/>
      <c r="BA1856" s="131"/>
      <c r="BB1856" s="131"/>
      <c r="BC1856" s="223"/>
      <c r="BD1856" s="223"/>
      <c r="BE1856" s="223"/>
      <c r="BF1856" s="151"/>
      <c r="BG1856" s="151"/>
      <c r="BH1856" s="151"/>
      <c r="BI1856" s="151"/>
      <c r="BJ1856" s="151"/>
      <c r="BK1856" s="151"/>
      <c r="BL1856" s="151"/>
      <c r="BM1856" s="151"/>
      <c r="BN1856" s="208"/>
      <c r="BO1856" s="92"/>
      <c r="BP1856" s="92"/>
      <c r="BQ1856" s="92"/>
      <c r="BR1856" s="92"/>
      <c r="BS1856" s="92"/>
      <c r="BT1856" s="92"/>
      <c r="BU1856" s="208"/>
      <c r="BV1856" s="315"/>
    </row>
    <row r="1857" spans="6:74"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315"/>
      <c r="AU1857" s="208"/>
      <c r="AV1857" s="92"/>
      <c r="AW1857" s="92"/>
      <c r="AX1857" s="315"/>
      <c r="AY1857" s="215"/>
      <c r="AZ1857" s="131"/>
      <c r="BA1857" s="131"/>
      <c r="BB1857" s="131"/>
      <c r="BC1857" s="223"/>
      <c r="BD1857" s="223"/>
      <c r="BE1857" s="223"/>
      <c r="BF1857" s="151"/>
      <c r="BG1857" s="151"/>
      <c r="BH1857" s="151"/>
      <c r="BI1857" s="151"/>
      <c r="BJ1857" s="151"/>
      <c r="BK1857" s="151"/>
      <c r="BL1857" s="151"/>
      <c r="BM1857" s="151"/>
      <c r="BN1857" s="208"/>
      <c r="BO1857" s="92"/>
      <c r="BP1857" s="92"/>
      <c r="BQ1857" s="92"/>
      <c r="BR1857" s="92"/>
      <c r="BS1857" s="92"/>
      <c r="BT1857" s="92"/>
      <c r="BU1857" s="208"/>
      <c r="BV1857" s="315"/>
    </row>
    <row r="1858" spans="6:74"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315"/>
      <c r="AU1858" s="208"/>
      <c r="AV1858" s="92"/>
      <c r="AW1858" s="92"/>
      <c r="AX1858" s="315"/>
      <c r="AY1858" s="215"/>
      <c r="AZ1858" s="131"/>
      <c r="BA1858" s="131"/>
      <c r="BB1858" s="131"/>
      <c r="BC1858" s="223"/>
      <c r="BD1858" s="223"/>
      <c r="BE1858" s="223"/>
      <c r="BF1858" s="151"/>
      <c r="BG1858" s="151"/>
      <c r="BH1858" s="151"/>
      <c r="BI1858" s="151"/>
      <c r="BJ1858" s="151"/>
      <c r="BK1858" s="151"/>
      <c r="BL1858" s="151"/>
      <c r="BM1858" s="151"/>
      <c r="BN1858" s="208"/>
      <c r="BO1858" s="92"/>
      <c r="BP1858" s="92"/>
      <c r="BQ1858" s="92"/>
      <c r="BR1858" s="92"/>
      <c r="BS1858" s="92"/>
      <c r="BT1858" s="92"/>
      <c r="BU1858" s="208"/>
      <c r="BV1858" s="315"/>
    </row>
    <row r="1859" spans="6:74"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315"/>
      <c r="AU1859" s="208"/>
      <c r="AV1859" s="92"/>
      <c r="AW1859" s="92"/>
      <c r="AX1859" s="315"/>
      <c r="AY1859" s="215"/>
      <c r="AZ1859" s="131"/>
      <c r="BA1859" s="131"/>
      <c r="BB1859" s="131"/>
      <c r="BC1859" s="223"/>
      <c r="BD1859" s="223"/>
      <c r="BE1859" s="223"/>
      <c r="BF1859" s="151"/>
      <c r="BG1859" s="151"/>
      <c r="BH1859" s="151"/>
      <c r="BI1859" s="151"/>
      <c r="BJ1859" s="151"/>
      <c r="BK1859" s="151"/>
      <c r="BL1859" s="151"/>
      <c r="BM1859" s="151"/>
      <c r="BN1859" s="208"/>
      <c r="BO1859" s="92"/>
      <c r="BP1859" s="92"/>
      <c r="BQ1859" s="92"/>
      <c r="BR1859" s="92"/>
      <c r="BS1859" s="92"/>
      <c r="BT1859" s="92"/>
      <c r="BU1859" s="208"/>
      <c r="BV1859" s="315"/>
    </row>
    <row r="1860" spans="6:74"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315"/>
      <c r="AU1860" s="208"/>
      <c r="AV1860" s="92"/>
      <c r="AW1860" s="92"/>
      <c r="AX1860" s="315"/>
      <c r="AY1860" s="215"/>
      <c r="AZ1860" s="131"/>
      <c r="BA1860" s="131"/>
      <c r="BB1860" s="131"/>
      <c r="BC1860" s="223"/>
      <c r="BD1860" s="223"/>
      <c r="BE1860" s="223"/>
      <c r="BF1860" s="151"/>
      <c r="BG1860" s="151"/>
      <c r="BH1860" s="151"/>
      <c r="BI1860" s="151"/>
      <c r="BJ1860" s="151"/>
      <c r="BK1860" s="151"/>
      <c r="BL1860" s="151"/>
      <c r="BM1860" s="151"/>
      <c r="BN1860" s="208"/>
      <c r="BO1860" s="92"/>
      <c r="BP1860" s="92"/>
      <c r="BQ1860" s="92"/>
      <c r="BR1860" s="92"/>
      <c r="BS1860" s="92"/>
      <c r="BT1860" s="92"/>
      <c r="BU1860" s="208"/>
      <c r="BV1860" s="315"/>
    </row>
    <row r="1861" spans="6:74"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315"/>
      <c r="AU1861" s="208"/>
      <c r="AV1861" s="92"/>
      <c r="AW1861" s="92"/>
      <c r="AX1861" s="315"/>
      <c r="AY1861" s="215"/>
      <c r="AZ1861" s="131"/>
      <c r="BA1861" s="131"/>
      <c r="BB1861" s="131"/>
      <c r="BC1861" s="223"/>
      <c r="BD1861" s="223"/>
      <c r="BE1861" s="223"/>
      <c r="BF1861" s="151"/>
      <c r="BG1861" s="151"/>
      <c r="BH1861" s="151"/>
      <c r="BI1861" s="151"/>
      <c r="BJ1861" s="151"/>
      <c r="BK1861" s="151"/>
      <c r="BL1861" s="151"/>
      <c r="BM1861" s="151"/>
      <c r="BN1861" s="208"/>
      <c r="BO1861" s="92"/>
      <c r="BP1861" s="92"/>
      <c r="BQ1861" s="92"/>
      <c r="BR1861" s="92"/>
      <c r="BS1861" s="92"/>
      <c r="BT1861" s="92"/>
      <c r="BU1861" s="208"/>
      <c r="BV1861" s="315"/>
    </row>
    <row r="1862" spans="6:74"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315"/>
      <c r="AU1862" s="208"/>
      <c r="AV1862" s="92"/>
      <c r="AW1862" s="92"/>
      <c r="AX1862" s="315"/>
      <c r="AY1862" s="215"/>
      <c r="AZ1862" s="131"/>
      <c r="BA1862" s="131"/>
      <c r="BB1862" s="131"/>
      <c r="BC1862" s="223"/>
      <c r="BD1862" s="223"/>
      <c r="BE1862" s="223"/>
      <c r="BF1862" s="151"/>
      <c r="BG1862" s="151"/>
      <c r="BH1862" s="151"/>
      <c r="BI1862" s="151"/>
      <c r="BJ1862" s="151"/>
      <c r="BK1862" s="151"/>
      <c r="BL1862" s="151"/>
      <c r="BM1862" s="151"/>
      <c r="BN1862" s="208"/>
      <c r="BO1862" s="92"/>
      <c r="BP1862" s="92"/>
      <c r="BQ1862" s="92"/>
      <c r="BR1862" s="92"/>
      <c r="BS1862" s="92"/>
      <c r="BT1862" s="92"/>
      <c r="BU1862" s="208"/>
      <c r="BV1862" s="315"/>
    </row>
    <row r="1863" spans="6:74"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315"/>
      <c r="AU1863" s="208"/>
      <c r="AV1863" s="92"/>
      <c r="AW1863" s="92"/>
      <c r="AX1863" s="315"/>
      <c r="AY1863" s="215"/>
      <c r="AZ1863" s="131"/>
      <c r="BA1863" s="131"/>
      <c r="BB1863" s="131"/>
      <c r="BC1863" s="223"/>
      <c r="BD1863" s="223"/>
      <c r="BE1863" s="223"/>
      <c r="BF1863" s="151"/>
      <c r="BG1863" s="151"/>
      <c r="BH1863" s="151"/>
      <c r="BI1863" s="151"/>
      <c r="BJ1863" s="151"/>
      <c r="BK1863" s="151"/>
      <c r="BL1863" s="151"/>
      <c r="BM1863" s="151"/>
      <c r="BN1863" s="208"/>
      <c r="BO1863" s="92"/>
      <c r="BP1863" s="92"/>
      <c r="BQ1863" s="92"/>
      <c r="BR1863" s="92"/>
      <c r="BS1863" s="92"/>
      <c r="BT1863" s="92"/>
      <c r="BU1863" s="208"/>
      <c r="BV1863" s="315"/>
    </row>
    <row r="1864" spans="6:74"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315"/>
      <c r="AU1864" s="208"/>
      <c r="AV1864" s="92"/>
      <c r="AW1864" s="92"/>
      <c r="AX1864" s="315"/>
      <c r="AY1864" s="215"/>
      <c r="AZ1864" s="131"/>
      <c r="BA1864" s="131"/>
      <c r="BB1864" s="131"/>
      <c r="BC1864" s="223"/>
      <c r="BD1864" s="223"/>
      <c r="BE1864" s="223"/>
      <c r="BF1864" s="151"/>
      <c r="BG1864" s="151"/>
      <c r="BH1864" s="151"/>
      <c r="BI1864" s="151"/>
      <c r="BJ1864" s="151"/>
      <c r="BK1864" s="151"/>
      <c r="BL1864" s="151"/>
      <c r="BM1864" s="151"/>
      <c r="BN1864" s="208"/>
      <c r="BO1864" s="92"/>
      <c r="BP1864" s="92"/>
      <c r="BQ1864" s="92"/>
      <c r="BR1864" s="92"/>
      <c r="BS1864" s="92"/>
      <c r="BT1864" s="92"/>
      <c r="BU1864" s="208"/>
      <c r="BV1864" s="315"/>
    </row>
    <row r="1865" spans="6:74"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315"/>
      <c r="AU1865" s="208"/>
      <c r="AV1865" s="92"/>
      <c r="AW1865" s="92"/>
      <c r="AX1865" s="315"/>
      <c r="AY1865" s="215"/>
      <c r="AZ1865" s="131"/>
      <c r="BA1865" s="131"/>
      <c r="BB1865" s="131"/>
      <c r="BC1865" s="223"/>
      <c r="BD1865" s="223"/>
      <c r="BE1865" s="223"/>
      <c r="BF1865" s="151"/>
      <c r="BG1865" s="151"/>
      <c r="BH1865" s="151"/>
      <c r="BI1865" s="151"/>
      <c r="BJ1865" s="151"/>
      <c r="BK1865" s="151"/>
      <c r="BL1865" s="151"/>
      <c r="BM1865" s="151"/>
      <c r="BN1865" s="208"/>
      <c r="BO1865" s="92"/>
      <c r="BP1865" s="92"/>
      <c r="BQ1865" s="92"/>
      <c r="BR1865" s="92"/>
      <c r="BS1865" s="92"/>
      <c r="BT1865" s="92"/>
      <c r="BU1865" s="208"/>
      <c r="BV1865" s="315"/>
    </row>
    <row r="1866" spans="6:74"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315"/>
      <c r="AU1866" s="208"/>
      <c r="AV1866" s="92"/>
      <c r="AW1866" s="92"/>
      <c r="AX1866" s="315"/>
      <c r="AY1866" s="215"/>
      <c r="AZ1866" s="131"/>
      <c r="BA1866" s="131"/>
      <c r="BB1866" s="131"/>
      <c r="BC1866" s="223"/>
      <c r="BD1866" s="223"/>
      <c r="BE1866" s="223"/>
      <c r="BF1866" s="151"/>
      <c r="BG1866" s="151"/>
      <c r="BH1866" s="151"/>
      <c r="BI1866" s="151"/>
      <c r="BJ1866" s="151"/>
      <c r="BK1866" s="151"/>
      <c r="BL1866" s="151"/>
      <c r="BM1866" s="151"/>
      <c r="BN1866" s="208"/>
      <c r="BO1866" s="92"/>
      <c r="BP1866" s="92"/>
      <c r="BQ1866" s="92"/>
      <c r="BR1866" s="92"/>
      <c r="BS1866" s="92"/>
      <c r="BT1866" s="92"/>
      <c r="BU1866" s="208"/>
      <c r="BV1866" s="315"/>
    </row>
    <row r="1867" spans="6:74"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315"/>
      <c r="AU1867" s="208"/>
      <c r="AV1867" s="92"/>
      <c r="AW1867" s="92"/>
      <c r="AX1867" s="315"/>
      <c r="AY1867" s="215"/>
      <c r="AZ1867" s="131"/>
      <c r="BA1867" s="131"/>
      <c r="BB1867" s="131"/>
      <c r="BC1867" s="223"/>
      <c r="BD1867" s="223"/>
      <c r="BE1867" s="223"/>
      <c r="BF1867" s="151"/>
      <c r="BG1867" s="151"/>
      <c r="BH1867" s="151"/>
      <c r="BI1867" s="151"/>
      <c r="BJ1867" s="151"/>
      <c r="BK1867" s="151"/>
      <c r="BL1867" s="151"/>
      <c r="BM1867" s="151"/>
      <c r="BN1867" s="208"/>
      <c r="BO1867" s="92"/>
      <c r="BP1867" s="92"/>
      <c r="BQ1867" s="92"/>
      <c r="BR1867" s="92"/>
      <c r="BS1867" s="92"/>
      <c r="BT1867" s="92"/>
      <c r="BU1867" s="208"/>
      <c r="BV1867" s="315"/>
    </row>
    <row r="1868" spans="6:74"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315"/>
      <c r="AU1868" s="208"/>
      <c r="AV1868" s="92"/>
      <c r="AW1868" s="92"/>
      <c r="AX1868" s="315"/>
      <c r="AY1868" s="215"/>
      <c r="AZ1868" s="131"/>
      <c r="BA1868" s="131"/>
      <c r="BB1868" s="131"/>
      <c r="BC1868" s="223"/>
      <c r="BD1868" s="223"/>
      <c r="BE1868" s="223"/>
      <c r="BF1868" s="151"/>
      <c r="BG1868" s="151"/>
      <c r="BH1868" s="151"/>
      <c r="BI1868" s="151"/>
      <c r="BJ1868" s="151"/>
      <c r="BK1868" s="151"/>
      <c r="BL1868" s="151"/>
      <c r="BM1868" s="151"/>
      <c r="BN1868" s="208"/>
      <c r="BO1868" s="92"/>
      <c r="BP1868" s="92"/>
      <c r="BQ1868" s="92"/>
      <c r="BR1868" s="92"/>
      <c r="BS1868" s="92"/>
      <c r="BT1868" s="92"/>
      <c r="BU1868" s="208"/>
      <c r="BV1868" s="315"/>
    </row>
    <row r="1869" spans="6:74"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315"/>
      <c r="AU1869" s="208"/>
      <c r="AV1869" s="92"/>
      <c r="AW1869" s="92"/>
      <c r="AX1869" s="315"/>
      <c r="AY1869" s="215"/>
      <c r="AZ1869" s="131"/>
      <c r="BA1869" s="131"/>
      <c r="BB1869" s="131"/>
      <c r="BC1869" s="223"/>
      <c r="BD1869" s="223"/>
      <c r="BE1869" s="223"/>
      <c r="BF1869" s="151"/>
      <c r="BG1869" s="151"/>
      <c r="BH1869" s="151"/>
      <c r="BI1869" s="151"/>
      <c r="BJ1869" s="151"/>
      <c r="BK1869" s="151"/>
      <c r="BL1869" s="151"/>
      <c r="BM1869" s="151"/>
      <c r="BN1869" s="208"/>
      <c r="BO1869" s="92"/>
      <c r="BP1869" s="92"/>
      <c r="BQ1869" s="92"/>
      <c r="BR1869" s="92"/>
      <c r="BS1869" s="92"/>
      <c r="BT1869" s="92"/>
      <c r="BU1869" s="208"/>
      <c r="BV1869" s="315"/>
    </row>
    <row r="1870" spans="6:74"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315"/>
      <c r="AU1870" s="208"/>
      <c r="AV1870" s="92"/>
      <c r="AW1870" s="92"/>
      <c r="AX1870" s="315"/>
      <c r="AY1870" s="215"/>
      <c r="AZ1870" s="131"/>
      <c r="BA1870" s="131"/>
      <c r="BB1870" s="131"/>
      <c r="BC1870" s="223"/>
      <c r="BD1870" s="223"/>
      <c r="BE1870" s="223"/>
      <c r="BF1870" s="151"/>
      <c r="BG1870" s="151"/>
      <c r="BH1870" s="151"/>
      <c r="BI1870" s="151"/>
      <c r="BJ1870" s="151"/>
      <c r="BK1870" s="151"/>
      <c r="BL1870" s="151"/>
      <c r="BM1870" s="151"/>
      <c r="BN1870" s="208"/>
      <c r="BO1870" s="92"/>
      <c r="BP1870" s="92"/>
      <c r="BQ1870" s="92"/>
      <c r="BR1870" s="92"/>
      <c r="BS1870" s="92"/>
      <c r="BT1870" s="92"/>
      <c r="BU1870" s="208"/>
      <c r="BV1870" s="315"/>
    </row>
    <row r="1871" spans="6:74"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315"/>
      <c r="AU1871" s="208"/>
      <c r="AV1871" s="92"/>
      <c r="AW1871" s="92"/>
      <c r="AX1871" s="315"/>
      <c r="AY1871" s="215"/>
      <c r="AZ1871" s="131"/>
      <c r="BA1871" s="131"/>
      <c r="BB1871" s="131"/>
      <c r="BC1871" s="223"/>
      <c r="BD1871" s="223"/>
      <c r="BE1871" s="223"/>
      <c r="BF1871" s="151"/>
      <c r="BG1871" s="151"/>
      <c r="BH1871" s="151"/>
      <c r="BI1871" s="151"/>
      <c r="BJ1871" s="151"/>
      <c r="BK1871" s="151"/>
      <c r="BL1871" s="151"/>
      <c r="BM1871" s="151"/>
      <c r="BN1871" s="208"/>
      <c r="BO1871" s="92"/>
      <c r="BP1871" s="92"/>
      <c r="BQ1871" s="92"/>
      <c r="BR1871" s="92"/>
      <c r="BS1871" s="92"/>
      <c r="BT1871" s="92"/>
      <c r="BU1871" s="208"/>
      <c r="BV1871" s="315"/>
    </row>
    <row r="1872" spans="6:74"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315"/>
      <c r="AU1872" s="208"/>
      <c r="AV1872" s="92"/>
      <c r="AW1872" s="92"/>
      <c r="AX1872" s="315"/>
      <c r="AY1872" s="215"/>
      <c r="AZ1872" s="131"/>
      <c r="BA1872" s="131"/>
      <c r="BB1872" s="131"/>
      <c r="BC1872" s="223"/>
      <c r="BD1872" s="223"/>
      <c r="BE1872" s="223"/>
      <c r="BF1872" s="151"/>
      <c r="BG1872" s="151"/>
      <c r="BH1872" s="151"/>
      <c r="BI1872" s="151"/>
      <c r="BJ1872" s="151"/>
      <c r="BK1872" s="151"/>
      <c r="BL1872" s="151"/>
      <c r="BM1872" s="151"/>
      <c r="BN1872" s="208"/>
      <c r="BO1872" s="92"/>
      <c r="BP1872" s="92"/>
      <c r="BQ1872" s="92"/>
      <c r="BR1872" s="92"/>
      <c r="BS1872" s="92"/>
      <c r="BT1872" s="92"/>
      <c r="BU1872" s="208"/>
      <c r="BV1872" s="315"/>
    </row>
    <row r="1873" spans="6:74"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315"/>
      <c r="AU1873" s="208"/>
      <c r="AV1873" s="92"/>
      <c r="AW1873" s="92"/>
      <c r="AX1873" s="315"/>
      <c r="AY1873" s="215"/>
      <c r="AZ1873" s="131"/>
      <c r="BA1873" s="131"/>
      <c r="BB1873" s="131"/>
      <c r="BC1873" s="223"/>
      <c r="BD1873" s="223"/>
      <c r="BE1873" s="223"/>
      <c r="BF1873" s="151"/>
      <c r="BG1873" s="151"/>
      <c r="BH1873" s="151"/>
      <c r="BI1873" s="151"/>
      <c r="BJ1873" s="151"/>
      <c r="BK1873" s="151"/>
      <c r="BL1873" s="151"/>
      <c r="BM1873" s="151"/>
      <c r="BN1873" s="208"/>
      <c r="BO1873" s="92"/>
      <c r="BP1873" s="92"/>
      <c r="BQ1873" s="92"/>
      <c r="BR1873" s="92"/>
      <c r="BS1873" s="92"/>
      <c r="BT1873" s="92"/>
      <c r="BU1873" s="208"/>
      <c r="BV1873" s="315"/>
    </row>
    <row r="1874" spans="6:74"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315"/>
      <c r="AU1874" s="208"/>
      <c r="AV1874" s="92"/>
      <c r="AW1874" s="92"/>
      <c r="AX1874" s="315"/>
      <c r="AY1874" s="215"/>
      <c r="AZ1874" s="131"/>
      <c r="BA1874" s="131"/>
      <c r="BB1874" s="131"/>
      <c r="BC1874" s="223"/>
      <c r="BD1874" s="223"/>
      <c r="BE1874" s="223"/>
      <c r="BF1874" s="151"/>
      <c r="BG1874" s="151"/>
      <c r="BH1874" s="151"/>
      <c r="BI1874" s="151"/>
      <c r="BJ1874" s="151"/>
      <c r="BK1874" s="151"/>
      <c r="BL1874" s="151"/>
      <c r="BM1874" s="151"/>
      <c r="BN1874" s="208"/>
      <c r="BO1874" s="92"/>
      <c r="BP1874" s="92"/>
      <c r="BQ1874" s="92"/>
      <c r="BR1874" s="92"/>
      <c r="BS1874" s="92"/>
      <c r="BT1874" s="92"/>
      <c r="BU1874" s="208"/>
      <c r="BV1874" s="315"/>
    </row>
    <row r="1875" spans="6:74"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315"/>
      <c r="AU1875" s="208"/>
      <c r="AV1875" s="92"/>
      <c r="AW1875" s="92"/>
      <c r="AX1875" s="315"/>
      <c r="AY1875" s="215"/>
      <c r="AZ1875" s="131"/>
      <c r="BA1875" s="131"/>
      <c r="BB1875" s="131"/>
      <c r="BC1875" s="223"/>
      <c r="BD1875" s="223"/>
      <c r="BE1875" s="223"/>
      <c r="BF1875" s="151"/>
      <c r="BG1875" s="151"/>
      <c r="BH1875" s="151"/>
      <c r="BI1875" s="151"/>
      <c r="BJ1875" s="151"/>
      <c r="BK1875" s="151"/>
      <c r="BL1875" s="151"/>
      <c r="BM1875" s="151"/>
      <c r="BN1875" s="208"/>
      <c r="BO1875" s="92"/>
      <c r="BP1875" s="92"/>
      <c r="BQ1875" s="92"/>
      <c r="BR1875" s="92"/>
      <c r="BS1875" s="92"/>
      <c r="BT1875" s="92"/>
      <c r="BU1875" s="208"/>
      <c r="BV1875" s="315"/>
    </row>
    <row r="1876" spans="6:74"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315"/>
      <c r="AU1876" s="208"/>
      <c r="AV1876" s="92"/>
      <c r="AW1876" s="92"/>
      <c r="AX1876" s="315"/>
      <c r="AY1876" s="215"/>
      <c r="AZ1876" s="131"/>
      <c r="BA1876" s="131"/>
      <c r="BB1876" s="131"/>
      <c r="BC1876" s="223"/>
      <c r="BD1876" s="223"/>
      <c r="BE1876" s="223"/>
      <c r="BF1876" s="151"/>
      <c r="BG1876" s="151"/>
      <c r="BH1876" s="151"/>
      <c r="BI1876" s="151"/>
      <c r="BJ1876" s="151"/>
      <c r="BK1876" s="151"/>
      <c r="BL1876" s="151"/>
      <c r="BM1876" s="151"/>
      <c r="BN1876" s="208"/>
      <c r="BO1876" s="92"/>
      <c r="BP1876" s="92"/>
      <c r="BQ1876" s="92"/>
      <c r="BR1876" s="92"/>
      <c r="BS1876" s="92"/>
      <c r="BT1876" s="92"/>
      <c r="BU1876" s="208"/>
      <c r="BV1876" s="315"/>
    </row>
    <row r="1877" spans="6:74"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315"/>
      <c r="AU1877" s="208"/>
      <c r="AV1877" s="92"/>
      <c r="AW1877" s="92"/>
      <c r="AX1877" s="315"/>
      <c r="AY1877" s="215"/>
      <c r="AZ1877" s="131"/>
      <c r="BA1877" s="131"/>
      <c r="BB1877" s="131"/>
      <c r="BC1877" s="223"/>
      <c r="BD1877" s="223"/>
      <c r="BE1877" s="223"/>
      <c r="BF1877" s="151"/>
      <c r="BG1877" s="151"/>
      <c r="BH1877" s="151"/>
      <c r="BI1877" s="151"/>
      <c r="BJ1877" s="151"/>
      <c r="BK1877" s="151"/>
      <c r="BL1877" s="151"/>
      <c r="BM1877" s="151"/>
      <c r="BN1877" s="208"/>
      <c r="BO1877" s="92"/>
      <c r="BP1877" s="92"/>
      <c r="BQ1877" s="92"/>
      <c r="BR1877" s="92"/>
      <c r="BS1877" s="92"/>
      <c r="BT1877" s="92"/>
      <c r="BU1877" s="208"/>
      <c r="BV1877" s="315"/>
    </row>
    <row r="1878" spans="6:74"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315"/>
      <c r="AU1878" s="208"/>
      <c r="AV1878" s="92"/>
      <c r="AW1878" s="92"/>
      <c r="AX1878" s="315"/>
      <c r="AY1878" s="215"/>
      <c r="AZ1878" s="131"/>
      <c r="BA1878" s="131"/>
      <c r="BB1878" s="131"/>
      <c r="BC1878" s="223"/>
      <c r="BD1878" s="223"/>
      <c r="BE1878" s="223"/>
      <c r="BF1878" s="151"/>
      <c r="BG1878" s="151"/>
      <c r="BH1878" s="151"/>
      <c r="BI1878" s="151"/>
      <c r="BJ1878" s="151"/>
      <c r="BK1878" s="151"/>
      <c r="BL1878" s="151"/>
      <c r="BM1878" s="151"/>
      <c r="BN1878" s="208"/>
      <c r="BO1878" s="92"/>
      <c r="BP1878" s="92"/>
      <c r="BQ1878" s="92"/>
      <c r="BR1878" s="92"/>
      <c r="BS1878" s="92"/>
      <c r="BT1878" s="92"/>
      <c r="BU1878" s="208"/>
      <c r="BV1878" s="315"/>
    </row>
    <row r="1879" spans="6:74"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315"/>
      <c r="AU1879" s="208"/>
      <c r="AV1879" s="92"/>
      <c r="AW1879" s="92"/>
      <c r="AX1879" s="315"/>
      <c r="AY1879" s="215"/>
      <c r="AZ1879" s="131"/>
      <c r="BA1879" s="131"/>
      <c r="BB1879" s="131"/>
      <c r="BC1879" s="223"/>
      <c r="BD1879" s="223"/>
      <c r="BE1879" s="223"/>
      <c r="BF1879" s="151"/>
      <c r="BG1879" s="151"/>
      <c r="BH1879" s="151"/>
      <c r="BI1879" s="151"/>
      <c r="BJ1879" s="151"/>
      <c r="BK1879" s="151"/>
      <c r="BL1879" s="151"/>
      <c r="BM1879" s="151"/>
      <c r="BN1879" s="208"/>
      <c r="BO1879" s="92"/>
      <c r="BP1879" s="92"/>
      <c r="BQ1879" s="92"/>
      <c r="BR1879" s="92"/>
      <c r="BS1879" s="92"/>
      <c r="BT1879" s="92"/>
      <c r="BU1879" s="208"/>
      <c r="BV1879" s="315"/>
    </row>
    <row r="1880" spans="6:74"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315"/>
      <c r="AU1880" s="208"/>
      <c r="AV1880" s="92"/>
      <c r="AW1880" s="92"/>
      <c r="AX1880" s="315"/>
      <c r="AY1880" s="215"/>
      <c r="AZ1880" s="131"/>
      <c r="BA1880" s="131"/>
      <c r="BB1880" s="131"/>
      <c r="BC1880" s="223"/>
      <c r="BD1880" s="223"/>
      <c r="BE1880" s="223"/>
      <c r="BF1880" s="151"/>
      <c r="BG1880" s="151"/>
      <c r="BH1880" s="151"/>
      <c r="BI1880" s="151"/>
      <c r="BJ1880" s="151"/>
      <c r="BK1880" s="151"/>
      <c r="BL1880" s="151"/>
      <c r="BM1880" s="151"/>
      <c r="BN1880" s="208"/>
      <c r="BO1880" s="92"/>
      <c r="BP1880" s="92"/>
      <c r="BQ1880" s="92"/>
      <c r="BR1880" s="92"/>
      <c r="BS1880" s="92"/>
      <c r="BT1880" s="92"/>
      <c r="BU1880" s="208"/>
      <c r="BV1880" s="315"/>
    </row>
    <row r="1881" spans="6:74"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315"/>
      <c r="AU1881" s="208"/>
      <c r="AV1881" s="92"/>
      <c r="AW1881" s="92"/>
      <c r="AX1881" s="315"/>
      <c r="AY1881" s="215"/>
      <c r="AZ1881" s="131"/>
      <c r="BA1881" s="131"/>
      <c r="BB1881" s="131"/>
      <c r="BC1881" s="223"/>
      <c r="BD1881" s="223"/>
      <c r="BE1881" s="223"/>
      <c r="BF1881" s="151"/>
      <c r="BG1881" s="151"/>
      <c r="BH1881" s="151"/>
      <c r="BI1881" s="151"/>
      <c r="BJ1881" s="151"/>
      <c r="BK1881" s="151"/>
      <c r="BL1881" s="151"/>
      <c r="BM1881" s="151"/>
      <c r="BN1881" s="208"/>
      <c r="BO1881" s="92"/>
      <c r="BP1881" s="92"/>
      <c r="BQ1881" s="92"/>
      <c r="BR1881" s="92"/>
      <c r="BS1881" s="92"/>
      <c r="BT1881" s="92"/>
      <c r="BU1881" s="208"/>
      <c r="BV1881" s="315"/>
    </row>
    <row r="1882" spans="6:74"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315"/>
      <c r="AU1882" s="208"/>
      <c r="AV1882" s="92"/>
      <c r="AW1882" s="92"/>
      <c r="AX1882" s="315"/>
      <c r="AY1882" s="215"/>
      <c r="AZ1882" s="131"/>
      <c r="BA1882" s="131"/>
      <c r="BB1882" s="131"/>
      <c r="BC1882" s="223"/>
      <c r="BD1882" s="223"/>
      <c r="BE1882" s="223"/>
      <c r="BF1882" s="151"/>
      <c r="BG1882" s="151"/>
      <c r="BH1882" s="151"/>
      <c r="BI1882" s="151"/>
      <c r="BJ1882" s="151"/>
      <c r="BK1882" s="151"/>
      <c r="BL1882" s="151"/>
      <c r="BM1882" s="151"/>
      <c r="BN1882" s="208"/>
      <c r="BO1882" s="92"/>
      <c r="BP1882" s="92"/>
      <c r="BQ1882" s="92"/>
      <c r="BR1882" s="92"/>
      <c r="BS1882" s="92"/>
      <c r="BT1882" s="92"/>
      <c r="BU1882" s="208"/>
      <c r="BV1882" s="315"/>
    </row>
    <row r="1883" spans="6:74"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315"/>
      <c r="AU1883" s="208"/>
      <c r="AV1883" s="92"/>
      <c r="AW1883" s="92"/>
      <c r="AX1883" s="315"/>
      <c r="AY1883" s="215"/>
      <c r="AZ1883" s="131"/>
      <c r="BA1883" s="131"/>
      <c r="BB1883" s="131"/>
      <c r="BC1883" s="223"/>
      <c r="BD1883" s="223"/>
      <c r="BE1883" s="223"/>
      <c r="BF1883" s="151"/>
      <c r="BG1883" s="151"/>
      <c r="BH1883" s="151"/>
      <c r="BI1883" s="151"/>
      <c r="BJ1883" s="151"/>
      <c r="BK1883" s="151"/>
      <c r="BL1883" s="151"/>
      <c r="BM1883" s="151"/>
      <c r="BN1883" s="208"/>
      <c r="BO1883" s="92"/>
      <c r="BP1883" s="92"/>
      <c r="BQ1883" s="92"/>
      <c r="BR1883" s="92"/>
      <c r="BS1883" s="92"/>
      <c r="BT1883" s="92"/>
      <c r="BU1883" s="208"/>
      <c r="BV1883" s="315"/>
    </row>
    <row r="1884" spans="6:74"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315"/>
      <c r="AU1884" s="208"/>
      <c r="AV1884" s="92"/>
      <c r="AW1884" s="92"/>
      <c r="AX1884" s="315"/>
      <c r="AY1884" s="215"/>
      <c r="AZ1884" s="131"/>
      <c r="BA1884" s="131"/>
      <c r="BB1884" s="131"/>
      <c r="BC1884" s="223"/>
      <c r="BD1884" s="223"/>
      <c r="BE1884" s="223"/>
      <c r="BF1884" s="151"/>
      <c r="BG1884" s="151"/>
      <c r="BH1884" s="151"/>
      <c r="BI1884" s="151"/>
      <c r="BJ1884" s="151"/>
      <c r="BK1884" s="151"/>
      <c r="BL1884" s="151"/>
      <c r="BM1884" s="151"/>
      <c r="BN1884" s="208"/>
      <c r="BO1884" s="92"/>
      <c r="BP1884" s="92"/>
      <c r="BQ1884" s="92"/>
      <c r="BR1884" s="92"/>
      <c r="BS1884" s="92"/>
      <c r="BT1884" s="92"/>
      <c r="BU1884" s="208"/>
      <c r="BV1884" s="315"/>
    </row>
    <row r="1885" spans="6:74"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315"/>
      <c r="AU1885" s="208"/>
      <c r="AV1885" s="92"/>
      <c r="AW1885" s="92"/>
      <c r="AX1885" s="315"/>
      <c r="AY1885" s="215"/>
      <c r="AZ1885" s="131"/>
      <c r="BA1885" s="131"/>
      <c r="BB1885" s="131"/>
      <c r="BC1885" s="223"/>
      <c r="BD1885" s="223"/>
      <c r="BE1885" s="223"/>
      <c r="BF1885" s="151"/>
      <c r="BG1885" s="151"/>
      <c r="BH1885" s="151"/>
      <c r="BI1885" s="151"/>
      <c r="BJ1885" s="151"/>
      <c r="BK1885" s="151"/>
      <c r="BL1885" s="151"/>
      <c r="BM1885" s="151"/>
      <c r="BN1885" s="208"/>
      <c r="BO1885" s="92"/>
      <c r="BP1885" s="92"/>
      <c r="BQ1885" s="92"/>
      <c r="BR1885" s="92"/>
      <c r="BS1885" s="92"/>
      <c r="BT1885" s="92"/>
      <c r="BU1885" s="208"/>
      <c r="BV1885" s="315"/>
    </row>
    <row r="1886" spans="6:74"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315"/>
      <c r="AU1886" s="208"/>
      <c r="AV1886" s="92"/>
      <c r="AW1886" s="92"/>
      <c r="AX1886" s="315"/>
      <c r="AY1886" s="215"/>
      <c r="AZ1886" s="131"/>
      <c r="BA1886" s="131"/>
      <c r="BB1886" s="131"/>
      <c r="BC1886" s="223"/>
      <c r="BD1886" s="223"/>
      <c r="BE1886" s="223"/>
      <c r="BF1886" s="151"/>
      <c r="BG1886" s="151"/>
      <c r="BH1886" s="151"/>
      <c r="BI1886" s="151"/>
      <c r="BJ1886" s="151"/>
      <c r="BK1886" s="151"/>
      <c r="BL1886" s="151"/>
      <c r="BM1886" s="151"/>
      <c r="BN1886" s="208"/>
      <c r="BO1886" s="92"/>
      <c r="BP1886" s="92"/>
      <c r="BQ1886" s="92"/>
      <c r="BR1886" s="92"/>
      <c r="BS1886" s="92"/>
      <c r="BT1886" s="92"/>
      <c r="BU1886" s="208"/>
      <c r="BV1886" s="315"/>
    </row>
    <row r="1887" spans="6:74"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315"/>
      <c r="AU1887" s="208"/>
      <c r="AV1887" s="92"/>
      <c r="AW1887" s="92"/>
      <c r="AX1887" s="315"/>
      <c r="AY1887" s="215"/>
      <c r="AZ1887" s="131"/>
      <c r="BA1887" s="131"/>
      <c r="BB1887" s="131"/>
      <c r="BC1887" s="223"/>
      <c r="BD1887" s="223"/>
      <c r="BE1887" s="223"/>
      <c r="BF1887" s="151"/>
      <c r="BG1887" s="151"/>
      <c r="BH1887" s="151"/>
      <c r="BI1887" s="151"/>
      <c r="BJ1887" s="151"/>
      <c r="BK1887" s="151"/>
      <c r="BL1887" s="151"/>
      <c r="BM1887" s="151"/>
      <c r="BN1887" s="208"/>
      <c r="BO1887" s="92"/>
      <c r="BP1887" s="92"/>
      <c r="BQ1887" s="92"/>
      <c r="BR1887" s="92"/>
      <c r="BS1887" s="92"/>
      <c r="BT1887" s="92"/>
      <c r="BU1887" s="208"/>
      <c r="BV1887" s="315"/>
    </row>
    <row r="1888" spans="6:74"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315"/>
      <c r="AU1888" s="208"/>
      <c r="AV1888" s="92"/>
      <c r="AW1888" s="92"/>
      <c r="AX1888" s="315"/>
      <c r="AY1888" s="215"/>
      <c r="AZ1888" s="131"/>
      <c r="BA1888" s="131"/>
      <c r="BB1888" s="131"/>
      <c r="BC1888" s="223"/>
      <c r="BD1888" s="223"/>
      <c r="BE1888" s="223"/>
      <c r="BF1888" s="151"/>
      <c r="BG1888" s="151"/>
      <c r="BH1888" s="151"/>
      <c r="BI1888" s="151"/>
      <c r="BJ1888" s="151"/>
      <c r="BK1888" s="151"/>
      <c r="BL1888" s="151"/>
      <c r="BM1888" s="151"/>
      <c r="BN1888" s="208"/>
      <c r="BO1888" s="92"/>
      <c r="BP1888" s="92"/>
      <c r="BQ1888" s="92"/>
      <c r="BR1888" s="92"/>
      <c r="BS1888" s="92"/>
      <c r="BT1888" s="92"/>
      <c r="BU1888" s="208"/>
      <c r="BV1888" s="315"/>
    </row>
    <row r="1889" spans="6:74"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315"/>
      <c r="AU1889" s="208"/>
      <c r="AV1889" s="92"/>
      <c r="AW1889" s="92"/>
      <c r="AX1889" s="315"/>
      <c r="AY1889" s="215"/>
      <c r="AZ1889" s="131"/>
      <c r="BA1889" s="131"/>
      <c r="BB1889" s="131"/>
      <c r="BC1889" s="223"/>
      <c r="BD1889" s="223"/>
      <c r="BE1889" s="223"/>
      <c r="BF1889" s="151"/>
      <c r="BG1889" s="151"/>
      <c r="BH1889" s="151"/>
      <c r="BI1889" s="151"/>
      <c r="BJ1889" s="151"/>
      <c r="BK1889" s="151"/>
      <c r="BL1889" s="151"/>
      <c r="BM1889" s="151"/>
      <c r="BN1889" s="208"/>
      <c r="BO1889" s="92"/>
      <c r="BP1889" s="92"/>
      <c r="BQ1889" s="92"/>
      <c r="BR1889" s="92"/>
      <c r="BS1889" s="92"/>
      <c r="BT1889" s="92"/>
      <c r="BU1889" s="208"/>
      <c r="BV1889" s="315"/>
    </row>
    <row r="1890" spans="6:74"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315"/>
      <c r="AU1890" s="208"/>
      <c r="AV1890" s="92"/>
      <c r="AW1890" s="92"/>
      <c r="AX1890" s="315"/>
      <c r="AY1890" s="215"/>
      <c r="AZ1890" s="131"/>
      <c r="BA1890" s="131"/>
      <c r="BB1890" s="131"/>
      <c r="BC1890" s="223"/>
      <c r="BD1890" s="223"/>
      <c r="BE1890" s="223"/>
      <c r="BF1890" s="151"/>
      <c r="BG1890" s="151"/>
      <c r="BH1890" s="151"/>
      <c r="BI1890" s="151"/>
      <c r="BJ1890" s="151"/>
      <c r="BK1890" s="151"/>
      <c r="BL1890" s="151"/>
      <c r="BM1890" s="151"/>
      <c r="BN1890" s="208"/>
      <c r="BO1890" s="92"/>
      <c r="BP1890" s="92"/>
      <c r="BQ1890" s="92"/>
      <c r="BR1890" s="92"/>
      <c r="BS1890" s="92"/>
      <c r="BT1890" s="92"/>
      <c r="BU1890" s="208"/>
      <c r="BV1890" s="315"/>
    </row>
    <row r="1891" spans="6:74"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315"/>
      <c r="AU1891" s="208"/>
      <c r="AV1891" s="92"/>
      <c r="AW1891" s="92"/>
      <c r="AX1891" s="315"/>
      <c r="AY1891" s="215"/>
      <c r="AZ1891" s="131"/>
      <c r="BA1891" s="131"/>
      <c r="BB1891" s="131"/>
      <c r="BC1891" s="223"/>
      <c r="BD1891" s="223"/>
      <c r="BE1891" s="223"/>
      <c r="BF1891" s="151"/>
      <c r="BG1891" s="151"/>
      <c r="BH1891" s="151"/>
      <c r="BI1891" s="151"/>
      <c r="BJ1891" s="151"/>
      <c r="BK1891" s="151"/>
      <c r="BL1891" s="151"/>
      <c r="BM1891" s="151"/>
      <c r="BN1891" s="208"/>
      <c r="BO1891" s="92"/>
      <c r="BP1891" s="92"/>
      <c r="BQ1891" s="92"/>
      <c r="BR1891" s="92"/>
      <c r="BS1891" s="92"/>
      <c r="BT1891" s="92"/>
      <c r="BU1891" s="208"/>
      <c r="BV1891" s="315"/>
    </row>
    <row r="1892" spans="6:74"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315"/>
      <c r="AU1892" s="208"/>
      <c r="AV1892" s="92"/>
      <c r="AW1892" s="92"/>
      <c r="AX1892" s="315"/>
      <c r="AY1892" s="215"/>
      <c r="AZ1892" s="131"/>
      <c r="BA1892" s="131"/>
      <c r="BB1892" s="131"/>
      <c r="BC1892" s="223"/>
      <c r="BD1892" s="223"/>
      <c r="BE1892" s="223"/>
      <c r="BF1892" s="151"/>
      <c r="BG1892" s="151"/>
      <c r="BH1892" s="151"/>
      <c r="BI1892" s="151"/>
      <c r="BJ1892" s="151"/>
      <c r="BK1892" s="151"/>
      <c r="BL1892" s="151"/>
      <c r="BM1892" s="151"/>
      <c r="BN1892" s="208"/>
      <c r="BO1892" s="92"/>
      <c r="BP1892" s="92"/>
      <c r="BQ1892" s="92"/>
      <c r="BR1892" s="92"/>
      <c r="BS1892" s="92"/>
      <c r="BT1892" s="92"/>
      <c r="BU1892" s="208"/>
      <c r="BV1892" s="315"/>
    </row>
    <row r="1893" spans="6:74"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315"/>
      <c r="AU1893" s="208"/>
      <c r="AV1893" s="92"/>
      <c r="AW1893" s="92"/>
      <c r="AX1893" s="315"/>
      <c r="AY1893" s="215"/>
      <c r="AZ1893" s="131"/>
      <c r="BA1893" s="131"/>
      <c r="BB1893" s="131"/>
      <c r="BC1893" s="223"/>
      <c r="BD1893" s="223"/>
      <c r="BE1893" s="223"/>
      <c r="BF1893" s="151"/>
      <c r="BG1893" s="151"/>
      <c r="BH1893" s="151"/>
      <c r="BI1893" s="151"/>
      <c r="BJ1893" s="151"/>
      <c r="BK1893" s="151"/>
      <c r="BL1893" s="151"/>
      <c r="BM1893" s="151"/>
      <c r="BN1893" s="208"/>
      <c r="BO1893" s="92"/>
      <c r="BP1893" s="92"/>
      <c r="BQ1893" s="92"/>
      <c r="BR1893" s="92"/>
      <c r="BS1893" s="92"/>
      <c r="BT1893" s="92"/>
      <c r="BU1893" s="208"/>
      <c r="BV1893" s="315"/>
    </row>
    <row r="1894" spans="6:74"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315"/>
      <c r="AU1894" s="208"/>
      <c r="AV1894" s="92"/>
      <c r="AW1894" s="92"/>
      <c r="AX1894" s="315"/>
      <c r="AY1894" s="215"/>
      <c r="AZ1894" s="131"/>
      <c r="BA1894" s="131"/>
      <c r="BB1894" s="131"/>
      <c r="BC1894" s="223"/>
      <c r="BD1894" s="223"/>
      <c r="BE1894" s="223"/>
      <c r="BF1894" s="151"/>
      <c r="BG1894" s="151"/>
      <c r="BH1894" s="151"/>
      <c r="BI1894" s="151"/>
      <c r="BJ1894" s="151"/>
      <c r="BK1894" s="151"/>
      <c r="BL1894" s="151"/>
      <c r="BM1894" s="151"/>
      <c r="BN1894" s="208"/>
      <c r="BO1894" s="92"/>
      <c r="BP1894" s="92"/>
      <c r="BQ1894" s="92"/>
      <c r="BR1894" s="92"/>
      <c r="BS1894" s="92"/>
      <c r="BT1894" s="92"/>
      <c r="BU1894" s="208"/>
      <c r="BV1894" s="315"/>
    </row>
    <row r="1895" spans="6:74"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315"/>
      <c r="AU1895" s="208"/>
      <c r="AV1895" s="92"/>
      <c r="AW1895" s="92"/>
      <c r="AX1895" s="315"/>
      <c r="AY1895" s="215"/>
      <c r="AZ1895" s="131"/>
      <c r="BA1895" s="131"/>
      <c r="BB1895" s="131"/>
      <c r="BC1895" s="223"/>
      <c r="BD1895" s="223"/>
      <c r="BE1895" s="223"/>
      <c r="BF1895" s="151"/>
      <c r="BG1895" s="151"/>
      <c r="BH1895" s="151"/>
      <c r="BI1895" s="151"/>
      <c r="BJ1895" s="151"/>
      <c r="BK1895" s="151"/>
      <c r="BL1895" s="151"/>
      <c r="BM1895" s="151"/>
      <c r="BN1895" s="208"/>
      <c r="BO1895" s="92"/>
      <c r="BP1895" s="92"/>
      <c r="BQ1895" s="92"/>
      <c r="BR1895" s="92"/>
      <c r="BS1895" s="92"/>
      <c r="BT1895" s="92"/>
      <c r="BU1895" s="208"/>
      <c r="BV1895" s="315"/>
    </row>
    <row r="1896" spans="6:74"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315"/>
      <c r="AU1896" s="208"/>
      <c r="AV1896" s="92"/>
      <c r="AW1896" s="92"/>
      <c r="AX1896" s="315"/>
      <c r="AY1896" s="215"/>
      <c r="AZ1896" s="131"/>
      <c r="BA1896" s="131"/>
      <c r="BB1896" s="131"/>
      <c r="BC1896" s="223"/>
      <c r="BD1896" s="223"/>
      <c r="BE1896" s="223"/>
      <c r="BF1896" s="151"/>
      <c r="BG1896" s="151"/>
      <c r="BH1896" s="151"/>
      <c r="BI1896" s="151"/>
      <c r="BJ1896" s="151"/>
      <c r="BK1896" s="151"/>
      <c r="BL1896" s="151"/>
      <c r="BM1896" s="151"/>
      <c r="BN1896" s="208"/>
      <c r="BO1896" s="92"/>
      <c r="BP1896" s="92"/>
      <c r="BQ1896" s="92"/>
      <c r="BR1896" s="92"/>
      <c r="BS1896" s="92"/>
      <c r="BT1896" s="92"/>
      <c r="BU1896" s="208"/>
      <c r="BV1896" s="315"/>
    </row>
    <row r="1897" spans="6:74"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315"/>
      <c r="AU1897" s="208"/>
      <c r="AV1897" s="92"/>
      <c r="AW1897" s="92"/>
      <c r="AX1897" s="315"/>
      <c r="AY1897" s="215"/>
      <c r="AZ1897" s="131"/>
      <c r="BA1897" s="131"/>
      <c r="BB1897" s="131"/>
      <c r="BC1897" s="223"/>
      <c r="BD1897" s="223"/>
      <c r="BE1897" s="223"/>
      <c r="BF1897" s="151"/>
      <c r="BG1897" s="151"/>
      <c r="BH1897" s="151"/>
      <c r="BI1897" s="151"/>
      <c r="BJ1897" s="151"/>
      <c r="BK1897" s="151"/>
      <c r="BL1897" s="151"/>
      <c r="BM1897" s="151"/>
      <c r="BN1897" s="208"/>
      <c r="BO1897" s="92"/>
      <c r="BP1897" s="92"/>
      <c r="BQ1897" s="92"/>
      <c r="BR1897" s="92"/>
      <c r="BS1897" s="92"/>
      <c r="BT1897" s="92"/>
      <c r="BU1897" s="208"/>
      <c r="BV1897" s="315"/>
    </row>
    <row r="1898" spans="6:74"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315"/>
      <c r="AU1898" s="208"/>
      <c r="AV1898" s="92"/>
      <c r="AW1898" s="92"/>
      <c r="AX1898" s="315"/>
      <c r="AY1898" s="215"/>
      <c r="AZ1898" s="131"/>
      <c r="BA1898" s="131"/>
      <c r="BB1898" s="131"/>
      <c r="BC1898" s="223"/>
      <c r="BD1898" s="223"/>
      <c r="BE1898" s="223"/>
      <c r="BF1898" s="151"/>
      <c r="BG1898" s="151"/>
      <c r="BH1898" s="151"/>
      <c r="BI1898" s="151"/>
      <c r="BJ1898" s="151"/>
      <c r="BK1898" s="151"/>
      <c r="BL1898" s="151"/>
      <c r="BM1898" s="151"/>
      <c r="BN1898" s="208"/>
      <c r="BO1898" s="92"/>
      <c r="BP1898" s="92"/>
      <c r="BQ1898" s="92"/>
      <c r="BR1898" s="92"/>
      <c r="BS1898" s="92"/>
      <c r="BT1898" s="92"/>
      <c r="BU1898" s="208"/>
      <c r="BV1898" s="315"/>
    </row>
    <row r="1899" spans="6:74"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315"/>
      <c r="AU1899" s="208"/>
      <c r="AV1899" s="92"/>
      <c r="AW1899" s="92"/>
      <c r="AX1899" s="315"/>
      <c r="AY1899" s="215"/>
      <c r="AZ1899" s="131"/>
      <c r="BA1899" s="131"/>
      <c r="BB1899" s="131"/>
      <c r="BC1899" s="223"/>
      <c r="BD1899" s="223"/>
      <c r="BE1899" s="223"/>
      <c r="BF1899" s="151"/>
      <c r="BG1899" s="151"/>
      <c r="BH1899" s="151"/>
      <c r="BI1899" s="151"/>
      <c r="BJ1899" s="151"/>
      <c r="BK1899" s="151"/>
      <c r="BL1899" s="151"/>
      <c r="BM1899" s="151"/>
      <c r="BN1899" s="208"/>
      <c r="BO1899" s="92"/>
      <c r="BP1899" s="92"/>
      <c r="BQ1899" s="92"/>
      <c r="BR1899" s="92"/>
      <c r="BS1899" s="92"/>
      <c r="BT1899" s="92"/>
      <c r="BU1899" s="208"/>
      <c r="BV1899" s="315"/>
    </row>
    <row r="1900" spans="6:74"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315"/>
      <c r="AU1900" s="208"/>
      <c r="AV1900" s="92"/>
      <c r="AW1900" s="92"/>
      <c r="AX1900" s="315"/>
      <c r="AY1900" s="215"/>
      <c r="AZ1900" s="131"/>
      <c r="BA1900" s="131"/>
      <c r="BB1900" s="131"/>
      <c r="BC1900" s="223"/>
      <c r="BD1900" s="223"/>
      <c r="BE1900" s="223"/>
      <c r="BF1900" s="151"/>
      <c r="BG1900" s="151"/>
      <c r="BH1900" s="151"/>
      <c r="BI1900" s="151"/>
      <c r="BJ1900" s="151"/>
      <c r="BK1900" s="151"/>
      <c r="BL1900" s="151"/>
      <c r="BM1900" s="151"/>
      <c r="BN1900" s="208"/>
      <c r="BO1900" s="92"/>
      <c r="BP1900" s="92"/>
      <c r="BQ1900" s="92"/>
      <c r="BR1900" s="92"/>
      <c r="BS1900" s="92"/>
      <c r="BT1900" s="92"/>
      <c r="BU1900" s="208"/>
      <c r="BV1900" s="315"/>
    </row>
    <row r="1901" spans="6:74"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315"/>
      <c r="AU1901" s="208"/>
      <c r="AV1901" s="92"/>
      <c r="AW1901" s="92"/>
      <c r="AX1901" s="315"/>
      <c r="AY1901" s="215"/>
      <c r="AZ1901" s="131"/>
      <c r="BA1901" s="131"/>
      <c r="BB1901" s="131"/>
      <c r="BC1901" s="223"/>
      <c r="BD1901" s="223"/>
      <c r="BE1901" s="223"/>
      <c r="BF1901" s="151"/>
      <c r="BG1901" s="151"/>
      <c r="BH1901" s="151"/>
      <c r="BI1901" s="151"/>
      <c r="BJ1901" s="151"/>
      <c r="BK1901" s="151"/>
      <c r="BL1901" s="151"/>
      <c r="BM1901" s="151"/>
      <c r="BN1901" s="208"/>
      <c r="BO1901" s="92"/>
      <c r="BP1901" s="92"/>
      <c r="BQ1901" s="92"/>
      <c r="BR1901" s="92"/>
      <c r="BS1901" s="92"/>
      <c r="BT1901" s="92"/>
      <c r="BU1901" s="208"/>
      <c r="BV1901" s="315"/>
    </row>
    <row r="1902" spans="6:74"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315"/>
      <c r="AU1902" s="208"/>
      <c r="AV1902" s="92"/>
      <c r="AW1902" s="92"/>
      <c r="AX1902" s="315"/>
      <c r="AY1902" s="215"/>
      <c r="AZ1902" s="131"/>
      <c r="BA1902" s="131"/>
      <c r="BB1902" s="131"/>
      <c r="BC1902" s="223"/>
      <c r="BD1902" s="223"/>
      <c r="BE1902" s="223"/>
      <c r="BF1902" s="151"/>
      <c r="BG1902" s="151"/>
      <c r="BH1902" s="151"/>
      <c r="BI1902" s="151"/>
      <c r="BJ1902" s="151"/>
      <c r="BK1902" s="151"/>
      <c r="BL1902" s="151"/>
      <c r="BM1902" s="151"/>
      <c r="BN1902" s="208"/>
      <c r="BO1902" s="92"/>
      <c r="BP1902" s="92"/>
      <c r="BQ1902" s="92"/>
      <c r="BR1902" s="92"/>
      <c r="BS1902" s="92"/>
      <c r="BT1902" s="92"/>
      <c r="BU1902" s="208"/>
      <c r="BV1902" s="315"/>
    </row>
    <row r="1903" spans="6:74"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315"/>
      <c r="AU1903" s="208"/>
      <c r="AV1903" s="92"/>
      <c r="AW1903" s="92"/>
      <c r="AX1903" s="315"/>
      <c r="AY1903" s="215"/>
      <c r="AZ1903" s="131"/>
      <c r="BA1903" s="131"/>
      <c r="BB1903" s="131"/>
      <c r="BC1903" s="223"/>
      <c r="BD1903" s="223"/>
      <c r="BE1903" s="223"/>
      <c r="BF1903" s="151"/>
      <c r="BG1903" s="151"/>
      <c r="BH1903" s="151"/>
      <c r="BI1903" s="151"/>
      <c r="BJ1903" s="151"/>
      <c r="BK1903" s="151"/>
      <c r="BL1903" s="151"/>
      <c r="BM1903" s="151"/>
      <c r="BN1903" s="208"/>
      <c r="BO1903" s="92"/>
      <c r="BP1903" s="92"/>
      <c r="BQ1903" s="92"/>
      <c r="BR1903" s="92"/>
      <c r="BS1903" s="92"/>
      <c r="BT1903" s="92"/>
      <c r="BU1903" s="208"/>
      <c r="BV1903" s="315"/>
    </row>
    <row r="1904" spans="6:74"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315"/>
      <c r="AU1904" s="208"/>
      <c r="AV1904" s="92"/>
      <c r="AW1904" s="92"/>
      <c r="AX1904" s="315"/>
      <c r="AY1904" s="215"/>
      <c r="AZ1904" s="131"/>
      <c r="BA1904" s="131"/>
      <c r="BB1904" s="131"/>
      <c r="BC1904" s="223"/>
      <c r="BD1904" s="223"/>
      <c r="BE1904" s="223"/>
      <c r="BF1904" s="151"/>
      <c r="BG1904" s="151"/>
      <c r="BH1904" s="151"/>
      <c r="BI1904" s="151"/>
      <c r="BJ1904" s="151"/>
      <c r="BK1904" s="151"/>
      <c r="BL1904" s="151"/>
      <c r="BM1904" s="151"/>
      <c r="BN1904" s="208"/>
      <c r="BO1904" s="92"/>
      <c r="BP1904" s="92"/>
      <c r="BQ1904" s="92"/>
      <c r="BR1904" s="92"/>
      <c r="BS1904" s="92"/>
      <c r="BT1904" s="92"/>
      <c r="BU1904" s="208"/>
      <c r="BV1904" s="315"/>
    </row>
    <row r="1905" spans="6:74"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315"/>
      <c r="AU1905" s="208"/>
      <c r="AV1905" s="92"/>
      <c r="AW1905" s="92"/>
      <c r="AX1905" s="315"/>
      <c r="AY1905" s="215"/>
      <c r="AZ1905" s="131"/>
      <c r="BA1905" s="131"/>
      <c r="BB1905" s="131"/>
      <c r="BC1905" s="223"/>
      <c r="BD1905" s="223"/>
      <c r="BE1905" s="223"/>
      <c r="BF1905" s="151"/>
      <c r="BG1905" s="151"/>
      <c r="BH1905" s="151"/>
      <c r="BI1905" s="151"/>
      <c r="BJ1905" s="151"/>
      <c r="BK1905" s="151"/>
      <c r="BL1905" s="151"/>
      <c r="BM1905" s="151"/>
      <c r="BN1905" s="208"/>
      <c r="BO1905" s="92"/>
      <c r="BP1905" s="92"/>
      <c r="BQ1905" s="92"/>
      <c r="BR1905" s="92"/>
      <c r="BS1905" s="92"/>
      <c r="BT1905" s="92"/>
      <c r="BU1905" s="208"/>
      <c r="BV1905" s="315"/>
    </row>
    <row r="1906" spans="6:74"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315"/>
      <c r="AU1906" s="208"/>
      <c r="AV1906" s="92"/>
      <c r="AW1906" s="92"/>
      <c r="AX1906" s="315"/>
      <c r="AY1906" s="215"/>
      <c r="AZ1906" s="131"/>
      <c r="BA1906" s="131"/>
      <c r="BB1906" s="131"/>
      <c r="BC1906" s="223"/>
      <c r="BD1906" s="223"/>
      <c r="BE1906" s="223"/>
      <c r="BF1906" s="151"/>
      <c r="BG1906" s="151"/>
      <c r="BH1906" s="151"/>
      <c r="BI1906" s="151"/>
      <c r="BJ1906" s="151"/>
      <c r="BK1906" s="151"/>
      <c r="BL1906" s="151"/>
      <c r="BM1906" s="151"/>
      <c r="BN1906" s="208"/>
      <c r="BO1906" s="92"/>
      <c r="BP1906" s="92"/>
      <c r="BQ1906" s="92"/>
      <c r="BR1906" s="92"/>
      <c r="BS1906" s="92"/>
      <c r="BT1906" s="92"/>
      <c r="BU1906" s="208"/>
      <c r="BV1906" s="315"/>
    </row>
    <row r="1907" spans="6:74"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315"/>
      <c r="AU1907" s="208"/>
      <c r="AV1907" s="92"/>
      <c r="AW1907" s="92"/>
      <c r="AX1907" s="315"/>
      <c r="AY1907" s="215"/>
      <c r="AZ1907" s="131"/>
      <c r="BA1907" s="131"/>
      <c r="BB1907" s="131"/>
      <c r="BC1907" s="223"/>
      <c r="BD1907" s="223"/>
      <c r="BE1907" s="223"/>
      <c r="BF1907" s="151"/>
      <c r="BG1907" s="151"/>
      <c r="BH1907" s="151"/>
      <c r="BI1907" s="151"/>
      <c r="BJ1907" s="151"/>
      <c r="BK1907" s="151"/>
      <c r="BL1907" s="151"/>
      <c r="BM1907" s="151"/>
      <c r="BN1907" s="208"/>
      <c r="BO1907" s="92"/>
      <c r="BP1907" s="92"/>
      <c r="BQ1907" s="92"/>
      <c r="BR1907" s="92"/>
      <c r="BS1907" s="92"/>
      <c r="BT1907" s="92"/>
      <c r="BU1907" s="208"/>
      <c r="BV1907" s="315"/>
    </row>
    <row r="1908" spans="6:74"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315"/>
      <c r="AU1908" s="208"/>
      <c r="AV1908" s="92"/>
      <c r="AW1908" s="92"/>
      <c r="AX1908" s="315"/>
      <c r="AY1908" s="215"/>
      <c r="AZ1908" s="131"/>
      <c r="BA1908" s="131"/>
      <c r="BB1908" s="131"/>
      <c r="BC1908" s="223"/>
      <c r="BD1908" s="223"/>
      <c r="BE1908" s="223"/>
      <c r="BF1908" s="151"/>
      <c r="BG1908" s="151"/>
      <c r="BH1908" s="151"/>
      <c r="BI1908" s="151"/>
      <c r="BJ1908" s="151"/>
      <c r="BK1908" s="151"/>
      <c r="BL1908" s="151"/>
      <c r="BM1908" s="151"/>
      <c r="BN1908" s="208"/>
      <c r="BO1908" s="92"/>
      <c r="BP1908" s="92"/>
      <c r="BQ1908" s="92"/>
      <c r="BR1908" s="92"/>
      <c r="BS1908" s="92"/>
      <c r="BT1908" s="92"/>
      <c r="BU1908" s="208"/>
      <c r="BV1908" s="315"/>
    </row>
    <row r="1909" spans="6:74"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315"/>
      <c r="AU1909" s="208"/>
      <c r="AV1909" s="92"/>
      <c r="AW1909" s="92"/>
      <c r="AX1909" s="315"/>
      <c r="AY1909" s="215"/>
      <c r="AZ1909" s="131"/>
      <c r="BA1909" s="131"/>
      <c r="BB1909" s="131"/>
      <c r="BC1909" s="223"/>
      <c r="BD1909" s="223"/>
      <c r="BE1909" s="223"/>
      <c r="BF1909" s="151"/>
      <c r="BG1909" s="151"/>
      <c r="BH1909" s="151"/>
      <c r="BI1909" s="151"/>
      <c r="BJ1909" s="151"/>
      <c r="BK1909" s="151"/>
      <c r="BL1909" s="151"/>
      <c r="BM1909" s="151"/>
      <c r="BN1909" s="208"/>
      <c r="BO1909" s="92"/>
      <c r="BP1909" s="92"/>
      <c r="BQ1909" s="92"/>
      <c r="BR1909" s="92"/>
      <c r="BS1909" s="92"/>
      <c r="BT1909" s="92"/>
      <c r="BU1909" s="208"/>
      <c r="BV1909" s="315"/>
    </row>
    <row r="1910" spans="6:74"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315"/>
      <c r="AU1910" s="208"/>
      <c r="AV1910" s="92"/>
      <c r="AW1910" s="92"/>
      <c r="AX1910" s="315"/>
      <c r="AY1910" s="215"/>
      <c r="AZ1910" s="131"/>
      <c r="BA1910" s="131"/>
      <c r="BB1910" s="131"/>
      <c r="BC1910" s="223"/>
      <c r="BD1910" s="223"/>
      <c r="BE1910" s="223"/>
      <c r="BF1910" s="151"/>
      <c r="BG1910" s="151"/>
      <c r="BH1910" s="151"/>
      <c r="BI1910" s="151"/>
      <c r="BJ1910" s="151"/>
      <c r="BK1910" s="151"/>
      <c r="BL1910" s="151"/>
      <c r="BM1910" s="151"/>
      <c r="BN1910" s="208"/>
      <c r="BO1910" s="92"/>
      <c r="BP1910" s="92"/>
      <c r="BQ1910" s="92"/>
      <c r="BR1910" s="92"/>
      <c r="BS1910" s="92"/>
      <c r="BT1910" s="92"/>
      <c r="BU1910" s="208"/>
      <c r="BV1910" s="315"/>
    </row>
    <row r="1911" spans="6:74"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315"/>
      <c r="AU1911" s="208"/>
      <c r="AV1911" s="92"/>
      <c r="AW1911" s="92"/>
      <c r="AX1911" s="315"/>
      <c r="AY1911" s="215"/>
      <c r="AZ1911" s="131"/>
      <c r="BA1911" s="131"/>
      <c r="BB1911" s="131"/>
      <c r="BC1911" s="223"/>
      <c r="BD1911" s="223"/>
      <c r="BE1911" s="223"/>
      <c r="BF1911" s="151"/>
      <c r="BG1911" s="151"/>
      <c r="BH1911" s="151"/>
      <c r="BI1911" s="151"/>
      <c r="BJ1911" s="151"/>
      <c r="BK1911" s="151"/>
      <c r="BL1911" s="151"/>
      <c r="BM1911" s="151"/>
      <c r="BN1911" s="208"/>
      <c r="BO1911" s="92"/>
      <c r="BP1911" s="92"/>
      <c r="BQ1911" s="92"/>
      <c r="BR1911" s="92"/>
      <c r="BS1911" s="92"/>
      <c r="BT1911" s="92"/>
      <c r="BU1911" s="208"/>
      <c r="BV1911" s="315"/>
    </row>
    <row r="1912" spans="6:74"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315"/>
      <c r="AU1912" s="208"/>
      <c r="AV1912" s="92"/>
      <c r="AW1912" s="92"/>
      <c r="AX1912" s="315"/>
      <c r="AY1912" s="215"/>
      <c r="AZ1912" s="131"/>
      <c r="BA1912" s="131"/>
      <c r="BB1912" s="131"/>
      <c r="BC1912" s="223"/>
      <c r="BD1912" s="223"/>
      <c r="BE1912" s="223"/>
      <c r="BF1912" s="151"/>
      <c r="BG1912" s="151"/>
      <c r="BH1912" s="151"/>
      <c r="BI1912" s="151"/>
      <c r="BJ1912" s="151"/>
      <c r="BK1912" s="151"/>
      <c r="BL1912" s="151"/>
      <c r="BM1912" s="151"/>
      <c r="BN1912" s="208"/>
      <c r="BO1912" s="92"/>
      <c r="BP1912" s="92"/>
      <c r="BQ1912" s="92"/>
      <c r="BR1912" s="92"/>
      <c r="BS1912" s="92"/>
      <c r="BT1912" s="92"/>
      <c r="BU1912" s="208"/>
      <c r="BV1912" s="315"/>
    </row>
    <row r="1913" spans="6:74"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315"/>
      <c r="AU1913" s="208"/>
      <c r="AV1913" s="92"/>
      <c r="AW1913" s="92"/>
      <c r="AX1913" s="315"/>
      <c r="AY1913" s="215"/>
      <c r="AZ1913" s="131"/>
      <c r="BA1913" s="131"/>
      <c r="BB1913" s="131"/>
      <c r="BC1913" s="223"/>
      <c r="BD1913" s="223"/>
      <c r="BE1913" s="223"/>
      <c r="BF1913" s="151"/>
      <c r="BG1913" s="151"/>
      <c r="BH1913" s="151"/>
      <c r="BI1913" s="151"/>
      <c r="BJ1913" s="151"/>
      <c r="BK1913" s="151"/>
      <c r="BL1913" s="151"/>
      <c r="BM1913" s="151"/>
      <c r="BN1913" s="208"/>
      <c r="BO1913" s="92"/>
      <c r="BP1913" s="92"/>
      <c r="BQ1913" s="92"/>
      <c r="BR1913" s="92"/>
      <c r="BS1913" s="92"/>
      <c r="BT1913" s="92"/>
      <c r="BU1913" s="208"/>
      <c r="BV1913" s="315"/>
    </row>
    <row r="1914" spans="6:74"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315"/>
      <c r="AU1914" s="208"/>
      <c r="AV1914" s="92"/>
      <c r="AW1914" s="92"/>
      <c r="AX1914" s="315"/>
      <c r="AY1914" s="215"/>
      <c r="AZ1914" s="131"/>
      <c r="BA1914" s="131"/>
      <c r="BB1914" s="131"/>
      <c r="BC1914" s="223"/>
      <c r="BD1914" s="223"/>
      <c r="BE1914" s="223"/>
      <c r="BF1914" s="151"/>
      <c r="BG1914" s="151"/>
      <c r="BH1914" s="151"/>
      <c r="BI1914" s="151"/>
      <c r="BJ1914" s="151"/>
      <c r="BK1914" s="151"/>
      <c r="BL1914" s="151"/>
      <c r="BM1914" s="151"/>
      <c r="BN1914" s="208"/>
      <c r="BO1914" s="92"/>
      <c r="BP1914" s="92"/>
      <c r="BQ1914" s="92"/>
      <c r="BR1914" s="92"/>
      <c r="BS1914" s="92"/>
      <c r="BT1914" s="92"/>
      <c r="BU1914" s="208"/>
      <c r="BV1914" s="315"/>
    </row>
    <row r="1915" spans="6:74"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315"/>
      <c r="AU1915" s="208"/>
      <c r="AV1915" s="92"/>
      <c r="AW1915" s="92"/>
      <c r="AX1915" s="315"/>
      <c r="AY1915" s="215"/>
      <c r="AZ1915" s="131"/>
      <c r="BA1915" s="131"/>
      <c r="BB1915" s="131"/>
      <c r="BC1915" s="223"/>
      <c r="BD1915" s="223"/>
      <c r="BE1915" s="223"/>
      <c r="BF1915" s="151"/>
      <c r="BG1915" s="151"/>
      <c r="BH1915" s="151"/>
      <c r="BI1915" s="151"/>
      <c r="BJ1915" s="151"/>
      <c r="BK1915" s="151"/>
      <c r="BL1915" s="151"/>
      <c r="BM1915" s="151"/>
      <c r="BN1915" s="208"/>
      <c r="BO1915" s="92"/>
      <c r="BP1915" s="92"/>
      <c r="BQ1915" s="92"/>
      <c r="BR1915" s="92"/>
      <c r="BS1915" s="92"/>
      <c r="BT1915" s="92"/>
      <c r="BU1915" s="208"/>
      <c r="BV1915" s="315"/>
    </row>
    <row r="1916" spans="6:74"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315"/>
      <c r="AU1916" s="208"/>
      <c r="AV1916" s="92"/>
      <c r="AW1916" s="92"/>
      <c r="AX1916" s="315"/>
      <c r="AY1916" s="215"/>
      <c r="AZ1916" s="131"/>
      <c r="BA1916" s="131"/>
      <c r="BB1916" s="131"/>
      <c r="BC1916" s="223"/>
      <c r="BD1916" s="223"/>
      <c r="BE1916" s="223"/>
      <c r="BF1916" s="151"/>
      <c r="BG1916" s="151"/>
      <c r="BH1916" s="151"/>
      <c r="BI1916" s="151"/>
      <c r="BJ1916" s="151"/>
      <c r="BK1916" s="151"/>
      <c r="BL1916" s="151"/>
      <c r="BM1916" s="151"/>
      <c r="BN1916" s="208"/>
      <c r="BO1916" s="92"/>
      <c r="BP1916" s="92"/>
      <c r="BQ1916" s="92"/>
      <c r="BR1916" s="92"/>
      <c r="BS1916" s="92"/>
      <c r="BT1916" s="92"/>
      <c r="BU1916" s="208"/>
      <c r="BV1916" s="315"/>
    </row>
    <row r="1917" spans="6:74"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315"/>
      <c r="AU1917" s="208"/>
      <c r="AV1917" s="92"/>
      <c r="AW1917" s="92"/>
      <c r="AX1917" s="315"/>
      <c r="AY1917" s="215"/>
      <c r="AZ1917" s="131"/>
      <c r="BA1917" s="131"/>
      <c r="BB1917" s="131"/>
      <c r="BC1917" s="223"/>
      <c r="BD1917" s="223"/>
      <c r="BE1917" s="223"/>
      <c r="BF1917" s="151"/>
      <c r="BG1917" s="151"/>
      <c r="BH1917" s="151"/>
      <c r="BI1917" s="151"/>
      <c r="BJ1917" s="151"/>
      <c r="BK1917" s="151"/>
      <c r="BL1917" s="151"/>
      <c r="BM1917" s="151"/>
      <c r="BN1917" s="208"/>
      <c r="BO1917" s="92"/>
      <c r="BP1917" s="92"/>
      <c r="BQ1917" s="92"/>
      <c r="BR1917" s="92"/>
      <c r="BS1917" s="92"/>
      <c r="BT1917" s="92"/>
      <c r="BU1917" s="208"/>
      <c r="BV1917" s="315"/>
    </row>
    <row r="1918" spans="6:74"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315"/>
      <c r="AU1918" s="208"/>
      <c r="AV1918" s="92"/>
      <c r="AW1918" s="92"/>
      <c r="AX1918" s="315"/>
      <c r="AY1918" s="215"/>
      <c r="AZ1918" s="131"/>
      <c r="BA1918" s="131"/>
      <c r="BB1918" s="131"/>
      <c r="BC1918" s="223"/>
      <c r="BD1918" s="223"/>
      <c r="BE1918" s="223"/>
      <c r="BF1918" s="151"/>
      <c r="BG1918" s="151"/>
      <c r="BH1918" s="151"/>
      <c r="BI1918" s="151"/>
      <c r="BJ1918" s="151"/>
      <c r="BK1918" s="151"/>
      <c r="BL1918" s="151"/>
      <c r="BM1918" s="151"/>
      <c r="BN1918" s="208"/>
      <c r="BO1918" s="92"/>
      <c r="BP1918" s="92"/>
      <c r="BQ1918" s="92"/>
      <c r="BR1918" s="92"/>
      <c r="BS1918" s="92"/>
      <c r="BT1918" s="92"/>
      <c r="BU1918" s="208"/>
      <c r="BV1918" s="315"/>
    </row>
    <row r="1919" spans="6:74"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315"/>
      <c r="AU1919" s="208"/>
      <c r="AV1919" s="92"/>
      <c r="AW1919" s="92"/>
      <c r="AX1919" s="315"/>
      <c r="AY1919" s="215"/>
      <c r="AZ1919" s="131"/>
      <c r="BA1919" s="131"/>
      <c r="BB1919" s="131"/>
      <c r="BC1919" s="223"/>
      <c r="BD1919" s="223"/>
      <c r="BE1919" s="223"/>
      <c r="BF1919" s="151"/>
      <c r="BG1919" s="151"/>
      <c r="BH1919" s="151"/>
      <c r="BI1919" s="151"/>
      <c r="BJ1919" s="151"/>
      <c r="BK1919" s="151"/>
      <c r="BL1919" s="151"/>
      <c r="BM1919" s="151"/>
      <c r="BN1919" s="208"/>
      <c r="BO1919" s="92"/>
      <c r="BP1919" s="92"/>
      <c r="BQ1919" s="92"/>
      <c r="BR1919" s="92"/>
      <c r="BS1919" s="92"/>
      <c r="BT1919" s="92"/>
      <c r="BU1919" s="208"/>
      <c r="BV1919" s="315"/>
    </row>
    <row r="1920" spans="6:74"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315"/>
      <c r="AU1920" s="208"/>
      <c r="AV1920" s="92"/>
      <c r="AW1920" s="92"/>
      <c r="AX1920" s="315"/>
      <c r="AY1920" s="215"/>
      <c r="AZ1920" s="131"/>
      <c r="BA1920" s="131"/>
      <c r="BB1920" s="131"/>
      <c r="BC1920" s="223"/>
      <c r="BD1920" s="223"/>
      <c r="BE1920" s="223"/>
      <c r="BF1920" s="151"/>
      <c r="BG1920" s="151"/>
      <c r="BH1920" s="151"/>
      <c r="BI1920" s="151"/>
      <c r="BJ1920" s="151"/>
      <c r="BK1920" s="151"/>
      <c r="BL1920" s="151"/>
      <c r="BM1920" s="151"/>
      <c r="BN1920" s="208"/>
      <c r="BO1920" s="92"/>
      <c r="BP1920" s="92"/>
      <c r="BQ1920" s="92"/>
      <c r="BR1920" s="92"/>
      <c r="BS1920" s="92"/>
      <c r="BT1920" s="92"/>
      <c r="BU1920" s="208"/>
      <c r="BV1920" s="315"/>
    </row>
    <row r="1921" spans="6:74"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315"/>
      <c r="AU1921" s="208"/>
      <c r="AV1921" s="92"/>
      <c r="AW1921" s="92"/>
      <c r="AX1921" s="315"/>
      <c r="AY1921" s="215"/>
      <c r="AZ1921" s="131"/>
      <c r="BA1921" s="131"/>
      <c r="BB1921" s="131"/>
      <c r="BC1921" s="223"/>
      <c r="BD1921" s="223"/>
      <c r="BE1921" s="223"/>
      <c r="BF1921" s="151"/>
      <c r="BG1921" s="151"/>
      <c r="BH1921" s="151"/>
      <c r="BI1921" s="151"/>
      <c r="BJ1921" s="151"/>
      <c r="BK1921" s="151"/>
      <c r="BL1921" s="151"/>
      <c r="BM1921" s="151"/>
      <c r="BN1921" s="208"/>
      <c r="BO1921" s="92"/>
      <c r="BP1921" s="92"/>
      <c r="BQ1921" s="92"/>
      <c r="BR1921" s="92"/>
      <c r="BS1921" s="92"/>
      <c r="BT1921" s="92"/>
      <c r="BU1921" s="208"/>
      <c r="BV1921" s="315"/>
    </row>
    <row r="1922" spans="6:74"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315"/>
      <c r="AU1922" s="208"/>
      <c r="AV1922" s="92"/>
      <c r="AW1922" s="92"/>
      <c r="AX1922" s="315"/>
      <c r="AY1922" s="215"/>
      <c r="AZ1922" s="131"/>
      <c r="BA1922" s="131"/>
      <c r="BB1922" s="131"/>
      <c r="BC1922" s="223"/>
      <c r="BD1922" s="223"/>
      <c r="BE1922" s="223"/>
      <c r="BF1922" s="151"/>
      <c r="BG1922" s="151"/>
      <c r="BH1922" s="151"/>
      <c r="BI1922" s="151"/>
      <c r="BJ1922" s="151"/>
      <c r="BK1922" s="151"/>
      <c r="BL1922" s="151"/>
      <c r="BM1922" s="151"/>
      <c r="BN1922" s="208"/>
      <c r="BO1922" s="92"/>
      <c r="BP1922" s="92"/>
      <c r="BQ1922" s="92"/>
      <c r="BR1922" s="92"/>
      <c r="BS1922" s="92"/>
      <c r="BT1922" s="92"/>
      <c r="BU1922" s="208"/>
      <c r="BV1922" s="315"/>
    </row>
    <row r="1923" spans="6:74"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315"/>
      <c r="AU1923" s="208"/>
      <c r="AV1923" s="92"/>
      <c r="AW1923" s="92"/>
      <c r="AX1923" s="315"/>
      <c r="AY1923" s="215"/>
      <c r="AZ1923" s="131"/>
      <c r="BA1923" s="131"/>
      <c r="BB1923" s="131"/>
      <c r="BC1923" s="223"/>
      <c r="BD1923" s="223"/>
      <c r="BE1923" s="223"/>
      <c r="BF1923" s="151"/>
      <c r="BG1923" s="151"/>
      <c r="BH1923" s="151"/>
      <c r="BI1923" s="151"/>
      <c r="BJ1923" s="151"/>
      <c r="BK1923" s="151"/>
      <c r="BL1923" s="151"/>
      <c r="BM1923" s="151"/>
      <c r="BN1923" s="208"/>
      <c r="BO1923" s="92"/>
      <c r="BP1923" s="92"/>
      <c r="BQ1923" s="92"/>
      <c r="BR1923" s="92"/>
      <c r="BS1923" s="92"/>
      <c r="BT1923" s="92"/>
      <c r="BU1923" s="208"/>
      <c r="BV1923" s="315"/>
    </row>
    <row r="1924" spans="6:74"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315"/>
      <c r="AU1924" s="208"/>
      <c r="AV1924" s="92"/>
      <c r="AW1924" s="92"/>
      <c r="AX1924" s="315"/>
      <c r="AY1924" s="215"/>
      <c r="AZ1924" s="131"/>
      <c r="BA1924" s="131"/>
      <c r="BB1924" s="131"/>
      <c r="BC1924" s="223"/>
      <c r="BD1924" s="223"/>
      <c r="BE1924" s="223"/>
      <c r="BF1924" s="151"/>
      <c r="BG1924" s="151"/>
      <c r="BH1924" s="151"/>
      <c r="BI1924" s="151"/>
      <c r="BJ1924" s="151"/>
      <c r="BK1924" s="151"/>
      <c r="BL1924" s="151"/>
      <c r="BM1924" s="151"/>
      <c r="BN1924" s="208"/>
      <c r="BO1924" s="92"/>
      <c r="BP1924" s="92"/>
      <c r="BQ1924" s="92"/>
      <c r="BR1924" s="92"/>
      <c r="BS1924" s="92"/>
      <c r="BT1924" s="92"/>
      <c r="BU1924" s="208"/>
      <c r="BV1924" s="315"/>
    </row>
    <row r="1925" spans="6:74"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315"/>
      <c r="AU1925" s="208"/>
      <c r="AV1925" s="92"/>
      <c r="AW1925" s="92"/>
      <c r="AX1925" s="315"/>
      <c r="AY1925" s="215"/>
      <c r="AZ1925" s="131"/>
      <c r="BA1925" s="131"/>
      <c r="BB1925" s="131"/>
      <c r="BC1925" s="223"/>
      <c r="BD1925" s="223"/>
      <c r="BE1925" s="223"/>
      <c r="BF1925" s="151"/>
      <c r="BG1925" s="151"/>
      <c r="BH1925" s="151"/>
      <c r="BI1925" s="151"/>
      <c r="BJ1925" s="151"/>
      <c r="BK1925" s="151"/>
      <c r="BL1925" s="151"/>
      <c r="BM1925" s="151"/>
      <c r="BN1925" s="208"/>
      <c r="BO1925" s="92"/>
      <c r="BP1925" s="92"/>
      <c r="BQ1925" s="92"/>
      <c r="BR1925" s="92"/>
      <c r="BS1925" s="92"/>
      <c r="BT1925" s="92"/>
      <c r="BU1925" s="208"/>
      <c r="BV1925" s="315"/>
    </row>
    <row r="1926" spans="6:74"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315"/>
      <c r="AU1926" s="208"/>
      <c r="AV1926" s="92"/>
      <c r="AW1926" s="92"/>
      <c r="AX1926" s="315"/>
      <c r="AY1926" s="215"/>
      <c r="AZ1926" s="131"/>
      <c r="BA1926" s="131"/>
      <c r="BB1926" s="131"/>
      <c r="BC1926" s="223"/>
      <c r="BD1926" s="223"/>
      <c r="BE1926" s="223"/>
      <c r="BF1926" s="151"/>
      <c r="BG1926" s="151"/>
      <c r="BH1926" s="151"/>
      <c r="BI1926" s="151"/>
      <c r="BJ1926" s="151"/>
      <c r="BK1926" s="151"/>
      <c r="BL1926" s="151"/>
      <c r="BM1926" s="151"/>
      <c r="BN1926" s="208"/>
      <c r="BO1926" s="92"/>
      <c r="BP1926" s="92"/>
      <c r="BQ1926" s="92"/>
      <c r="BR1926" s="92"/>
      <c r="BS1926" s="92"/>
      <c r="BT1926" s="92"/>
      <c r="BU1926" s="208"/>
      <c r="BV1926" s="315"/>
    </row>
    <row r="1927" spans="6:74"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315"/>
      <c r="AU1927" s="208"/>
      <c r="AV1927" s="92"/>
      <c r="AW1927" s="92"/>
      <c r="AX1927" s="315"/>
      <c r="AY1927" s="215"/>
      <c r="AZ1927" s="131"/>
      <c r="BA1927" s="131"/>
      <c r="BB1927" s="131"/>
      <c r="BC1927" s="223"/>
      <c r="BD1927" s="223"/>
      <c r="BE1927" s="223"/>
      <c r="BF1927" s="151"/>
      <c r="BG1927" s="151"/>
      <c r="BH1927" s="151"/>
      <c r="BI1927" s="151"/>
      <c r="BJ1927" s="151"/>
      <c r="BK1927" s="151"/>
      <c r="BL1927" s="151"/>
      <c r="BM1927" s="151"/>
      <c r="BN1927" s="208"/>
      <c r="BO1927" s="92"/>
      <c r="BP1927" s="92"/>
      <c r="BQ1927" s="92"/>
      <c r="BR1927" s="92"/>
      <c r="BS1927" s="92"/>
      <c r="BT1927" s="92"/>
      <c r="BU1927" s="208"/>
      <c r="BV1927" s="315"/>
    </row>
    <row r="1928" spans="6:74"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315"/>
      <c r="AU1928" s="208"/>
      <c r="AV1928" s="92"/>
      <c r="AW1928" s="92"/>
      <c r="AX1928" s="315"/>
      <c r="AY1928" s="215"/>
      <c r="AZ1928" s="131"/>
      <c r="BA1928" s="131"/>
      <c r="BB1928" s="131"/>
      <c r="BC1928" s="223"/>
      <c r="BD1928" s="223"/>
      <c r="BE1928" s="223"/>
      <c r="BF1928" s="151"/>
      <c r="BG1928" s="151"/>
      <c r="BH1928" s="151"/>
      <c r="BI1928" s="151"/>
      <c r="BJ1928" s="151"/>
      <c r="BK1928" s="151"/>
      <c r="BL1928" s="151"/>
      <c r="BM1928" s="151"/>
      <c r="BN1928" s="208"/>
      <c r="BO1928" s="92"/>
      <c r="BP1928" s="92"/>
      <c r="BQ1928" s="92"/>
      <c r="BR1928" s="92"/>
      <c r="BS1928" s="92"/>
      <c r="BT1928" s="92"/>
      <c r="BU1928" s="208"/>
      <c r="BV1928" s="315"/>
    </row>
    <row r="1929" spans="6:74"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315"/>
      <c r="AU1929" s="208"/>
      <c r="AV1929" s="92"/>
      <c r="AW1929" s="92"/>
      <c r="AX1929" s="315"/>
      <c r="AY1929" s="215"/>
      <c r="AZ1929" s="131"/>
      <c r="BA1929" s="131"/>
      <c r="BB1929" s="131"/>
      <c r="BC1929" s="223"/>
      <c r="BD1929" s="223"/>
      <c r="BE1929" s="223"/>
      <c r="BF1929" s="151"/>
      <c r="BG1929" s="151"/>
      <c r="BH1929" s="151"/>
      <c r="BI1929" s="151"/>
      <c r="BJ1929" s="151"/>
      <c r="BK1929" s="151"/>
      <c r="BL1929" s="151"/>
      <c r="BM1929" s="151"/>
      <c r="BN1929" s="208"/>
      <c r="BO1929" s="92"/>
      <c r="BP1929" s="92"/>
      <c r="BQ1929" s="92"/>
      <c r="BR1929" s="92"/>
      <c r="BS1929" s="92"/>
      <c r="BT1929" s="92"/>
      <c r="BU1929" s="208"/>
      <c r="BV1929" s="315"/>
    </row>
    <row r="1930" spans="6:74"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315"/>
      <c r="AU1930" s="208"/>
      <c r="AV1930" s="92"/>
      <c r="AW1930" s="92"/>
      <c r="AX1930" s="315"/>
      <c r="AY1930" s="215"/>
      <c r="AZ1930" s="131"/>
      <c r="BA1930" s="131"/>
      <c r="BB1930" s="131"/>
      <c r="BC1930" s="223"/>
      <c r="BD1930" s="223"/>
      <c r="BE1930" s="223"/>
      <c r="BF1930" s="151"/>
      <c r="BG1930" s="151"/>
      <c r="BH1930" s="151"/>
      <c r="BI1930" s="151"/>
      <c r="BJ1930" s="151"/>
      <c r="BK1930" s="151"/>
      <c r="BL1930" s="151"/>
      <c r="BM1930" s="151"/>
      <c r="BN1930" s="208"/>
      <c r="BO1930" s="92"/>
      <c r="BP1930" s="92"/>
      <c r="BQ1930" s="92"/>
      <c r="BR1930" s="92"/>
      <c r="BS1930" s="92"/>
      <c r="BT1930" s="92"/>
      <c r="BU1930" s="208"/>
      <c r="BV1930" s="315"/>
    </row>
    <row r="1931" spans="6:74"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315"/>
      <c r="AU1931" s="208"/>
      <c r="AV1931" s="92"/>
      <c r="AW1931" s="92"/>
      <c r="AX1931" s="315"/>
      <c r="AY1931" s="215"/>
      <c r="AZ1931" s="131"/>
      <c r="BA1931" s="131"/>
      <c r="BB1931" s="131"/>
      <c r="BC1931" s="223"/>
      <c r="BD1931" s="223"/>
      <c r="BE1931" s="223"/>
      <c r="BF1931" s="151"/>
      <c r="BG1931" s="151"/>
      <c r="BH1931" s="151"/>
      <c r="BI1931" s="151"/>
      <c r="BJ1931" s="151"/>
      <c r="BK1931" s="151"/>
      <c r="BL1931" s="151"/>
      <c r="BM1931" s="151"/>
      <c r="BN1931" s="208"/>
      <c r="BO1931" s="92"/>
      <c r="BP1931" s="92"/>
      <c r="BQ1931" s="92"/>
      <c r="BR1931" s="92"/>
      <c r="BS1931" s="92"/>
      <c r="BT1931" s="92"/>
      <c r="BU1931" s="208"/>
      <c r="BV1931" s="315"/>
    </row>
    <row r="1932" spans="6:74"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315"/>
      <c r="AU1932" s="208"/>
      <c r="AV1932" s="92"/>
      <c r="AW1932" s="92"/>
      <c r="AX1932" s="315"/>
      <c r="AY1932" s="215"/>
      <c r="AZ1932" s="131"/>
      <c r="BA1932" s="131"/>
      <c r="BB1932" s="131"/>
      <c r="BC1932" s="223"/>
      <c r="BD1932" s="223"/>
      <c r="BE1932" s="223"/>
      <c r="BF1932" s="151"/>
      <c r="BG1932" s="151"/>
      <c r="BH1932" s="151"/>
      <c r="BI1932" s="151"/>
      <c r="BJ1932" s="151"/>
      <c r="BK1932" s="151"/>
      <c r="BL1932" s="151"/>
      <c r="BM1932" s="151"/>
      <c r="BN1932" s="208"/>
      <c r="BO1932" s="92"/>
      <c r="BP1932" s="92"/>
      <c r="BQ1932" s="92"/>
      <c r="BR1932" s="92"/>
      <c r="BS1932" s="92"/>
      <c r="BT1932" s="92"/>
      <c r="BU1932" s="208"/>
      <c r="BV1932" s="315"/>
    </row>
    <row r="1933" spans="6:74"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315"/>
      <c r="AU1933" s="208"/>
      <c r="AV1933" s="92"/>
      <c r="AW1933" s="92"/>
      <c r="AX1933" s="315"/>
      <c r="AY1933" s="215"/>
      <c r="AZ1933" s="131"/>
      <c r="BA1933" s="131"/>
      <c r="BB1933" s="131"/>
      <c r="BC1933" s="223"/>
      <c r="BD1933" s="223"/>
      <c r="BE1933" s="223"/>
      <c r="BF1933" s="151"/>
      <c r="BG1933" s="151"/>
      <c r="BH1933" s="151"/>
      <c r="BI1933" s="151"/>
      <c r="BJ1933" s="151"/>
      <c r="BK1933" s="151"/>
      <c r="BL1933" s="151"/>
      <c r="BM1933" s="151"/>
      <c r="BN1933" s="208"/>
      <c r="BO1933" s="92"/>
      <c r="BP1933" s="92"/>
      <c r="BQ1933" s="92"/>
      <c r="BR1933" s="92"/>
      <c r="BS1933" s="92"/>
      <c r="BT1933" s="92"/>
      <c r="BU1933" s="208"/>
      <c r="BV1933" s="315"/>
    </row>
    <row r="1934" spans="6:74"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315"/>
      <c r="AU1934" s="208"/>
      <c r="AV1934" s="92"/>
      <c r="AW1934" s="92"/>
      <c r="AX1934" s="315"/>
      <c r="AY1934" s="215"/>
      <c r="AZ1934" s="131"/>
      <c r="BA1934" s="131"/>
      <c r="BB1934" s="131"/>
      <c r="BC1934" s="223"/>
      <c r="BD1934" s="223"/>
      <c r="BE1934" s="223"/>
      <c r="BF1934" s="151"/>
      <c r="BG1934" s="151"/>
      <c r="BH1934" s="151"/>
      <c r="BI1934" s="151"/>
      <c r="BJ1934" s="151"/>
      <c r="BK1934" s="151"/>
      <c r="BL1934" s="151"/>
      <c r="BM1934" s="151"/>
      <c r="BN1934" s="208"/>
      <c r="BO1934" s="92"/>
      <c r="BP1934" s="92"/>
      <c r="BQ1934" s="92"/>
      <c r="BR1934" s="92"/>
      <c r="BS1934" s="92"/>
      <c r="BT1934" s="92"/>
      <c r="BU1934" s="208"/>
      <c r="BV1934" s="315"/>
    </row>
    <row r="1935" spans="6:74"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315"/>
      <c r="AU1935" s="208"/>
      <c r="AV1935" s="92"/>
      <c r="AW1935" s="92"/>
      <c r="AX1935" s="315"/>
      <c r="AY1935" s="215"/>
      <c r="AZ1935" s="131"/>
      <c r="BA1935" s="131"/>
      <c r="BB1935" s="131"/>
      <c r="BC1935" s="223"/>
      <c r="BD1935" s="223"/>
      <c r="BE1935" s="223"/>
      <c r="BF1935" s="151"/>
      <c r="BG1935" s="151"/>
      <c r="BH1935" s="151"/>
      <c r="BI1935" s="151"/>
      <c r="BJ1935" s="151"/>
      <c r="BK1935" s="151"/>
      <c r="BL1935" s="151"/>
      <c r="BM1935" s="151"/>
      <c r="BN1935" s="208"/>
      <c r="BO1935" s="92"/>
      <c r="BP1935" s="92"/>
      <c r="BQ1935" s="92"/>
      <c r="BR1935" s="92"/>
      <c r="BS1935" s="92"/>
      <c r="BT1935" s="92"/>
      <c r="BU1935" s="208"/>
      <c r="BV1935" s="315"/>
    </row>
    <row r="1936" spans="6:74"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315"/>
      <c r="AU1936" s="208"/>
      <c r="AV1936" s="92"/>
      <c r="AW1936" s="92"/>
      <c r="AX1936" s="315"/>
      <c r="AY1936" s="215"/>
      <c r="AZ1936" s="131"/>
      <c r="BA1936" s="131"/>
      <c r="BB1936" s="131"/>
      <c r="BC1936" s="223"/>
      <c r="BD1936" s="223"/>
      <c r="BE1936" s="223"/>
      <c r="BF1936" s="151"/>
      <c r="BG1936" s="151"/>
      <c r="BH1936" s="151"/>
      <c r="BI1936" s="151"/>
      <c r="BJ1936" s="151"/>
      <c r="BK1936" s="151"/>
      <c r="BL1936" s="151"/>
      <c r="BM1936" s="151"/>
      <c r="BN1936" s="208"/>
      <c r="BO1936" s="92"/>
      <c r="BP1936" s="92"/>
      <c r="BQ1936" s="92"/>
      <c r="BR1936" s="92"/>
      <c r="BS1936" s="92"/>
      <c r="BT1936" s="92"/>
      <c r="BU1936" s="208"/>
      <c r="BV1936" s="315"/>
    </row>
    <row r="1937" spans="6:74"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315"/>
      <c r="AU1937" s="208"/>
      <c r="AV1937" s="92"/>
      <c r="AW1937" s="92"/>
      <c r="AX1937" s="315"/>
      <c r="AY1937" s="215"/>
      <c r="AZ1937" s="131"/>
      <c r="BA1937" s="131"/>
      <c r="BB1937" s="131"/>
      <c r="BC1937" s="223"/>
      <c r="BD1937" s="223"/>
      <c r="BE1937" s="223"/>
      <c r="BF1937" s="151"/>
      <c r="BG1937" s="151"/>
      <c r="BH1937" s="151"/>
      <c r="BI1937" s="151"/>
      <c r="BJ1937" s="151"/>
      <c r="BK1937" s="151"/>
      <c r="BL1937" s="151"/>
      <c r="BM1937" s="151"/>
      <c r="BN1937" s="208"/>
      <c r="BO1937" s="92"/>
      <c r="BP1937" s="92"/>
      <c r="BQ1937" s="92"/>
      <c r="BR1937" s="92"/>
      <c r="BS1937" s="92"/>
      <c r="BT1937" s="92"/>
      <c r="BU1937" s="208"/>
      <c r="BV1937" s="315"/>
    </row>
    <row r="1938" spans="6:74"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315"/>
      <c r="AU1938" s="208"/>
      <c r="AV1938" s="92"/>
      <c r="AW1938" s="92"/>
      <c r="AX1938" s="315"/>
      <c r="AY1938" s="215"/>
      <c r="AZ1938" s="131"/>
      <c r="BA1938" s="131"/>
      <c r="BB1938" s="131"/>
      <c r="BC1938" s="223"/>
      <c r="BD1938" s="223"/>
      <c r="BE1938" s="223"/>
      <c r="BF1938" s="151"/>
      <c r="BG1938" s="151"/>
      <c r="BH1938" s="151"/>
      <c r="BI1938" s="151"/>
      <c r="BJ1938" s="151"/>
      <c r="BK1938" s="151"/>
      <c r="BL1938" s="151"/>
      <c r="BM1938" s="151"/>
      <c r="BN1938" s="208"/>
      <c r="BO1938" s="92"/>
      <c r="BP1938" s="92"/>
      <c r="BQ1938" s="92"/>
      <c r="BR1938" s="92"/>
      <c r="BS1938" s="92"/>
      <c r="BT1938" s="92"/>
      <c r="BU1938" s="208"/>
      <c r="BV1938" s="315"/>
    </row>
    <row r="1939" spans="6:74"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315"/>
      <c r="AU1939" s="208"/>
      <c r="AV1939" s="92"/>
      <c r="AW1939" s="92"/>
      <c r="AX1939" s="315"/>
      <c r="AY1939" s="215"/>
      <c r="AZ1939" s="131"/>
      <c r="BA1939" s="131"/>
      <c r="BB1939" s="131"/>
      <c r="BC1939" s="223"/>
      <c r="BD1939" s="223"/>
      <c r="BE1939" s="223"/>
      <c r="BF1939" s="151"/>
      <c r="BG1939" s="151"/>
      <c r="BH1939" s="151"/>
      <c r="BI1939" s="151"/>
      <c r="BJ1939" s="151"/>
      <c r="BK1939" s="151"/>
      <c r="BL1939" s="151"/>
      <c r="BM1939" s="151"/>
      <c r="BN1939" s="208"/>
      <c r="BO1939" s="92"/>
      <c r="BP1939" s="92"/>
      <c r="BQ1939" s="92"/>
      <c r="BR1939" s="92"/>
      <c r="BS1939" s="92"/>
      <c r="BT1939" s="92"/>
      <c r="BU1939" s="208"/>
      <c r="BV1939" s="315"/>
    </row>
    <row r="1940" spans="6:74"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315"/>
      <c r="AU1940" s="208"/>
      <c r="AV1940" s="92"/>
      <c r="AW1940" s="92"/>
      <c r="AX1940" s="315"/>
      <c r="AY1940" s="215"/>
      <c r="AZ1940" s="131"/>
      <c r="BA1940" s="131"/>
      <c r="BB1940" s="131"/>
      <c r="BC1940" s="223"/>
      <c r="BD1940" s="223"/>
      <c r="BE1940" s="223"/>
      <c r="BF1940" s="151"/>
      <c r="BG1940" s="151"/>
      <c r="BH1940" s="151"/>
      <c r="BI1940" s="151"/>
      <c r="BJ1940" s="151"/>
      <c r="BK1940" s="151"/>
      <c r="BL1940" s="151"/>
      <c r="BM1940" s="151"/>
      <c r="BN1940" s="208"/>
      <c r="BO1940" s="92"/>
      <c r="BP1940" s="92"/>
      <c r="BQ1940" s="92"/>
      <c r="BR1940" s="92"/>
      <c r="BS1940" s="92"/>
      <c r="BT1940" s="92"/>
      <c r="BU1940" s="208"/>
      <c r="BV1940" s="315"/>
    </row>
    <row r="1941" spans="6:74"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315"/>
      <c r="AU1941" s="208"/>
      <c r="AV1941" s="92"/>
      <c r="AW1941" s="92"/>
      <c r="AX1941" s="315"/>
      <c r="AY1941" s="215"/>
      <c r="AZ1941" s="131"/>
      <c r="BA1941" s="131"/>
      <c r="BB1941" s="131"/>
      <c r="BC1941" s="223"/>
      <c r="BD1941" s="223"/>
      <c r="BE1941" s="223"/>
      <c r="BF1941" s="151"/>
      <c r="BG1941" s="151"/>
      <c r="BH1941" s="151"/>
      <c r="BI1941" s="151"/>
      <c r="BJ1941" s="151"/>
      <c r="BK1941" s="151"/>
      <c r="BL1941" s="151"/>
      <c r="BM1941" s="151"/>
      <c r="BN1941" s="208"/>
      <c r="BO1941" s="92"/>
      <c r="BP1941" s="92"/>
      <c r="BQ1941" s="92"/>
      <c r="BR1941" s="92"/>
      <c r="BS1941" s="92"/>
      <c r="BT1941" s="92"/>
      <c r="BU1941" s="208"/>
      <c r="BV1941" s="315"/>
    </row>
    <row r="1942" spans="6:74"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315"/>
      <c r="AU1942" s="208"/>
      <c r="AV1942" s="92"/>
      <c r="AW1942" s="92"/>
      <c r="AX1942" s="315"/>
      <c r="AY1942" s="215"/>
      <c r="AZ1942" s="131"/>
      <c r="BA1942" s="131"/>
      <c r="BB1942" s="131"/>
      <c r="BC1942" s="223"/>
      <c r="BD1942" s="223"/>
      <c r="BE1942" s="223"/>
      <c r="BF1942" s="151"/>
      <c r="BG1942" s="151"/>
      <c r="BH1942" s="151"/>
      <c r="BI1942" s="151"/>
      <c r="BJ1942" s="151"/>
      <c r="BK1942" s="151"/>
      <c r="BL1942" s="151"/>
      <c r="BM1942" s="151"/>
      <c r="BN1942" s="208"/>
      <c r="BO1942" s="92"/>
      <c r="BP1942" s="92"/>
      <c r="BQ1942" s="92"/>
      <c r="BR1942" s="92"/>
      <c r="BS1942" s="92"/>
      <c r="BT1942" s="92"/>
      <c r="BU1942" s="208"/>
      <c r="BV1942" s="315"/>
    </row>
    <row r="1943" spans="6:74"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315"/>
      <c r="AU1943" s="208"/>
      <c r="AV1943" s="92"/>
      <c r="AW1943" s="92"/>
      <c r="AX1943" s="315"/>
      <c r="AY1943" s="215"/>
      <c r="AZ1943" s="131"/>
      <c r="BA1943" s="131"/>
      <c r="BB1943" s="131"/>
      <c r="BC1943" s="223"/>
      <c r="BD1943" s="223"/>
      <c r="BE1943" s="223"/>
      <c r="BF1943" s="151"/>
      <c r="BG1943" s="151"/>
      <c r="BH1943" s="151"/>
      <c r="BI1943" s="151"/>
      <c r="BJ1943" s="151"/>
      <c r="BK1943" s="151"/>
      <c r="BL1943" s="151"/>
      <c r="BM1943" s="151"/>
      <c r="BN1943" s="208"/>
      <c r="BO1943" s="92"/>
      <c r="BP1943" s="92"/>
      <c r="BQ1943" s="92"/>
      <c r="BR1943" s="92"/>
      <c r="BS1943" s="92"/>
      <c r="BT1943" s="92"/>
      <c r="BU1943" s="208"/>
      <c r="BV1943" s="315"/>
    </row>
    <row r="1944" spans="6:74"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315"/>
      <c r="AU1944" s="208"/>
      <c r="AV1944" s="92"/>
      <c r="AW1944" s="92"/>
      <c r="AX1944" s="315"/>
      <c r="AY1944" s="215"/>
      <c r="AZ1944" s="131"/>
      <c r="BA1944" s="131"/>
      <c r="BB1944" s="131"/>
      <c r="BC1944" s="223"/>
      <c r="BD1944" s="223"/>
      <c r="BE1944" s="223"/>
      <c r="BF1944" s="151"/>
      <c r="BG1944" s="151"/>
      <c r="BH1944" s="151"/>
      <c r="BI1944" s="151"/>
      <c r="BJ1944" s="151"/>
      <c r="BK1944" s="151"/>
      <c r="BL1944" s="151"/>
      <c r="BM1944" s="151"/>
      <c r="BN1944" s="208"/>
      <c r="BO1944" s="92"/>
      <c r="BP1944" s="92"/>
      <c r="BQ1944" s="92"/>
      <c r="BR1944" s="92"/>
      <c r="BS1944" s="92"/>
      <c r="BT1944" s="92"/>
      <c r="BU1944" s="208"/>
      <c r="BV1944" s="315"/>
    </row>
    <row r="1945" spans="6:74"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315"/>
      <c r="AU1945" s="208"/>
      <c r="AV1945" s="92"/>
      <c r="AW1945" s="92"/>
      <c r="AX1945" s="315"/>
      <c r="AY1945" s="215"/>
      <c r="AZ1945" s="131"/>
      <c r="BA1945" s="131"/>
      <c r="BB1945" s="131"/>
      <c r="BC1945" s="223"/>
      <c r="BD1945" s="223"/>
      <c r="BE1945" s="223"/>
      <c r="BF1945" s="151"/>
      <c r="BG1945" s="151"/>
      <c r="BH1945" s="151"/>
      <c r="BI1945" s="151"/>
      <c r="BJ1945" s="151"/>
      <c r="BK1945" s="151"/>
      <c r="BL1945" s="151"/>
      <c r="BM1945" s="151"/>
      <c r="BN1945" s="208"/>
      <c r="BO1945" s="92"/>
      <c r="BP1945" s="92"/>
      <c r="BQ1945" s="92"/>
      <c r="BR1945" s="92"/>
      <c r="BS1945" s="92"/>
      <c r="BT1945" s="92"/>
      <c r="BU1945" s="208"/>
      <c r="BV1945" s="315"/>
    </row>
    <row r="1946" spans="6:74"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315"/>
      <c r="AU1946" s="208"/>
      <c r="AV1946" s="92"/>
      <c r="AW1946" s="92"/>
      <c r="AX1946" s="315"/>
      <c r="AY1946" s="215"/>
      <c r="AZ1946" s="131"/>
      <c r="BA1946" s="131"/>
      <c r="BB1946" s="131"/>
      <c r="BC1946" s="223"/>
      <c r="BD1946" s="223"/>
      <c r="BE1946" s="223"/>
      <c r="BF1946" s="151"/>
      <c r="BG1946" s="151"/>
      <c r="BH1946" s="151"/>
      <c r="BI1946" s="151"/>
      <c r="BJ1946" s="151"/>
      <c r="BK1946" s="151"/>
      <c r="BL1946" s="151"/>
      <c r="BM1946" s="151"/>
      <c r="BN1946" s="208"/>
      <c r="BO1946" s="92"/>
      <c r="BP1946" s="92"/>
      <c r="BQ1946" s="92"/>
      <c r="BR1946" s="92"/>
      <c r="BS1946" s="92"/>
      <c r="BT1946" s="92"/>
      <c r="BU1946" s="208"/>
      <c r="BV1946" s="315"/>
    </row>
    <row r="1947" spans="6:74"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315"/>
      <c r="AU1947" s="208"/>
      <c r="AV1947" s="92"/>
      <c r="AW1947" s="92"/>
      <c r="AX1947" s="315"/>
      <c r="AY1947" s="215"/>
      <c r="AZ1947" s="131"/>
      <c r="BA1947" s="131"/>
      <c r="BB1947" s="131"/>
      <c r="BC1947" s="223"/>
      <c r="BD1947" s="223"/>
      <c r="BE1947" s="223"/>
      <c r="BF1947" s="151"/>
      <c r="BG1947" s="151"/>
      <c r="BH1947" s="151"/>
      <c r="BI1947" s="151"/>
      <c r="BJ1947" s="151"/>
      <c r="BK1947" s="151"/>
      <c r="BL1947" s="151"/>
      <c r="BM1947" s="151"/>
      <c r="BN1947" s="208"/>
      <c r="BO1947" s="92"/>
      <c r="BP1947" s="92"/>
      <c r="BQ1947" s="92"/>
      <c r="BR1947" s="92"/>
      <c r="BS1947" s="92"/>
      <c r="BT1947" s="92"/>
      <c r="BU1947" s="208"/>
      <c r="BV1947" s="315"/>
    </row>
    <row r="1948" spans="6:74"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315"/>
      <c r="AU1948" s="208"/>
      <c r="AV1948" s="92"/>
      <c r="AW1948" s="92"/>
      <c r="AX1948" s="315"/>
      <c r="AY1948" s="215"/>
      <c r="AZ1948" s="131"/>
      <c r="BA1948" s="131"/>
      <c r="BB1948" s="131"/>
      <c r="BC1948" s="223"/>
      <c r="BD1948" s="223"/>
      <c r="BE1948" s="223"/>
      <c r="BF1948" s="151"/>
      <c r="BG1948" s="151"/>
      <c r="BH1948" s="151"/>
      <c r="BI1948" s="151"/>
      <c r="BJ1948" s="151"/>
      <c r="BK1948" s="151"/>
      <c r="BL1948" s="151"/>
      <c r="BM1948" s="151"/>
      <c r="BN1948" s="208"/>
      <c r="BO1948" s="92"/>
      <c r="BP1948" s="92"/>
      <c r="BQ1948" s="92"/>
      <c r="BR1948" s="92"/>
      <c r="BS1948" s="92"/>
      <c r="BT1948" s="92"/>
      <c r="BU1948" s="208"/>
      <c r="BV1948" s="315"/>
    </row>
    <row r="1949" spans="6:74"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315"/>
      <c r="AU1949" s="208"/>
      <c r="AV1949" s="92"/>
      <c r="AW1949" s="92"/>
      <c r="AX1949" s="315"/>
      <c r="AY1949" s="215"/>
      <c r="AZ1949" s="131"/>
      <c r="BA1949" s="131"/>
      <c r="BB1949" s="131"/>
      <c r="BC1949" s="223"/>
      <c r="BD1949" s="223"/>
      <c r="BE1949" s="223"/>
      <c r="BF1949" s="151"/>
      <c r="BG1949" s="151"/>
      <c r="BH1949" s="151"/>
      <c r="BI1949" s="151"/>
      <c r="BJ1949" s="151"/>
      <c r="BK1949" s="151"/>
      <c r="BL1949" s="151"/>
      <c r="BM1949" s="151"/>
      <c r="BN1949" s="208"/>
      <c r="BO1949" s="92"/>
      <c r="BP1949" s="92"/>
      <c r="BQ1949" s="92"/>
      <c r="BR1949" s="92"/>
      <c r="BS1949" s="92"/>
      <c r="BT1949" s="92"/>
      <c r="BU1949" s="208"/>
      <c r="BV1949" s="315"/>
    </row>
    <row r="1950" spans="6:74"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315"/>
      <c r="AU1950" s="208"/>
      <c r="AV1950" s="92"/>
      <c r="AW1950" s="92"/>
      <c r="AX1950" s="315"/>
      <c r="AY1950" s="215"/>
      <c r="AZ1950" s="131"/>
      <c r="BA1950" s="131"/>
      <c r="BB1950" s="131"/>
      <c r="BC1950" s="223"/>
      <c r="BD1950" s="223"/>
      <c r="BE1950" s="223"/>
      <c r="BF1950" s="151"/>
      <c r="BG1950" s="151"/>
      <c r="BH1950" s="151"/>
      <c r="BI1950" s="151"/>
      <c r="BJ1950" s="151"/>
      <c r="BK1950" s="151"/>
      <c r="BL1950" s="151"/>
      <c r="BM1950" s="151"/>
      <c r="BN1950" s="208"/>
      <c r="BO1950" s="92"/>
      <c r="BP1950" s="92"/>
      <c r="BQ1950" s="92"/>
      <c r="BR1950" s="92"/>
      <c r="BS1950" s="92"/>
      <c r="BT1950" s="92"/>
      <c r="BU1950" s="208"/>
      <c r="BV1950" s="315"/>
    </row>
    <row r="1951" spans="6:74"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315"/>
      <c r="AU1951" s="208"/>
      <c r="AV1951" s="92"/>
      <c r="AW1951" s="92"/>
      <c r="AX1951" s="315"/>
      <c r="AY1951" s="215"/>
      <c r="AZ1951" s="131"/>
      <c r="BA1951" s="131"/>
      <c r="BB1951" s="131"/>
      <c r="BC1951" s="223"/>
      <c r="BD1951" s="223"/>
      <c r="BE1951" s="223"/>
      <c r="BF1951" s="151"/>
      <c r="BG1951" s="151"/>
      <c r="BH1951" s="151"/>
      <c r="BI1951" s="151"/>
      <c r="BJ1951" s="151"/>
      <c r="BK1951" s="151"/>
      <c r="BL1951" s="151"/>
      <c r="BM1951" s="151"/>
      <c r="BN1951" s="208"/>
      <c r="BO1951" s="92"/>
      <c r="BP1951" s="92"/>
      <c r="BQ1951" s="92"/>
      <c r="BR1951" s="92"/>
      <c r="BS1951" s="92"/>
      <c r="BT1951" s="92"/>
      <c r="BU1951" s="208"/>
      <c r="BV1951" s="315"/>
    </row>
    <row r="1952" spans="6:74"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315"/>
      <c r="AU1952" s="208"/>
      <c r="AV1952" s="92"/>
      <c r="AW1952" s="92"/>
      <c r="AX1952" s="315"/>
      <c r="AY1952" s="215"/>
      <c r="AZ1952" s="131"/>
      <c r="BA1952" s="131"/>
      <c r="BB1952" s="131"/>
      <c r="BC1952" s="223"/>
      <c r="BD1952" s="223"/>
      <c r="BE1952" s="223"/>
      <c r="BF1952" s="151"/>
      <c r="BG1952" s="151"/>
      <c r="BH1952" s="151"/>
      <c r="BI1952" s="151"/>
      <c r="BJ1952" s="151"/>
      <c r="BK1952" s="151"/>
      <c r="BL1952" s="151"/>
      <c r="BM1952" s="151"/>
      <c r="BN1952" s="208"/>
      <c r="BO1952" s="92"/>
      <c r="BP1952" s="92"/>
      <c r="BQ1952" s="92"/>
      <c r="BR1952" s="92"/>
      <c r="BS1952" s="92"/>
      <c r="BT1952" s="92"/>
      <c r="BU1952" s="208"/>
      <c r="BV1952" s="315"/>
    </row>
    <row r="1953" spans="6:74"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315"/>
      <c r="AU1953" s="208"/>
      <c r="AV1953" s="92"/>
      <c r="AW1953" s="92"/>
      <c r="AX1953" s="315"/>
      <c r="AY1953" s="215"/>
      <c r="AZ1953" s="131"/>
      <c r="BA1953" s="131"/>
      <c r="BB1953" s="131"/>
      <c r="BC1953" s="223"/>
      <c r="BD1953" s="223"/>
      <c r="BE1953" s="223"/>
      <c r="BF1953" s="151"/>
      <c r="BG1953" s="151"/>
      <c r="BH1953" s="151"/>
      <c r="BI1953" s="151"/>
      <c r="BJ1953" s="151"/>
      <c r="BK1953" s="151"/>
      <c r="BL1953" s="151"/>
      <c r="BM1953" s="151"/>
      <c r="BN1953" s="208"/>
      <c r="BO1953" s="92"/>
      <c r="BP1953" s="92"/>
      <c r="BQ1953" s="92"/>
      <c r="BR1953" s="92"/>
      <c r="BS1953" s="92"/>
      <c r="BT1953" s="92"/>
      <c r="BU1953" s="208"/>
      <c r="BV1953" s="315"/>
    </row>
    <row r="1954" spans="6:74"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315"/>
      <c r="AU1954" s="208"/>
      <c r="AV1954" s="92"/>
      <c r="AW1954" s="92"/>
      <c r="AX1954" s="315"/>
      <c r="AY1954" s="215"/>
      <c r="AZ1954" s="131"/>
      <c r="BA1954" s="131"/>
      <c r="BB1954" s="131"/>
      <c r="BC1954" s="223"/>
      <c r="BD1954" s="223"/>
      <c r="BE1954" s="223"/>
      <c r="BF1954" s="151"/>
      <c r="BG1954" s="151"/>
      <c r="BH1954" s="151"/>
      <c r="BI1954" s="151"/>
      <c r="BJ1954" s="151"/>
      <c r="BK1954" s="151"/>
      <c r="BL1954" s="151"/>
      <c r="BM1954" s="151"/>
      <c r="BN1954" s="208"/>
      <c r="BO1954" s="92"/>
      <c r="BP1954" s="92"/>
      <c r="BQ1954" s="92"/>
      <c r="BR1954" s="92"/>
      <c r="BS1954" s="92"/>
      <c r="BT1954" s="92"/>
      <c r="BU1954" s="208"/>
      <c r="BV1954" s="315"/>
    </row>
    <row r="1955" spans="6:74"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315"/>
      <c r="AU1955" s="208"/>
      <c r="AV1955" s="92"/>
      <c r="AW1955" s="92"/>
      <c r="AX1955" s="315"/>
      <c r="AY1955" s="215"/>
      <c r="AZ1955" s="131"/>
      <c r="BA1955" s="131"/>
      <c r="BB1955" s="131"/>
      <c r="BC1955" s="223"/>
      <c r="BD1955" s="223"/>
      <c r="BE1955" s="223"/>
      <c r="BF1955" s="151"/>
      <c r="BG1955" s="151"/>
      <c r="BH1955" s="151"/>
      <c r="BI1955" s="151"/>
      <c r="BJ1955" s="151"/>
      <c r="BK1955" s="151"/>
      <c r="BL1955" s="151"/>
      <c r="BM1955" s="151"/>
      <c r="BN1955" s="208"/>
      <c r="BO1955" s="92"/>
      <c r="BP1955" s="92"/>
      <c r="BQ1955" s="92"/>
      <c r="BR1955" s="92"/>
      <c r="BS1955" s="92"/>
      <c r="BT1955" s="92"/>
      <c r="BU1955" s="208"/>
      <c r="BV1955" s="315"/>
    </row>
    <row r="1956" spans="6:74"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315"/>
      <c r="AU1956" s="208"/>
      <c r="AV1956" s="92"/>
      <c r="AW1956" s="92"/>
      <c r="AX1956" s="315"/>
      <c r="AY1956" s="215"/>
      <c r="AZ1956" s="131"/>
      <c r="BA1956" s="131"/>
      <c r="BB1956" s="131"/>
      <c r="BC1956" s="223"/>
      <c r="BD1956" s="223"/>
      <c r="BE1956" s="223"/>
      <c r="BF1956" s="151"/>
      <c r="BG1956" s="151"/>
      <c r="BH1956" s="151"/>
      <c r="BI1956" s="151"/>
      <c r="BJ1956" s="151"/>
      <c r="BK1956" s="151"/>
      <c r="BL1956" s="151"/>
      <c r="BM1956" s="151"/>
      <c r="BN1956" s="208"/>
      <c r="BO1956" s="92"/>
      <c r="BP1956" s="92"/>
      <c r="BQ1956" s="92"/>
      <c r="BR1956" s="92"/>
      <c r="BS1956" s="92"/>
      <c r="BT1956" s="92"/>
      <c r="BU1956" s="208"/>
      <c r="BV1956" s="315"/>
    </row>
    <row r="1957" spans="6:74"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315"/>
      <c r="AU1957" s="208"/>
      <c r="AV1957" s="92"/>
      <c r="AW1957" s="92"/>
      <c r="AX1957" s="315"/>
      <c r="AY1957" s="215"/>
      <c r="AZ1957" s="131"/>
      <c r="BA1957" s="131"/>
      <c r="BB1957" s="131"/>
      <c r="BC1957" s="223"/>
      <c r="BD1957" s="223"/>
      <c r="BE1957" s="223"/>
      <c r="BF1957" s="151"/>
      <c r="BG1957" s="151"/>
      <c r="BH1957" s="151"/>
      <c r="BI1957" s="151"/>
      <c r="BJ1957" s="151"/>
      <c r="BK1957" s="151"/>
      <c r="BL1957" s="151"/>
      <c r="BM1957" s="151"/>
      <c r="BN1957" s="208"/>
      <c r="BO1957" s="92"/>
      <c r="BP1957" s="92"/>
      <c r="BQ1957" s="92"/>
      <c r="BR1957" s="92"/>
      <c r="BS1957" s="92"/>
      <c r="BT1957" s="92"/>
      <c r="BU1957" s="208"/>
      <c r="BV1957" s="315"/>
    </row>
    <row r="1958" spans="6:74"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315"/>
      <c r="AU1958" s="208"/>
      <c r="AV1958" s="92"/>
      <c r="AW1958" s="92"/>
      <c r="AX1958" s="315"/>
      <c r="AY1958" s="215"/>
      <c r="AZ1958" s="131"/>
      <c r="BA1958" s="131"/>
      <c r="BB1958" s="131"/>
      <c r="BC1958" s="223"/>
      <c r="BD1958" s="223"/>
      <c r="BE1958" s="223"/>
      <c r="BF1958" s="151"/>
      <c r="BG1958" s="151"/>
      <c r="BH1958" s="151"/>
      <c r="BI1958" s="151"/>
      <c r="BJ1958" s="151"/>
      <c r="BK1958" s="151"/>
      <c r="BL1958" s="151"/>
      <c r="BM1958" s="151"/>
      <c r="BN1958" s="208"/>
      <c r="BO1958" s="92"/>
      <c r="BP1958" s="92"/>
      <c r="BQ1958" s="92"/>
      <c r="BR1958" s="92"/>
      <c r="BS1958" s="92"/>
      <c r="BT1958" s="92"/>
      <c r="BU1958" s="208"/>
      <c r="BV1958" s="315"/>
    </row>
    <row r="1959" spans="6:74"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315"/>
      <c r="AU1959" s="208"/>
      <c r="AV1959" s="92"/>
      <c r="AW1959" s="92"/>
      <c r="AX1959" s="315"/>
      <c r="AY1959" s="215"/>
      <c r="AZ1959" s="131"/>
      <c r="BA1959" s="131"/>
      <c r="BB1959" s="131"/>
      <c r="BC1959" s="223"/>
      <c r="BD1959" s="223"/>
      <c r="BE1959" s="223"/>
      <c r="BF1959" s="151"/>
      <c r="BG1959" s="151"/>
      <c r="BH1959" s="151"/>
      <c r="BI1959" s="151"/>
      <c r="BJ1959" s="151"/>
      <c r="BK1959" s="151"/>
      <c r="BL1959" s="151"/>
      <c r="BM1959" s="151"/>
      <c r="BN1959" s="208"/>
      <c r="BO1959" s="92"/>
      <c r="BP1959" s="92"/>
      <c r="BQ1959" s="92"/>
      <c r="BR1959" s="92"/>
      <c r="BS1959" s="92"/>
      <c r="BT1959" s="92"/>
      <c r="BU1959" s="208"/>
      <c r="BV1959" s="315"/>
    </row>
    <row r="1960" spans="6:74"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315"/>
      <c r="AU1960" s="208"/>
      <c r="AV1960" s="92"/>
      <c r="AW1960" s="92"/>
      <c r="AX1960" s="315"/>
      <c r="AY1960" s="215"/>
      <c r="AZ1960" s="131"/>
      <c r="BA1960" s="131"/>
      <c r="BB1960" s="131"/>
      <c r="BC1960" s="223"/>
      <c r="BD1960" s="223"/>
      <c r="BE1960" s="223"/>
      <c r="BF1960" s="151"/>
      <c r="BG1960" s="151"/>
      <c r="BH1960" s="151"/>
      <c r="BI1960" s="151"/>
      <c r="BJ1960" s="151"/>
      <c r="BK1960" s="151"/>
      <c r="BL1960" s="151"/>
      <c r="BM1960" s="151"/>
      <c r="BN1960" s="208"/>
      <c r="BO1960" s="92"/>
      <c r="BP1960" s="92"/>
      <c r="BQ1960" s="92"/>
      <c r="BR1960" s="92"/>
      <c r="BS1960" s="92"/>
      <c r="BT1960" s="92"/>
      <c r="BU1960" s="208"/>
      <c r="BV1960" s="315"/>
    </row>
    <row r="1961" spans="6:74"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315"/>
      <c r="AU1961" s="208"/>
      <c r="AV1961" s="92"/>
      <c r="AW1961" s="92"/>
      <c r="AX1961" s="315"/>
      <c r="AY1961" s="215"/>
      <c r="AZ1961" s="131"/>
      <c r="BA1961" s="131"/>
      <c r="BB1961" s="131"/>
      <c r="BC1961" s="223"/>
      <c r="BD1961" s="223"/>
      <c r="BE1961" s="223"/>
      <c r="BF1961" s="151"/>
      <c r="BG1961" s="151"/>
      <c r="BH1961" s="151"/>
      <c r="BI1961" s="151"/>
      <c r="BJ1961" s="151"/>
      <c r="BK1961" s="151"/>
      <c r="BL1961" s="151"/>
      <c r="BM1961" s="151"/>
      <c r="BN1961" s="208"/>
      <c r="BO1961" s="92"/>
      <c r="BP1961" s="92"/>
      <c r="BQ1961" s="92"/>
      <c r="BR1961" s="92"/>
      <c r="BS1961" s="92"/>
      <c r="BT1961" s="92"/>
      <c r="BU1961" s="208"/>
      <c r="BV1961" s="315"/>
    </row>
    <row r="1962" spans="6:74"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315"/>
      <c r="AU1962" s="208"/>
      <c r="AV1962" s="92"/>
      <c r="AW1962" s="92"/>
      <c r="AX1962" s="315"/>
      <c r="AY1962" s="215"/>
      <c r="AZ1962" s="131"/>
      <c r="BA1962" s="131"/>
      <c r="BB1962" s="131"/>
      <c r="BC1962" s="223"/>
      <c r="BD1962" s="223"/>
      <c r="BE1962" s="223"/>
      <c r="BF1962" s="151"/>
      <c r="BG1962" s="151"/>
      <c r="BH1962" s="151"/>
      <c r="BI1962" s="151"/>
      <c r="BJ1962" s="151"/>
      <c r="BK1962" s="151"/>
      <c r="BL1962" s="151"/>
      <c r="BM1962" s="151"/>
      <c r="BN1962" s="208"/>
      <c r="BO1962" s="92"/>
      <c r="BP1962" s="92"/>
      <c r="BQ1962" s="92"/>
      <c r="BR1962" s="92"/>
      <c r="BS1962" s="92"/>
      <c r="BT1962" s="92"/>
      <c r="BU1962" s="208"/>
      <c r="BV1962" s="315"/>
    </row>
    <row r="1963" spans="6:74"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315"/>
      <c r="AU1963" s="208"/>
      <c r="AV1963" s="92"/>
      <c r="AW1963" s="92"/>
      <c r="AX1963" s="315"/>
      <c r="AY1963" s="215"/>
      <c r="AZ1963" s="131"/>
      <c r="BA1963" s="131"/>
      <c r="BB1963" s="131"/>
      <c r="BC1963" s="223"/>
      <c r="BD1963" s="223"/>
      <c r="BE1963" s="223"/>
      <c r="BF1963" s="151"/>
      <c r="BG1963" s="151"/>
      <c r="BH1963" s="151"/>
      <c r="BI1963" s="151"/>
      <c r="BJ1963" s="151"/>
      <c r="BK1963" s="151"/>
      <c r="BL1963" s="151"/>
      <c r="BM1963" s="151"/>
      <c r="BN1963" s="208"/>
      <c r="BO1963" s="92"/>
      <c r="BP1963" s="92"/>
      <c r="BQ1963" s="92"/>
      <c r="BR1963" s="92"/>
      <c r="BS1963" s="92"/>
      <c r="BT1963" s="92"/>
      <c r="BU1963" s="208"/>
      <c r="BV1963" s="315"/>
    </row>
    <row r="1964" spans="6:74"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315"/>
      <c r="AU1964" s="208"/>
      <c r="AV1964" s="92"/>
      <c r="AW1964" s="92"/>
      <c r="AX1964" s="315"/>
      <c r="AY1964" s="215"/>
      <c r="AZ1964" s="131"/>
      <c r="BA1964" s="131"/>
      <c r="BB1964" s="131"/>
      <c r="BC1964" s="223"/>
      <c r="BD1964" s="223"/>
      <c r="BE1964" s="223"/>
      <c r="BF1964" s="151"/>
      <c r="BG1964" s="151"/>
      <c r="BH1964" s="151"/>
      <c r="BI1964" s="151"/>
      <c r="BJ1964" s="151"/>
      <c r="BK1964" s="151"/>
      <c r="BL1964" s="151"/>
      <c r="BM1964" s="151"/>
      <c r="BN1964" s="208"/>
      <c r="BO1964" s="92"/>
      <c r="BP1964" s="92"/>
      <c r="BQ1964" s="92"/>
      <c r="BR1964" s="92"/>
      <c r="BS1964" s="92"/>
      <c r="BT1964" s="92"/>
      <c r="BU1964" s="208"/>
      <c r="BV1964" s="315"/>
    </row>
    <row r="1965" spans="6:74"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315"/>
      <c r="AU1965" s="208"/>
      <c r="AV1965" s="92"/>
      <c r="AW1965" s="92"/>
      <c r="AX1965" s="315"/>
      <c r="AY1965" s="215"/>
      <c r="AZ1965" s="131"/>
      <c r="BA1965" s="131"/>
      <c r="BB1965" s="131"/>
      <c r="BC1965" s="223"/>
      <c r="BD1965" s="223"/>
      <c r="BE1965" s="223"/>
      <c r="BF1965" s="151"/>
      <c r="BG1965" s="151"/>
      <c r="BH1965" s="151"/>
      <c r="BI1965" s="151"/>
      <c r="BJ1965" s="151"/>
      <c r="BK1965" s="151"/>
      <c r="BL1965" s="151"/>
      <c r="BM1965" s="151"/>
      <c r="BN1965" s="208"/>
      <c r="BO1965" s="92"/>
      <c r="BP1965" s="92"/>
      <c r="BQ1965" s="92"/>
      <c r="BR1965" s="92"/>
      <c r="BS1965" s="92"/>
      <c r="BT1965" s="92"/>
      <c r="BU1965" s="208"/>
      <c r="BV1965" s="315"/>
    </row>
    <row r="1966" spans="6:74"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315"/>
      <c r="AU1966" s="208"/>
      <c r="AV1966" s="92"/>
      <c r="AW1966" s="92"/>
      <c r="AX1966" s="315"/>
      <c r="AY1966" s="215"/>
      <c r="AZ1966" s="131"/>
      <c r="BA1966" s="131"/>
      <c r="BB1966" s="131"/>
      <c r="BC1966" s="223"/>
      <c r="BD1966" s="223"/>
      <c r="BE1966" s="223"/>
      <c r="BF1966" s="151"/>
      <c r="BG1966" s="151"/>
      <c r="BH1966" s="151"/>
      <c r="BI1966" s="151"/>
      <c r="BJ1966" s="151"/>
      <c r="BK1966" s="151"/>
      <c r="BL1966" s="151"/>
      <c r="BM1966" s="151"/>
      <c r="BN1966" s="208"/>
      <c r="BO1966" s="92"/>
      <c r="BP1966" s="92"/>
      <c r="BQ1966" s="92"/>
      <c r="BR1966" s="92"/>
      <c r="BS1966" s="92"/>
      <c r="BT1966" s="92"/>
      <c r="BU1966" s="208"/>
      <c r="BV1966" s="315"/>
    </row>
    <row r="1967" spans="6:74"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315"/>
      <c r="AU1967" s="208"/>
      <c r="AV1967" s="92"/>
      <c r="AW1967" s="92"/>
      <c r="AX1967" s="315"/>
      <c r="AY1967" s="215"/>
      <c r="AZ1967" s="131"/>
      <c r="BA1967" s="131"/>
      <c r="BB1967" s="131"/>
      <c r="BC1967" s="223"/>
      <c r="BD1967" s="223"/>
      <c r="BE1967" s="223"/>
      <c r="BF1967" s="151"/>
      <c r="BG1967" s="151"/>
      <c r="BH1967" s="151"/>
      <c r="BI1967" s="151"/>
      <c r="BJ1967" s="151"/>
      <c r="BK1967" s="151"/>
      <c r="BL1967" s="151"/>
      <c r="BM1967" s="151"/>
      <c r="BN1967" s="208"/>
      <c r="BO1967" s="92"/>
      <c r="BP1967" s="92"/>
      <c r="BQ1967" s="92"/>
      <c r="BR1967" s="92"/>
      <c r="BS1967" s="92"/>
      <c r="BT1967" s="92"/>
      <c r="BU1967" s="208"/>
      <c r="BV1967" s="315"/>
    </row>
    <row r="1968" spans="6:74"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315"/>
      <c r="AU1968" s="208"/>
      <c r="AV1968" s="92"/>
      <c r="AW1968" s="92"/>
      <c r="AX1968" s="315"/>
      <c r="AY1968" s="215"/>
      <c r="AZ1968" s="131"/>
      <c r="BA1968" s="131"/>
      <c r="BB1968" s="131"/>
      <c r="BC1968" s="223"/>
      <c r="BD1968" s="223"/>
      <c r="BE1968" s="223"/>
      <c r="BF1968" s="151"/>
      <c r="BG1968" s="151"/>
      <c r="BH1968" s="151"/>
      <c r="BI1968" s="151"/>
      <c r="BJ1968" s="151"/>
      <c r="BK1968" s="151"/>
      <c r="BL1968" s="151"/>
      <c r="BM1968" s="151"/>
      <c r="BN1968" s="208"/>
      <c r="BO1968" s="92"/>
      <c r="BP1968" s="92"/>
      <c r="BQ1968" s="92"/>
      <c r="BR1968" s="92"/>
      <c r="BS1968" s="92"/>
      <c r="BT1968" s="92"/>
      <c r="BU1968" s="208"/>
      <c r="BV1968" s="315"/>
    </row>
    <row r="1969" spans="6:74"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315"/>
      <c r="AU1969" s="208"/>
      <c r="AV1969" s="92"/>
      <c r="AW1969" s="92"/>
      <c r="AX1969" s="315"/>
      <c r="AY1969" s="215"/>
      <c r="AZ1969" s="131"/>
      <c r="BA1969" s="131"/>
      <c r="BB1969" s="131"/>
      <c r="BC1969" s="223"/>
      <c r="BD1969" s="223"/>
      <c r="BE1969" s="223"/>
      <c r="BF1969" s="151"/>
      <c r="BG1969" s="151"/>
      <c r="BH1969" s="151"/>
      <c r="BI1969" s="151"/>
      <c r="BJ1969" s="151"/>
      <c r="BK1969" s="151"/>
      <c r="BL1969" s="151"/>
      <c r="BM1969" s="151"/>
      <c r="BN1969" s="208"/>
      <c r="BO1969" s="92"/>
      <c r="BP1969" s="92"/>
      <c r="BQ1969" s="92"/>
      <c r="BR1969" s="92"/>
      <c r="BS1969" s="92"/>
      <c r="BT1969" s="92"/>
      <c r="BU1969" s="208"/>
      <c r="BV1969" s="315"/>
    </row>
    <row r="1970" spans="6:74"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315"/>
      <c r="AU1970" s="208"/>
      <c r="AV1970" s="92"/>
      <c r="AW1970" s="92"/>
      <c r="AX1970" s="315"/>
      <c r="AY1970" s="215"/>
      <c r="AZ1970" s="131"/>
      <c r="BA1970" s="131"/>
      <c r="BB1970" s="131"/>
      <c r="BC1970" s="223"/>
      <c r="BD1970" s="223"/>
      <c r="BE1970" s="223"/>
      <c r="BF1970" s="151"/>
      <c r="BG1970" s="151"/>
      <c r="BH1970" s="151"/>
      <c r="BI1970" s="151"/>
      <c r="BJ1970" s="151"/>
      <c r="BK1970" s="151"/>
      <c r="BL1970" s="151"/>
      <c r="BM1970" s="151"/>
      <c r="BN1970" s="208"/>
      <c r="BO1970" s="92"/>
      <c r="BP1970" s="92"/>
      <c r="BQ1970" s="92"/>
      <c r="BR1970" s="92"/>
      <c r="BS1970" s="92"/>
      <c r="BT1970" s="92"/>
      <c r="BU1970" s="208"/>
      <c r="BV1970" s="315"/>
    </row>
    <row r="1971" spans="6:74"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315"/>
      <c r="AU1971" s="208"/>
      <c r="AV1971" s="92"/>
      <c r="AW1971" s="92"/>
      <c r="AX1971" s="315"/>
      <c r="AY1971" s="215"/>
      <c r="AZ1971" s="131"/>
      <c r="BA1971" s="131"/>
      <c r="BB1971" s="131"/>
      <c r="BC1971" s="223"/>
      <c r="BD1971" s="223"/>
      <c r="BE1971" s="223"/>
      <c r="BF1971" s="151"/>
      <c r="BG1971" s="151"/>
      <c r="BH1971" s="151"/>
      <c r="BI1971" s="151"/>
      <c r="BJ1971" s="151"/>
      <c r="BK1971" s="151"/>
      <c r="BL1971" s="151"/>
      <c r="BM1971" s="151"/>
      <c r="BN1971" s="208"/>
      <c r="BO1971" s="92"/>
      <c r="BP1971" s="92"/>
      <c r="BQ1971" s="92"/>
      <c r="BR1971" s="92"/>
      <c r="BS1971" s="92"/>
      <c r="BT1971" s="92"/>
      <c r="BU1971" s="208"/>
      <c r="BV1971" s="315"/>
    </row>
    <row r="1972" spans="6:74"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315"/>
      <c r="AU1972" s="208"/>
      <c r="AV1972" s="92"/>
      <c r="AW1972" s="92"/>
      <c r="AX1972" s="315"/>
      <c r="AY1972" s="215"/>
      <c r="AZ1972" s="131"/>
      <c r="BA1972" s="131"/>
      <c r="BB1972" s="131"/>
      <c r="BC1972" s="223"/>
      <c r="BD1972" s="223"/>
      <c r="BE1972" s="223"/>
      <c r="BF1972" s="151"/>
      <c r="BG1972" s="151"/>
      <c r="BH1972" s="151"/>
      <c r="BI1972" s="151"/>
      <c r="BJ1972" s="151"/>
      <c r="BK1972" s="151"/>
      <c r="BL1972" s="151"/>
      <c r="BM1972" s="151"/>
      <c r="BN1972" s="208"/>
      <c r="BO1972" s="92"/>
      <c r="BP1972" s="92"/>
      <c r="BQ1972" s="92"/>
      <c r="BR1972" s="92"/>
      <c r="BS1972" s="92"/>
      <c r="BT1972" s="92"/>
      <c r="BU1972" s="208"/>
      <c r="BV1972" s="315"/>
    </row>
    <row r="1973" spans="6:74"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315"/>
      <c r="AU1973" s="208"/>
      <c r="AV1973" s="92"/>
      <c r="AW1973" s="92"/>
      <c r="AX1973" s="315"/>
      <c r="AY1973" s="215"/>
      <c r="AZ1973" s="131"/>
      <c r="BA1973" s="131"/>
      <c r="BB1973" s="131"/>
      <c r="BC1973" s="223"/>
      <c r="BD1973" s="223"/>
      <c r="BE1973" s="223"/>
      <c r="BF1973" s="151"/>
      <c r="BG1973" s="151"/>
      <c r="BH1973" s="151"/>
      <c r="BI1973" s="151"/>
      <c r="BJ1973" s="151"/>
      <c r="BK1973" s="151"/>
      <c r="BL1973" s="151"/>
      <c r="BM1973" s="151"/>
      <c r="BN1973" s="208"/>
      <c r="BO1973" s="92"/>
      <c r="BP1973" s="92"/>
      <c r="BQ1973" s="92"/>
      <c r="BR1973" s="92"/>
      <c r="BS1973" s="92"/>
      <c r="BT1973" s="92"/>
      <c r="BU1973" s="208"/>
      <c r="BV1973" s="315"/>
    </row>
    <row r="1974" spans="6:74"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315"/>
      <c r="AU1974" s="208"/>
      <c r="AV1974" s="92"/>
      <c r="AW1974" s="92"/>
      <c r="AX1974" s="315"/>
      <c r="AY1974" s="215"/>
      <c r="AZ1974" s="131"/>
      <c r="BA1974" s="131"/>
      <c r="BB1974" s="131"/>
      <c r="BC1974" s="223"/>
      <c r="BD1974" s="223"/>
      <c r="BE1974" s="223"/>
      <c r="BF1974" s="151"/>
      <c r="BG1974" s="151"/>
      <c r="BH1974" s="151"/>
      <c r="BI1974" s="151"/>
      <c r="BJ1974" s="151"/>
      <c r="BK1974" s="151"/>
      <c r="BL1974" s="151"/>
      <c r="BM1974" s="151"/>
      <c r="BN1974" s="208"/>
      <c r="BO1974" s="92"/>
      <c r="BP1974" s="92"/>
      <c r="BQ1974" s="92"/>
      <c r="BR1974" s="92"/>
      <c r="BS1974" s="92"/>
      <c r="BT1974" s="92"/>
      <c r="BU1974" s="208"/>
      <c r="BV1974" s="315"/>
    </row>
    <row r="1975" spans="6:74"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315"/>
      <c r="AU1975" s="208"/>
      <c r="AV1975" s="92"/>
      <c r="AW1975" s="92"/>
      <c r="AX1975" s="315"/>
      <c r="AY1975" s="215"/>
      <c r="AZ1975" s="131"/>
      <c r="BA1975" s="131"/>
      <c r="BB1975" s="131"/>
      <c r="BC1975" s="223"/>
      <c r="BD1975" s="223"/>
      <c r="BE1975" s="223"/>
      <c r="BF1975" s="151"/>
      <c r="BG1975" s="151"/>
      <c r="BH1975" s="151"/>
      <c r="BI1975" s="151"/>
      <c r="BJ1975" s="151"/>
      <c r="BK1975" s="151"/>
      <c r="BL1975" s="151"/>
      <c r="BM1975" s="151"/>
      <c r="BN1975" s="208"/>
      <c r="BO1975" s="92"/>
      <c r="BP1975" s="92"/>
      <c r="BQ1975" s="92"/>
      <c r="BR1975" s="92"/>
      <c r="BS1975" s="92"/>
      <c r="BT1975" s="92"/>
      <c r="BU1975" s="208"/>
      <c r="BV1975" s="315"/>
    </row>
    <row r="1976" spans="6:74"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315"/>
      <c r="AU1976" s="208"/>
      <c r="AV1976" s="92"/>
      <c r="AW1976" s="92"/>
      <c r="AX1976" s="315"/>
      <c r="AY1976" s="215"/>
      <c r="AZ1976" s="131"/>
      <c r="BA1976" s="131"/>
      <c r="BB1976" s="131"/>
      <c r="BC1976" s="223"/>
      <c r="BD1976" s="223"/>
      <c r="BE1976" s="223"/>
      <c r="BF1976" s="151"/>
      <c r="BG1976" s="151"/>
      <c r="BH1976" s="151"/>
      <c r="BI1976" s="151"/>
      <c r="BJ1976" s="151"/>
      <c r="BK1976" s="151"/>
      <c r="BL1976" s="151"/>
      <c r="BM1976" s="151"/>
      <c r="BN1976" s="208"/>
      <c r="BO1976" s="92"/>
      <c r="BP1976" s="92"/>
      <c r="BQ1976" s="92"/>
      <c r="BR1976" s="92"/>
      <c r="BS1976" s="92"/>
      <c r="BT1976" s="92"/>
      <c r="BU1976" s="208"/>
      <c r="BV1976" s="315"/>
    </row>
    <row r="1977" spans="6:74"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315"/>
      <c r="AU1977" s="208"/>
      <c r="AV1977" s="92"/>
      <c r="AW1977" s="92"/>
      <c r="AX1977" s="315"/>
      <c r="AY1977" s="215"/>
      <c r="AZ1977" s="131"/>
      <c r="BA1977" s="131"/>
      <c r="BB1977" s="131"/>
      <c r="BC1977" s="223"/>
      <c r="BD1977" s="223"/>
      <c r="BE1977" s="223"/>
      <c r="BF1977" s="151"/>
      <c r="BG1977" s="151"/>
      <c r="BH1977" s="151"/>
      <c r="BI1977" s="151"/>
      <c r="BJ1977" s="151"/>
      <c r="BK1977" s="151"/>
      <c r="BL1977" s="151"/>
      <c r="BM1977" s="151"/>
      <c r="BN1977" s="208"/>
      <c r="BO1977" s="92"/>
      <c r="BP1977" s="92"/>
      <c r="BQ1977" s="92"/>
      <c r="BR1977" s="92"/>
      <c r="BS1977" s="92"/>
      <c r="BT1977" s="92"/>
      <c r="BU1977" s="208"/>
      <c r="BV1977" s="315"/>
    </row>
    <row r="1978" spans="6:74"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315"/>
      <c r="AU1978" s="208"/>
      <c r="AV1978" s="92"/>
      <c r="AW1978" s="92"/>
      <c r="AX1978" s="315"/>
      <c r="AY1978" s="215"/>
      <c r="AZ1978" s="131"/>
      <c r="BA1978" s="131"/>
      <c r="BB1978" s="131"/>
      <c r="BC1978" s="223"/>
      <c r="BD1978" s="223"/>
      <c r="BE1978" s="223"/>
      <c r="BF1978" s="151"/>
      <c r="BG1978" s="151"/>
      <c r="BH1978" s="151"/>
      <c r="BI1978" s="151"/>
      <c r="BJ1978" s="151"/>
      <c r="BK1978" s="151"/>
      <c r="BL1978" s="151"/>
      <c r="BM1978" s="151"/>
      <c r="BN1978" s="208"/>
      <c r="BO1978" s="92"/>
      <c r="BP1978" s="92"/>
      <c r="BQ1978" s="92"/>
      <c r="BR1978" s="92"/>
      <c r="BS1978" s="92"/>
      <c r="BT1978" s="92"/>
      <c r="BU1978" s="208"/>
      <c r="BV1978" s="315"/>
    </row>
    <row r="1979" spans="6:74"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315"/>
      <c r="AU1979" s="208"/>
      <c r="AV1979" s="92"/>
      <c r="AW1979" s="92"/>
      <c r="AX1979" s="315"/>
      <c r="AY1979" s="215"/>
      <c r="AZ1979" s="131"/>
      <c r="BA1979" s="131"/>
      <c r="BB1979" s="131"/>
      <c r="BC1979" s="223"/>
      <c r="BD1979" s="223"/>
      <c r="BE1979" s="223"/>
      <c r="BF1979" s="151"/>
      <c r="BG1979" s="151"/>
      <c r="BH1979" s="151"/>
      <c r="BI1979" s="151"/>
      <c r="BJ1979" s="151"/>
      <c r="BK1979" s="151"/>
      <c r="BL1979" s="151"/>
      <c r="BM1979" s="151"/>
      <c r="BN1979" s="208"/>
      <c r="BO1979" s="92"/>
      <c r="BP1979" s="92"/>
      <c r="BQ1979" s="92"/>
      <c r="BR1979" s="92"/>
      <c r="BS1979" s="92"/>
      <c r="BT1979" s="92"/>
      <c r="BU1979" s="208"/>
      <c r="BV1979" s="315"/>
    </row>
    <row r="1980" spans="6:74"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315"/>
      <c r="AU1980" s="208"/>
      <c r="AV1980" s="92"/>
      <c r="AW1980" s="92"/>
      <c r="AX1980" s="315"/>
      <c r="AY1980" s="215"/>
      <c r="AZ1980" s="131"/>
      <c r="BA1980" s="131"/>
      <c r="BB1980" s="131"/>
      <c r="BC1980" s="223"/>
      <c r="BD1980" s="223"/>
      <c r="BE1980" s="223"/>
      <c r="BF1980" s="151"/>
      <c r="BG1980" s="151"/>
      <c r="BH1980" s="151"/>
      <c r="BI1980" s="151"/>
      <c r="BJ1980" s="151"/>
      <c r="BK1980" s="151"/>
      <c r="BL1980" s="151"/>
      <c r="BM1980" s="151"/>
      <c r="BN1980" s="208"/>
      <c r="BO1980" s="92"/>
      <c r="BP1980" s="92"/>
      <c r="BQ1980" s="92"/>
      <c r="BR1980" s="92"/>
      <c r="BS1980" s="92"/>
      <c r="BT1980" s="92"/>
      <c r="BU1980" s="208"/>
      <c r="BV1980" s="315"/>
    </row>
    <row r="1981" spans="6:74"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315"/>
      <c r="AU1981" s="208"/>
      <c r="AV1981" s="92"/>
      <c r="AW1981" s="92"/>
      <c r="AX1981" s="315"/>
      <c r="AY1981" s="215"/>
      <c r="AZ1981" s="131"/>
      <c r="BA1981" s="131"/>
      <c r="BB1981" s="131"/>
      <c r="BC1981" s="223"/>
      <c r="BD1981" s="223"/>
      <c r="BE1981" s="223"/>
      <c r="BF1981" s="151"/>
      <c r="BG1981" s="151"/>
      <c r="BH1981" s="151"/>
      <c r="BI1981" s="151"/>
      <c r="BJ1981" s="151"/>
      <c r="BK1981" s="151"/>
      <c r="BL1981" s="151"/>
      <c r="BM1981" s="151"/>
      <c r="BN1981" s="208"/>
      <c r="BO1981" s="92"/>
      <c r="BP1981" s="92"/>
      <c r="BQ1981" s="92"/>
      <c r="BR1981" s="92"/>
      <c r="BS1981" s="92"/>
      <c r="BT1981" s="92"/>
      <c r="BU1981" s="208"/>
      <c r="BV1981" s="315"/>
    </row>
    <row r="1982" spans="6:74"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315"/>
      <c r="AU1982" s="208"/>
      <c r="AV1982" s="92"/>
      <c r="AW1982" s="92"/>
      <c r="AX1982" s="315"/>
      <c r="AY1982" s="215"/>
      <c r="AZ1982" s="131"/>
      <c r="BA1982" s="131"/>
      <c r="BB1982" s="131"/>
      <c r="BC1982" s="223"/>
      <c r="BD1982" s="223"/>
      <c r="BE1982" s="223"/>
      <c r="BF1982" s="151"/>
      <c r="BG1982" s="151"/>
      <c r="BH1982" s="151"/>
      <c r="BI1982" s="151"/>
      <c r="BJ1982" s="151"/>
      <c r="BK1982" s="151"/>
      <c r="BL1982" s="151"/>
      <c r="BM1982" s="151"/>
      <c r="BN1982" s="208"/>
      <c r="BO1982" s="92"/>
      <c r="BP1982" s="92"/>
      <c r="BQ1982" s="92"/>
      <c r="BR1982" s="92"/>
      <c r="BS1982" s="92"/>
      <c r="BT1982" s="92"/>
      <c r="BU1982" s="208"/>
      <c r="BV1982" s="315"/>
    </row>
    <row r="1983" spans="6:74"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315"/>
      <c r="AU1983" s="208"/>
      <c r="AV1983" s="92"/>
      <c r="AW1983" s="92"/>
      <c r="AX1983" s="315"/>
      <c r="AY1983" s="215"/>
      <c r="AZ1983" s="131"/>
      <c r="BA1983" s="131"/>
      <c r="BB1983" s="131"/>
      <c r="BC1983" s="223"/>
      <c r="BD1983" s="223"/>
      <c r="BE1983" s="223"/>
      <c r="BF1983" s="151"/>
      <c r="BG1983" s="151"/>
      <c r="BH1983" s="151"/>
      <c r="BI1983" s="151"/>
      <c r="BJ1983" s="151"/>
      <c r="BK1983" s="151"/>
      <c r="BL1983" s="151"/>
      <c r="BM1983" s="151"/>
      <c r="BN1983" s="208"/>
      <c r="BO1983" s="92"/>
      <c r="BP1983" s="92"/>
      <c r="BQ1983" s="92"/>
      <c r="BR1983" s="92"/>
      <c r="BS1983" s="92"/>
      <c r="BT1983" s="92"/>
      <c r="BU1983" s="208"/>
      <c r="BV1983" s="315"/>
    </row>
    <row r="1984" spans="6:74"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315"/>
      <c r="AU1984" s="208"/>
      <c r="AV1984" s="92"/>
      <c r="AW1984" s="92"/>
      <c r="AX1984" s="315"/>
      <c r="AY1984" s="215"/>
      <c r="AZ1984" s="131"/>
      <c r="BA1984" s="131"/>
      <c r="BB1984" s="131"/>
      <c r="BC1984" s="223"/>
      <c r="BD1984" s="223"/>
      <c r="BE1984" s="223"/>
      <c r="BF1984" s="151"/>
      <c r="BG1984" s="151"/>
      <c r="BH1984" s="151"/>
      <c r="BI1984" s="151"/>
      <c r="BJ1984" s="151"/>
      <c r="BK1984" s="151"/>
      <c r="BL1984" s="151"/>
      <c r="BM1984" s="151"/>
      <c r="BN1984" s="208"/>
      <c r="BO1984" s="92"/>
      <c r="BP1984" s="92"/>
      <c r="BQ1984" s="92"/>
      <c r="BR1984" s="92"/>
      <c r="BS1984" s="92"/>
      <c r="BT1984" s="92"/>
      <c r="BU1984" s="208"/>
      <c r="BV1984" s="315"/>
    </row>
    <row r="1985" spans="6:74"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315"/>
      <c r="AU1985" s="208"/>
      <c r="AV1985" s="92"/>
      <c r="AW1985" s="92"/>
      <c r="AX1985" s="315"/>
      <c r="AY1985" s="215"/>
      <c r="AZ1985" s="131"/>
      <c r="BA1985" s="131"/>
      <c r="BB1985" s="131"/>
      <c r="BC1985" s="223"/>
      <c r="BD1985" s="223"/>
      <c r="BE1985" s="223"/>
      <c r="BF1985" s="151"/>
      <c r="BG1985" s="151"/>
      <c r="BH1985" s="151"/>
      <c r="BI1985" s="151"/>
      <c r="BJ1985" s="151"/>
      <c r="BK1985" s="151"/>
      <c r="BL1985" s="151"/>
      <c r="BM1985" s="151"/>
      <c r="BN1985" s="208"/>
      <c r="BO1985" s="92"/>
      <c r="BP1985" s="92"/>
      <c r="BQ1985" s="92"/>
      <c r="BR1985" s="92"/>
      <c r="BS1985" s="92"/>
      <c r="BT1985" s="92"/>
      <c r="BU1985" s="208"/>
      <c r="BV1985" s="315"/>
    </row>
    <row r="1986" spans="6:74"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315"/>
      <c r="AU1986" s="208"/>
      <c r="AV1986" s="92"/>
      <c r="AW1986" s="92"/>
      <c r="AX1986" s="315"/>
      <c r="AY1986" s="215"/>
      <c r="AZ1986" s="131"/>
      <c r="BA1986" s="131"/>
      <c r="BB1986" s="131"/>
      <c r="BC1986" s="223"/>
      <c r="BD1986" s="223"/>
      <c r="BE1986" s="223"/>
      <c r="BF1986" s="151"/>
      <c r="BG1986" s="151"/>
      <c r="BH1986" s="151"/>
      <c r="BI1986" s="151"/>
      <c r="BJ1986" s="151"/>
      <c r="BK1986" s="151"/>
      <c r="BL1986" s="151"/>
      <c r="BM1986" s="151"/>
      <c r="BN1986" s="208"/>
      <c r="BO1986" s="92"/>
      <c r="BP1986" s="92"/>
      <c r="BQ1986" s="92"/>
      <c r="BR1986" s="92"/>
      <c r="BS1986" s="92"/>
      <c r="BT1986" s="92"/>
      <c r="BU1986" s="208"/>
      <c r="BV1986" s="315"/>
    </row>
    <row r="1987" spans="6:74"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315"/>
      <c r="AU1987" s="208"/>
      <c r="AV1987" s="92"/>
      <c r="AW1987" s="92"/>
      <c r="AX1987" s="315"/>
      <c r="AY1987" s="215"/>
      <c r="AZ1987" s="131"/>
      <c r="BA1987" s="131"/>
      <c r="BB1987" s="131"/>
      <c r="BC1987" s="223"/>
      <c r="BD1987" s="223"/>
      <c r="BE1987" s="223"/>
      <c r="BF1987" s="151"/>
      <c r="BG1987" s="151"/>
      <c r="BH1987" s="151"/>
      <c r="BI1987" s="151"/>
      <c r="BJ1987" s="151"/>
      <c r="BK1987" s="151"/>
      <c r="BL1987" s="151"/>
      <c r="BM1987" s="151"/>
      <c r="BN1987" s="208"/>
      <c r="BO1987" s="92"/>
      <c r="BP1987" s="92"/>
      <c r="BQ1987" s="92"/>
      <c r="BR1987" s="92"/>
      <c r="BS1987" s="92"/>
      <c r="BT1987" s="92"/>
      <c r="BU1987" s="208"/>
      <c r="BV1987" s="315"/>
    </row>
    <row r="1988" spans="6:74"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315"/>
      <c r="AU1988" s="208"/>
      <c r="AV1988" s="92"/>
      <c r="AW1988" s="92"/>
      <c r="AX1988" s="315"/>
      <c r="AY1988" s="215"/>
      <c r="AZ1988" s="131"/>
      <c r="BA1988" s="131"/>
      <c r="BB1988" s="131"/>
      <c r="BC1988" s="223"/>
      <c r="BD1988" s="223"/>
      <c r="BE1988" s="223"/>
      <c r="BF1988" s="151"/>
      <c r="BG1988" s="151"/>
      <c r="BH1988" s="151"/>
      <c r="BI1988" s="151"/>
      <c r="BJ1988" s="151"/>
      <c r="BK1988" s="151"/>
      <c r="BL1988" s="151"/>
      <c r="BM1988" s="151"/>
      <c r="BN1988" s="208"/>
      <c r="BO1988" s="92"/>
      <c r="BP1988" s="92"/>
      <c r="BQ1988" s="92"/>
      <c r="BR1988" s="92"/>
      <c r="BS1988" s="92"/>
      <c r="BT1988" s="92"/>
      <c r="BU1988" s="208"/>
      <c r="BV1988" s="315"/>
    </row>
    <row r="1989" spans="6:74"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315"/>
      <c r="AU1989" s="208"/>
      <c r="AV1989" s="92"/>
      <c r="AW1989" s="92"/>
      <c r="AX1989" s="315"/>
      <c r="AY1989" s="215"/>
      <c r="AZ1989" s="131"/>
      <c r="BA1989" s="131"/>
      <c r="BB1989" s="131"/>
      <c r="BC1989" s="223"/>
      <c r="BD1989" s="223"/>
      <c r="BE1989" s="223"/>
      <c r="BF1989" s="151"/>
      <c r="BG1989" s="151"/>
      <c r="BH1989" s="151"/>
      <c r="BI1989" s="151"/>
      <c r="BJ1989" s="151"/>
      <c r="BK1989" s="151"/>
      <c r="BL1989" s="151"/>
      <c r="BM1989" s="151"/>
      <c r="BN1989" s="208"/>
      <c r="BO1989" s="92"/>
      <c r="BP1989" s="92"/>
      <c r="BQ1989" s="92"/>
      <c r="BR1989" s="92"/>
      <c r="BS1989" s="92"/>
      <c r="BT1989" s="92"/>
      <c r="BU1989" s="208"/>
      <c r="BV1989" s="315"/>
    </row>
    <row r="1990" spans="6:74"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315"/>
      <c r="AU1990" s="208"/>
      <c r="AV1990" s="92"/>
      <c r="AW1990" s="92"/>
      <c r="AX1990" s="315"/>
      <c r="AY1990" s="215"/>
      <c r="AZ1990" s="131"/>
      <c r="BA1990" s="131"/>
      <c r="BB1990" s="131"/>
      <c r="BC1990" s="223"/>
      <c r="BD1990" s="223"/>
      <c r="BE1990" s="223"/>
      <c r="BF1990" s="151"/>
      <c r="BG1990" s="151"/>
      <c r="BH1990" s="151"/>
      <c r="BI1990" s="151"/>
      <c r="BJ1990" s="151"/>
      <c r="BK1990" s="151"/>
      <c r="BL1990" s="151"/>
      <c r="BM1990" s="151"/>
      <c r="BN1990" s="208"/>
      <c r="BO1990" s="92"/>
      <c r="BP1990" s="92"/>
      <c r="BQ1990" s="92"/>
      <c r="BR1990" s="92"/>
      <c r="BS1990" s="92"/>
      <c r="BT1990" s="92"/>
      <c r="BU1990" s="208"/>
      <c r="BV1990" s="315"/>
    </row>
    <row r="1991" spans="6:74"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315"/>
      <c r="AU1991" s="208"/>
      <c r="AV1991" s="92"/>
      <c r="AW1991" s="92"/>
      <c r="AX1991" s="315"/>
      <c r="AY1991" s="215"/>
      <c r="AZ1991" s="131"/>
      <c r="BA1991" s="131"/>
      <c r="BB1991" s="131"/>
      <c r="BC1991" s="223"/>
      <c r="BD1991" s="223"/>
      <c r="BE1991" s="223"/>
      <c r="BF1991" s="151"/>
      <c r="BG1991" s="151"/>
      <c r="BH1991" s="151"/>
      <c r="BI1991" s="151"/>
      <c r="BJ1991" s="151"/>
      <c r="BK1991" s="151"/>
      <c r="BL1991" s="151"/>
      <c r="BM1991" s="151"/>
      <c r="BN1991" s="208"/>
      <c r="BO1991" s="92"/>
      <c r="BP1991" s="92"/>
      <c r="BQ1991" s="92"/>
      <c r="BR1991" s="92"/>
      <c r="BS1991" s="92"/>
      <c r="BT1991" s="92"/>
      <c r="BU1991" s="208"/>
      <c r="BV1991" s="315"/>
    </row>
    <row r="1992" spans="6:74"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315"/>
      <c r="AU1992" s="208"/>
      <c r="AV1992" s="92"/>
      <c r="AW1992" s="92"/>
      <c r="AX1992" s="315"/>
      <c r="AY1992" s="215"/>
      <c r="AZ1992" s="131"/>
      <c r="BA1992" s="131"/>
      <c r="BB1992" s="131"/>
      <c r="BC1992" s="223"/>
      <c r="BD1992" s="223"/>
      <c r="BE1992" s="223"/>
      <c r="BF1992" s="151"/>
      <c r="BG1992" s="151"/>
      <c r="BH1992" s="151"/>
      <c r="BI1992" s="151"/>
      <c r="BJ1992" s="151"/>
      <c r="BK1992" s="151"/>
      <c r="BL1992" s="151"/>
      <c r="BM1992" s="151"/>
      <c r="BN1992" s="208"/>
      <c r="BO1992" s="92"/>
      <c r="BP1992" s="92"/>
      <c r="BQ1992" s="92"/>
      <c r="BR1992" s="92"/>
      <c r="BS1992" s="92"/>
      <c r="BT1992" s="92"/>
      <c r="BU1992" s="208"/>
      <c r="BV1992" s="315"/>
    </row>
    <row r="1993" spans="6:74"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315"/>
      <c r="AU1993" s="208"/>
      <c r="AV1993" s="92"/>
      <c r="AW1993" s="92"/>
      <c r="AX1993" s="315"/>
      <c r="AY1993" s="215"/>
      <c r="AZ1993" s="131"/>
      <c r="BA1993" s="131"/>
      <c r="BB1993" s="131"/>
      <c r="BC1993" s="223"/>
      <c r="BD1993" s="223"/>
      <c r="BE1993" s="223"/>
      <c r="BF1993" s="151"/>
      <c r="BG1993" s="151"/>
      <c r="BH1993" s="151"/>
      <c r="BI1993" s="151"/>
      <c r="BJ1993" s="151"/>
      <c r="BK1993" s="151"/>
      <c r="BL1993" s="151"/>
      <c r="BM1993" s="151"/>
      <c r="BN1993" s="208"/>
      <c r="BO1993" s="92"/>
      <c r="BP1993" s="92"/>
      <c r="BQ1993" s="92"/>
      <c r="BR1993" s="92"/>
      <c r="BS1993" s="92"/>
      <c r="BT1993" s="92"/>
      <c r="BU1993" s="208"/>
      <c r="BV1993" s="315"/>
    </row>
    <row r="1994" spans="6:74"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315"/>
      <c r="AU1994" s="208"/>
      <c r="AV1994" s="92"/>
      <c r="AW1994" s="92"/>
      <c r="AX1994" s="315"/>
      <c r="AY1994" s="215"/>
      <c r="AZ1994" s="131"/>
      <c r="BA1994" s="131"/>
      <c r="BB1994" s="131"/>
      <c r="BC1994" s="223"/>
      <c r="BD1994" s="223"/>
      <c r="BE1994" s="223"/>
      <c r="BF1994" s="151"/>
      <c r="BG1994" s="151"/>
      <c r="BH1994" s="151"/>
      <c r="BI1994" s="151"/>
      <c r="BJ1994" s="151"/>
      <c r="BK1994" s="151"/>
      <c r="BL1994" s="151"/>
      <c r="BM1994" s="151"/>
      <c r="BN1994" s="208"/>
      <c r="BO1994" s="92"/>
      <c r="BP1994" s="92"/>
      <c r="BQ1994" s="92"/>
      <c r="BR1994" s="92"/>
      <c r="BS1994" s="92"/>
      <c r="BT1994" s="92"/>
      <c r="BU1994" s="208"/>
      <c r="BV1994" s="315"/>
    </row>
    <row r="1995" spans="6:74"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315"/>
      <c r="AU1995" s="208"/>
      <c r="AV1995" s="92"/>
      <c r="AW1995" s="92"/>
      <c r="AX1995" s="315"/>
      <c r="AY1995" s="215"/>
      <c r="AZ1995" s="131"/>
      <c r="BA1995" s="131"/>
      <c r="BB1995" s="131"/>
      <c r="BC1995" s="223"/>
      <c r="BD1995" s="223"/>
      <c r="BE1995" s="223"/>
      <c r="BF1995" s="151"/>
      <c r="BG1995" s="151"/>
      <c r="BH1995" s="151"/>
      <c r="BI1995" s="151"/>
      <c r="BJ1995" s="151"/>
      <c r="BK1995" s="151"/>
      <c r="BL1995" s="151"/>
      <c r="BM1995" s="151"/>
      <c r="BN1995" s="208"/>
      <c r="BO1995" s="92"/>
      <c r="BP1995" s="92"/>
      <c r="BQ1995" s="92"/>
      <c r="BR1995" s="92"/>
      <c r="BS1995" s="92"/>
      <c r="BT1995" s="92"/>
      <c r="BU1995" s="208"/>
      <c r="BV1995" s="315"/>
    </row>
    <row r="1996" spans="6:74"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315"/>
      <c r="AU1996" s="208"/>
      <c r="AV1996" s="92"/>
      <c r="AW1996" s="92"/>
      <c r="AX1996" s="315"/>
      <c r="AY1996" s="215"/>
      <c r="AZ1996" s="131"/>
      <c r="BA1996" s="131"/>
      <c r="BB1996" s="131"/>
      <c r="BC1996" s="223"/>
      <c r="BD1996" s="223"/>
      <c r="BE1996" s="223"/>
      <c r="BF1996" s="151"/>
      <c r="BG1996" s="151"/>
      <c r="BH1996" s="151"/>
      <c r="BI1996" s="151"/>
      <c r="BJ1996" s="151"/>
      <c r="BK1996" s="151"/>
      <c r="BL1996" s="151"/>
      <c r="BM1996" s="151"/>
      <c r="BN1996" s="208"/>
      <c r="BO1996" s="92"/>
      <c r="BP1996" s="92"/>
      <c r="BQ1996" s="92"/>
      <c r="BR1996" s="92"/>
      <c r="BS1996" s="92"/>
      <c r="BT1996" s="92"/>
      <c r="BU1996" s="208"/>
      <c r="BV1996" s="315"/>
    </row>
    <row r="1997" spans="6:74"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315"/>
      <c r="AU1997" s="208"/>
      <c r="AV1997" s="92"/>
      <c r="AW1997" s="92"/>
      <c r="AX1997" s="315"/>
      <c r="AY1997" s="215"/>
      <c r="AZ1997" s="131"/>
      <c r="BA1997" s="131"/>
      <c r="BB1997" s="131"/>
      <c r="BC1997" s="223"/>
      <c r="BD1997" s="223"/>
      <c r="BE1997" s="223"/>
      <c r="BF1997" s="151"/>
      <c r="BG1997" s="151"/>
      <c r="BH1997" s="151"/>
      <c r="BI1997" s="151"/>
      <c r="BJ1997" s="151"/>
      <c r="BK1997" s="151"/>
      <c r="BL1997" s="151"/>
      <c r="BM1997" s="151"/>
      <c r="BN1997" s="208"/>
      <c r="BO1997" s="92"/>
      <c r="BP1997" s="92"/>
      <c r="BQ1997" s="92"/>
      <c r="BR1997" s="92"/>
      <c r="BS1997" s="92"/>
      <c r="BT1997" s="92"/>
      <c r="BU1997" s="208"/>
      <c r="BV1997" s="315"/>
    </row>
    <row r="1998" spans="6:74"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315"/>
      <c r="AU1998" s="208"/>
      <c r="AV1998" s="92"/>
      <c r="AW1998" s="92"/>
      <c r="AX1998" s="315"/>
      <c r="AY1998" s="215"/>
      <c r="AZ1998" s="131"/>
      <c r="BA1998" s="131"/>
      <c r="BB1998" s="131"/>
      <c r="BC1998" s="223"/>
      <c r="BD1998" s="223"/>
      <c r="BE1998" s="223"/>
      <c r="BF1998" s="151"/>
      <c r="BG1998" s="151"/>
      <c r="BH1998" s="151"/>
      <c r="BI1998" s="151"/>
      <c r="BJ1998" s="151"/>
      <c r="BK1998" s="151"/>
      <c r="BL1998" s="151"/>
      <c r="BM1998" s="151"/>
      <c r="BN1998" s="208"/>
      <c r="BO1998" s="92"/>
      <c r="BP1998" s="92"/>
      <c r="BQ1998" s="92"/>
      <c r="BR1998" s="92"/>
      <c r="BS1998" s="92"/>
      <c r="BT1998" s="92"/>
      <c r="BU1998" s="208"/>
      <c r="BV1998" s="315"/>
    </row>
    <row r="1999" spans="6:74"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315"/>
      <c r="AU1999" s="208"/>
      <c r="AV1999" s="92"/>
      <c r="AW1999" s="92"/>
      <c r="AX1999" s="315"/>
      <c r="AY1999" s="215"/>
      <c r="AZ1999" s="131"/>
      <c r="BA1999" s="131"/>
      <c r="BB1999" s="131"/>
      <c r="BC1999" s="223"/>
      <c r="BD1999" s="223"/>
      <c r="BE1999" s="223"/>
      <c r="BF1999" s="151"/>
      <c r="BG1999" s="151"/>
      <c r="BH1999" s="151"/>
      <c r="BI1999" s="151"/>
      <c r="BJ1999" s="151"/>
      <c r="BK1999" s="151"/>
      <c r="BL1999" s="151"/>
      <c r="BM1999" s="151"/>
      <c r="BN1999" s="208"/>
      <c r="BO1999" s="92"/>
      <c r="BP1999" s="92"/>
      <c r="BQ1999" s="92"/>
      <c r="BR1999" s="92"/>
      <c r="BS1999" s="92"/>
      <c r="BT1999" s="92"/>
      <c r="BU1999" s="208"/>
      <c r="BV1999" s="315"/>
    </row>
    <row r="2000" spans="6:74"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315"/>
      <c r="AU2000" s="208"/>
      <c r="AV2000" s="92"/>
      <c r="AW2000" s="92"/>
      <c r="AX2000" s="315"/>
      <c r="AY2000" s="215"/>
      <c r="AZ2000" s="131"/>
      <c r="BA2000" s="131"/>
      <c r="BB2000" s="131"/>
      <c r="BC2000" s="223"/>
      <c r="BD2000" s="223"/>
      <c r="BE2000" s="223"/>
      <c r="BF2000" s="151"/>
      <c r="BG2000" s="151"/>
      <c r="BH2000" s="151"/>
      <c r="BI2000" s="151"/>
      <c r="BJ2000" s="151"/>
      <c r="BK2000" s="151"/>
      <c r="BL2000" s="151"/>
      <c r="BM2000" s="151"/>
      <c r="BN2000" s="208"/>
      <c r="BO2000" s="92"/>
      <c r="BP2000" s="92"/>
      <c r="BQ2000" s="92"/>
      <c r="BR2000" s="92"/>
      <c r="BS2000" s="92"/>
      <c r="BT2000" s="92"/>
      <c r="BU2000" s="208"/>
      <c r="BV2000" s="315"/>
    </row>
    <row r="2001" spans="6:74"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315"/>
      <c r="AU2001" s="208"/>
      <c r="AV2001" s="92"/>
      <c r="AW2001" s="92"/>
      <c r="AX2001" s="315"/>
      <c r="AY2001" s="215"/>
      <c r="AZ2001" s="131"/>
      <c r="BA2001" s="131"/>
      <c r="BB2001" s="131"/>
      <c r="BC2001" s="223"/>
      <c r="BD2001" s="223"/>
      <c r="BE2001" s="223"/>
      <c r="BF2001" s="151"/>
      <c r="BG2001" s="151"/>
      <c r="BH2001" s="151"/>
      <c r="BI2001" s="151"/>
      <c r="BJ2001" s="151"/>
      <c r="BK2001" s="151"/>
      <c r="BL2001" s="151"/>
      <c r="BM2001" s="151"/>
      <c r="BN2001" s="208"/>
      <c r="BO2001" s="92"/>
      <c r="BP2001" s="92"/>
      <c r="BQ2001" s="92"/>
      <c r="BR2001" s="92"/>
      <c r="BS2001" s="92"/>
      <c r="BT2001" s="92"/>
      <c r="BU2001" s="208"/>
      <c r="BV2001" s="315"/>
    </row>
    <row r="2002" spans="6:74"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315"/>
      <c r="AU2002" s="208"/>
      <c r="AV2002" s="92"/>
      <c r="AW2002" s="92"/>
      <c r="AX2002" s="315"/>
      <c r="AY2002" s="215"/>
      <c r="AZ2002" s="131"/>
      <c r="BA2002" s="131"/>
      <c r="BB2002" s="131"/>
      <c r="BC2002" s="223"/>
      <c r="BD2002" s="223"/>
      <c r="BE2002" s="223"/>
      <c r="BF2002" s="151"/>
      <c r="BG2002" s="151"/>
      <c r="BH2002" s="151"/>
      <c r="BI2002" s="151"/>
      <c r="BJ2002" s="151"/>
      <c r="BK2002" s="151"/>
      <c r="BL2002" s="151"/>
      <c r="BM2002" s="151"/>
      <c r="BN2002" s="208"/>
      <c r="BO2002" s="92"/>
      <c r="BP2002" s="92"/>
      <c r="BQ2002" s="92"/>
      <c r="BR2002" s="92"/>
      <c r="BS2002" s="92"/>
      <c r="BT2002" s="92"/>
      <c r="BU2002" s="208"/>
      <c r="BV2002" s="315"/>
    </row>
    <row r="2003" spans="6:74"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315"/>
      <c r="AU2003" s="208"/>
      <c r="AV2003" s="92"/>
      <c r="AW2003" s="92"/>
      <c r="AX2003" s="315"/>
      <c r="AY2003" s="215"/>
      <c r="AZ2003" s="131"/>
      <c r="BA2003" s="131"/>
      <c r="BB2003" s="131"/>
      <c r="BC2003" s="223"/>
      <c r="BD2003" s="223"/>
      <c r="BE2003" s="223"/>
      <c r="BF2003" s="151"/>
      <c r="BG2003" s="151"/>
      <c r="BH2003" s="151"/>
      <c r="BI2003" s="151"/>
      <c r="BJ2003" s="151"/>
      <c r="BK2003" s="151"/>
      <c r="BL2003" s="151"/>
      <c r="BM2003" s="151"/>
      <c r="BN2003" s="208"/>
      <c r="BO2003" s="92"/>
      <c r="BP2003" s="92"/>
      <c r="BQ2003" s="92"/>
      <c r="BR2003" s="92"/>
      <c r="BS2003" s="92"/>
      <c r="BT2003" s="92"/>
      <c r="BU2003" s="208"/>
      <c r="BV2003" s="315"/>
    </row>
    <row r="2004" spans="6:74"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315"/>
      <c r="AU2004" s="208"/>
      <c r="AV2004" s="92"/>
      <c r="AW2004" s="92"/>
      <c r="AX2004" s="315"/>
      <c r="AY2004" s="215"/>
      <c r="AZ2004" s="131"/>
      <c r="BA2004" s="131"/>
      <c r="BB2004" s="131"/>
      <c r="BC2004" s="223"/>
      <c r="BD2004" s="223"/>
      <c r="BE2004" s="223"/>
      <c r="BF2004" s="151"/>
      <c r="BG2004" s="151"/>
      <c r="BH2004" s="151"/>
      <c r="BI2004" s="151"/>
      <c r="BJ2004" s="151"/>
      <c r="BK2004" s="151"/>
      <c r="BL2004" s="151"/>
      <c r="BM2004" s="151"/>
      <c r="BN2004" s="208"/>
      <c r="BO2004" s="92"/>
      <c r="BP2004" s="92"/>
      <c r="BQ2004" s="92"/>
      <c r="BR2004" s="92"/>
      <c r="BS2004" s="92"/>
      <c r="BT2004" s="92"/>
      <c r="BU2004" s="208"/>
      <c r="BV2004" s="315"/>
    </row>
    <row r="2005" spans="6:74"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315"/>
      <c r="AU2005" s="208"/>
      <c r="AV2005" s="92"/>
      <c r="AW2005" s="92"/>
      <c r="AX2005" s="315"/>
      <c r="AY2005" s="215"/>
      <c r="AZ2005" s="131"/>
      <c r="BA2005" s="131"/>
      <c r="BB2005" s="131"/>
      <c r="BC2005" s="223"/>
      <c r="BD2005" s="223"/>
      <c r="BE2005" s="223"/>
      <c r="BF2005" s="151"/>
      <c r="BG2005" s="151"/>
      <c r="BH2005" s="151"/>
      <c r="BI2005" s="151"/>
      <c r="BJ2005" s="151"/>
      <c r="BK2005" s="151"/>
      <c r="BL2005" s="151"/>
      <c r="BM2005" s="151"/>
      <c r="BN2005" s="208"/>
      <c r="BO2005" s="92"/>
      <c r="BP2005" s="92"/>
      <c r="BQ2005" s="92"/>
      <c r="BR2005" s="92"/>
      <c r="BS2005" s="92"/>
      <c r="BT2005" s="92"/>
      <c r="BU2005" s="208"/>
      <c r="BV2005" s="315"/>
    </row>
    <row r="2006" spans="6:74"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315"/>
      <c r="AU2006" s="208"/>
      <c r="AV2006" s="92"/>
      <c r="AW2006" s="92"/>
      <c r="AX2006" s="315"/>
      <c r="AY2006" s="215"/>
      <c r="AZ2006" s="131"/>
      <c r="BA2006" s="131"/>
      <c r="BB2006" s="131"/>
      <c r="BC2006" s="223"/>
      <c r="BD2006" s="223"/>
      <c r="BE2006" s="223"/>
      <c r="BF2006" s="151"/>
      <c r="BG2006" s="151"/>
      <c r="BH2006" s="151"/>
      <c r="BI2006" s="151"/>
      <c r="BJ2006" s="151"/>
      <c r="BK2006" s="151"/>
      <c r="BL2006" s="151"/>
      <c r="BM2006" s="151"/>
      <c r="BN2006" s="208"/>
      <c r="BO2006" s="92"/>
      <c r="BP2006" s="92"/>
      <c r="BQ2006" s="92"/>
      <c r="BR2006" s="92"/>
      <c r="BS2006" s="92"/>
      <c r="BT2006" s="92"/>
      <c r="BU2006" s="208"/>
      <c r="BV2006" s="315"/>
    </row>
    <row r="2007" spans="6:74"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315"/>
      <c r="AU2007" s="208"/>
      <c r="AV2007" s="92"/>
      <c r="AW2007" s="92"/>
      <c r="AX2007" s="315"/>
      <c r="AY2007" s="215"/>
      <c r="AZ2007" s="131"/>
      <c r="BA2007" s="131"/>
      <c r="BB2007" s="131"/>
      <c r="BC2007" s="223"/>
      <c r="BD2007" s="223"/>
      <c r="BE2007" s="223"/>
      <c r="BF2007" s="151"/>
      <c r="BG2007" s="151"/>
      <c r="BH2007" s="151"/>
      <c r="BI2007" s="151"/>
      <c r="BJ2007" s="151"/>
      <c r="BK2007" s="151"/>
      <c r="BL2007" s="151"/>
      <c r="BM2007" s="151"/>
      <c r="BN2007" s="208"/>
      <c r="BO2007" s="92"/>
      <c r="BP2007" s="92"/>
      <c r="BQ2007" s="92"/>
      <c r="BR2007" s="92"/>
      <c r="BS2007" s="92"/>
      <c r="BT2007" s="92"/>
      <c r="BU2007" s="208"/>
      <c r="BV2007" s="315"/>
    </row>
    <row r="2008" spans="6:74"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315"/>
      <c r="AU2008" s="208"/>
      <c r="AV2008" s="92"/>
      <c r="AW2008" s="92"/>
      <c r="AX2008" s="315"/>
      <c r="AY2008" s="215"/>
      <c r="AZ2008" s="131"/>
      <c r="BA2008" s="131"/>
      <c r="BB2008" s="131"/>
      <c r="BC2008" s="223"/>
      <c r="BD2008" s="223"/>
      <c r="BE2008" s="223"/>
      <c r="BF2008" s="151"/>
      <c r="BG2008" s="151"/>
      <c r="BH2008" s="151"/>
      <c r="BI2008" s="151"/>
      <c r="BJ2008" s="151"/>
      <c r="BK2008" s="151"/>
      <c r="BL2008" s="151"/>
      <c r="BM2008" s="151"/>
      <c r="BN2008" s="208"/>
      <c r="BO2008" s="92"/>
      <c r="BP2008" s="92"/>
      <c r="BQ2008" s="92"/>
      <c r="BR2008" s="92"/>
      <c r="BS2008" s="92"/>
      <c r="BT2008" s="92"/>
      <c r="BU2008" s="208"/>
      <c r="BV2008" s="315"/>
    </row>
    <row r="2009" spans="6:74"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315"/>
      <c r="AU2009" s="208"/>
      <c r="AV2009" s="92"/>
      <c r="AW2009" s="92"/>
      <c r="AX2009" s="315"/>
      <c r="AY2009" s="215"/>
      <c r="AZ2009" s="131"/>
      <c r="BA2009" s="131"/>
      <c r="BB2009" s="131"/>
      <c r="BC2009" s="223"/>
      <c r="BD2009" s="223"/>
      <c r="BE2009" s="223"/>
      <c r="BF2009" s="151"/>
      <c r="BG2009" s="151"/>
      <c r="BH2009" s="151"/>
      <c r="BI2009" s="151"/>
      <c r="BJ2009" s="151"/>
      <c r="BK2009" s="151"/>
      <c r="BL2009" s="151"/>
      <c r="BM2009" s="151"/>
      <c r="BN2009" s="208"/>
      <c r="BO2009" s="92"/>
      <c r="BP2009" s="92"/>
      <c r="BQ2009" s="92"/>
      <c r="BR2009" s="92"/>
      <c r="BS2009" s="92"/>
      <c r="BT2009" s="92"/>
      <c r="BU2009" s="208"/>
      <c r="BV2009" s="315"/>
    </row>
    <row r="2010" spans="6:74"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315"/>
      <c r="AU2010" s="208"/>
      <c r="AV2010" s="92"/>
      <c r="AW2010" s="92"/>
      <c r="AX2010" s="315"/>
      <c r="AY2010" s="215"/>
      <c r="AZ2010" s="131"/>
      <c r="BA2010" s="131"/>
      <c r="BB2010" s="131"/>
      <c r="BC2010" s="223"/>
      <c r="BD2010" s="223"/>
      <c r="BE2010" s="223"/>
      <c r="BF2010" s="151"/>
      <c r="BG2010" s="151"/>
      <c r="BH2010" s="151"/>
      <c r="BI2010" s="151"/>
      <c r="BJ2010" s="151"/>
      <c r="BK2010" s="151"/>
      <c r="BL2010" s="151"/>
      <c r="BM2010" s="151"/>
      <c r="BN2010" s="208"/>
      <c r="BO2010" s="92"/>
      <c r="BP2010" s="92"/>
      <c r="BQ2010" s="92"/>
      <c r="BR2010" s="92"/>
      <c r="BS2010" s="92"/>
      <c r="BT2010" s="92"/>
      <c r="BU2010" s="208"/>
      <c r="BV2010" s="315"/>
    </row>
    <row r="2011" spans="6:74"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315"/>
      <c r="AU2011" s="208"/>
      <c r="AV2011" s="92"/>
      <c r="AW2011" s="92"/>
      <c r="AX2011" s="315"/>
      <c r="AY2011" s="215"/>
      <c r="AZ2011" s="131"/>
      <c r="BA2011" s="131"/>
      <c r="BB2011" s="131"/>
      <c r="BC2011" s="223"/>
      <c r="BD2011" s="223"/>
      <c r="BE2011" s="223"/>
      <c r="BF2011" s="151"/>
      <c r="BG2011" s="151"/>
      <c r="BH2011" s="151"/>
      <c r="BI2011" s="151"/>
      <c r="BJ2011" s="151"/>
      <c r="BK2011" s="151"/>
      <c r="BL2011" s="151"/>
      <c r="BM2011" s="151"/>
      <c r="BN2011" s="208"/>
      <c r="BO2011" s="92"/>
      <c r="BP2011" s="92"/>
      <c r="BQ2011" s="92"/>
      <c r="BR2011" s="92"/>
      <c r="BS2011" s="92"/>
      <c r="BT2011" s="92"/>
      <c r="BU2011" s="208"/>
      <c r="BV2011" s="315"/>
    </row>
    <row r="2012" spans="6:74"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315"/>
      <c r="AU2012" s="208"/>
      <c r="AV2012" s="92"/>
      <c r="AW2012" s="92"/>
      <c r="AX2012" s="315"/>
      <c r="AY2012" s="215"/>
      <c r="AZ2012" s="131"/>
      <c r="BA2012" s="131"/>
      <c r="BB2012" s="131"/>
      <c r="BC2012" s="223"/>
      <c r="BD2012" s="223"/>
      <c r="BE2012" s="223"/>
      <c r="BF2012" s="151"/>
      <c r="BG2012" s="151"/>
      <c r="BH2012" s="151"/>
      <c r="BI2012" s="151"/>
      <c r="BJ2012" s="151"/>
      <c r="BK2012" s="151"/>
      <c r="BL2012" s="151"/>
      <c r="BM2012" s="151"/>
      <c r="BN2012" s="208"/>
      <c r="BO2012" s="92"/>
      <c r="BP2012" s="92"/>
      <c r="BQ2012" s="92"/>
      <c r="BR2012" s="92"/>
      <c r="BS2012" s="92"/>
      <c r="BT2012" s="92"/>
      <c r="BU2012" s="208"/>
      <c r="BV2012" s="315"/>
    </row>
    <row r="2013" spans="6:74"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315"/>
      <c r="AU2013" s="208"/>
      <c r="AV2013" s="92"/>
      <c r="AW2013" s="92"/>
      <c r="AX2013" s="315"/>
      <c r="AY2013" s="215"/>
      <c r="AZ2013" s="131"/>
      <c r="BA2013" s="131"/>
      <c r="BB2013" s="131"/>
      <c r="BC2013" s="223"/>
      <c r="BD2013" s="223"/>
      <c r="BE2013" s="223"/>
      <c r="BF2013" s="151"/>
      <c r="BG2013" s="151"/>
      <c r="BH2013" s="151"/>
      <c r="BI2013" s="151"/>
      <c r="BJ2013" s="151"/>
      <c r="BK2013" s="151"/>
      <c r="BL2013" s="151"/>
      <c r="BM2013" s="151"/>
      <c r="BN2013" s="208"/>
      <c r="BO2013" s="92"/>
      <c r="BP2013" s="92"/>
      <c r="BQ2013" s="92"/>
      <c r="BR2013" s="92"/>
      <c r="BS2013" s="92"/>
      <c r="BT2013" s="92"/>
      <c r="BU2013" s="208"/>
      <c r="BV2013" s="315"/>
    </row>
    <row r="2014" spans="6:74"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315"/>
      <c r="AU2014" s="208"/>
      <c r="AV2014" s="92"/>
      <c r="AW2014" s="92"/>
      <c r="AX2014" s="315"/>
      <c r="AY2014" s="215"/>
      <c r="AZ2014" s="131"/>
      <c r="BA2014" s="131"/>
      <c r="BB2014" s="131"/>
      <c r="BC2014" s="223"/>
      <c r="BD2014" s="223"/>
      <c r="BE2014" s="223"/>
      <c r="BF2014" s="151"/>
      <c r="BG2014" s="151"/>
      <c r="BH2014" s="151"/>
      <c r="BI2014" s="151"/>
      <c r="BJ2014" s="151"/>
      <c r="BK2014" s="151"/>
      <c r="BL2014" s="151"/>
      <c r="BM2014" s="151"/>
      <c r="BN2014" s="208"/>
      <c r="BO2014" s="92"/>
      <c r="BP2014" s="92"/>
      <c r="BQ2014" s="92"/>
      <c r="BR2014" s="92"/>
      <c r="BS2014" s="92"/>
      <c r="BT2014" s="92"/>
      <c r="BU2014" s="208"/>
      <c r="BV2014" s="315"/>
    </row>
    <row r="2015" spans="6:74"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315"/>
      <c r="AU2015" s="208"/>
      <c r="AV2015" s="92"/>
      <c r="AW2015" s="92"/>
      <c r="AX2015" s="315"/>
      <c r="AY2015" s="215"/>
      <c r="AZ2015" s="131"/>
      <c r="BA2015" s="131"/>
      <c r="BB2015" s="131"/>
      <c r="BC2015" s="223"/>
      <c r="BD2015" s="223"/>
      <c r="BE2015" s="223"/>
      <c r="BF2015" s="151"/>
      <c r="BG2015" s="151"/>
      <c r="BH2015" s="151"/>
      <c r="BI2015" s="151"/>
      <c r="BJ2015" s="151"/>
      <c r="BK2015" s="151"/>
      <c r="BL2015" s="151"/>
      <c r="BM2015" s="151"/>
      <c r="BN2015" s="208"/>
      <c r="BO2015" s="92"/>
      <c r="BP2015" s="92"/>
      <c r="BQ2015" s="92"/>
      <c r="BR2015" s="92"/>
      <c r="BS2015" s="92"/>
      <c r="BT2015" s="92"/>
      <c r="BU2015" s="208"/>
      <c r="BV2015" s="315"/>
    </row>
    <row r="2016" spans="6:74"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315"/>
      <c r="AU2016" s="208"/>
      <c r="AV2016" s="92"/>
      <c r="AW2016" s="92"/>
      <c r="AX2016" s="315"/>
      <c r="AY2016" s="215"/>
      <c r="AZ2016" s="131"/>
      <c r="BA2016" s="131"/>
      <c r="BB2016" s="131"/>
      <c r="BC2016" s="223"/>
      <c r="BD2016" s="223"/>
      <c r="BE2016" s="223"/>
      <c r="BF2016" s="151"/>
      <c r="BG2016" s="151"/>
      <c r="BH2016" s="151"/>
      <c r="BI2016" s="151"/>
      <c r="BJ2016" s="151"/>
      <c r="BK2016" s="151"/>
      <c r="BL2016" s="151"/>
      <c r="BM2016" s="151"/>
      <c r="BN2016" s="208"/>
      <c r="BO2016" s="92"/>
      <c r="BP2016" s="92"/>
      <c r="BQ2016" s="92"/>
      <c r="BR2016" s="92"/>
      <c r="BS2016" s="92"/>
      <c r="BT2016" s="92"/>
      <c r="BU2016" s="208"/>
      <c r="BV2016" s="315"/>
    </row>
    <row r="2017" spans="6:74"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315"/>
      <c r="AU2017" s="208"/>
      <c r="AV2017" s="92"/>
      <c r="AW2017" s="92"/>
      <c r="AX2017" s="315"/>
      <c r="AY2017" s="215"/>
      <c r="AZ2017" s="131"/>
      <c r="BA2017" s="131"/>
      <c r="BB2017" s="131"/>
      <c r="BC2017" s="223"/>
      <c r="BD2017" s="223"/>
      <c r="BE2017" s="223"/>
      <c r="BF2017" s="151"/>
      <c r="BG2017" s="151"/>
      <c r="BH2017" s="151"/>
      <c r="BI2017" s="151"/>
      <c r="BJ2017" s="151"/>
      <c r="BK2017" s="151"/>
      <c r="BL2017" s="151"/>
      <c r="BM2017" s="151"/>
      <c r="BN2017" s="208"/>
      <c r="BO2017" s="92"/>
      <c r="BP2017" s="92"/>
      <c r="BQ2017" s="92"/>
      <c r="BR2017" s="92"/>
      <c r="BS2017" s="92"/>
      <c r="BT2017" s="92"/>
      <c r="BU2017" s="208"/>
      <c r="BV2017" s="315"/>
    </row>
    <row r="2018" spans="6:74"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315"/>
      <c r="AU2018" s="208"/>
      <c r="AV2018" s="92"/>
      <c r="AW2018" s="92"/>
      <c r="AX2018" s="315"/>
      <c r="AY2018" s="215"/>
      <c r="AZ2018" s="131"/>
      <c r="BA2018" s="131"/>
      <c r="BB2018" s="131"/>
      <c r="BC2018" s="223"/>
      <c r="BD2018" s="223"/>
      <c r="BE2018" s="223"/>
      <c r="BF2018" s="151"/>
      <c r="BG2018" s="151"/>
      <c r="BH2018" s="151"/>
      <c r="BI2018" s="151"/>
      <c r="BJ2018" s="151"/>
      <c r="BK2018" s="151"/>
      <c r="BL2018" s="151"/>
      <c r="BM2018" s="151"/>
      <c r="BN2018" s="208"/>
      <c r="BO2018" s="92"/>
      <c r="BP2018" s="92"/>
      <c r="BQ2018" s="92"/>
      <c r="BR2018" s="92"/>
      <c r="BS2018" s="92"/>
      <c r="BT2018" s="92"/>
      <c r="BU2018" s="208"/>
      <c r="BV2018" s="315"/>
    </row>
    <row r="2019" spans="6:74"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315"/>
      <c r="AU2019" s="208"/>
      <c r="AV2019" s="92"/>
      <c r="AW2019" s="92"/>
      <c r="AX2019" s="315"/>
      <c r="AY2019" s="215"/>
      <c r="AZ2019" s="131"/>
      <c r="BA2019" s="131"/>
      <c r="BB2019" s="131"/>
      <c r="BC2019" s="223"/>
      <c r="BD2019" s="223"/>
      <c r="BE2019" s="223"/>
      <c r="BF2019" s="151"/>
      <c r="BG2019" s="151"/>
      <c r="BH2019" s="151"/>
      <c r="BI2019" s="151"/>
      <c r="BJ2019" s="151"/>
      <c r="BK2019" s="151"/>
      <c r="BL2019" s="151"/>
      <c r="BM2019" s="151"/>
      <c r="BN2019" s="208"/>
      <c r="BO2019" s="92"/>
      <c r="BP2019" s="92"/>
      <c r="BQ2019" s="92"/>
      <c r="BR2019" s="92"/>
      <c r="BS2019" s="92"/>
      <c r="BT2019" s="92"/>
      <c r="BU2019" s="208"/>
      <c r="BV2019" s="315"/>
    </row>
    <row r="2020" spans="6:74"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315"/>
      <c r="AU2020" s="208"/>
      <c r="AV2020" s="92"/>
      <c r="AW2020" s="92"/>
      <c r="AX2020" s="315"/>
      <c r="AY2020" s="215"/>
      <c r="AZ2020" s="131"/>
      <c r="BA2020" s="131"/>
      <c r="BB2020" s="131"/>
      <c r="BC2020" s="223"/>
      <c r="BD2020" s="223"/>
      <c r="BE2020" s="223"/>
      <c r="BF2020" s="151"/>
      <c r="BG2020" s="151"/>
      <c r="BH2020" s="151"/>
      <c r="BI2020" s="151"/>
      <c r="BJ2020" s="151"/>
      <c r="BK2020" s="151"/>
      <c r="BL2020" s="151"/>
      <c r="BM2020" s="151"/>
      <c r="BN2020" s="208"/>
      <c r="BO2020" s="92"/>
      <c r="BP2020" s="92"/>
      <c r="BQ2020" s="92"/>
      <c r="BR2020" s="92"/>
      <c r="BS2020" s="92"/>
      <c r="BT2020" s="92"/>
      <c r="BU2020" s="208"/>
      <c r="BV2020" s="315"/>
    </row>
    <row r="2021" spans="6:74"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315"/>
      <c r="AU2021" s="208"/>
      <c r="AV2021" s="92"/>
      <c r="AW2021" s="92"/>
      <c r="AX2021" s="315"/>
      <c r="AY2021" s="215"/>
      <c r="AZ2021" s="131"/>
      <c r="BA2021" s="131"/>
      <c r="BB2021" s="131"/>
      <c r="BC2021" s="223"/>
      <c r="BD2021" s="223"/>
      <c r="BE2021" s="223"/>
      <c r="BF2021" s="151"/>
      <c r="BG2021" s="151"/>
      <c r="BH2021" s="151"/>
      <c r="BI2021" s="151"/>
      <c r="BJ2021" s="151"/>
      <c r="BK2021" s="151"/>
      <c r="BL2021" s="151"/>
      <c r="BM2021" s="151"/>
      <c r="BN2021" s="208"/>
      <c r="BO2021" s="92"/>
      <c r="BP2021" s="92"/>
      <c r="BQ2021" s="92"/>
      <c r="BR2021" s="92"/>
      <c r="BS2021" s="92"/>
      <c r="BT2021" s="92"/>
      <c r="BU2021" s="208"/>
      <c r="BV2021" s="315"/>
    </row>
    <row r="2022" spans="6:74"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315"/>
      <c r="AU2022" s="208"/>
      <c r="AV2022" s="92"/>
      <c r="AW2022" s="92"/>
      <c r="AX2022" s="315"/>
      <c r="AY2022" s="215"/>
      <c r="AZ2022" s="131"/>
      <c r="BA2022" s="131"/>
      <c r="BB2022" s="131"/>
      <c r="BC2022" s="223"/>
      <c r="BD2022" s="223"/>
      <c r="BE2022" s="223"/>
      <c r="BF2022" s="151"/>
      <c r="BG2022" s="151"/>
      <c r="BH2022" s="151"/>
      <c r="BI2022" s="151"/>
      <c r="BJ2022" s="151"/>
      <c r="BK2022" s="151"/>
      <c r="BL2022" s="151"/>
      <c r="BM2022" s="151"/>
      <c r="BN2022" s="208"/>
      <c r="BO2022" s="92"/>
      <c r="BP2022" s="92"/>
      <c r="BQ2022" s="92"/>
      <c r="BR2022" s="92"/>
      <c r="BS2022" s="92"/>
      <c r="BT2022" s="92"/>
      <c r="BU2022" s="208"/>
      <c r="BV2022" s="315"/>
    </row>
    <row r="2023" spans="6:74"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315"/>
      <c r="AU2023" s="208"/>
      <c r="AV2023" s="92"/>
      <c r="AW2023" s="92"/>
      <c r="AX2023" s="315"/>
      <c r="AY2023" s="215"/>
      <c r="AZ2023" s="131"/>
      <c r="BA2023" s="131"/>
      <c r="BB2023" s="131"/>
      <c r="BC2023" s="223"/>
      <c r="BD2023" s="223"/>
      <c r="BE2023" s="223"/>
      <c r="BF2023" s="151"/>
      <c r="BG2023" s="151"/>
      <c r="BH2023" s="151"/>
      <c r="BI2023" s="151"/>
      <c r="BJ2023" s="151"/>
      <c r="BK2023" s="151"/>
      <c r="BL2023" s="151"/>
      <c r="BM2023" s="151"/>
      <c r="BN2023" s="208"/>
      <c r="BO2023" s="92"/>
      <c r="BP2023" s="92"/>
      <c r="BQ2023" s="92"/>
      <c r="BR2023" s="92"/>
      <c r="BS2023" s="92"/>
      <c r="BT2023" s="92"/>
      <c r="BU2023" s="208"/>
      <c r="BV2023" s="315"/>
    </row>
    <row r="2024" spans="6:74"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315"/>
      <c r="AU2024" s="208"/>
      <c r="AV2024" s="92"/>
      <c r="AW2024" s="92"/>
      <c r="AX2024" s="315"/>
      <c r="AY2024" s="215"/>
      <c r="AZ2024" s="131"/>
      <c r="BA2024" s="131"/>
      <c r="BB2024" s="131"/>
      <c r="BC2024" s="223"/>
      <c r="BD2024" s="223"/>
      <c r="BE2024" s="223"/>
      <c r="BF2024" s="151"/>
      <c r="BG2024" s="151"/>
      <c r="BH2024" s="151"/>
      <c r="BI2024" s="151"/>
      <c r="BJ2024" s="151"/>
      <c r="BK2024" s="151"/>
      <c r="BL2024" s="151"/>
      <c r="BM2024" s="151"/>
      <c r="BN2024" s="208"/>
      <c r="BO2024" s="92"/>
      <c r="BP2024" s="92"/>
      <c r="BQ2024" s="92"/>
      <c r="BR2024" s="92"/>
      <c r="BS2024" s="92"/>
      <c r="BT2024" s="92"/>
      <c r="BU2024" s="208"/>
      <c r="BV2024" s="315"/>
    </row>
    <row r="2025" spans="6:74"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315"/>
      <c r="AU2025" s="208"/>
      <c r="AV2025" s="92"/>
      <c r="AW2025" s="92"/>
      <c r="AX2025" s="315"/>
      <c r="AY2025" s="215"/>
      <c r="AZ2025" s="131"/>
      <c r="BA2025" s="131"/>
      <c r="BB2025" s="131"/>
      <c r="BC2025" s="223"/>
      <c r="BD2025" s="223"/>
      <c r="BE2025" s="223"/>
      <c r="BF2025" s="151"/>
      <c r="BG2025" s="151"/>
      <c r="BH2025" s="151"/>
      <c r="BI2025" s="151"/>
      <c r="BJ2025" s="151"/>
      <c r="BK2025" s="151"/>
      <c r="BL2025" s="151"/>
      <c r="BM2025" s="151"/>
      <c r="BN2025" s="208"/>
      <c r="BO2025" s="92"/>
      <c r="BP2025" s="92"/>
      <c r="BQ2025" s="92"/>
      <c r="BR2025" s="92"/>
      <c r="BS2025" s="92"/>
      <c r="BT2025" s="92"/>
      <c r="BU2025" s="208"/>
      <c r="BV2025" s="315"/>
    </row>
    <row r="2026" spans="6:74"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315"/>
      <c r="AU2026" s="208"/>
      <c r="AV2026" s="92"/>
      <c r="AW2026" s="92"/>
      <c r="AX2026" s="315"/>
      <c r="AY2026" s="215"/>
      <c r="AZ2026" s="131"/>
      <c r="BA2026" s="131"/>
      <c r="BB2026" s="131"/>
      <c r="BC2026" s="223"/>
      <c r="BD2026" s="223"/>
      <c r="BE2026" s="223"/>
      <c r="BF2026" s="151"/>
      <c r="BG2026" s="151"/>
      <c r="BH2026" s="151"/>
      <c r="BI2026" s="151"/>
      <c r="BJ2026" s="151"/>
      <c r="BK2026" s="151"/>
      <c r="BL2026" s="151"/>
      <c r="BM2026" s="151"/>
      <c r="BN2026" s="208"/>
      <c r="BO2026" s="92"/>
      <c r="BP2026" s="92"/>
      <c r="BQ2026" s="92"/>
      <c r="BR2026" s="92"/>
      <c r="BS2026" s="92"/>
      <c r="BT2026" s="92"/>
      <c r="BU2026" s="208"/>
      <c r="BV2026" s="315"/>
    </row>
    <row r="2027" spans="6:74"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315"/>
      <c r="AU2027" s="208"/>
      <c r="AV2027" s="92"/>
      <c r="AW2027" s="92"/>
      <c r="AX2027" s="315"/>
      <c r="AY2027" s="215"/>
      <c r="AZ2027" s="131"/>
      <c r="BA2027" s="131"/>
      <c r="BB2027" s="131"/>
      <c r="BC2027" s="223"/>
      <c r="BD2027" s="223"/>
      <c r="BE2027" s="223"/>
      <c r="BF2027" s="151"/>
      <c r="BG2027" s="151"/>
      <c r="BH2027" s="151"/>
      <c r="BI2027" s="151"/>
      <c r="BJ2027" s="151"/>
      <c r="BK2027" s="151"/>
      <c r="BL2027" s="151"/>
      <c r="BM2027" s="151"/>
      <c r="BN2027" s="208"/>
      <c r="BO2027" s="92"/>
      <c r="BP2027" s="92"/>
      <c r="BQ2027" s="92"/>
      <c r="BR2027" s="92"/>
      <c r="BS2027" s="92"/>
      <c r="BT2027" s="92"/>
      <c r="BU2027" s="208"/>
      <c r="BV2027" s="315"/>
    </row>
    <row r="2028" spans="6:74"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315"/>
      <c r="AU2028" s="208"/>
      <c r="AV2028" s="92"/>
      <c r="AW2028" s="92"/>
      <c r="AX2028" s="315"/>
      <c r="AY2028" s="215"/>
      <c r="AZ2028" s="131"/>
      <c r="BA2028" s="131"/>
      <c r="BB2028" s="131"/>
      <c r="BC2028" s="223"/>
      <c r="BD2028" s="223"/>
      <c r="BE2028" s="223"/>
      <c r="BF2028" s="151"/>
      <c r="BG2028" s="151"/>
      <c r="BH2028" s="151"/>
      <c r="BI2028" s="151"/>
      <c r="BJ2028" s="151"/>
      <c r="BK2028" s="151"/>
      <c r="BL2028" s="151"/>
      <c r="BM2028" s="151"/>
      <c r="BN2028" s="208"/>
      <c r="BO2028" s="92"/>
      <c r="BP2028" s="92"/>
      <c r="BQ2028" s="92"/>
      <c r="BR2028" s="92"/>
      <c r="BS2028" s="92"/>
      <c r="BT2028" s="92"/>
      <c r="BU2028" s="208"/>
      <c r="BV2028" s="315"/>
    </row>
    <row r="2029" spans="6:74"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315"/>
      <c r="AU2029" s="208"/>
      <c r="AV2029" s="92"/>
      <c r="AW2029" s="92"/>
      <c r="AX2029" s="315"/>
      <c r="AY2029" s="215"/>
      <c r="AZ2029" s="131"/>
      <c r="BA2029" s="131"/>
      <c r="BB2029" s="131"/>
      <c r="BC2029" s="223"/>
      <c r="BD2029" s="223"/>
      <c r="BE2029" s="223"/>
      <c r="BF2029" s="151"/>
      <c r="BG2029" s="151"/>
      <c r="BH2029" s="151"/>
      <c r="BI2029" s="151"/>
      <c r="BJ2029" s="151"/>
      <c r="BK2029" s="151"/>
      <c r="BL2029" s="151"/>
      <c r="BM2029" s="151"/>
      <c r="BN2029" s="208"/>
      <c r="BO2029" s="92"/>
      <c r="BP2029" s="92"/>
      <c r="BQ2029" s="92"/>
      <c r="BR2029" s="92"/>
      <c r="BS2029" s="92"/>
      <c r="BT2029" s="92"/>
      <c r="BU2029" s="208"/>
      <c r="BV2029" s="315"/>
    </row>
    <row r="2030" spans="6:74"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315"/>
      <c r="AU2030" s="208"/>
      <c r="AV2030" s="92"/>
      <c r="AW2030" s="92"/>
      <c r="AX2030" s="315"/>
      <c r="AY2030" s="215"/>
      <c r="AZ2030" s="131"/>
      <c r="BA2030" s="131"/>
      <c r="BB2030" s="131"/>
      <c r="BC2030" s="223"/>
      <c r="BD2030" s="223"/>
      <c r="BE2030" s="223"/>
      <c r="BF2030" s="151"/>
      <c r="BG2030" s="151"/>
      <c r="BH2030" s="151"/>
      <c r="BI2030" s="151"/>
      <c r="BJ2030" s="151"/>
      <c r="BK2030" s="151"/>
      <c r="BL2030" s="151"/>
      <c r="BM2030" s="151"/>
      <c r="BN2030" s="208"/>
      <c r="BO2030" s="92"/>
      <c r="BP2030" s="92"/>
      <c r="BQ2030" s="92"/>
      <c r="BR2030" s="92"/>
      <c r="BS2030" s="92"/>
      <c r="BT2030" s="92"/>
      <c r="BU2030" s="208"/>
      <c r="BV2030" s="315"/>
    </row>
    <row r="2031" spans="6:74"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315"/>
      <c r="AU2031" s="208"/>
      <c r="AV2031" s="92"/>
      <c r="AW2031" s="92"/>
      <c r="AX2031" s="315"/>
      <c r="AY2031" s="215"/>
      <c r="AZ2031" s="131"/>
      <c r="BA2031" s="131"/>
      <c r="BB2031" s="131"/>
      <c r="BC2031" s="223"/>
      <c r="BD2031" s="223"/>
      <c r="BE2031" s="223"/>
      <c r="BF2031" s="151"/>
      <c r="BG2031" s="151"/>
      <c r="BH2031" s="151"/>
      <c r="BI2031" s="151"/>
      <c r="BJ2031" s="151"/>
      <c r="BK2031" s="151"/>
      <c r="BL2031" s="151"/>
      <c r="BM2031" s="151"/>
      <c r="BN2031" s="208"/>
      <c r="BO2031" s="92"/>
      <c r="BP2031" s="92"/>
      <c r="BQ2031" s="92"/>
      <c r="BR2031" s="92"/>
      <c r="BS2031" s="92"/>
      <c r="BT2031" s="92"/>
      <c r="BU2031" s="208"/>
      <c r="BV2031" s="315"/>
    </row>
    <row r="2032" spans="6:74"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315"/>
      <c r="AU2032" s="208"/>
      <c r="AV2032" s="92"/>
      <c r="AW2032" s="92"/>
      <c r="AX2032" s="315"/>
      <c r="AY2032" s="215"/>
      <c r="AZ2032" s="131"/>
      <c r="BA2032" s="131"/>
      <c r="BB2032" s="131"/>
      <c r="BC2032" s="223"/>
      <c r="BD2032" s="223"/>
      <c r="BE2032" s="223"/>
      <c r="BF2032" s="151"/>
      <c r="BG2032" s="151"/>
      <c r="BH2032" s="151"/>
      <c r="BI2032" s="151"/>
      <c r="BJ2032" s="151"/>
      <c r="BK2032" s="151"/>
      <c r="BL2032" s="151"/>
      <c r="BM2032" s="151"/>
      <c r="BN2032" s="208"/>
      <c r="BO2032" s="92"/>
      <c r="BP2032" s="92"/>
      <c r="BQ2032" s="92"/>
      <c r="BR2032" s="92"/>
      <c r="BS2032" s="92"/>
      <c r="BT2032" s="92"/>
      <c r="BU2032" s="208"/>
      <c r="BV2032" s="315"/>
    </row>
    <row r="2033" spans="6:74"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315"/>
      <c r="AU2033" s="208"/>
      <c r="AV2033" s="92"/>
      <c r="AW2033" s="92"/>
      <c r="AX2033" s="315"/>
      <c r="AY2033" s="215"/>
      <c r="AZ2033" s="131"/>
      <c r="BA2033" s="131"/>
      <c r="BB2033" s="131"/>
      <c r="BC2033" s="223"/>
      <c r="BD2033" s="223"/>
      <c r="BE2033" s="223"/>
      <c r="BF2033" s="151"/>
      <c r="BG2033" s="151"/>
      <c r="BH2033" s="151"/>
      <c r="BI2033" s="151"/>
      <c r="BJ2033" s="151"/>
      <c r="BK2033" s="151"/>
      <c r="BL2033" s="151"/>
      <c r="BM2033" s="151"/>
      <c r="BN2033" s="208"/>
      <c r="BO2033" s="92"/>
      <c r="BP2033" s="92"/>
      <c r="BQ2033" s="92"/>
      <c r="BR2033" s="92"/>
      <c r="BS2033" s="92"/>
      <c r="BT2033" s="92"/>
      <c r="BU2033" s="208"/>
      <c r="BV2033" s="315"/>
    </row>
    <row r="2034" spans="6:74"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315"/>
      <c r="AU2034" s="208"/>
      <c r="AV2034" s="92"/>
      <c r="AW2034" s="92"/>
      <c r="AX2034" s="315"/>
      <c r="AY2034" s="215"/>
      <c r="AZ2034" s="131"/>
      <c r="BA2034" s="131"/>
      <c r="BB2034" s="131"/>
      <c r="BC2034" s="223"/>
      <c r="BD2034" s="223"/>
      <c r="BE2034" s="223"/>
      <c r="BF2034" s="151"/>
      <c r="BG2034" s="151"/>
      <c r="BH2034" s="151"/>
      <c r="BI2034" s="151"/>
      <c r="BJ2034" s="151"/>
      <c r="BK2034" s="151"/>
      <c r="BL2034" s="151"/>
      <c r="BM2034" s="151"/>
      <c r="BN2034" s="208"/>
      <c r="BO2034" s="92"/>
      <c r="BP2034" s="92"/>
      <c r="BQ2034" s="92"/>
      <c r="BR2034" s="92"/>
      <c r="BS2034" s="92"/>
      <c r="BT2034" s="92"/>
      <c r="BU2034" s="208"/>
      <c r="BV2034" s="315"/>
    </row>
    <row r="2035" spans="6:74"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315"/>
      <c r="AU2035" s="208"/>
      <c r="AV2035" s="92"/>
      <c r="AW2035" s="92"/>
      <c r="AX2035" s="315"/>
      <c r="AY2035" s="215"/>
      <c r="AZ2035" s="131"/>
      <c r="BA2035" s="131"/>
      <c r="BB2035" s="131"/>
      <c r="BC2035" s="223"/>
      <c r="BD2035" s="223"/>
      <c r="BE2035" s="223"/>
      <c r="BF2035" s="151"/>
      <c r="BG2035" s="151"/>
      <c r="BH2035" s="151"/>
      <c r="BI2035" s="151"/>
      <c r="BJ2035" s="151"/>
      <c r="BK2035" s="151"/>
      <c r="BL2035" s="151"/>
      <c r="BM2035" s="151"/>
      <c r="BN2035" s="208"/>
      <c r="BO2035" s="92"/>
      <c r="BP2035" s="92"/>
      <c r="BQ2035" s="92"/>
      <c r="BR2035" s="92"/>
      <c r="BS2035" s="92"/>
      <c r="BT2035" s="92"/>
      <c r="BU2035" s="208"/>
      <c r="BV2035" s="315"/>
    </row>
    <row r="2036" spans="6:74"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315"/>
      <c r="AU2036" s="208"/>
      <c r="AV2036" s="92"/>
      <c r="AW2036" s="92"/>
      <c r="AX2036" s="315"/>
      <c r="AY2036" s="215"/>
      <c r="AZ2036" s="131"/>
      <c r="BA2036" s="131"/>
      <c r="BB2036" s="131"/>
      <c r="BC2036" s="223"/>
      <c r="BD2036" s="223"/>
      <c r="BE2036" s="223"/>
      <c r="BF2036" s="151"/>
      <c r="BG2036" s="151"/>
      <c r="BH2036" s="151"/>
      <c r="BI2036" s="151"/>
      <c r="BJ2036" s="151"/>
      <c r="BK2036" s="151"/>
      <c r="BL2036" s="151"/>
      <c r="BM2036" s="151"/>
      <c r="BN2036" s="208"/>
      <c r="BO2036" s="92"/>
      <c r="BP2036" s="92"/>
      <c r="BQ2036" s="92"/>
      <c r="BR2036" s="92"/>
      <c r="BS2036" s="92"/>
      <c r="BT2036" s="92"/>
      <c r="BU2036" s="208"/>
      <c r="BV2036" s="315"/>
    </row>
    <row r="2037" spans="6:74"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315"/>
      <c r="AU2037" s="208"/>
      <c r="AV2037" s="92"/>
      <c r="AW2037" s="92"/>
      <c r="AX2037" s="315"/>
      <c r="AY2037" s="215"/>
      <c r="AZ2037" s="131"/>
      <c r="BA2037" s="131"/>
      <c r="BB2037" s="131"/>
      <c r="BC2037" s="223"/>
      <c r="BD2037" s="223"/>
      <c r="BE2037" s="223"/>
      <c r="BF2037" s="151"/>
      <c r="BG2037" s="151"/>
      <c r="BH2037" s="151"/>
      <c r="BI2037" s="151"/>
      <c r="BJ2037" s="151"/>
      <c r="BK2037" s="151"/>
      <c r="BL2037" s="151"/>
      <c r="BM2037" s="151"/>
      <c r="BN2037" s="208"/>
      <c r="BO2037" s="92"/>
      <c r="BP2037" s="92"/>
      <c r="BQ2037" s="92"/>
      <c r="BR2037" s="92"/>
      <c r="BS2037" s="92"/>
      <c r="BT2037" s="92"/>
      <c r="BU2037" s="208"/>
      <c r="BV2037" s="315"/>
    </row>
    <row r="2038" spans="6:74"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315"/>
      <c r="AU2038" s="208"/>
      <c r="AV2038" s="92"/>
      <c r="AW2038" s="92"/>
      <c r="AX2038" s="315"/>
      <c r="AY2038" s="215"/>
      <c r="AZ2038" s="131"/>
      <c r="BA2038" s="131"/>
      <c r="BB2038" s="131"/>
      <c r="BC2038" s="223"/>
      <c r="BD2038" s="223"/>
      <c r="BE2038" s="223"/>
      <c r="BF2038" s="151"/>
      <c r="BG2038" s="151"/>
      <c r="BH2038" s="151"/>
      <c r="BI2038" s="151"/>
      <c r="BJ2038" s="151"/>
      <c r="BK2038" s="151"/>
      <c r="BL2038" s="151"/>
      <c r="BM2038" s="151"/>
      <c r="BN2038" s="208"/>
      <c r="BO2038" s="92"/>
      <c r="BP2038" s="92"/>
      <c r="BQ2038" s="92"/>
      <c r="BR2038" s="92"/>
      <c r="BS2038" s="92"/>
      <c r="BT2038" s="92"/>
      <c r="BU2038" s="208"/>
      <c r="BV2038" s="315"/>
    </row>
    <row r="2039" spans="6:74"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315"/>
      <c r="AU2039" s="208"/>
      <c r="AV2039" s="92"/>
      <c r="AW2039" s="92"/>
      <c r="AX2039" s="315"/>
      <c r="AY2039" s="215"/>
      <c r="AZ2039" s="131"/>
      <c r="BA2039" s="131"/>
      <c r="BB2039" s="131"/>
      <c r="BC2039" s="223"/>
      <c r="BD2039" s="223"/>
      <c r="BE2039" s="223"/>
      <c r="BF2039" s="151"/>
      <c r="BG2039" s="151"/>
      <c r="BH2039" s="151"/>
      <c r="BI2039" s="151"/>
      <c r="BJ2039" s="151"/>
      <c r="BK2039" s="151"/>
      <c r="BL2039" s="151"/>
      <c r="BM2039" s="151"/>
      <c r="BN2039" s="208"/>
      <c r="BO2039" s="92"/>
      <c r="BP2039" s="92"/>
      <c r="BQ2039" s="92"/>
      <c r="BR2039" s="92"/>
      <c r="BS2039" s="92"/>
      <c r="BT2039" s="92"/>
      <c r="BU2039" s="208"/>
      <c r="BV2039" s="315"/>
    </row>
    <row r="2040" spans="6:74"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315"/>
      <c r="AU2040" s="208"/>
      <c r="AV2040" s="92"/>
      <c r="AW2040" s="92"/>
      <c r="AX2040" s="315"/>
      <c r="AY2040" s="215"/>
      <c r="AZ2040" s="131"/>
      <c r="BA2040" s="131"/>
      <c r="BB2040" s="131"/>
      <c r="BC2040" s="223"/>
      <c r="BD2040" s="223"/>
      <c r="BE2040" s="223"/>
      <c r="BF2040" s="151"/>
      <c r="BG2040" s="151"/>
      <c r="BH2040" s="151"/>
      <c r="BI2040" s="151"/>
      <c r="BJ2040" s="151"/>
      <c r="BK2040" s="151"/>
      <c r="BL2040" s="151"/>
      <c r="BM2040" s="151"/>
      <c r="BN2040" s="208"/>
      <c r="BO2040" s="92"/>
      <c r="BP2040" s="92"/>
      <c r="BQ2040" s="92"/>
      <c r="BR2040" s="92"/>
      <c r="BS2040" s="92"/>
      <c r="BT2040" s="92"/>
      <c r="BU2040" s="208"/>
      <c r="BV2040" s="315"/>
    </row>
    <row r="2041" spans="6:74"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315"/>
      <c r="AU2041" s="208"/>
      <c r="AV2041" s="92"/>
      <c r="AW2041" s="92"/>
      <c r="AX2041" s="315"/>
      <c r="AY2041" s="215"/>
      <c r="AZ2041" s="131"/>
      <c r="BA2041" s="131"/>
      <c r="BB2041" s="131"/>
      <c r="BC2041" s="223"/>
      <c r="BD2041" s="223"/>
      <c r="BE2041" s="223"/>
      <c r="BF2041" s="151"/>
      <c r="BG2041" s="151"/>
      <c r="BH2041" s="151"/>
      <c r="BI2041" s="151"/>
      <c r="BJ2041" s="151"/>
      <c r="BK2041" s="151"/>
      <c r="BL2041" s="151"/>
      <c r="BM2041" s="151"/>
      <c r="BN2041" s="208"/>
      <c r="BO2041" s="92"/>
      <c r="BP2041" s="92"/>
      <c r="BQ2041" s="92"/>
      <c r="BR2041" s="92"/>
      <c r="BS2041" s="92"/>
      <c r="BT2041" s="92"/>
      <c r="BU2041" s="208"/>
      <c r="BV2041" s="315"/>
    </row>
    <row r="2042" spans="6:74"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315"/>
      <c r="AU2042" s="208"/>
      <c r="AV2042" s="92"/>
      <c r="AW2042" s="92"/>
      <c r="AX2042" s="315"/>
      <c r="AY2042" s="215"/>
      <c r="AZ2042" s="131"/>
      <c r="BA2042" s="131"/>
      <c r="BB2042" s="131"/>
      <c r="BC2042" s="223"/>
      <c r="BD2042" s="223"/>
      <c r="BE2042" s="223"/>
      <c r="BF2042" s="151"/>
      <c r="BG2042" s="151"/>
      <c r="BH2042" s="151"/>
      <c r="BI2042" s="151"/>
      <c r="BJ2042" s="151"/>
      <c r="BK2042" s="151"/>
      <c r="BL2042" s="151"/>
      <c r="BM2042" s="151"/>
      <c r="BN2042" s="208"/>
      <c r="BO2042" s="92"/>
      <c r="BP2042" s="92"/>
      <c r="BQ2042" s="92"/>
      <c r="BR2042" s="92"/>
      <c r="BS2042" s="92"/>
      <c r="BT2042" s="92"/>
      <c r="BU2042" s="208"/>
      <c r="BV2042" s="315"/>
    </row>
    <row r="2043" spans="6:74"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315"/>
      <c r="AU2043" s="208"/>
      <c r="AV2043" s="92"/>
      <c r="AW2043" s="92"/>
      <c r="AX2043" s="315"/>
      <c r="AY2043" s="215"/>
      <c r="AZ2043" s="131"/>
      <c r="BA2043" s="131"/>
      <c r="BB2043" s="131"/>
      <c r="BC2043" s="223"/>
      <c r="BD2043" s="223"/>
      <c r="BE2043" s="223"/>
      <c r="BF2043" s="151"/>
      <c r="BG2043" s="151"/>
      <c r="BH2043" s="151"/>
      <c r="BI2043" s="151"/>
      <c r="BJ2043" s="151"/>
      <c r="BK2043" s="151"/>
      <c r="BL2043" s="151"/>
      <c r="BM2043" s="151"/>
      <c r="BN2043" s="208"/>
      <c r="BO2043" s="92"/>
      <c r="BP2043" s="92"/>
      <c r="BQ2043" s="92"/>
      <c r="BR2043" s="92"/>
      <c r="BS2043" s="92"/>
      <c r="BT2043" s="92"/>
      <c r="BU2043" s="208"/>
      <c r="BV2043" s="315"/>
    </row>
    <row r="2044" spans="6:74"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315"/>
      <c r="AU2044" s="208"/>
      <c r="AV2044" s="92"/>
      <c r="AW2044" s="92"/>
      <c r="AX2044" s="315"/>
      <c r="AY2044" s="215"/>
      <c r="AZ2044" s="131"/>
      <c r="BA2044" s="131"/>
      <c r="BB2044" s="131"/>
      <c r="BC2044" s="223"/>
      <c r="BD2044" s="223"/>
      <c r="BE2044" s="223"/>
      <c r="BF2044" s="151"/>
      <c r="BG2044" s="151"/>
      <c r="BH2044" s="151"/>
      <c r="BI2044" s="151"/>
      <c r="BJ2044" s="151"/>
      <c r="BK2044" s="151"/>
      <c r="BL2044" s="151"/>
      <c r="BM2044" s="151"/>
      <c r="BN2044" s="208"/>
      <c r="BO2044" s="92"/>
      <c r="BP2044" s="92"/>
      <c r="BQ2044" s="92"/>
      <c r="BR2044" s="92"/>
      <c r="BS2044" s="92"/>
      <c r="BT2044" s="92"/>
      <c r="BU2044" s="208"/>
      <c r="BV2044" s="315"/>
    </row>
    <row r="2045" spans="6:74"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315"/>
      <c r="AU2045" s="208"/>
      <c r="AV2045" s="92"/>
      <c r="AW2045" s="92"/>
      <c r="AX2045" s="315"/>
      <c r="AY2045" s="215"/>
      <c r="AZ2045" s="131"/>
      <c r="BA2045" s="131"/>
      <c r="BB2045" s="131"/>
      <c r="BC2045" s="223"/>
      <c r="BD2045" s="223"/>
      <c r="BE2045" s="223"/>
      <c r="BF2045" s="151"/>
      <c r="BG2045" s="151"/>
      <c r="BH2045" s="151"/>
      <c r="BI2045" s="151"/>
      <c r="BJ2045" s="151"/>
      <c r="BK2045" s="151"/>
      <c r="BL2045" s="151"/>
      <c r="BM2045" s="151"/>
      <c r="BN2045" s="208"/>
      <c r="BO2045" s="92"/>
      <c r="BP2045" s="92"/>
      <c r="BQ2045" s="92"/>
      <c r="BR2045" s="92"/>
      <c r="BS2045" s="92"/>
      <c r="BT2045" s="92"/>
      <c r="BU2045" s="208"/>
      <c r="BV2045" s="315"/>
    </row>
    <row r="2046" spans="6:74"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315"/>
      <c r="AU2046" s="208"/>
      <c r="AV2046" s="92"/>
      <c r="AW2046" s="92"/>
      <c r="AX2046" s="315"/>
      <c r="AY2046" s="215"/>
      <c r="AZ2046" s="131"/>
      <c r="BA2046" s="131"/>
      <c r="BB2046" s="131"/>
      <c r="BC2046" s="223"/>
      <c r="BD2046" s="223"/>
      <c r="BE2046" s="223"/>
      <c r="BF2046" s="151"/>
      <c r="BG2046" s="151"/>
      <c r="BH2046" s="151"/>
      <c r="BI2046" s="151"/>
      <c r="BJ2046" s="151"/>
      <c r="BK2046" s="151"/>
      <c r="BL2046" s="151"/>
      <c r="BM2046" s="151"/>
      <c r="BN2046" s="208"/>
      <c r="BO2046" s="92"/>
      <c r="BP2046" s="92"/>
      <c r="BQ2046" s="92"/>
      <c r="BR2046" s="92"/>
      <c r="BS2046" s="92"/>
      <c r="BT2046" s="92"/>
      <c r="BU2046" s="208"/>
      <c r="BV2046" s="315"/>
    </row>
    <row r="2047" spans="6:74"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315"/>
      <c r="AU2047" s="208"/>
      <c r="AV2047" s="92"/>
      <c r="AW2047" s="92"/>
      <c r="AX2047" s="315"/>
      <c r="AY2047" s="215"/>
      <c r="AZ2047" s="131"/>
      <c r="BA2047" s="131"/>
      <c r="BB2047" s="131"/>
      <c r="BC2047" s="223"/>
      <c r="BD2047" s="223"/>
      <c r="BE2047" s="223"/>
      <c r="BF2047" s="151"/>
      <c r="BG2047" s="151"/>
      <c r="BH2047" s="151"/>
      <c r="BI2047" s="151"/>
      <c r="BJ2047" s="151"/>
      <c r="BK2047" s="151"/>
      <c r="BL2047" s="151"/>
      <c r="BM2047" s="151"/>
      <c r="BN2047" s="208"/>
      <c r="BO2047" s="92"/>
      <c r="BP2047" s="92"/>
      <c r="BQ2047" s="92"/>
      <c r="BR2047" s="92"/>
      <c r="BS2047" s="92"/>
      <c r="BT2047" s="92"/>
      <c r="BU2047" s="208"/>
      <c r="BV2047" s="315"/>
    </row>
    <row r="2048" spans="6:74"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315"/>
      <c r="AU2048" s="208"/>
      <c r="AV2048" s="92"/>
      <c r="AW2048" s="92"/>
      <c r="AX2048" s="315"/>
      <c r="AY2048" s="215"/>
      <c r="AZ2048" s="131"/>
      <c r="BA2048" s="131"/>
      <c r="BB2048" s="131"/>
      <c r="BC2048" s="223"/>
      <c r="BD2048" s="223"/>
      <c r="BE2048" s="223"/>
      <c r="BF2048" s="151"/>
      <c r="BG2048" s="151"/>
      <c r="BH2048" s="151"/>
      <c r="BI2048" s="151"/>
      <c r="BJ2048" s="151"/>
      <c r="BK2048" s="151"/>
      <c r="BL2048" s="151"/>
      <c r="BM2048" s="151"/>
      <c r="BN2048" s="208"/>
      <c r="BO2048" s="92"/>
      <c r="BP2048" s="92"/>
      <c r="BQ2048" s="92"/>
      <c r="BR2048" s="92"/>
      <c r="BS2048" s="92"/>
      <c r="BT2048" s="92"/>
      <c r="BU2048" s="208"/>
      <c r="BV2048" s="315"/>
    </row>
    <row r="2049" spans="6:74"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315"/>
      <c r="AU2049" s="208"/>
      <c r="AV2049" s="92"/>
      <c r="AW2049" s="92"/>
      <c r="AX2049" s="315"/>
      <c r="AY2049" s="215"/>
      <c r="AZ2049" s="131"/>
      <c r="BA2049" s="131"/>
      <c r="BB2049" s="131"/>
      <c r="BC2049" s="223"/>
      <c r="BD2049" s="223"/>
      <c r="BE2049" s="223"/>
      <c r="BF2049" s="151"/>
      <c r="BG2049" s="151"/>
      <c r="BH2049" s="151"/>
      <c r="BI2049" s="151"/>
      <c r="BJ2049" s="151"/>
      <c r="BK2049" s="151"/>
      <c r="BL2049" s="151"/>
      <c r="BM2049" s="151"/>
      <c r="BN2049" s="208"/>
      <c r="BO2049" s="92"/>
      <c r="BP2049" s="92"/>
      <c r="BQ2049" s="92"/>
      <c r="BR2049" s="92"/>
      <c r="BS2049" s="92"/>
      <c r="BT2049" s="92"/>
      <c r="BU2049" s="208"/>
      <c r="BV2049" s="315"/>
    </row>
    <row r="2050" spans="6:74"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315"/>
      <c r="AU2050" s="208"/>
      <c r="AV2050" s="92"/>
      <c r="AW2050" s="92"/>
      <c r="AX2050" s="315"/>
      <c r="AY2050" s="215"/>
      <c r="AZ2050" s="131"/>
      <c r="BA2050" s="131"/>
      <c r="BB2050" s="131"/>
      <c r="BC2050" s="223"/>
      <c r="BD2050" s="223"/>
      <c r="BE2050" s="223"/>
      <c r="BF2050" s="151"/>
      <c r="BG2050" s="151"/>
      <c r="BH2050" s="151"/>
      <c r="BI2050" s="151"/>
      <c r="BJ2050" s="151"/>
      <c r="BK2050" s="151"/>
      <c r="BL2050" s="151"/>
      <c r="BM2050" s="151"/>
      <c r="BN2050" s="208"/>
      <c r="BO2050" s="92"/>
      <c r="BP2050" s="92"/>
      <c r="BQ2050" s="92"/>
      <c r="BR2050" s="92"/>
      <c r="BS2050" s="92"/>
      <c r="BT2050" s="92"/>
      <c r="BU2050" s="208"/>
      <c r="BV2050" s="315"/>
    </row>
    <row r="2051" spans="6:74"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315"/>
      <c r="AU2051" s="208"/>
      <c r="AV2051" s="92"/>
      <c r="AW2051" s="92"/>
      <c r="AX2051" s="315"/>
      <c r="AY2051" s="215"/>
      <c r="AZ2051" s="131"/>
      <c r="BA2051" s="131"/>
      <c r="BB2051" s="131"/>
      <c r="BC2051" s="223"/>
      <c r="BD2051" s="223"/>
      <c r="BE2051" s="223"/>
      <c r="BF2051" s="151"/>
      <c r="BG2051" s="151"/>
      <c r="BH2051" s="151"/>
      <c r="BI2051" s="151"/>
      <c r="BJ2051" s="151"/>
      <c r="BK2051" s="151"/>
      <c r="BL2051" s="151"/>
      <c r="BM2051" s="151"/>
      <c r="BN2051" s="208"/>
      <c r="BO2051" s="92"/>
      <c r="BP2051" s="92"/>
      <c r="BQ2051" s="92"/>
      <c r="BR2051" s="92"/>
      <c r="BS2051" s="92"/>
      <c r="BT2051" s="92"/>
      <c r="BU2051" s="208"/>
      <c r="BV2051" s="315"/>
    </row>
    <row r="2052" spans="6:74"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315"/>
      <c r="AU2052" s="208"/>
      <c r="AV2052" s="92"/>
      <c r="AW2052" s="92"/>
      <c r="AX2052" s="315"/>
      <c r="AY2052" s="215"/>
      <c r="AZ2052" s="131"/>
      <c r="BA2052" s="131"/>
      <c r="BB2052" s="131"/>
      <c r="BC2052" s="223"/>
      <c r="BD2052" s="223"/>
      <c r="BE2052" s="223"/>
      <c r="BF2052" s="151"/>
      <c r="BG2052" s="151"/>
      <c r="BH2052" s="151"/>
      <c r="BI2052" s="151"/>
      <c r="BJ2052" s="151"/>
      <c r="BK2052" s="151"/>
      <c r="BL2052" s="151"/>
      <c r="BM2052" s="151"/>
      <c r="BN2052" s="208"/>
      <c r="BO2052" s="92"/>
      <c r="BP2052" s="92"/>
      <c r="BQ2052" s="92"/>
      <c r="BR2052" s="92"/>
      <c r="BS2052" s="92"/>
      <c r="BT2052" s="92"/>
      <c r="BU2052" s="208"/>
      <c r="BV2052" s="315"/>
    </row>
    <row r="2053" spans="6:74"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315"/>
      <c r="AU2053" s="208"/>
      <c r="AV2053" s="92"/>
      <c r="AW2053" s="92"/>
      <c r="AX2053" s="315"/>
      <c r="AY2053" s="215"/>
      <c r="AZ2053" s="131"/>
      <c r="BA2053" s="131"/>
      <c r="BB2053" s="131"/>
      <c r="BC2053" s="223"/>
      <c r="BD2053" s="223"/>
      <c r="BE2053" s="223"/>
      <c r="BF2053" s="151"/>
      <c r="BG2053" s="151"/>
      <c r="BH2053" s="151"/>
      <c r="BI2053" s="151"/>
      <c r="BJ2053" s="151"/>
      <c r="BK2053" s="151"/>
      <c r="BL2053" s="151"/>
      <c r="BM2053" s="151"/>
      <c r="BN2053" s="208"/>
      <c r="BO2053" s="92"/>
      <c r="BP2053" s="92"/>
      <c r="BQ2053" s="92"/>
      <c r="BR2053" s="92"/>
      <c r="BS2053" s="92"/>
      <c r="BT2053" s="92"/>
      <c r="BU2053" s="208"/>
      <c r="BV2053" s="315"/>
    </row>
    <row r="2054" spans="6:74"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315"/>
      <c r="AU2054" s="208"/>
      <c r="AV2054" s="92"/>
      <c r="AW2054" s="92"/>
      <c r="AX2054" s="315"/>
      <c r="AY2054" s="215"/>
      <c r="AZ2054" s="131"/>
      <c r="BA2054" s="131"/>
      <c r="BB2054" s="131"/>
      <c r="BC2054" s="223"/>
      <c r="BD2054" s="223"/>
      <c r="BE2054" s="223"/>
      <c r="BF2054" s="151"/>
      <c r="BG2054" s="151"/>
      <c r="BH2054" s="151"/>
      <c r="BI2054" s="151"/>
      <c r="BJ2054" s="151"/>
      <c r="BK2054" s="151"/>
      <c r="BL2054" s="151"/>
      <c r="BM2054" s="151"/>
      <c r="BN2054" s="208"/>
      <c r="BO2054" s="92"/>
      <c r="BP2054" s="92"/>
      <c r="BQ2054" s="92"/>
      <c r="BR2054" s="92"/>
      <c r="BS2054" s="92"/>
      <c r="BT2054" s="92"/>
      <c r="BU2054" s="208"/>
      <c r="BV2054" s="315"/>
    </row>
    <row r="2055" spans="6:74"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315"/>
      <c r="AU2055" s="208"/>
      <c r="AV2055" s="92"/>
      <c r="AW2055" s="92"/>
      <c r="AX2055" s="315"/>
      <c r="AY2055" s="215"/>
      <c r="AZ2055" s="131"/>
      <c r="BA2055" s="131"/>
      <c r="BB2055" s="131"/>
      <c r="BC2055" s="223"/>
      <c r="BD2055" s="223"/>
      <c r="BE2055" s="223"/>
      <c r="BF2055" s="151"/>
      <c r="BG2055" s="151"/>
      <c r="BH2055" s="151"/>
      <c r="BI2055" s="151"/>
      <c r="BJ2055" s="151"/>
      <c r="BK2055" s="151"/>
      <c r="BL2055" s="151"/>
      <c r="BM2055" s="151"/>
      <c r="BN2055" s="208"/>
      <c r="BO2055" s="92"/>
      <c r="BP2055" s="92"/>
      <c r="BQ2055" s="92"/>
      <c r="BR2055" s="92"/>
      <c r="BS2055" s="92"/>
      <c r="BT2055" s="92"/>
      <c r="BU2055" s="208"/>
      <c r="BV2055" s="315"/>
    </row>
    <row r="2056" spans="6:74"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315"/>
      <c r="AU2056" s="208"/>
      <c r="AV2056" s="92"/>
      <c r="AW2056" s="92"/>
      <c r="AX2056" s="315"/>
      <c r="AY2056" s="215"/>
      <c r="AZ2056" s="131"/>
      <c r="BA2056" s="131"/>
      <c r="BB2056" s="131"/>
      <c r="BC2056" s="223"/>
      <c r="BD2056" s="223"/>
      <c r="BE2056" s="223"/>
      <c r="BF2056" s="151"/>
      <c r="BG2056" s="151"/>
      <c r="BH2056" s="151"/>
      <c r="BI2056" s="151"/>
      <c r="BJ2056" s="151"/>
      <c r="BK2056" s="151"/>
      <c r="BL2056" s="151"/>
      <c r="BM2056" s="151"/>
      <c r="BN2056" s="208"/>
      <c r="BO2056" s="92"/>
      <c r="BP2056" s="92"/>
      <c r="BQ2056" s="92"/>
      <c r="BR2056" s="92"/>
      <c r="BS2056" s="92"/>
      <c r="BT2056" s="92"/>
      <c r="BU2056" s="208"/>
      <c r="BV2056" s="315"/>
    </row>
    <row r="2057" spans="6:74"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315"/>
      <c r="AU2057" s="208"/>
      <c r="AV2057" s="92"/>
      <c r="AW2057" s="92"/>
      <c r="AX2057" s="315"/>
      <c r="AY2057" s="215"/>
      <c r="AZ2057" s="131"/>
      <c r="BA2057" s="131"/>
      <c r="BB2057" s="131"/>
      <c r="BC2057" s="223"/>
      <c r="BD2057" s="223"/>
      <c r="BE2057" s="223"/>
      <c r="BF2057" s="151"/>
      <c r="BG2057" s="151"/>
      <c r="BH2057" s="151"/>
      <c r="BI2057" s="151"/>
      <c r="BJ2057" s="151"/>
      <c r="BK2057" s="151"/>
      <c r="BL2057" s="151"/>
      <c r="BM2057" s="151"/>
      <c r="BN2057" s="208"/>
      <c r="BO2057" s="92"/>
      <c r="BP2057" s="92"/>
      <c r="BQ2057" s="92"/>
      <c r="BR2057" s="92"/>
      <c r="BS2057" s="92"/>
      <c r="BT2057" s="92"/>
      <c r="BU2057" s="208"/>
      <c r="BV2057" s="315"/>
    </row>
    <row r="2058" spans="6:74"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315"/>
      <c r="AU2058" s="208"/>
      <c r="AV2058" s="92"/>
      <c r="AW2058" s="92"/>
      <c r="AX2058" s="315"/>
      <c r="AY2058" s="215"/>
      <c r="AZ2058" s="131"/>
      <c r="BA2058" s="131"/>
      <c r="BB2058" s="131"/>
      <c r="BC2058" s="223"/>
      <c r="BD2058" s="223"/>
      <c r="BE2058" s="223"/>
      <c r="BF2058" s="151"/>
      <c r="BG2058" s="151"/>
      <c r="BH2058" s="151"/>
      <c r="BI2058" s="151"/>
      <c r="BJ2058" s="151"/>
      <c r="BK2058" s="151"/>
      <c r="BL2058" s="151"/>
      <c r="BM2058" s="151"/>
      <c r="BN2058" s="208"/>
      <c r="BO2058" s="92"/>
      <c r="BP2058" s="92"/>
      <c r="BQ2058" s="92"/>
      <c r="BR2058" s="92"/>
      <c r="BS2058" s="92"/>
      <c r="BT2058" s="92"/>
      <c r="BU2058" s="208"/>
      <c r="BV2058" s="315"/>
    </row>
    <row r="2059" spans="6:74"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315"/>
      <c r="AU2059" s="208"/>
      <c r="AV2059" s="92"/>
      <c r="AW2059" s="92"/>
      <c r="AX2059" s="315"/>
      <c r="AY2059" s="215"/>
      <c r="AZ2059" s="131"/>
      <c r="BA2059" s="131"/>
      <c r="BB2059" s="131"/>
      <c r="BC2059" s="223"/>
      <c r="BD2059" s="223"/>
      <c r="BE2059" s="223"/>
      <c r="BF2059" s="151"/>
      <c r="BG2059" s="151"/>
      <c r="BH2059" s="151"/>
      <c r="BI2059" s="151"/>
      <c r="BJ2059" s="151"/>
      <c r="BK2059" s="151"/>
      <c r="BL2059" s="151"/>
      <c r="BM2059" s="151"/>
      <c r="BN2059" s="208"/>
      <c r="BO2059" s="92"/>
      <c r="BP2059" s="92"/>
      <c r="BQ2059" s="92"/>
      <c r="BR2059" s="92"/>
      <c r="BS2059" s="92"/>
      <c r="BT2059" s="92"/>
      <c r="BU2059" s="208"/>
      <c r="BV2059" s="315"/>
    </row>
    <row r="2060" spans="6:74"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315"/>
      <c r="AU2060" s="208"/>
      <c r="AV2060" s="92"/>
      <c r="AW2060" s="92"/>
      <c r="AX2060" s="315"/>
      <c r="AY2060" s="215"/>
      <c r="AZ2060" s="131"/>
      <c r="BA2060" s="131"/>
      <c r="BB2060" s="131"/>
      <c r="BC2060" s="223"/>
      <c r="BD2060" s="223"/>
      <c r="BE2060" s="223"/>
      <c r="BF2060" s="151"/>
      <c r="BG2060" s="151"/>
      <c r="BH2060" s="151"/>
      <c r="BI2060" s="151"/>
      <c r="BJ2060" s="151"/>
      <c r="BK2060" s="151"/>
      <c r="BL2060" s="151"/>
      <c r="BM2060" s="151"/>
      <c r="BN2060" s="208"/>
      <c r="BO2060" s="92"/>
      <c r="BP2060" s="92"/>
      <c r="BQ2060" s="92"/>
      <c r="BR2060" s="92"/>
      <c r="BS2060" s="92"/>
      <c r="BT2060" s="92"/>
      <c r="BU2060" s="208"/>
      <c r="BV2060" s="315"/>
    </row>
    <row r="2061" spans="6:74"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315"/>
      <c r="AU2061" s="208"/>
      <c r="AV2061" s="92"/>
      <c r="AW2061" s="92"/>
      <c r="AX2061" s="315"/>
      <c r="AY2061" s="215"/>
      <c r="AZ2061" s="131"/>
      <c r="BA2061" s="131"/>
      <c r="BB2061" s="131"/>
      <c r="BC2061" s="223"/>
      <c r="BD2061" s="223"/>
      <c r="BE2061" s="223"/>
      <c r="BF2061" s="151"/>
      <c r="BG2061" s="151"/>
      <c r="BH2061" s="151"/>
      <c r="BI2061" s="151"/>
      <c r="BJ2061" s="151"/>
      <c r="BK2061" s="151"/>
      <c r="BL2061" s="151"/>
      <c r="BM2061" s="151"/>
      <c r="BN2061" s="208"/>
      <c r="BO2061" s="92"/>
      <c r="BP2061" s="92"/>
      <c r="BQ2061" s="92"/>
      <c r="BR2061" s="92"/>
      <c r="BS2061" s="92"/>
      <c r="BT2061" s="92"/>
      <c r="BU2061" s="208"/>
      <c r="BV2061" s="315"/>
    </row>
    <row r="2062" spans="6:74"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315"/>
      <c r="AU2062" s="208"/>
      <c r="AV2062" s="92"/>
      <c r="AW2062" s="92"/>
      <c r="AX2062" s="315"/>
      <c r="AY2062" s="215"/>
      <c r="AZ2062" s="131"/>
      <c r="BA2062" s="131"/>
      <c r="BB2062" s="131"/>
      <c r="BC2062" s="223"/>
      <c r="BD2062" s="223"/>
      <c r="BE2062" s="223"/>
      <c r="BF2062" s="151"/>
      <c r="BG2062" s="151"/>
      <c r="BH2062" s="151"/>
      <c r="BI2062" s="151"/>
      <c r="BJ2062" s="151"/>
      <c r="BK2062" s="151"/>
      <c r="BL2062" s="151"/>
      <c r="BM2062" s="151"/>
      <c r="BN2062" s="208"/>
      <c r="BO2062" s="92"/>
      <c r="BP2062" s="92"/>
      <c r="BQ2062" s="92"/>
      <c r="BR2062" s="92"/>
      <c r="BS2062" s="92"/>
      <c r="BT2062" s="92"/>
      <c r="BU2062" s="208"/>
      <c r="BV2062" s="315"/>
    </row>
    <row r="2063" spans="6:74"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315"/>
      <c r="AU2063" s="208"/>
      <c r="AV2063" s="92"/>
      <c r="AW2063" s="92"/>
      <c r="AX2063" s="315"/>
      <c r="AY2063" s="215"/>
      <c r="AZ2063" s="131"/>
      <c r="BA2063" s="131"/>
      <c r="BB2063" s="131"/>
      <c r="BC2063" s="223"/>
      <c r="BD2063" s="223"/>
      <c r="BE2063" s="223"/>
      <c r="BF2063" s="151"/>
      <c r="BG2063" s="151"/>
      <c r="BH2063" s="151"/>
      <c r="BI2063" s="151"/>
      <c r="BJ2063" s="151"/>
      <c r="BK2063" s="151"/>
      <c r="BL2063" s="151"/>
      <c r="BM2063" s="151"/>
      <c r="BN2063" s="208"/>
      <c r="BO2063" s="92"/>
      <c r="BP2063" s="92"/>
      <c r="BQ2063" s="92"/>
      <c r="BR2063" s="92"/>
      <c r="BS2063" s="92"/>
      <c r="BT2063" s="92"/>
      <c r="BU2063" s="208"/>
      <c r="BV2063" s="315"/>
    </row>
    <row r="2064" spans="6:74"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315"/>
      <c r="AU2064" s="208"/>
      <c r="AV2064" s="92"/>
      <c r="AW2064" s="92"/>
      <c r="AX2064" s="315"/>
      <c r="AY2064" s="215"/>
      <c r="AZ2064" s="131"/>
      <c r="BA2064" s="131"/>
      <c r="BB2064" s="131"/>
      <c r="BC2064" s="223"/>
      <c r="BD2064" s="223"/>
      <c r="BE2064" s="223"/>
      <c r="BF2064" s="151"/>
      <c r="BG2064" s="151"/>
      <c r="BH2064" s="151"/>
      <c r="BI2064" s="151"/>
      <c r="BJ2064" s="151"/>
      <c r="BK2064" s="151"/>
      <c r="BL2064" s="151"/>
      <c r="BM2064" s="151"/>
      <c r="BN2064" s="208"/>
      <c r="BO2064" s="92"/>
      <c r="BP2064" s="92"/>
      <c r="BQ2064" s="92"/>
      <c r="BR2064" s="92"/>
      <c r="BS2064" s="92"/>
      <c r="BT2064" s="92"/>
      <c r="BU2064" s="208"/>
      <c r="BV2064" s="315"/>
    </row>
    <row r="2065" spans="6:74"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315"/>
      <c r="AU2065" s="208"/>
      <c r="AV2065" s="92"/>
      <c r="AW2065" s="92"/>
      <c r="AX2065" s="315"/>
      <c r="AY2065" s="215"/>
      <c r="AZ2065" s="131"/>
      <c r="BA2065" s="131"/>
      <c r="BB2065" s="131"/>
      <c r="BC2065" s="223"/>
      <c r="BD2065" s="223"/>
      <c r="BE2065" s="223"/>
      <c r="BF2065" s="151"/>
      <c r="BG2065" s="151"/>
      <c r="BH2065" s="151"/>
      <c r="BI2065" s="151"/>
      <c r="BJ2065" s="151"/>
      <c r="BK2065" s="151"/>
      <c r="BL2065" s="151"/>
      <c r="BM2065" s="151"/>
      <c r="BN2065" s="208"/>
      <c r="BO2065" s="92"/>
      <c r="BP2065" s="92"/>
      <c r="BQ2065" s="92"/>
      <c r="BR2065" s="92"/>
      <c r="BS2065" s="92"/>
      <c r="BT2065" s="92"/>
      <c r="BU2065" s="208"/>
      <c r="BV2065" s="315"/>
    </row>
    <row r="2066" spans="6:74"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315"/>
      <c r="AU2066" s="208"/>
      <c r="AV2066" s="92"/>
      <c r="AW2066" s="92"/>
      <c r="AX2066" s="315"/>
      <c r="AY2066" s="215"/>
      <c r="AZ2066" s="131"/>
      <c r="BA2066" s="131"/>
      <c r="BB2066" s="131"/>
      <c r="BC2066" s="223"/>
      <c r="BD2066" s="223"/>
      <c r="BE2066" s="223"/>
      <c r="BF2066" s="151"/>
      <c r="BG2066" s="151"/>
      <c r="BH2066" s="151"/>
      <c r="BI2066" s="151"/>
      <c r="BJ2066" s="151"/>
      <c r="BK2066" s="151"/>
      <c r="BL2066" s="151"/>
      <c r="BM2066" s="151"/>
      <c r="BN2066" s="208"/>
      <c r="BO2066" s="92"/>
      <c r="BP2066" s="92"/>
      <c r="BQ2066" s="92"/>
      <c r="BR2066" s="92"/>
      <c r="BS2066" s="92"/>
      <c r="BT2066" s="92"/>
      <c r="BU2066" s="208"/>
      <c r="BV2066" s="315"/>
    </row>
    <row r="2067" spans="6:74"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315"/>
      <c r="AU2067" s="208"/>
      <c r="AV2067" s="92"/>
      <c r="AW2067" s="92"/>
      <c r="AX2067" s="315"/>
      <c r="AY2067" s="215"/>
      <c r="AZ2067" s="131"/>
      <c r="BA2067" s="131"/>
      <c r="BB2067" s="131"/>
      <c r="BC2067" s="223"/>
      <c r="BD2067" s="223"/>
      <c r="BE2067" s="223"/>
      <c r="BF2067" s="151"/>
      <c r="BG2067" s="151"/>
      <c r="BH2067" s="151"/>
      <c r="BI2067" s="151"/>
      <c r="BJ2067" s="151"/>
      <c r="BK2067" s="151"/>
      <c r="BL2067" s="151"/>
      <c r="BM2067" s="151"/>
      <c r="BN2067" s="208"/>
      <c r="BO2067" s="92"/>
      <c r="BP2067" s="92"/>
      <c r="BQ2067" s="92"/>
      <c r="BR2067" s="92"/>
      <c r="BS2067" s="92"/>
      <c r="BT2067" s="92"/>
      <c r="BU2067" s="208"/>
      <c r="BV2067" s="315"/>
    </row>
    <row r="2068" spans="6:74"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315"/>
      <c r="AU2068" s="208"/>
      <c r="AV2068" s="92"/>
      <c r="AW2068" s="92"/>
      <c r="AX2068" s="315"/>
      <c r="AY2068" s="215"/>
      <c r="AZ2068" s="131"/>
      <c r="BA2068" s="131"/>
      <c r="BB2068" s="131"/>
      <c r="BC2068" s="223"/>
      <c r="BD2068" s="223"/>
      <c r="BE2068" s="223"/>
      <c r="BF2068" s="151"/>
      <c r="BG2068" s="151"/>
      <c r="BH2068" s="151"/>
      <c r="BI2068" s="151"/>
      <c r="BJ2068" s="151"/>
      <c r="BK2068" s="151"/>
      <c r="BL2068" s="151"/>
      <c r="BM2068" s="151"/>
      <c r="BN2068" s="208"/>
      <c r="BO2068" s="92"/>
      <c r="BP2068" s="92"/>
      <c r="BQ2068" s="92"/>
      <c r="BR2068" s="92"/>
      <c r="BS2068" s="92"/>
      <c r="BT2068" s="92"/>
      <c r="BU2068" s="208"/>
      <c r="BV2068" s="315"/>
    </row>
    <row r="2069" spans="6:74"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315"/>
      <c r="AU2069" s="208"/>
      <c r="AV2069" s="92"/>
      <c r="AW2069" s="92"/>
      <c r="AX2069" s="315"/>
      <c r="AY2069" s="215"/>
      <c r="AZ2069" s="131"/>
      <c r="BA2069" s="131"/>
      <c r="BB2069" s="131"/>
      <c r="BC2069" s="223"/>
      <c r="BD2069" s="223"/>
      <c r="BE2069" s="223"/>
      <c r="BF2069" s="151"/>
      <c r="BG2069" s="151"/>
      <c r="BH2069" s="151"/>
      <c r="BI2069" s="151"/>
      <c r="BJ2069" s="151"/>
      <c r="BK2069" s="151"/>
      <c r="BL2069" s="151"/>
      <c r="BM2069" s="151"/>
      <c r="BN2069" s="208"/>
      <c r="BO2069" s="92"/>
      <c r="BP2069" s="92"/>
      <c r="BQ2069" s="92"/>
      <c r="BR2069" s="92"/>
      <c r="BS2069" s="92"/>
      <c r="BT2069" s="92"/>
      <c r="BU2069" s="208"/>
      <c r="BV2069" s="315"/>
    </row>
    <row r="2070" spans="6:74"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315"/>
      <c r="AU2070" s="208"/>
      <c r="AV2070" s="92"/>
      <c r="AW2070" s="92"/>
      <c r="AX2070" s="315"/>
      <c r="AY2070" s="215"/>
      <c r="AZ2070" s="131"/>
      <c r="BA2070" s="131"/>
      <c r="BB2070" s="131"/>
      <c r="BC2070" s="223"/>
      <c r="BD2070" s="223"/>
      <c r="BE2070" s="223"/>
      <c r="BF2070" s="151"/>
      <c r="BG2070" s="151"/>
      <c r="BH2070" s="151"/>
      <c r="BI2070" s="151"/>
      <c r="BJ2070" s="151"/>
      <c r="BK2070" s="151"/>
      <c r="BL2070" s="151"/>
      <c r="BM2070" s="151"/>
      <c r="BN2070" s="208"/>
      <c r="BO2070" s="92"/>
      <c r="BP2070" s="92"/>
      <c r="BQ2070" s="92"/>
      <c r="BR2070" s="92"/>
      <c r="BS2070" s="92"/>
      <c r="BT2070" s="92"/>
      <c r="BU2070" s="208"/>
      <c r="BV2070" s="315"/>
    </row>
    <row r="2071" spans="6:74"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315"/>
      <c r="AU2071" s="208"/>
      <c r="AV2071" s="92"/>
      <c r="AW2071" s="92"/>
      <c r="AX2071" s="315"/>
      <c r="AY2071" s="215"/>
      <c r="AZ2071" s="131"/>
      <c r="BA2071" s="131"/>
      <c r="BB2071" s="131"/>
      <c r="BC2071" s="223"/>
      <c r="BD2071" s="223"/>
      <c r="BE2071" s="223"/>
      <c r="BF2071" s="151"/>
      <c r="BG2071" s="151"/>
      <c r="BH2071" s="151"/>
      <c r="BI2071" s="151"/>
      <c r="BJ2071" s="151"/>
      <c r="BK2071" s="151"/>
      <c r="BL2071" s="151"/>
      <c r="BM2071" s="151"/>
      <c r="BN2071" s="208"/>
      <c r="BO2071" s="92"/>
      <c r="BP2071" s="92"/>
      <c r="BQ2071" s="92"/>
      <c r="BR2071" s="92"/>
      <c r="BS2071" s="92"/>
      <c r="BT2071" s="92"/>
      <c r="BU2071" s="208"/>
      <c r="BV2071" s="315"/>
    </row>
    <row r="2072" spans="6:74"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315"/>
      <c r="AU2072" s="208"/>
      <c r="AV2072" s="92"/>
      <c r="AW2072" s="92"/>
      <c r="AX2072" s="315"/>
      <c r="AY2072" s="215"/>
      <c r="AZ2072" s="131"/>
      <c r="BA2072" s="131"/>
      <c r="BB2072" s="131"/>
      <c r="BC2072" s="223"/>
      <c r="BD2072" s="223"/>
      <c r="BE2072" s="223"/>
      <c r="BF2072" s="151"/>
      <c r="BG2072" s="151"/>
      <c r="BH2072" s="151"/>
      <c r="BI2072" s="151"/>
      <c r="BJ2072" s="151"/>
      <c r="BK2072" s="151"/>
      <c r="BL2072" s="151"/>
      <c r="BM2072" s="151"/>
      <c r="BN2072" s="208"/>
      <c r="BO2072" s="92"/>
      <c r="BP2072" s="92"/>
      <c r="BQ2072" s="92"/>
      <c r="BR2072" s="92"/>
      <c r="BS2072" s="92"/>
      <c r="BT2072" s="92"/>
      <c r="BU2072" s="208"/>
      <c r="BV2072" s="315"/>
    </row>
    <row r="2073" spans="6:74"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315"/>
      <c r="AU2073" s="208"/>
      <c r="AV2073" s="92"/>
      <c r="AW2073" s="92"/>
      <c r="AX2073" s="315"/>
      <c r="AY2073" s="215"/>
      <c r="AZ2073" s="131"/>
      <c r="BA2073" s="131"/>
      <c r="BB2073" s="131"/>
      <c r="BC2073" s="223"/>
      <c r="BD2073" s="223"/>
      <c r="BE2073" s="223"/>
      <c r="BF2073" s="151"/>
      <c r="BG2073" s="151"/>
      <c r="BH2073" s="151"/>
      <c r="BI2073" s="151"/>
      <c r="BJ2073" s="151"/>
      <c r="BK2073" s="151"/>
      <c r="BL2073" s="151"/>
      <c r="BM2073" s="151"/>
      <c r="BN2073" s="208"/>
      <c r="BO2073" s="92"/>
      <c r="BP2073" s="92"/>
      <c r="BQ2073" s="92"/>
      <c r="BR2073" s="92"/>
      <c r="BS2073" s="92"/>
      <c r="BT2073" s="92"/>
      <c r="BU2073" s="208"/>
      <c r="BV2073" s="315"/>
    </row>
    <row r="2074" spans="6:74"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315"/>
      <c r="AU2074" s="208"/>
      <c r="AV2074" s="92"/>
      <c r="AW2074" s="92"/>
      <c r="AX2074" s="315"/>
      <c r="AY2074" s="215"/>
      <c r="AZ2074" s="131"/>
      <c r="BA2074" s="131"/>
      <c r="BB2074" s="131"/>
      <c r="BC2074" s="223"/>
      <c r="BD2074" s="223"/>
      <c r="BE2074" s="223"/>
      <c r="BF2074" s="151"/>
      <c r="BG2074" s="151"/>
      <c r="BH2074" s="151"/>
      <c r="BI2074" s="151"/>
      <c r="BJ2074" s="151"/>
      <c r="BK2074" s="151"/>
      <c r="BL2074" s="151"/>
      <c r="BM2074" s="151"/>
      <c r="BN2074" s="208"/>
      <c r="BO2074" s="92"/>
      <c r="BP2074" s="92"/>
      <c r="BQ2074" s="92"/>
      <c r="BR2074" s="92"/>
      <c r="BS2074" s="92"/>
      <c r="BT2074" s="92"/>
      <c r="BU2074" s="208"/>
      <c r="BV2074" s="315"/>
    </row>
    <row r="2075" spans="6:74"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315"/>
      <c r="AU2075" s="208"/>
      <c r="AV2075" s="92"/>
      <c r="AW2075" s="92"/>
      <c r="AX2075" s="315"/>
      <c r="AY2075" s="215"/>
      <c r="AZ2075" s="131"/>
      <c r="BA2075" s="131"/>
      <c r="BB2075" s="131"/>
      <c r="BC2075" s="223"/>
      <c r="BD2075" s="223"/>
      <c r="BE2075" s="223"/>
      <c r="BF2075" s="151"/>
      <c r="BG2075" s="151"/>
      <c r="BH2075" s="151"/>
      <c r="BI2075" s="151"/>
      <c r="BJ2075" s="151"/>
      <c r="BK2075" s="151"/>
      <c r="BL2075" s="151"/>
      <c r="BM2075" s="151"/>
      <c r="BN2075" s="208"/>
      <c r="BO2075" s="92"/>
      <c r="BP2075" s="92"/>
      <c r="BQ2075" s="92"/>
      <c r="BR2075" s="92"/>
      <c r="BS2075" s="92"/>
      <c r="BT2075" s="92"/>
      <c r="BU2075" s="208"/>
      <c r="BV2075" s="315"/>
    </row>
    <row r="2076" spans="6:74"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315"/>
      <c r="AU2076" s="208"/>
      <c r="AV2076" s="92"/>
      <c r="AW2076" s="92"/>
      <c r="AX2076" s="315"/>
      <c r="AY2076" s="215"/>
      <c r="AZ2076" s="131"/>
      <c r="BA2076" s="131"/>
      <c r="BB2076" s="131"/>
      <c r="BC2076" s="223"/>
      <c r="BD2076" s="223"/>
      <c r="BE2076" s="223"/>
      <c r="BF2076" s="151"/>
      <c r="BG2076" s="151"/>
      <c r="BH2076" s="151"/>
      <c r="BI2076" s="151"/>
      <c r="BJ2076" s="151"/>
      <c r="BK2076" s="151"/>
      <c r="BL2076" s="151"/>
      <c r="BM2076" s="151"/>
      <c r="BN2076" s="208"/>
      <c r="BO2076" s="92"/>
      <c r="BP2076" s="92"/>
      <c r="BQ2076" s="92"/>
      <c r="BR2076" s="92"/>
      <c r="BS2076" s="92"/>
      <c r="BT2076" s="92"/>
      <c r="BU2076" s="208"/>
      <c r="BV2076" s="315"/>
    </row>
    <row r="2077" spans="6:74"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315"/>
      <c r="AU2077" s="208"/>
      <c r="AV2077" s="92"/>
      <c r="AW2077" s="92"/>
      <c r="AX2077" s="315"/>
      <c r="AY2077" s="215"/>
      <c r="AZ2077" s="131"/>
      <c r="BA2077" s="131"/>
      <c r="BB2077" s="131"/>
      <c r="BC2077" s="223"/>
      <c r="BD2077" s="223"/>
      <c r="BE2077" s="223"/>
      <c r="BF2077" s="151"/>
      <c r="BG2077" s="151"/>
      <c r="BH2077" s="151"/>
      <c r="BI2077" s="151"/>
      <c r="BJ2077" s="151"/>
      <c r="BK2077" s="151"/>
      <c r="BL2077" s="151"/>
      <c r="BM2077" s="151"/>
      <c r="BN2077" s="208"/>
      <c r="BO2077" s="92"/>
      <c r="BP2077" s="92"/>
      <c r="BQ2077" s="92"/>
      <c r="BR2077" s="92"/>
      <c r="BS2077" s="92"/>
      <c r="BT2077" s="92"/>
      <c r="BU2077" s="208"/>
      <c r="BV2077" s="315"/>
    </row>
    <row r="2078" spans="6:74"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315"/>
      <c r="AU2078" s="208"/>
      <c r="AV2078" s="92"/>
      <c r="AW2078" s="92"/>
      <c r="AX2078" s="315"/>
      <c r="AY2078" s="215"/>
      <c r="AZ2078" s="131"/>
      <c r="BA2078" s="131"/>
      <c r="BB2078" s="131"/>
      <c r="BC2078" s="223"/>
      <c r="BD2078" s="223"/>
      <c r="BE2078" s="223"/>
      <c r="BF2078" s="151"/>
      <c r="BG2078" s="151"/>
      <c r="BH2078" s="151"/>
      <c r="BI2078" s="151"/>
      <c r="BJ2078" s="151"/>
      <c r="BK2078" s="151"/>
      <c r="BL2078" s="151"/>
      <c r="BM2078" s="151"/>
      <c r="BN2078" s="208"/>
      <c r="BO2078" s="92"/>
      <c r="BP2078" s="92"/>
      <c r="BQ2078" s="92"/>
      <c r="BR2078" s="92"/>
      <c r="BS2078" s="92"/>
      <c r="BT2078" s="92"/>
      <c r="BU2078" s="208"/>
      <c r="BV2078" s="315"/>
    </row>
    <row r="2079" spans="6:74"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315"/>
      <c r="AU2079" s="208"/>
      <c r="AV2079" s="92"/>
      <c r="AW2079" s="92"/>
      <c r="AX2079" s="315"/>
      <c r="AY2079" s="215"/>
      <c r="AZ2079" s="131"/>
      <c r="BA2079" s="131"/>
      <c r="BB2079" s="131"/>
      <c r="BC2079" s="223"/>
      <c r="BD2079" s="223"/>
      <c r="BE2079" s="223"/>
      <c r="BF2079" s="151"/>
      <c r="BG2079" s="151"/>
      <c r="BH2079" s="151"/>
      <c r="BI2079" s="151"/>
      <c r="BJ2079" s="151"/>
      <c r="BK2079" s="151"/>
      <c r="BL2079" s="151"/>
      <c r="BM2079" s="151"/>
      <c r="BN2079" s="208"/>
      <c r="BO2079" s="92"/>
      <c r="BP2079" s="92"/>
      <c r="BQ2079" s="92"/>
      <c r="BR2079" s="92"/>
      <c r="BS2079" s="92"/>
      <c r="BT2079" s="92"/>
      <c r="BU2079" s="208"/>
      <c r="BV2079" s="315"/>
    </row>
    <row r="2080" spans="6:74"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315"/>
      <c r="AU2080" s="208"/>
      <c r="AV2080" s="92"/>
      <c r="AW2080" s="92"/>
      <c r="AX2080" s="315"/>
      <c r="AY2080" s="215"/>
      <c r="AZ2080" s="131"/>
      <c r="BA2080" s="131"/>
      <c r="BB2080" s="131"/>
      <c r="BC2080" s="223"/>
      <c r="BD2080" s="223"/>
      <c r="BE2080" s="223"/>
      <c r="BF2080" s="151"/>
      <c r="BG2080" s="151"/>
      <c r="BH2080" s="151"/>
      <c r="BI2080" s="151"/>
      <c r="BJ2080" s="151"/>
      <c r="BK2080" s="151"/>
      <c r="BL2080" s="151"/>
      <c r="BM2080" s="151"/>
      <c r="BN2080" s="208"/>
      <c r="BO2080" s="92"/>
      <c r="BP2080" s="92"/>
      <c r="BQ2080" s="92"/>
      <c r="BR2080" s="92"/>
      <c r="BS2080" s="92"/>
      <c r="BT2080" s="92"/>
      <c r="BU2080" s="208"/>
      <c r="BV2080" s="315"/>
    </row>
    <row r="2081" spans="6:74"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315"/>
      <c r="AU2081" s="208"/>
      <c r="AV2081" s="92"/>
      <c r="AW2081" s="92"/>
      <c r="AX2081" s="315"/>
      <c r="AY2081" s="215"/>
      <c r="AZ2081" s="131"/>
      <c r="BA2081" s="131"/>
      <c r="BB2081" s="131"/>
      <c r="BC2081" s="223"/>
      <c r="BD2081" s="223"/>
      <c r="BE2081" s="223"/>
      <c r="BF2081" s="151"/>
      <c r="BG2081" s="151"/>
      <c r="BH2081" s="151"/>
      <c r="BI2081" s="151"/>
      <c r="BJ2081" s="151"/>
      <c r="BK2081" s="151"/>
      <c r="BL2081" s="151"/>
      <c r="BM2081" s="151"/>
      <c r="BN2081" s="208"/>
      <c r="BO2081" s="92"/>
      <c r="BP2081" s="92"/>
      <c r="BQ2081" s="92"/>
      <c r="BR2081" s="92"/>
      <c r="BS2081" s="92"/>
      <c r="BT2081" s="92"/>
      <c r="BU2081" s="208"/>
      <c r="BV2081" s="315"/>
    </row>
    <row r="2082" spans="6:74"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315"/>
      <c r="AU2082" s="208"/>
      <c r="AV2082" s="92"/>
      <c r="AW2082" s="92"/>
      <c r="AX2082" s="315"/>
      <c r="AY2082" s="215"/>
      <c r="AZ2082" s="131"/>
      <c r="BA2082" s="131"/>
      <c r="BB2082" s="131"/>
      <c r="BC2082" s="223"/>
      <c r="BD2082" s="223"/>
      <c r="BE2082" s="223"/>
      <c r="BF2082" s="151"/>
      <c r="BG2082" s="151"/>
      <c r="BH2082" s="151"/>
      <c r="BI2082" s="151"/>
      <c r="BJ2082" s="151"/>
      <c r="BK2082" s="151"/>
      <c r="BL2082" s="151"/>
      <c r="BM2082" s="151"/>
      <c r="BN2082" s="208"/>
      <c r="BO2082" s="92"/>
      <c r="BP2082" s="92"/>
      <c r="BQ2082" s="92"/>
      <c r="BR2082" s="92"/>
      <c r="BS2082" s="92"/>
      <c r="BT2082" s="92"/>
      <c r="BU2082" s="208"/>
      <c r="BV2082" s="315"/>
    </row>
    <row r="2083" spans="6:74"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315"/>
      <c r="AU2083" s="208"/>
      <c r="AV2083" s="92"/>
      <c r="AW2083" s="92"/>
      <c r="AX2083" s="315"/>
      <c r="AY2083" s="215"/>
      <c r="AZ2083" s="131"/>
      <c r="BA2083" s="131"/>
      <c r="BB2083" s="131"/>
      <c r="BC2083" s="223"/>
      <c r="BD2083" s="223"/>
      <c r="BE2083" s="223"/>
      <c r="BF2083" s="151"/>
      <c r="BG2083" s="151"/>
      <c r="BH2083" s="151"/>
      <c r="BI2083" s="151"/>
      <c r="BJ2083" s="151"/>
      <c r="BK2083" s="151"/>
      <c r="BL2083" s="151"/>
      <c r="BM2083" s="151"/>
      <c r="BN2083" s="208"/>
      <c r="BO2083" s="92"/>
      <c r="BP2083" s="92"/>
      <c r="BQ2083" s="92"/>
      <c r="BR2083" s="92"/>
      <c r="BS2083" s="92"/>
      <c r="BT2083" s="92"/>
      <c r="BU2083" s="208"/>
      <c r="BV2083" s="315"/>
    </row>
    <row r="2084" spans="6:74"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315"/>
      <c r="AU2084" s="208"/>
      <c r="AV2084" s="92"/>
      <c r="AW2084" s="92"/>
      <c r="AX2084" s="315"/>
      <c r="AY2084" s="215"/>
      <c r="AZ2084" s="131"/>
      <c r="BA2084" s="131"/>
      <c r="BB2084" s="131"/>
      <c r="BC2084" s="223"/>
      <c r="BD2084" s="223"/>
      <c r="BE2084" s="223"/>
      <c r="BF2084" s="151"/>
      <c r="BG2084" s="151"/>
      <c r="BH2084" s="151"/>
      <c r="BI2084" s="151"/>
      <c r="BJ2084" s="151"/>
      <c r="BK2084" s="151"/>
      <c r="BL2084" s="151"/>
      <c r="BM2084" s="151"/>
      <c r="BN2084" s="208"/>
      <c r="BO2084" s="92"/>
      <c r="BP2084" s="92"/>
      <c r="BQ2084" s="92"/>
      <c r="BR2084" s="92"/>
      <c r="BS2084" s="92"/>
      <c r="BT2084" s="92"/>
      <c r="BU2084" s="208"/>
      <c r="BV2084" s="315"/>
    </row>
    <row r="2085" spans="6:74"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315"/>
      <c r="AU2085" s="208"/>
      <c r="AV2085" s="92"/>
      <c r="AW2085" s="92"/>
      <c r="AX2085" s="315"/>
      <c r="AY2085" s="215"/>
      <c r="AZ2085" s="131"/>
      <c r="BA2085" s="131"/>
      <c r="BB2085" s="131"/>
      <c r="BC2085" s="223"/>
      <c r="BD2085" s="223"/>
      <c r="BE2085" s="223"/>
      <c r="BF2085" s="151"/>
      <c r="BG2085" s="151"/>
      <c r="BH2085" s="151"/>
      <c r="BI2085" s="151"/>
      <c r="BJ2085" s="151"/>
      <c r="BK2085" s="151"/>
      <c r="BL2085" s="151"/>
      <c r="BM2085" s="151"/>
      <c r="BN2085" s="208"/>
      <c r="BO2085" s="92"/>
      <c r="BP2085" s="92"/>
      <c r="BQ2085" s="92"/>
      <c r="BR2085" s="92"/>
      <c r="BS2085" s="92"/>
      <c r="BT2085" s="92"/>
      <c r="BU2085" s="208"/>
      <c r="BV2085" s="315"/>
    </row>
    <row r="2086" spans="6:74"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315"/>
      <c r="AU2086" s="208"/>
      <c r="AV2086" s="92"/>
      <c r="AW2086" s="92"/>
      <c r="AX2086" s="315"/>
      <c r="AY2086" s="215"/>
      <c r="AZ2086" s="131"/>
      <c r="BA2086" s="131"/>
      <c r="BB2086" s="131"/>
      <c r="BC2086" s="223"/>
      <c r="BD2086" s="223"/>
      <c r="BE2086" s="223"/>
      <c r="BF2086" s="151"/>
      <c r="BG2086" s="151"/>
      <c r="BH2086" s="151"/>
      <c r="BI2086" s="151"/>
      <c r="BJ2086" s="151"/>
      <c r="BK2086" s="151"/>
      <c r="BL2086" s="151"/>
      <c r="BM2086" s="151"/>
      <c r="BN2086" s="208"/>
      <c r="BO2086" s="92"/>
      <c r="BP2086" s="92"/>
      <c r="BQ2086" s="92"/>
      <c r="BR2086" s="92"/>
      <c r="BS2086" s="92"/>
      <c r="BT2086" s="92"/>
      <c r="BU2086" s="208"/>
      <c r="BV2086" s="315"/>
    </row>
    <row r="2087" spans="6:74"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315"/>
      <c r="AU2087" s="208"/>
      <c r="AV2087" s="92"/>
      <c r="AW2087" s="92"/>
      <c r="AX2087" s="315"/>
      <c r="AY2087" s="215"/>
      <c r="AZ2087" s="131"/>
      <c r="BA2087" s="131"/>
      <c r="BB2087" s="131"/>
      <c r="BC2087" s="223"/>
      <c r="BD2087" s="223"/>
      <c r="BE2087" s="223"/>
      <c r="BF2087" s="151"/>
      <c r="BG2087" s="151"/>
      <c r="BH2087" s="151"/>
      <c r="BI2087" s="151"/>
      <c r="BJ2087" s="151"/>
      <c r="BK2087" s="151"/>
      <c r="BL2087" s="151"/>
      <c r="BM2087" s="151"/>
      <c r="BN2087" s="208"/>
      <c r="BO2087" s="92"/>
      <c r="BP2087" s="92"/>
      <c r="BQ2087" s="92"/>
      <c r="BR2087" s="92"/>
      <c r="BS2087" s="92"/>
      <c r="BT2087" s="92"/>
      <c r="BU2087" s="208"/>
      <c r="BV2087" s="315"/>
    </row>
    <row r="2088" spans="6:74"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315"/>
      <c r="AU2088" s="208"/>
      <c r="AV2088" s="92"/>
      <c r="AW2088" s="92"/>
      <c r="AX2088" s="315"/>
      <c r="AY2088" s="215"/>
      <c r="AZ2088" s="131"/>
      <c r="BA2088" s="131"/>
      <c r="BB2088" s="131"/>
      <c r="BC2088" s="223"/>
      <c r="BD2088" s="223"/>
      <c r="BE2088" s="223"/>
      <c r="BF2088" s="151"/>
      <c r="BG2088" s="151"/>
      <c r="BH2088" s="151"/>
      <c r="BI2088" s="151"/>
      <c r="BJ2088" s="151"/>
      <c r="BK2088" s="151"/>
      <c r="BL2088" s="151"/>
      <c r="BM2088" s="151"/>
      <c r="BN2088" s="208"/>
      <c r="BO2088" s="92"/>
      <c r="BP2088" s="92"/>
      <c r="BQ2088" s="92"/>
      <c r="BR2088" s="92"/>
      <c r="BS2088" s="92"/>
      <c r="BT2088" s="92"/>
      <c r="BU2088" s="208"/>
      <c r="BV2088" s="315"/>
    </row>
    <row r="2089" spans="6:74"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315"/>
      <c r="AU2089" s="208"/>
      <c r="AV2089" s="92"/>
      <c r="AW2089" s="92"/>
      <c r="AX2089" s="315"/>
      <c r="AY2089" s="215"/>
      <c r="AZ2089" s="131"/>
      <c r="BA2089" s="131"/>
      <c r="BB2089" s="131"/>
      <c r="BC2089" s="223"/>
      <c r="BD2089" s="223"/>
      <c r="BE2089" s="223"/>
      <c r="BF2089" s="151"/>
      <c r="BG2089" s="151"/>
      <c r="BH2089" s="151"/>
      <c r="BI2089" s="151"/>
      <c r="BJ2089" s="151"/>
      <c r="BK2089" s="151"/>
      <c r="BL2089" s="151"/>
      <c r="BM2089" s="151"/>
      <c r="BN2089" s="208"/>
      <c r="BO2089" s="92"/>
      <c r="BP2089" s="92"/>
      <c r="BQ2089" s="92"/>
      <c r="BR2089" s="92"/>
      <c r="BS2089" s="92"/>
      <c r="BT2089" s="92"/>
      <c r="BU2089" s="208"/>
      <c r="BV2089" s="315"/>
    </row>
    <row r="2090" spans="6:74"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315"/>
      <c r="AU2090" s="208"/>
      <c r="AV2090" s="92"/>
      <c r="AW2090" s="92"/>
      <c r="AX2090" s="315"/>
      <c r="AY2090" s="215"/>
      <c r="AZ2090" s="131"/>
      <c r="BA2090" s="131"/>
      <c r="BB2090" s="131"/>
      <c r="BC2090" s="223"/>
      <c r="BD2090" s="223"/>
      <c r="BE2090" s="223"/>
      <c r="BF2090" s="151"/>
      <c r="BG2090" s="151"/>
      <c r="BH2090" s="151"/>
      <c r="BI2090" s="151"/>
      <c r="BJ2090" s="151"/>
      <c r="BK2090" s="151"/>
      <c r="BL2090" s="151"/>
      <c r="BM2090" s="151"/>
      <c r="BN2090" s="208"/>
      <c r="BO2090" s="92"/>
      <c r="BP2090" s="92"/>
      <c r="BQ2090" s="92"/>
      <c r="BR2090" s="92"/>
      <c r="BS2090" s="92"/>
      <c r="BT2090" s="92"/>
      <c r="BU2090" s="208"/>
      <c r="BV2090" s="315"/>
    </row>
    <row r="2091" spans="6:74"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315"/>
      <c r="AU2091" s="208"/>
      <c r="AV2091" s="92"/>
      <c r="AW2091" s="92"/>
      <c r="AX2091" s="315"/>
      <c r="AY2091" s="215"/>
      <c r="AZ2091" s="131"/>
      <c r="BA2091" s="131"/>
      <c r="BB2091" s="131"/>
      <c r="BC2091" s="223"/>
      <c r="BD2091" s="223"/>
      <c r="BE2091" s="223"/>
      <c r="BF2091" s="151"/>
      <c r="BG2091" s="151"/>
      <c r="BH2091" s="151"/>
      <c r="BI2091" s="151"/>
      <c r="BJ2091" s="151"/>
      <c r="BK2091" s="151"/>
      <c r="BL2091" s="151"/>
      <c r="BM2091" s="151"/>
      <c r="BN2091" s="208"/>
      <c r="BO2091" s="92"/>
      <c r="BP2091" s="92"/>
      <c r="BQ2091" s="92"/>
      <c r="BR2091" s="92"/>
      <c r="BS2091" s="92"/>
      <c r="BT2091" s="92"/>
      <c r="BU2091" s="208"/>
      <c r="BV2091" s="315"/>
    </row>
    <row r="2092" spans="6:74"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315"/>
      <c r="AU2092" s="208"/>
      <c r="AV2092" s="92"/>
      <c r="AW2092" s="92"/>
      <c r="AX2092" s="315"/>
      <c r="AY2092" s="215"/>
      <c r="AZ2092" s="131"/>
      <c r="BA2092" s="131"/>
      <c r="BB2092" s="131"/>
      <c r="BC2092" s="223"/>
      <c r="BD2092" s="223"/>
      <c r="BE2092" s="223"/>
      <c r="BF2092" s="151"/>
      <c r="BG2092" s="151"/>
      <c r="BH2092" s="151"/>
      <c r="BI2092" s="151"/>
      <c r="BJ2092" s="151"/>
      <c r="BK2092" s="151"/>
      <c r="BL2092" s="151"/>
      <c r="BM2092" s="151"/>
      <c r="BN2092" s="208"/>
      <c r="BO2092" s="92"/>
      <c r="BP2092" s="92"/>
      <c r="BQ2092" s="92"/>
      <c r="BR2092" s="92"/>
      <c r="BS2092" s="92"/>
      <c r="BT2092" s="92"/>
      <c r="BU2092" s="208"/>
      <c r="BV2092" s="315"/>
    </row>
    <row r="2093" spans="6:74"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315"/>
      <c r="AU2093" s="208"/>
      <c r="AV2093" s="92"/>
      <c r="AW2093" s="92"/>
      <c r="AX2093" s="315"/>
      <c r="AY2093" s="215"/>
      <c r="AZ2093" s="131"/>
      <c r="BA2093" s="131"/>
      <c r="BB2093" s="131"/>
      <c r="BC2093" s="223"/>
      <c r="BD2093" s="223"/>
      <c r="BE2093" s="223"/>
      <c r="BF2093" s="151"/>
      <c r="BG2093" s="151"/>
      <c r="BH2093" s="151"/>
      <c r="BI2093" s="151"/>
      <c r="BJ2093" s="151"/>
      <c r="BK2093" s="151"/>
      <c r="BL2093" s="151"/>
      <c r="BM2093" s="151"/>
      <c r="BN2093" s="208"/>
      <c r="BO2093" s="92"/>
      <c r="BP2093" s="92"/>
      <c r="BQ2093" s="92"/>
      <c r="BR2093" s="92"/>
      <c r="BS2093" s="92"/>
      <c r="BT2093" s="92"/>
      <c r="BU2093" s="208"/>
      <c r="BV2093" s="315"/>
    </row>
    <row r="2094" spans="6:74"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315"/>
      <c r="AU2094" s="208"/>
      <c r="AV2094" s="92"/>
      <c r="AW2094" s="92"/>
      <c r="AX2094" s="315"/>
      <c r="AY2094" s="215"/>
      <c r="AZ2094" s="131"/>
      <c r="BA2094" s="131"/>
      <c r="BB2094" s="131"/>
      <c r="BC2094" s="223"/>
      <c r="BD2094" s="223"/>
      <c r="BE2094" s="223"/>
      <c r="BF2094" s="151"/>
      <c r="BG2094" s="151"/>
      <c r="BH2094" s="151"/>
      <c r="BI2094" s="151"/>
      <c r="BJ2094" s="151"/>
      <c r="BK2094" s="151"/>
      <c r="BL2094" s="151"/>
      <c r="BM2094" s="151"/>
      <c r="BN2094" s="208"/>
      <c r="BO2094" s="92"/>
      <c r="BP2094" s="92"/>
      <c r="BQ2094" s="92"/>
      <c r="BR2094" s="92"/>
      <c r="BS2094" s="92"/>
      <c r="BT2094" s="92"/>
      <c r="BU2094" s="208"/>
      <c r="BV2094" s="315"/>
    </row>
    <row r="2095" spans="6:74"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315"/>
      <c r="AU2095" s="208"/>
      <c r="AV2095" s="92"/>
      <c r="AW2095" s="92"/>
      <c r="AX2095" s="315"/>
      <c r="AY2095" s="215"/>
      <c r="AZ2095" s="131"/>
      <c r="BA2095" s="131"/>
      <c r="BB2095" s="131"/>
      <c r="BC2095" s="223"/>
      <c r="BD2095" s="223"/>
      <c r="BE2095" s="223"/>
      <c r="BF2095" s="151"/>
      <c r="BG2095" s="151"/>
      <c r="BH2095" s="151"/>
      <c r="BI2095" s="151"/>
      <c r="BJ2095" s="151"/>
      <c r="BK2095" s="151"/>
      <c r="BL2095" s="151"/>
      <c r="BM2095" s="151"/>
      <c r="BN2095" s="208"/>
      <c r="BO2095" s="92"/>
      <c r="BP2095" s="92"/>
      <c r="BQ2095" s="92"/>
      <c r="BR2095" s="92"/>
      <c r="BS2095" s="92"/>
      <c r="BT2095" s="92"/>
      <c r="BU2095" s="208"/>
      <c r="BV2095" s="315"/>
    </row>
    <row r="2096" spans="6:74"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315"/>
      <c r="AU2096" s="208"/>
      <c r="AV2096" s="92"/>
      <c r="AW2096" s="92"/>
      <c r="AX2096" s="315"/>
      <c r="AY2096" s="215"/>
      <c r="AZ2096" s="131"/>
      <c r="BA2096" s="131"/>
      <c r="BB2096" s="131"/>
      <c r="BC2096" s="223"/>
      <c r="BD2096" s="223"/>
      <c r="BE2096" s="223"/>
      <c r="BF2096" s="151"/>
      <c r="BG2096" s="151"/>
      <c r="BH2096" s="151"/>
      <c r="BI2096" s="151"/>
      <c r="BJ2096" s="151"/>
      <c r="BK2096" s="151"/>
      <c r="BL2096" s="151"/>
      <c r="BM2096" s="151"/>
      <c r="BN2096" s="208"/>
      <c r="BO2096" s="92"/>
      <c r="BP2096" s="92"/>
      <c r="BQ2096" s="92"/>
      <c r="BR2096" s="92"/>
      <c r="BS2096" s="92"/>
      <c r="BT2096" s="92"/>
      <c r="BU2096" s="208"/>
      <c r="BV2096" s="315"/>
    </row>
    <row r="2097" spans="6:74"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315"/>
      <c r="AU2097" s="208"/>
      <c r="AV2097" s="92"/>
      <c r="AW2097" s="92"/>
      <c r="AX2097" s="315"/>
      <c r="AY2097" s="215"/>
      <c r="AZ2097" s="131"/>
      <c r="BA2097" s="131"/>
      <c r="BB2097" s="131"/>
      <c r="BC2097" s="223"/>
      <c r="BD2097" s="223"/>
      <c r="BE2097" s="223"/>
      <c r="BF2097" s="151"/>
      <c r="BG2097" s="151"/>
      <c r="BH2097" s="151"/>
      <c r="BI2097" s="151"/>
      <c r="BJ2097" s="151"/>
      <c r="BK2097" s="151"/>
      <c r="BL2097" s="151"/>
      <c r="BM2097" s="151"/>
      <c r="BN2097" s="208"/>
      <c r="BO2097" s="92"/>
      <c r="BP2097" s="92"/>
      <c r="BQ2097" s="92"/>
      <c r="BR2097" s="92"/>
      <c r="BS2097" s="92"/>
      <c r="BT2097" s="92"/>
      <c r="BU2097" s="208"/>
      <c r="BV2097" s="315"/>
    </row>
    <row r="2098" spans="6:74"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315"/>
      <c r="AU2098" s="208"/>
      <c r="AV2098" s="92"/>
      <c r="AW2098" s="92"/>
      <c r="AX2098" s="315"/>
      <c r="AY2098" s="215"/>
      <c r="AZ2098" s="131"/>
      <c r="BA2098" s="131"/>
      <c r="BB2098" s="131"/>
      <c r="BC2098" s="223"/>
      <c r="BD2098" s="223"/>
      <c r="BE2098" s="223"/>
      <c r="BF2098" s="151"/>
      <c r="BG2098" s="151"/>
      <c r="BH2098" s="151"/>
      <c r="BI2098" s="151"/>
      <c r="BJ2098" s="151"/>
      <c r="BK2098" s="151"/>
      <c r="BL2098" s="151"/>
      <c r="BM2098" s="151"/>
      <c r="BN2098" s="208"/>
      <c r="BO2098" s="92"/>
      <c r="BP2098" s="92"/>
      <c r="BQ2098" s="92"/>
      <c r="BR2098" s="92"/>
      <c r="BS2098" s="92"/>
      <c r="BT2098" s="92"/>
      <c r="BU2098" s="208"/>
      <c r="BV2098" s="315"/>
    </row>
    <row r="2099" spans="6:74"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315"/>
      <c r="AU2099" s="208"/>
      <c r="AV2099" s="92"/>
      <c r="AW2099" s="92"/>
      <c r="AX2099" s="315"/>
      <c r="AY2099" s="215"/>
      <c r="AZ2099" s="131"/>
      <c r="BA2099" s="131"/>
      <c r="BB2099" s="131"/>
      <c r="BC2099" s="223"/>
      <c r="BD2099" s="223"/>
      <c r="BE2099" s="223"/>
      <c r="BF2099" s="151"/>
      <c r="BG2099" s="151"/>
      <c r="BH2099" s="151"/>
      <c r="BI2099" s="151"/>
      <c r="BJ2099" s="151"/>
      <c r="BK2099" s="151"/>
      <c r="BL2099" s="151"/>
      <c r="BM2099" s="151"/>
      <c r="BN2099" s="208"/>
      <c r="BO2099" s="92"/>
      <c r="BP2099" s="92"/>
      <c r="BQ2099" s="92"/>
      <c r="BR2099" s="92"/>
      <c r="BS2099" s="92"/>
      <c r="BT2099" s="92"/>
      <c r="BU2099" s="208"/>
      <c r="BV2099" s="315"/>
    </row>
    <row r="2100" spans="6:74"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315"/>
      <c r="AU2100" s="208"/>
      <c r="AV2100" s="92"/>
      <c r="AW2100" s="92"/>
      <c r="AX2100" s="315"/>
      <c r="AY2100" s="215"/>
      <c r="AZ2100" s="131"/>
      <c r="BA2100" s="131"/>
      <c r="BB2100" s="131"/>
      <c r="BC2100" s="223"/>
      <c r="BD2100" s="223"/>
      <c r="BE2100" s="223"/>
      <c r="BF2100" s="151"/>
      <c r="BG2100" s="151"/>
      <c r="BH2100" s="151"/>
      <c r="BI2100" s="151"/>
      <c r="BJ2100" s="151"/>
      <c r="BK2100" s="151"/>
      <c r="BL2100" s="151"/>
      <c r="BM2100" s="151"/>
      <c r="BN2100" s="208"/>
      <c r="BO2100" s="92"/>
      <c r="BP2100" s="92"/>
      <c r="BQ2100" s="92"/>
      <c r="BR2100" s="92"/>
      <c r="BS2100" s="92"/>
      <c r="BT2100" s="92"/>
      <c r="BU2100" s="208"/>
      <c r="BV2100" s="315"/>
    </row>
    <row r="2101" spans="6:74"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315"/>
      <c r="AU2101" s="208"/>
      <c r="AV2101" s="92"/>
      <c r="AW2101" s="92"/>
      <c r="AX2101" s="315"/>
      <c r="AY2101" s="215"/>
      <c r="AZ2101" s="131"/>
      <c r="BA2101" s="131"/>
      <c r="BB2101" s="131"/>
      <c r="BC2101" s="223"/>
      <c r="BD2101" s="223"/>
      <c r="BE2101" s="223"/>
      <c r="BF2101" s="151"/>
      <c r="BG2101" s="151"/>
      <c r="BH2101" s="151"/>
      <c r="BI2101" s="151"/>
      <c r="BJ2101" s="151"/>
      <c r="BK2101" s="151"/>
      <c r="BL2101" s="151"/>
      <c r="BM2101" s="151"/>
      <c r="BN2101" s="208"/>
      <c r="BO2101" s="92"/>
      <c r="BP2101" s="92"/>
      <c r="BQ2101" s="92"/>
      <c r="BR2101" s="92"/>
      <c r="BS2101" s="92"/>
      <c r="BT2101" s="92"/>
      <c r="BU2101" s="208"/>
      <c r="BV2101" s="315"/>
    </row>
    <row r="2102" spans="6:74"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315"/>
      <c r="AU2102" s="208"/>
      <c r="AV2102" s="92"/>
      <c r="AW2102" s="92"/>
      <c r="AX2102" s="315"/>
      <c r="AY2102" s="215"/>
      <c r="AZ2102" s="131"/>
      <c r="BA2102" s="131"/>
      <c r="BB2102" s="131"/>
      <c r="BC2102" s="223"/>
      <c r="BD2102" s="223"/>
      <c r="BE2102" s="223"/>
      <c r="BF2102" s="151"/>
      <c r="BG2102" s="151"/>
      <c r="BH2102" s="151"/>
      <c r="BI2102" s="151"/>
      <c r="BJ2102" s="151"/>
      <c r="BK2102" s="151"/>
      <c r="BL2102" s="151"/>
      <c r="BM2102" s="151"/>
      <c r="BN2102" s="208"/>
      <c r="BO2102" s="92"/>
      <c r="BP2102" s="92"/>
      <c r="BQ2102" s="92"/>
      <c r="BR2102" s="92"/>
      <c r="BS2102" s="92"/>
      <c r="BT2102" s="92"/>
      <c r="BU2102" s="208"/>
      <c r="BV2102" s="315"/>
    </row>
    <row r="2103" spans="6:74"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315"/>
      <c r="AU2103" s="208"/>
      <c r="AV2103" s="92"/>
      <c r="AW2103" s="92"/>
      <c r="AX2103" s="315"/>
      <c r="AY2103" s="215"/>
      <c r="AZ2103" s="131"/>
      <c r="BA2103" s="131"/>
      <c r="BB2103" s="131"/>
      <c r="BC2103" s="223"/>
      <c r="BD2103" s="223"/>
      <c r="BE2103" s="223"/>
      <c r="BF2103" s="151"/>
      <c r="BG2103" s="151"/>
      <c r="BH2103" s="151"/>
      <c r="BI2103" s="151"/>
      <c r="BJ2103" s="151"/>
      <c r="BK2103" s="151"/>
      <c r="BL2103" s="151"/>
      <c r="BM2103" s="151"/>
      <c r="BN2103" s="208"/>
      <c r="BO2103" s="92"/>
      <c r="BP2103" s="92"/>
      <c r="BQ2103" s="92"/>
      <c r="BR2103" s="92"/>
      <c r="BS2103" s="92"/>
      <c r="BT2103" s="92"/>
      <c r="BU2103" s="208"/>
      <c r="BV2103" s="315"/>
    </row>
    <row r="2104" spans="6:74"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315"/>
      <c r="AU2104" s="208"/>
      <c r="AV2104" s="92"/>
      <c r="AW2104" s="92"/>
      <c r="AX2104" s="315"/>
      <c r="AY2104" s="215"/>
      <c r="AZ2104" s="131"/>
      <c r="BA2104" s="131"/>
      <c r="BB2104" s="131"/>
      <c r="BC2104" s="223"/>
      <c r="BD2104" s="223"/>
      <c r="BE2104" s="223"/>
      <c r="BF2104" s="151"/>
      <c r="BG2104" s="151"/>
      <c r="BH2104" s="151"/>
      <c r="BI2104" s="151"/>
      <c r="BJ2104" s="151"/>
      <c r="BK2104" s="151"/>
      <c r="BL2104" s="151"/>
      <c r="BM2104" s="151"/>
      <c r="BN2104" s="208"/>
      <c r="BO2104" s="92"/>
      <c r="BP2104" s="92"/>
      <c r="BQ2104" s="92"/>
      <c r="BR2104" s="92"/>
      <c r="BS2104" s="92"/>
      <c r="BT2104" s="92"/>
      <c r="BU2104" s="208"/>
      <c r="BV2104" s="315"/>
    </row>
    <row r="2105" spans="6:74"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315"/>
      <c r="AU2105" s="208"/>
      <c r="AV2105" s="92"/>
      <c r="AW2105" s="92"/>
      <c r="AX2105" s="315"/>
      <c r="AY2105" s="215"/>
      <c r="AZ2105" s="131"/>
      <c r="BA2105" s="131"/>
      <c r="BB2105" s="131"/>
      <c r="BC2105" s="223"/>
      <c r="BD2105" s="223"/>
      <c r="BE2105" s="223"/>
      <c r="BF2105" s="151"/>
      <c r="BG2105" s="151"/>
      <c r="BH2105" s="151"/>
      <c r="BI2105" s="151"/>
      <c r="BJ2105" s="151"/>
      <c r="BK2105" s="151"/>
      <c r="BL2105" s="151"/>
      <c r="BM2105" s="151"/>
      <c r="BN2105" s="208"/>
      <c r="BO2105" s="92"/>
      <c r="BP2105" s="92"/>
      <c r="BQ2105" s="92"/>
      <c r="BR2105" s="92"/>
      <c r="BS2105" s="92"/>
      <c r="BT2105" s="92"/>
      <c r="BU2105" s="208"/>
      <c r="BV2105" s="315"/>
    </row>
    <row r="2106" spans="6:74"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315"/>
      <c r="AU2106" s="208"/>
      <c r="AV2106" s="92"/>
      <c r="AW2106" s="92"/>
      <c r="AX2106" s="315"/>
      <c r="AY2106" s="215"/>
      <c r="AZ2106" s="131"/>
      <c r="BA2106" s="131"/>
      <c r="BB2106" s="131"/>
      <c r="BC2106" s="223"/>
      <c r="BD2106" s="223"/>
      <c r="BE2106" s="223"/>
      <c r="BF2106" s="151"/>
      <c r="BG2106" s="151"/>
      <c r="BH2106" s="151"/>
      <c r="BI2106" s="151"/>
      <c r="BJ2106" s="151"/>
      <c r="BK2106" s="151"/>
      <c r="BL2106" s="151"/>
      <c r="BM2106" s="151"/>
      <c r="BN2106" s="208"/>
      <c r="BO2106" s="92"/>
      <c r="BP2106" s="92"/>
      <c r="BQ2106" s="92"/>
      <c r="BR2106" s="92"/>
      <c r="BS2106" s="92"/>
      <c r="BT2106" s="92"/>
      <c r="BU2106" s="208"/>
      <c r="BV2106" s="315"/>
    </row>
    <row r="2107" spans="6:74"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315"/>
      <c r="AU2107" s="208"/>
      <c r="AV2107" s="92"/>
      <c r="AW2107" s="92"/>
      <c r="AX2107" s="315"/>
      <c r="AY2107" s="215"/>
      <c r="AZ2107" s="131"/>
      <c r="BA2107" s="131"/>
      <c r="BB2107" s="131"/>
      <c r="BC2107" s="223"/>
      <c r="BD2107" s="223"/>
      <c r="BE2107" s="223"/>
      <c r="BF2107" s="151"/>
      <c r="BG2107" s="151"/>
      <c r="BH2107" s="151"/>
      <c r="BI2107" s="151"/>
      <c r="BJ2107" s="151"/>
      <c r="BK2107" s="151"/>
      <c r="BL2107" s="151"/>
      <c r="BM2107" s="151"/>
      <c r="BN2107" s="208"/>
      <c r="BO2107" s="92"/>
      <c r="BP2107" s="92"/>
      <c r="BQ2107" s="92"/>
      <c r="BR2107" s="92"/>
      <c r="BS2107" s="92"/>
      <c r="BT2107" s="92"/>
      <c r="BU2107" s="208"/>
      <c r="BV2107" s="315"/>
    </row>
    <row r="2108" spans="6:74"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315"/>
      <c r="AU2108" s="208"/>
      <c r="AV2108" s="92"/>
      <c r="AW2108" s="92"/>
      <c r="AX2108" s="315"/>
      <c r="AY2108" s="215"/>
      <c r="AZ2108" s="131"/>
      <c r="BA2108" s="131"/>
      <c r="BB2108" s="131"/>
      <c r="BC2108" s="223"/>
      <c r="BD2108" s="223"/>
      <c r="BE2108" s="223"/>
      <c r="BF2108" s="151"/>
      <c r="BG2108" s="151"/>
      <c r="BH2108" s="151"/>
      <c r="BI2108" s="151"/>
      <c r="BJ2108" s="151"/>
      <c r="BK2108" s="151"/>
      <c r="BL2108" s="151"/>
      <c r="BM2108" s="151"/>
      <c r="BN2108" s="208"/>
      <c r="BO2108" s="92"/>
      <c r="BP2108" s="92"/>
      <c r="BQ2108" s="92"/>
      <c r="BR2108" s="92"/>
      <c r="BS2108" s="92"/>
      <c r="BT2108" s="92"/>
      <c r="BU2108" s="208"/>
      <c r="BV2108" s="315"/>
    </row>
    <row r="2109" spans="6:74"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315"/>
      <c r="AU2109" s="208"/>
      <c r="AV2109" s="92"/>
      <c r="AW2109" s="92"/>
      <c r="AX2109" s="315"/>
      <c r="AY2109" s="215"/>
      <c r="AZ2109" s="131"/>
      <c r="BA2109" s="131"/>
      <c r="BB2109" s="131"/>
      <c r="BC2109" s="223"/>
      <c r="BD2109" s="223"/>
      <c r="BE2109" s="223"/>
      <c r="BF2109" s="151"/>
      <c r="BG2109" s="151"/>
      <c r="BH2109" s="151"/>
      <c r="BI2109" s="151"/>
      <c r="BJ2109" s="151"/>
      <c r="BK2109" s="151"/>
      <c r="BL2109" s="151"/>
      <c r="BM2109" s="151"/>
      <c r="BN2109" s="208"/>
      <c r="BO2109" s="92"/>
      <c r="BP2109" s="92"/>
      <c r="BQ2109" s="92"/>
      <c r="BR2109" s="92"/>
      <c r="BS2109" s="92"/>
      <c r="BT2109" s="92"/>
      <c r="BU2109" s="208"/>
      <c r="BV2109" s="315"/>
    </row>
    <row r="2110" spans="6:74"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315"/>
      <c r="AU2110" s="208"/>
      <c r="AV2110" s="92"/>
      <c r="AW2110" s="92"/>
      <c r="AX2110" s="315"/>
      <c r="AY2110" s="215"/>
      <c r="AZ2110" s="131"/>
      <c r="BA2110" s="131"/>
      <c r="BB2110" s="131"/>
      <c r="BC2110" s="223"/>
      <c r="BD2110" s="223"/>
      <c r="BE2110" s="223"/>
      <c r="BF2110" s="151"/>
      <c r="BG2110" s="151"/>
      <c r="BH2110" s="151"/>
      <c r="BI2110" s="151"/>
      <c r="BJ2110" s="151"/>
      <c r="BK2110" s="151"/>
      <c r="BL2110" s="151"/>
      <c r="BM2110" s="151"/>
      <c r="BN2110" s="208"/>
      <c r="BO2110" s="92"/>
      <c r="BP2110" s="92"/>
      <c r="BQ2110" s="92"/>
      <c r="BR2110" s="92"/>
      <c r="BS2110" s="92"/>
      <c r="BT2110" s="92"/>
      <c r="BU2110" s="208"/>
      <c r="BV2110" s="315"/>
    </row>
    <row r="2111" spans="6:74"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315"/>
      <c r="AU2111" s="208"/>
      <c r="AV2111" s="92"/>
      <c r="AW2111" s="92"/>
      <c r="AX2111" s="315"/>
      <c r="AY2111" s="215"/>
      <c r="AZ2111" s="131"/>
      <c r="BA2111" s="131"/>
      <c r="BB2111" s="131"/>
      <c r="BC2111" s="223"/>
      <c r="BD2111" s="223"/>
      <c r="BE2111" s="223"/>
      <c r="BF2111" s="151"/>
      <c r="BG2111" s="151"/>
      <c r="BH2111" s="151"/>
      <c r="BI2111" s="151"/>
      <c r="BJ2111" s="151"/>
      <c r="BK2111" s="151"/>
      <c r="BL2111" s="151"/>
      <c r="BM2111" s="151"/>
      <c r="BN2111" s="208"/>
      <c r="BO2111" s="92"/>
      <c r="BP2111" s="92"/>
      <c r="BQ2111" s="92"/>
      <c r="BR2111" s="92"/>
      <c r="BS2111" s="92"/>
      <c r="BT2111" s="92"/>
      <c r="BU2111" s="208"/>
      <c r="BV2111" s="315"/>
    </row>
    <row r="2112" spans="6:74"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315"/>
      <c r="AU2112" s="208"/>
      <c r="AV2112" s="92"/>
      <c r="AW2112" s="92"/>
      <c r="AX2112" s="315"/>
      <c r="AY2112" s="215"/>
      <c r="AZ2112" s="131"/>
      <c r="BA2112" s="131"/>
      <c r="BB2112" s="131"/>
      <c r="BC2112" s="223"/>
      <c r="BD2112" s="223"/>
      <c r="BE2112" s="223"/>
      <c r="BF2112" s="151"/>
      <c r="BG2112" s="151"/>
      <c r="BH2112" s="151"/>
      <c r="BI2112" s="151"/>
      <c r="BJ2112" s="151"/>
      <c r="BK2112" s="151"/>
      <c r="BL2112" s="151"/>
      <c r="BM2112" s="151"/>
      <c r="BN2112" s="208"/>
      <c r="BO2112" s="92"/>
      <c r="BP2112" s="92"/>
      <c r="BQ2112" s="92"/>
      <c r="BR2112" s="92"/>
      <c r="BS2112" s="92"/>
      <c r="BT2112" s="92"/>
      <c r="BU2112" s="208"/>
      <c r="BV2112" s="315"/>
    </row>
    <row r="2113" spans="6:74"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315"/>
      <c r="AU2113" s="208"/>
      <c r="AV2113" s="92"/>
      <c r="AW2113" s="92"/>
      <c r="AX2113" s="315"/>
      <c r="AY2113" s="215"/>
      <c r="AZ2113" s="131"/>
      <c r="BA2113" s="131"/>
      <c r="BB2113" s="131"/>
      <c r="BC2113" s="223"/>
      <c r="BD2113" s="223"/>
      <c r="BE2113" s="223"/>
      <c r="BF2113" s="151"/>
      <c r="BG2113" s="151"/>
      <c r="BH2113" s="151"/>
      <c r="BI2113" s="151"/>
      <c r="BJ2113" s="151"/>
      <c r="BK2113" s="151"/>
      <c r="BL2113" s="151"/>
      <c r="BM2113" s="151"/>
      <c r="BN2113" s="208"/>
      <c r="BO2113" s="92"/>
      <c r="BP2113" s="92"/>
      <c r="BQ2113" s="92"/>
      <c r="BR2113" s="92"/>
      <c r="BS2113" s="92"/>
      <c r="BT2113" s="92"/>
      <c r="BU2113" s="208"/>
      <c r="BV2113" s="315"/>
    </row>
    <row r="2114" spans="6:74"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315"/>
      <c r="AU2114" s="208"/>
      <c r="AV2114" s="92"/>
      <c r="AW2114" s="92"/>
      <c r="AX2114" s="315"/>
      <c r="AY2114" s="215"/>
      <c r="AZ2114" s="131"/>
      <c r="BA2114" s="131"/>
      <c r="BB2114" s="131"/>
      <c r="BC2114" s="223"/>
      <c r="BD2114" s="223"/>
      <c r="BE2114" s="223"/>
      <c r="BF2114" s="151"/>
      <c r="BG2114" s="151"/>
      <c r="BH2114" s="151"/>
      <c r="BI2114" s="151"/>
      <c r="BJ2114" s="151"/>
      <c r="BK2114" s="151"/>
      <c r="BL2114" s="151"/>
      <c r="BM2114" s="151"/>
      <c r="BN2114" s="208"/>
      <c r="BO2114" s="92"/>
      <c r="BP2114" s="92"/>
      <c r="BQ2114" s="92"/>
      <c r="BR2114" s="92"/>
      <c r="BS2114" s="92"/>
      <c r="BT2114" s="92"/>
      <c r="BU2114" s="208"/>
      <c r="BV2114" s="315"/>
    </row>
    <row r="2115" spans="6:74"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315"/>
      <c r="AU2115" s="208"/>
      <c r="AV2115" s="92"/>
      <c r="AW2115" s="92"/>
      <c r="AX2115" s="315"/>
      <c r="AY2115" s="215"/>
      <c r="AZ2115" s="131"/>
      <c r="BA2115" s="131"/>
      <c r="BB2115" s="131"/>
      <c r="BC2115" s="223"/>
      <c r="BD2115" s="223"/>
      <c r="BE2115" s="223"/>
      <c r="BF2115" s="151"/>
      <c r="BG2115" s="151"/>
      <c r="BH2115" s="151"/>
      <c r="BI2115" s="151"/>
      <c r="BJ2115" s="151"/>
      <c r="BK2115" s="151"/>
      <c r="BL2115" s="151"/>
      <c r="BM2115" s="151"/>
      <c r="BN2115" s="208"/>
      <c r="BO2115" s="92"/>
      <c r="BP2115" s="92"/>
      <c r="BQ2115" s="92"/>
      <c r="BR2115" s="92"/>
      <c r="BS2115" s="92"/>
      <c r="BT2115" s="92"/>
      <c r="BU2115" s="208"/>
      <c r="BV2115" s="315"/>
    </row>
    <row r="2116" spans="6:74"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315"/>
      <c r="AU2116" s="208"/>
      <c r="AV2116" s="92"/>
      <c r="AW2116" s="92"/>
      <c r="AX2116" s="315"/>
      <c r="AY2116" s="215"/>
      <c r="AZ2116" s="131"/>
      <c r="BA2116" s="131"/>
      <c r="BB2116" s="131"/>
      <c r="BC2116" s="223"/>
      <c r="BD2116" s="223"/>
      <c r="BE2116" s="223"/>
      <c r="BF2116" s="151"/>
      <c r="BG2116" s="151"/>
      <c r="BH2116" s="151"/>
      <c r="BI2116" s="151"/>
      <c r="BJ2116" s="151"/>
      <c r="BK2116" s="151"/>
      <c r="BL2116" s="151"/>
      <c r="BM2116" s="151"/>
      <c r="BN2116" s="208"/>
      <c r="BO2116" s="92"/>
      <c r="BP2116" s="92"/>
      <c r="BQ2116" s="92"/>
      <c r="BR2116" s="92"/>
      <c r="BS2116" s="92"/>
      <c r="BT2116" s="92"/>
      <c r="BU2116" s="208"/>
      <c r="BV2116" s="315"/>
    </row>
    <row r="2117" spans="6:74"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315"/>
      <c r="AU2117" s="208"/>
      <c r="AV2117" s="92"/>
      <c r="AW2117" s="92"/>
      <c r="AX2117" s="315"/>
      <c r="AY2117" s="215"/>
      <c r="AZ2117" s="131"/>
      <c r="BA2117" s="131"/>
      <c r="BB2117" s="131"/>
      <c r="BC2117" s="223"/>
      <c r="BD2117" s="223"/>
      <c r="BE2117" s="223"/>
      <c r="BF2117" s="151"/>
      <c r="BG2117" s="151"/>
      <c r="BH2117" s="151"/>
      <c r="BI2117" s="151"/>
      <c r="BJ2117" s="151"/>
      <c r="BK2117" s="151"/>
      <c r="BL2117" s="151"/>
      <c r="BM2117" s="151"/>
      <c r="BN2117" s="208"/>
      <c r="BO2117" s="92"/>
      <c r="BP2117" s="92"/>
      <c r="BQ2117" s="92"/>
      <c r="BR2117" s="92"/>
      <c r="BS2117" s="92"/>
      <c r="BT2117" s="92"/>
      <c r="BU2117" s="208"/>
      <c r="BV2117" s="315"/>
    </row>
    <row r="2118" spans="6:74"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315"/>
      <c r="AU2118" s="208"/>
      <c r="AV2118" s="92"/>
      <c r="AW2118" s="92"/>
      <c r="AX2118" s="315"/>
      <c r="AY2118" s="215"/>
      <c r="AZ2118" s="131"/>
      <c r="BA2118" s="131"/>
      <c r="BB2118" s="131"/>
      <c r="BC2118" s="223"/>
      <c r="BD2118" s="223"/>
      <c r="BE2118" s="223"/>
      <c r="BF2118" s="151"/>
      <c r="BG2118" s="151"/>
      <c r="BH2118" s="151"/>
      <c r="BI2118" s="151"/>
      <c r="BJ2118" s="151"/>
      <c r="BK2118" s="151"/>
      <c r="BL2118" s="151"/>
      <c r="BM2118" s="151"/>
      <c r="BN2118" s="208"/>
      <c r="BO2118" s="92"/>
      <c r="BP2118" s="92"/>
      <c r="BQ2118" s="92"/>
      <c r="BR2118" s="92"/>
      <c r="BS2118" s="92"/>
      <c r="BT2118" s="92"/>
      <c r="BU2118" s="208"/>
      <c r="BV2118" s="315"/>
    </row>
    <row r="2119" spans="6:74"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315"/>
      <c r="AU2119" s="208"/>
      <c r="AV2119" s="92"/>
      <c r="AW2119" s="92"/>
      <c r="AX2119" s="315"/>
      <c r="AY2119" s="215"/>
      <c r="AZ2119" s="131"/>
      <c r="BA2119" s="131"/>
      <c r="BB2119" s="131"/>
      <c r="BC2119" s="223"/>
      <c r="BD2119" s="223"/>
      <c r="BE2119" s="223"/>
      <c r="BF2119" s="151"/>
      <c r="BG2119" s="151"/>
      <c r="BH2119" s="151"/>
      <c r="BI2119" s="151"/>
      <c r="BJ2119" s="151"/>
      <c r="BK2119" s="151"/>
      <c r="BL2119" s="151"/>
      <c r="BM2119" s="151"/>
      <c r="BN2119" s="208"/>
      <c r="BO2119" s="92"/>
      <c r="BP2119" s="92"/>
      <c r="BQ2119" s="92"/>
      <c r="BR2119" s="92"/>
      <c r="BS2119" s="92"/>
      <c r="BT2119" s="92"/>
      <c r="BU2119" s="208"/>
      <c r="BV2119" s="315"/>
    </row>
    <row r="2120" spans="6:74"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315"/>
      <c r="AU2120" s="208"/>
      <c r="AV2120" s="92"/>
      <c r="AW2120" s="92"/>
      <c r="AX2120" s="315"/>
      <c r="AY2120" s="215"/>
      <c r="AZ2120" s="131"/>
      <c r="BA2120" s="131"/>
      <c r="BB2120" s="131"/>
      <c r="BC2120" s="223"/>
      <c r="BD2120" s="223"/>
      <c r="BE2120" s="223"/>
      <c r="BF2120" s="151"/>
      <c r="BG2120" s="151"/>
      <c r="BH2120" s="151"/>
      <c r="BI2120" s="151"/>
      <c r="BJ2120" s="151"/>
      <c r="BK2120" s="151"/>
      <c r="BL2120" s="151"/>
      <c r="BM2120" s="151"/>
      <c r="BN2120" s="208"/>
      <c r="BO2120" s="92"/>
      <c r="BP2120" s="92"/>
      <c r="BQ2120" s="92"/>
      <c r="BR2120" s="92"/>
      <c r="BS2120" s="92"/>
      <c r="BT2120" s="92"/>
      <c r="BU2120" s="208"/>
      <c r="BV2120" s="315"/>
    </row>
    <row r="2121" spans="6:74"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315"/>
      <c r="AU2121" s="208"/>
      <c r="AV2121" s="92"/>
      <c r="AW2121" s="92"/>
      <c r="AX2121" s="315"/>
      <c r="AY2121" s="215"/>
      <c r="AZ2121" s="131"/>
      <c r="BA2121" s="131"/>
      <c r="BB2121" s="131"/>
      <c r="BC2121" s="223"/>
      <c r="BD2121" s="223"/>
      <c r="BE2121" s="223"/>
      <c r="BF2121" s="151"/>
      <c r="BG2121" s="151"/>
      <c r="BH2121" s="151"/>
      <c r="BI2121" s="151"/>
      <c r="BJ2121" s="151"/>
      <c r="BK2121" s="151"/>
      <c r="BL2121" s="151"/>
      <c r="BM2121" s="151"/>
      <c r="BN2121" s="208"/>
      <c r="BO2121" s="92"/>
      <c r="BP2121" s="92"/>
      <c r="BQ2121" s="92"/>
      <c r="BR2121" s="92"/>
      <c r="BS2121" s="92"/>
      <c r="BT2121" s="92"/>
      <c r="BU2121" s="208"/>
      <c r="BV2121" s="315"/>
    </row>
    <row r="2122" spans="6:74"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315"/>
      <c r="AU2122" s="208"/>
      <c r="AV2122" s="92"/>
      <c r="AW2122" s="92"/>
      <c r="AX2122" s="315"/>
      <c r="AY2122" s="215"/>
      <c r="AZ2122" s="131"/>
      <c r="BA2122" s="131"/>
      <c r="BB2122" s="131"/>
      <c r="BC2122" s="223"/>
      <c r="BD2122" s="223"/>
      <c r="BE2122" s="223"/>
      <c r="BF2122" s="151"/>
      <c r="BG2122" s="151"/>
      <c r="BH2122" s="151"/>
      <c r="BI2122" s="151"/>
      <c r="BJ2122" s="151"/>
      <c r="BK2122" s="151"/>
      <c r="BL2122" s="151"/>
      <c r="BM2122" s="151"/>
      <c r="BN2122" s="208"/>
      <c r="BO2122" s="92"/>
      <c r="BP2122" s="92"/>
      <c r="BQ2122" s="92"/>
      <c r="BR2122" s="92"/>
      <c r="BS2122" s="92"/>
      <c r="BT2122" s="92"/>
      <c r="BU2122" s="208"/>
      <c r="BV2122" s="315"/>
    </row>
    <row r="2123" spans="6:74"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315"/>
      <c r="AU2123" s="208"/>
      <c r="AV2123" s="92"/>
      <c r="AW2123" s="92"/>
      <c r="AX2123" s="315"/>
      <c r="AY2123" s="215"/>
      <c r="AZ2123" s="131"/>
      <c r="BA2123" s="131"/>
      <c r="BB2123" s="131"/>
      <c r="BC2123" s="223"/>
      <c r="BD2123" s="223"/>
      <c r="BE2123" s="223"/>
      <c r="BF2123" s="151"/>
      <c r="BG2123" s="151"/>
      <c r="BH2123" s="151"/>
      <c r="BI2123" s="151"/>
      <c r="BJ2123" s="151"/>
      <c r="BK2123" s="151"/>
      <c r="BL2123" s="151"/>
      <c r="BM2123" s="151"/>
      <c r="BN2123" s="208"/>
      <c r="BO2123" s="92"/>
      <c r="BP2123" s="92"/>
      <c r="BQ2123" s="92"/>
      <c r="BR2123" s="92"/>
      <c r="BS2123" s="92"/>
      <c r="BT2123" s="92"/>
      <c r="BU2123" s="208"/>
      <c r="BV2123" s="315"/>
    </row>
    <row r="2124" spans="6:74"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315"/>
      <c r="AU2124" s="208"/>
      <c r="AV2124" s="92"/>
      <c r="AW2124" s="92"/>
      <c r="AX2124" s="315"/>
      <c r="AY2124" s="215"/>
      <c r="AZ2124" s="131"/>
      <c r="BA2124" s="131"/>
      <c r="BB2124" s="131"/>
      <c r="BC2124" s="223"/>
      <c r="BD2124" s="223"/>
      <c r="BE2124" s="223"/>
      <c r="BF2124" s="151"/>
      <c r="BG2124" s="151"/>
      <c r="BH2124" s="151"/>
      <c r="BI2124" s="151"/>
      <c r="BJ2124" s="151"/>
      <c r="BK2124" s="151"/>
      <c r="BL2124" s="151"/>
      <c r="BM2124" s="151"/>
      <c r="BN2124" s="208"/>
      <c r="BO2124" s="92"/>
      <c r="BP2124" s="92"/>
      <c r="BQ2124" s="92"/>
      <c r="BR2124" s="92"/>
      <c r="BS2124" s="92"/>
      <c r="BT2124" s="92"/>
      <c r="BU2124" s="208"/>
      <c r="BV2124" s="315"/>
    </row>
    <row r="2125" spans="6:74"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315"/>
      <c r="AU2125" s="208"/>
      <c r="AV2125" s="92"/>
      <c r="AW2125" s="92"/>
      <c r="AX2125" s="315"/>
      <c r="AY2125" s="215"/>
      <c r="AZ2125" s="131"/>
      <c r="BA2125" s="131"/>
      <c r="BB2125" s="131"/>
      <c r="BC2125" s="223"/>
      <c r="BD2125" s="223"/>
      <c r="BE2125" s="223"/>
      <c r="BF2125" s="151"/>
      <c r="BG2125" s="151"/>
      <c r="BH2125" s="151"/>
      <c r="BI2125" s="151"/>
      <c r="BJ2125" s="151"/>
      <c r="BK2125" s="151"/>
      <c r="BL2125" s="151"/>
      <c r="BM2125" s="151"/>
      <c r="BN2125" s="208"/>
      <c r="BO2125" s="92"/>
      <c r="BP2125" s="92"/>
      <c r="BQ2125" s="92"/>
      <c r="BR2125" s="92"/>
      <c r="BS2125" s="92"/>
      <c r="BT2125" s="92"/>
      <c r="BU2125" s="208"/>
      <c r="BV2125" s="315"/>
    </row>
    <row r="2126" spans="6:74"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315"/>
      <c r="AU2126" s="208"/>
      <c r="AV2126" s="92"/>
      <c r="AW2126" s="92"/>
      <c r="AX2126" s="315"/>
      <c r="AY2126" s="215"/>
      <c r="AZ2126" s="131"/>
      <c r="BA2126" s="131"/>
      <c r="BB2126" s="131"/>
      <c r="BC2126" s="223"/>
      <c r="BD2126" s="223"/>
      <c r="BE2126" s="223"/>
      <c r="BF2126" s="151"/>
      <c r="BG2126" s="151"/>
      <c r="BH2126" s="151"/>
      <c r="BI2126" s="151"/>
      <c r="BJ2126" s="151"/>
      <c r="BK2126" s="151"/>
      <c r="BL2126" s="151"/>
      <c r="BM2126" s="151"/>
      <c r="BN2126" s="208"/>
      <c r="BO2126" s="92"/>
      <c r="BP2126" s="92"/>
      <c r="BQ2126" s="92"/>
      <c r="BR2126" s="92"/>
      <c r="BS2126" s="92"/>
      <c r="BT2126" s="92"/>
      <c r="BU2126" s="208"/>
      <c r="BV2126" s="315"/>
    </row>
    <row r="2127" spans="6:74"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315"/>
      <c r="AU2127" s="208"/>
      <c r="AV2127" s="92"/>
      <c r="AW2127" s="92"/>
      <c r="AX2127" s="315"/>
      <c r="AY2127" s="215"/>
      <c r="AZ2127" s="131"/>
      <c r="BA2127" s="131"/>
      <c r="BB2127" s="131"/>
      <c r="BC2127" s="223"/>
      <c r="BD2127" s="223"/>
      <c r="BE2127" s="223"/>
      <c r="BF2127" s="151"/>
      <c r="BG2127" s="151"/>
      <c r="BH2127" s="151"/>
      <c r="BI2127" s="151"/>
      <c r="BJ2127" s="151"/>
      <c r="BK2127" s="151"/>
      <c r="BL2127" s="151"/>
      <c r="BM2127" s="151"/>
      <c r="BN2127" s="208"/>
      <c r="BO2127" s="92"/>
      <c r="BP2127" s="92"/>
      <c r="BQ2127" s="92"/>
      <c r="BR2127" s="92"/>
      <c r="BS2127" s="92"/>
      <c r="BT2127" s="92"/>
      <c r="BU2127" s="208"/>
      <c r="BV2127" s="315"/>
    </row>
    <row r="2128" spans="6:74"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315"/>
      <c r="AU2128" s="208"/>
      <c r="AV2128" s="92"/>
      <c r="AW2128" s="92"/>
      <c r="AX2128" s="315"/>
      <c r="AY2128" s="215"/>
      <c r="AZ2128" s="131"/>
      <c r="BA2128" s="131"/>
      <c r="BB2128" s="131"/>
      <c r="BC2128" s="223"/>
      <c r="BD2128" s="223"/>
      <c r="BE2128" s="223"/>
      <c r="BF2128" s="151"/>
      <c r="BG2128" s="151"/>
      <c r="BH2128" s="151"/>
      <c r="BI2128" s="151"/>
      <c r="BJ2128" s="151"/>
      <c r="BK2128" s="151"/>
      <c r="BL2128" s="151"/>
      <c r="BM2128" s="151"/>
      <c r="BN2128" s="208"/>
      <c r="BO2128" s="92"/>
      <c r="BP2128" s="92"/>
      <c r="BQ2128" s="92"/>
      <c r="BR2128" s="92"/>
      <c r="BS2128" s="92"/>
      <c r="BT2128" s="92"/>
      <c r="BU2128" s="208"/>
      <c r="BV2128" s="315"/>
    </row>
    <row r="2129" spans="6:74"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315"/>
      <c r="AU2129" s="208"/>
      <c r="AV2129" s="92"/>
      <c r="AW2129" s="92"/>
      <c r="AX2129" s="315"/>
      <c r="AY2129" s="215"/>
      <c r="AZ2129" s="131"/>
      <c r="BA2129" s="131"/>
      <c r="BB2129" s="131"/>
      <c r="BC2129" s="223"/>
      <c r="BD2129" s="223"/>
      <c r="BE2129" s="223"/>
      <c r="BF2129" s="151"/>
      <c r="BG2129" s="151"/>
      <c r="BH2129" s="151"/>
      <c r="BI2129" s="151"/>
      <c r="BJ2129" s="151"/>
      <c r="BK2129" s="151"/>
      <c r="BL2129" s="151"/>
      <c r="BM2129" s="151"/>
      <c r="BN2129" s="208"/>
      <c r="BO2129" s="92"/>
      <c r="BP2129" s="92"/>
      <c r="BQ2129" s="92"/>
      <c r="BR2129" s="92"/>
      <c r="BS2129" s="92"/>
      <c r="BT2129" s="92"/>
      <c r="BU2129" s="208"/>
      <c r="BV2129" s="315"/>
    </row>
    <row r="2130" spans="6:74"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315"/>
      <c r="AU2130" s="208"/>
      <c r="AV2130" s="92"/>
      <c r="AW2130" s="92"/>
      <c r="AX2130" s="315"/>
      <c r="AY2130" s="215"/>
      <c r="AZ2130" s="131"/>
      <c r="BA2130" s="131"/>
      <c r="BB2130" s="131"/>
      <c r="BC2130" s="223"/>
      <c r="BD2130" s="223"/>
      <c r="BE2130" s="223"/>
      <c r="BF2130" s="151"/>
      <c r="BG2130" s="151"/>
      <c r="BH2130" s="151"/>
      <c r="BI2130" s="151"/>
      <c r="BJ2130" s="151"/>
      <c r="BK2130" s="151"/>
      <c r="BL2130" s="151"/>
      <c r="BM2130" s="151"/>
      <c r="BN2130" s="208"/>
      <c r="BO2130" s="92"/>
      <c r="BP2130" s="92"/>
      <c r="BQ2130" s="92"/>
      <c r="BR2130" s="92"/>
      <c r="BS2130" s="92"/>
      <c r="BT2130" s="92"/>
      <c r="BU2130" s="208"/>
      <c r="BV2130" s="315"/>
    </row>
    <row r="2131" spans="6:74"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315"/>
      <c r="AU2131" s="208"/>
      <c r="AV2131" s="92"/>
      <c r="AW2131" s="92"/>
      <c r="AX2131" s="315"/>
      <c r="AY2131" s="215"/>
      <c r="AZ2131" s="131"/>
      <c r="BA2131" s="131"/>
      <c r="BB2131" s="131"/>
      <c r="BC2131" s="223"/>
      <c r="BD2131" s="223"/>
      <c r="BE2131" s="223"/>
      <c r="BF2131" s="151"/>
      <c r="BG2131" s="151"/>
      <c r="BH2131" s="151"/>
      <c r="BI2131" s="151"/>
      <c r="BJ2131" s="151"/>
      <c r="BK2131" s="151"/>
      <c r="BL2131" s="151"/>
      <c r="BM2131" s="151"/>
      <c r="BN2131" s="208"/>
      <c r="BO2131" s="92"/>
      <c r="BP2131" s="92"/>
      <c r="BQ2131" s="92"/>
      <c r="BR2131" s="92"/>
      <c r="BS2131" s="92"/>
      <c r="BT2131" s="92"/>
      <c r="BU2131" s="208"/>
      <c r="BV2131" s="315"/>
    </row>
    <row r="2132" spans="6:74"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315"/>
      <c r="AU2132" s="208"/>
      <c r="AV2132" s="92"/>
      <c r="AW2132" s="92"/>
      <c r="AX2132" s="315"/>
      <c r="AY2132" s="215"/>
      <c r="AZ2132" s="131"/>
      <c r="BA2132" s="131"/>
      <c r="BB2132" s="131"/>
      <c r="BC2132" s="223"/>
      <c r="BD2132" s="223"/>
      <c r="BE2132" s="223"/>
      <c r="BF2132" s="151"/>
      <c r="BG2132" s="151"/>
      <c r="BH2132" s="151"/>
      <c r="BI2132" s="151"/>
      <c r="BJ2132" s="151"/>
      <c r="BK2132" s="151"/>
      <c r="BL2132" s="151"/>
      <c r="BM2132" s="151"/>
      <c r="BN2132" s="208"/>
      <c r="BO2132" s="92"/>
      <c r="BP2132" s="92"/>
      <c r="BQ2132" s="92"/>
      <c r="BR2132" s="92"/>
      <c r="BS2132" s="92"/>
      <c r="BT2132" s="92"/>
      <c r="BU2132" s="208"/>
      <c r="BV2132" s="315"/>
    </row>
    <row r="2133" spans="6:74"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315"/>
      <c r="AU2133" s="208"/>
      <c r="AV2133" s="92"/>
      <c r="AW2133" s="92"/>
      <c r="AX2133" s="315"/>
      <c r="AY2133" s="215"/>
      <c r="AZ2133" s="131"/>
      <c r="BA2133" s="131"/>
      <c r="BB2133" s="131"/>
      <c r="BC2133" s="223"/>
      <c r="BD2133" s="223"/>
      <c r="BE2133" s="223"/>
      <c r="BF2133" s="151"/>
      <c r="BG2133" s="151"/>
      <c r="BH2133" s="151"/>
      <c r="BI2133" s="151"/>
      <c r="BJ2133" s="151"/>
      <c r="BK2133" s="151"/>
      <c r="BL2133" s="151"/>
      <c r="BM2133" s="151"/>
      <c r="BN2133" s="208"/>
      <c r="BO2133" s="92"/>
      <c r="BP2133" s="92"/>
      <c r="BQ2133" s="92"/>
      <c r="BR2133" s="92"/>
      <c r="BS2133" s="92"/>
      <c r="BT2133" s="92"/>
      <c r="BU2133" s="208"/>
      <c r="BV2133" s="315"/>
    </row>
    <row r="2134" spans="6:74"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315"/>
      <c r="AU2134" s="208"/>
      <c r="AV2134" s="92"/>
      <c r="AW2134" s="92"/>
      <c r="AX2134" s="315"/>
      <c r="AY2134" s="215"/>
      <c r="AZ2134" s="131"/>
      <c r="BA2134" s="131"/>
      <c r="BB2134" s="131"/>
      <c r="BC2134" s="223"/>
      <c r="BD2134" s="223"/>
      <c r="BE2134" s="223"/>
      <c r="BF2134" s="151"/>
      <c r="BG2134" s="151"/>
      <c r="BH2134" s="151"/>
      <c r="BI2134" s="151"/>
      <c r="BJ2134" s="151"/>
      <c r="BK2134" s="151"/>
      <c r="BL2134" s="151"/>
      <c r="BM2134" s="151"/>
      <c r="BN2134" s="208"/>
      <c r="BO2134" s="92"/>
      <c r="BP2134" s="92"/>
      <c r="BQ2134" s="92"/>
      <c r="BR2134" s="92"/>
      <c r="BS2134" s="92"/>
      <c r="BT2134" s="92"/>
      <c r="BU2134" s="208"/>
      <c r="BV2134" s="315"/>
    </row>
    <row r="2135" spans="6:74"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315"/>
      <c r="AU2135" s="208"/>
      <c r="AV2135" s="92"/>
      <c r="AW2135" s="92"/>
      <c r="AX2135" s="315"/>
      <c r="AY2135" s="215"/>
      <c r="AZ2135" s="131"/>
      <c r="BA2135" s="131"/>
      <c r="BB2135" s="131"/>
      <c r="BC2135" s="223"/>
      <c r="BD2135" s="223"/>
      <c r="BE2135" s="223"/>
      <c r="BF2135" s="151"/>
      <c r="BG2135" s="151"/>
      <c r="BH2135" s="151"/>
      <c r="BI2135" s="151"/>
      <c r="BJ2135" s="151"/>
      <c r="BK2135" s="151"/>
      <c r="BL2135" s="151"/>
      <c r="BM2135" s="151"/>
      <c r="BN2135" s="208"/>
      <c r="BO2135" s="92"/>
      <c r="BP2135" s="92"/>
      <c r="BQ2135" s="92"/>
      <c r="BR2135" s="92"/>
      <c r="BS2135" s="92"/>
      <c r="BT2135" s="92"/>
      <c r="BU2135" s="208"/>
      <c r="BV2135" s="315"/>
    </row>
    <row r="2136" spans="6:74"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315"/>
      <c r="AU2136" s="208"/>
      <c r="AV2136" s="92"/>
      <c r="AW2136" s="92"/>
      <c r="AX2136" s="315"/>
      <c r="AY2136" s="215"/>
      <c r="AZ2136" s="131"/>
      <c r="BA2136" s="131"/>
      <c r="BB2136" s="131"/>
      <c r="BC2136" s="223"/>
      <c r="BD2136" s="223"/>
      <c r="BE2136" s="223"/>
      <c r="BF2136" s="151"/>
      <c r="BG2136" s="151"/>
      <c r="BH2136" s="151"/>
      <c r="BI2136" s="151"/>
      <c r="BJ2136" s="151"/>
      <c r="BK2136" s="151"/>
      <c r="BL2136" s="151"/>
      <c r="BM2136" s="151"/>
      <c r="BN2136" s="208"/>
      <c r="BO2136" s="92"/>
      <c r="BP2136" s="92"/>
      <c r="BQ2136" s="92"/>
      <c r="BR2136" s="92"/>
      <c r="BS2136" s="92"/>
      <c r="BT2136" s="92"/>
      <c r="BU2136" s="208"/>
      <c r="BV2136" s="315"/>
    </row>
    <row r="2137" spans="6:74"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315"/>
      <c r="AU2137" s="208"/>
      <c r="AV2137" s="92"/>
      <c r="AW2137" s="92"/>
      <c r="AX2137" s="315"/>
      <c r="AY2137" s="215"/>
      <c r="AZ2137" s="131"/>
      <c r="BA2137" s="131"/>
      <c r="BB2137" s="131"/>
      <c r="BC2137" s="223"/>
      <c r="BD2137" s="223"/>
      <c r="BE2137" s="223"/>
      <c r="BF2137" s="151"/>
      <c r="BG2137" s="151"/>
      <c r="BH2137" s="151"/>
      <c r="BI2137" s="151"/>
      <c r="BJ2137" s="151"/>
      <c r="BK2137" s="151"/>
      <c r="BL2137" s="151"/>
      <c r="BM2137" s="151"/>
      <c r="BN2137" s="208"/>
      <c r="BO2137" s="92"/>
      <c r="BP2137" s="92"/>
      <c r="BQ2137" s="92"/>
      <c r="BR2137" s="92"/>
      <c r="BS2137" s="92"/>
      <c r="BT2137" s="92"/>
      <c r="BU2137" s="208"/>
      <c r="BV2137" s="315"/>
    </row>
    <row r="2138" spans="6:74"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315"/>
      <c r="AU2138" s="208"/>
      <c r="AV2138" s="92"/>
      <c r="AW2138" s="92"/>
      <c r="AX2138" s="315"/>
      <c r="AY2138" s="215"/>
      <c r="AZ2138" s="131"/>
      <c r="BA2138" s="131"/>
      <c r="BB2138" s="131"/>
      <c r="BC2138" s="223"/>
      <c r="BD2138" s="223"/>
      <c r="BE2138" s="223"/>
      <c r="BF2138" s="151"/>
      <c r="BG2138" s="151"/>
      <c r="BH2138" s="151"/>
      <c r="BI2138" s="151"/>
      <c r="BJ2138" s="151"/>
      <c r="BK2138" s="151"/>
      <c r="BL2138" s="151"/>
      <c r="BM2138" s="151"/>
      <c r="BN2138" s="208"/>
      <c r="BO2138" s="92"/>
      <c r="BP2138" s="92"/>
      <c r="BQ2138" s="92"/>
      <c r="BR2138" s="92"/>
      <c r="BS2138" s="92"/>
      <c r="BT2138" s="92"/>
      <c r="BU2138" s="208"/>
      <c r="BV2138" s="315"/>
    </row>
    <row r="2139" spans="6:74"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315"/>
      <c r="AU2139" s="208"/>
      <c r="AV2139" s="92"/>
      <c r="AW2139" s="92"/>
      <c r="AX2139" s="315"/>
      <c r="AY2139" s="215"/>
      <c r="AZ2139" s="131"/>
      <c r="BA2139" s="131"/>
      <c r="BB2139" s="131"/>
      <c r="BC2139" s="223"/>
      <c r="BD2139" s="223"/>
      <c r="BE2139" s="223"/>
      <c r="BF2139" s="151"/>
      <c r="BG2139" s="151"/>
      <c r="BH2139" s="151"/>
      <c r="BI2139" s="151"/>
      <c r="BJ2139" s="151"/>
      <c r="BK2139" s="151"/>
      <c r="BL2139" s="151"/>
      <c r="BM2139" s="151"/>
      <c r="BN2139" s="208"/>
      <c r="BO2139" s="92"/>
      <c r="BP2139" s="92"/>
      <c r="BQ2139" s="92"/>
      <c r="BR2139" s="92"/>
      <c r="BS2139" s="92"/>
      <c r="BT2139" s="92"/>
      <c r="BU2139" s="208"/>
      <c r="BV2139" s="315"/>
    </row>
    <row r="2140" spans="6:74"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315"/>
      <c r="AU2140" s="208"/>
      <c r="AV2140" s="92"/>
      <c r="AW2140" s="92"/>
      <c r="AX2140" s="315"/>
      <c r="AY2140" s="215"/>
      <c r="AZ2140" s="131"/>
      <c r="BA2140" s="131"/>
      <c r="BB2140" s="131"/>
      <c r="BC2140" s="223"/>
      <c r="BD2140" s="223"/>
      <c r="BE2140" s="223"/>
      <c r="BF2140" s="151"/>
      <c r="BG2140" s="151"/>
      <c r="BH2140" s="151"/>
      <c r="BI2140" s="151"/>
      <c r="BJ2140" s="151"/>
      <c r="BK2140" s="151"/>
      <c r="BL2140" s="151"/>
      <c r="BM2140" s="151"/>
      <c r="BN2140" s="208"/>
      <c r="BO2140" s="92"/>
      <c r="BP2140" s="92"/>
      <c r="BQ2140" s="92"/>
      <c r="BR2140" s="92"/>
      <c r="BS2140" s="92"/>
      <c r="BT2140" s="92"/>
      <c r="BU2140" s="208"/>
      <c r="BV2140" s="315"/>
    </row>
    <row r="2141" spans="6:74"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315"/>
      <c r="AU2141" s="208"/>
      <c r="AV2141" s="92"/>
      <c r="AW2141" s="92"/>
      <c r="AX2141" s="315"/>
      <c r="AY2141" s="215"/>
      <c r="AZ2141" s="131"/>
      <c r="BA2141" s="131"/>
      <c r="BB2141" s="131"/>
      <c r="BC2141" s="223"/>
      <c r="BD2141" s="223"/>
      <c r="BE2141" s="223"/>
      <c r="BF2141" s="151"/>
      <c r="BG2141" s="151"/>
      <c r="BH2141" s="151"/>
      <c r="BI2141" s="151"/>
      <c r="BJ2141" s="151"/>
      <c r="BK2141" s="151"/>
      <c r="BL2141" s="151"/>
      <c r="BM2141" s="151"/>
      <c r="BN2141" s="208"/>
      <c r="BO2141" s="92"/>
      <c r="BP2141" s="92"/>
      <c r="BQ2141" s="92"/>
      <c r="BR2141" s="92"/>
      <c r="BS2141" s="92"/>
      <c r="BT2141" s="92"/>
      <c r="BU2141" s="208"/>
      <c r="BV2141" s="315"/>
    </row>
    <row r="2142" spans="6:74"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315"/>
      <c r="AU2142" s="208"/>
      <c r="AV2142" s="92"/>
      <c r="AW2142" s="92"/>
      <c r="AX2142" s="315"/>
      <c r="AY2142" s="215"/>
      <c r="AZ2142" s="131"/>
      <c r="BA2142" s="131"/>
      <c r="BB2142" s="131"/>
      <c r="BC2142" s="223"/>
      <c r="BD2142" s="223"/>
      <c r="BE2142" s="223"/>
      <c r="BF2142" s="151"/>
      <c r="BG2142" s="151"/>
      <c r="BH2142" s="151"/>
      <c r="BI2142" s="151"/>
      <c r="BJ2142" s="151"/>
      <c r="BK2142" s="151"/>
      <c r="BL2142" s="151"/>
      <c r="BM2142" s="151"/>
      <c r="BN2142" s="208"/>
      <c r="BO2142" s="92"/>
      <c r="BP2142" s="92"/>
      <c r="BQ2142" s="92"/>
      <c r="BR2142" s="92"/>
      <c r="BS2142" s="92"/>
      <c r="BT2142" s="92"/>
      <c r="BU2142" s="208"/>
      <c r="BV2142" s="315"/>
    </row>
    <row r="2143" spans="6:74"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315"/>
      <c r="AU2143" s="208"/>
      <c r="AV2143" s="92"/>
      <c r="AW2143" s="92"/>
      <c r="AX2143" s="315"/>
      <c r="AY2143" s="215"/>
      <c r="AZ2143" s="131"/>
      <c r="BA2143" s="131"/>
      <c r="BB2143" s="131"/>
      <c r="BC2143" s="223"/>
      <c r="BD2143" s="223"/>
      <c r="BE2143" s="223"/>
      <c r="BF2143" s="151"/>
      <c r="BG2143" s="151"/>
      <c r="BH2143" s="151"/>
      <c r="BI2143" s="151"/>
      <c r="BJ2143" s="151"/>
      <c r="BK2143" s="151"/>
      <c r="BL2143" s="151"/>
      <c r="BM2143" s="151"/>
      <c r="BN2143" s="208"/>
      <c r="BO2143" s="92"/>
      <c r="BP2143" s="92"/>
      <c r="BQ2143" s="92"/>
      <c r="BR2143" s="92"/>
      <c r="BS2143" s="92"/>
      <c r="BT2143" s="92"/>
      <c r="BU2143" s="208"/>
      <c r="BV2143" s="315"/>
    </row>
    <row r="2144" spans="6:74"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315"/>
      <c r="AU2144" s="208"/>
      <c r="AV2144" s="92"/>
      <c r="AW2144" s="92"/>
      <c r="AX2144" s="315"/>
      <c r="AY2144" s="215"/>
      <c r="AZ2144" s="131"/>
      <c r="BA2144" s="131"/>
      <c r="BB2144" s="131"/>
      <c r="BC2144" s="223"/>
      <c r="BD2144" s="223"/>
      <c r="BE2144" s="223"/>
      <c r="BF2144" s="151"/>
      <c r="BG2144" s="151"/>
      <c r="BH2144" s="151"/>
      <c r="BI2144" s="151"/>
      <c r="BJ2144" s="151"/>
      <c r="BK2144" s="151"/>
      <c r="BL2144" s="151"/>
      <c r="BM2144" s="151"/>
      <c r="BN2144" s="208"/>
      <c r="BO2144" s="92"/>
      <c r="BP2144" s="92"/>
      <c r="BQ2144" s="92"/>
      <c r="BR2144" s="92"/>
      <c r="BS2144" s="92"/>
      <c r="BT2144" s="92"/>
      <c r="BU2144" s="208"/>
      <c r="BV2144" s="315"/>
    </row>
    <row r="2145" spans="6:74"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315"/>
      <c r="AU2145" s="208"/>
      <c r="AV2145" s="92"/>
      <c r="AW2145" s="92"/>
      <c r="AX2145" s="315"/>
      <c r="AY2145" s="215"/>
      <c r="AZ2145" s="131"/>
      <c r="BA2145" s="131"/>
      <c r="BB2145" s="131"/>
      <c r="BC2145" s="223"/>
      <c r="BD2145" s="223"/>
      <c r="BE2145" s="223"/>
      <c r="BF2145" s="151"/>
      <c r="BG2145" s="151"/>
      <c r="BH2145" s="151"/>
      <c r="BI2145" s="151"/>
      <c r="BJ2145" s="151"/>
      <c r="BK2145" s="151"/>
      <c r="BL2145" s="151"/>
      <c r="BM2145" s="151"/>
      <c r="BN2145" s="208"/>
      <c r="BO2145" s="92"/>
      <c r="BP2145" s="92"/>
      <c r="BQ2145" s="92"/>
      <c r="BR2145" s="92"/>
      <c r="BS2145" s="92"/>
      <c r="BT2145" s="92"/>
      <c r="BU2145" s="208"/>
      <c r="BV2145" s="315"/>
    </row>
    <row r="2146" spans="6:74"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315"/>
      <c r="AU2146" s="208"/>
      <c r="AV2146" s="92"/>
      <c r="AW2146" s="92"/>
      <c r="AX2146" s="315"/>
      <c r="AY2146" s="215"/>
      <c r="AZ2146" s="131"/>
      <c r="BA2146" s="131"/>
      <c r="BB2146" s="131"/>
      <c r="BC2146" s="223"/>
      <c r="BD2146" s="223"/>
      <c r="BE2146" s="223"/>
      <c r="BF2146" s="151"/>
      <c r="BG2146" s="151"/>
      <c r="BH2146" s="151"/>
      <c r="BI2146" s="151"/>
      <c r="BJ2146" s="151"/>
      <c r="BK2146" s="151"/>
      <c r="BL2146" s="151"/>
      <c r="BM2146" s="151"/>
      <c r="BN2146" s="208"/>
      <c r="BO2146" s="92"/>
      <c r="BP2146" s="92"/>
      <c r="BQ2146" s="92"/>
      <c r="BR2146" s="92"/>
      <c r="BS2146" s="92"/>
      <c r="BT2146" s="92"/>
      <c r="BU2146" s="208"/>
      <c r="BV2146" s="315"/>
    </row>
    <row r="2147" spans="6:74"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315"/>
      <c r="AU2147" s="208"/>
      <c r="AV2147" s="92"/>
      <c r="AW2147" s="92"/>
      <c r="AX2147" s="315"/>
      <c r="AY2147" s="215"/>
      <c r="AZ2147" s="131"/>
      <c r="BA2147" s="131"/>
      <c r="BB2147" s="131"/>
      <c r="BC2147" s="223"/>
      <c r="BD2147" s="223"/>
      <c r="BE2147" s="223"/>
      <c r="BF2147" s="151"/>
      <c r="BG2147" s="151"/>
      <c r="BH2147" s="151"/>
      <c r="BI2147" s="151"/>
      <c r="BJ2147" s="151"/>
      <c r="BK2147" s="151"/>
      <c r="BL2147" s="151"/>
      <c r="BM2147" s="151"/>
      <c r="BN2147" s="208"/>
      <c r="BO2147" s="92"/>
      <c r="BP2147" s="92"/>
      <c r="BQ2147" s="92"/>
      <c r="BR2147" s="92"/>
      <c r="BS2147" s="92"/>
      <c r="BT2147" s="92"/>
      <c r="BU2147" s="208"/>
      <c r="BV2147" s="315"/>
    </row>
    <row r="2148" spans="6:74"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315"/>
      <c r="AU2148" s="208"/>
      <c r="AV2148" s="92"/>
      <c r="AW2148" s="92"/>
      <c r="AX2148" s="315"/>
      <c r="AY2148" s="215"/>
      <c r="AZ2148" s="131"/>
      <c r="BA2148" s="131"/>
      <c r="BB2148" s="131"/>
      <c r="BC2148" s="223"/>
      <c r="BD2148" s="223"/>
      <c r="BE2148" s="223"/>
      <c r="BF2148" s="151"/>
      <c r="BG2148" s="151"/>
      <c r="BH2148" s="151"/>
      <c r="BI2148" s="151"/>
      <c r="BJ2148" s="151"/>
      <c r="BK2148" s="151"/>
      <c r="BL2148" s="151"/>
      <c r="BM2148" s="151"/>
      <c r="BN2148" s="208"/>
      <c r="BO2148" s="92"/>
      <c r="BP2148" s="92"/>
      <c r="BQ2148" s="92"/>
      <c r="BR2148" s="92"/>
      <c r="BS2148" s="92"/>
      <c r="BT2148" s="92"/>
      <c r="BU2148" s="208"/>
      <c r="BV2148" s="315"/>
    </row>
    <row r="2149" spans="6:74"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315"/>
      <c r="AU2149" s="208"/>
      <c r="AV2149" s="92"/>
      <c r="AW2149" s="92"/>
      <c r="AX2149" s="315"/>
      <c r="AY2149" s="215"/>
      <c r="AZ2149" s="131"/>
      <c r="BA2149" s="131"/>
      <c r="BB2149" s="131"/>
      <c r="BC2149" s="223"/>
      <c r="BD2149" s="223"/>
      <c r="BE2149" s="223"/>
      <c r="BF2149" s="151"/>
      <c r="BG2149" s="151"/>
      <c r="BH2149" s="151"/>
      <c r="BI2149" s="151"/>
      <c r="BJ2149" s="151"/>
      <c r="BK2149" s="151"/>
      <c r="BL2149" s="151"/>
      <c r="BM2149" s="151"/>
      <c r="BN2149" s="208"/>
      <c r="BO2149" s="92"/>
      <c r="BP2149" s="92"/>
      <c r="BQ2149" s="92"/>
      <c r="BR2149" s="92"/>
      <c r="BS2149" s="92"/>
      <c r="BT2149" s="92"/>
      <c r="BU2149" s="208"/>
      <c r="BV2149" s="315"/>
    </row>
    <row r="2150" spans="6:74"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315"/>
      <c r="AU2150" s="208"/>
      <c r="AV2150" s="92"/>
      <c r="AW2150" s="92"/>
      <c r="AX2150" s="315"/>
      <c r="AY2150" s="215"/>
      <c r="AZ2150" s="131"/>
      <c r="BA2150" s="131"/>
      <c r="BB2150" s="131"/>
      <c r="BC2150" s="223"/>
      <c r="BD2150" s="223"/>
      <c r="BE2150" s="223"/>
      <c r="BF2150" s="151"/>
      <c r="BG2150" s="151"/>
      <c r="BH2150" s="151"/>
      <c r="BI2150" s="151"/>
      <c r="BJ2150" s="151"/>
      <c r="BK2150" s="151"/>
      <c r="BL2150" s="151"/>
      <c r="BM2150" s="151"/>
      <c r="BN2150" s="208"/>
      <c r="BO2150" s="92"/>
      <c r="BP2150" s="92"/>
      <c r="BQ2150" s="92"/>
      <c r="BR2150" s="92"/>
      <c r="BS2150" s="92"/>
      <c r="BT2150" s="92"/>
      <c r="BU2150" s="208"/>
      <c r="BV2150" s="315"/>
    </row>
    <row r="2151" spans="6:74"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315"/>
      <c r="AU2151" s="208"/>
      <c r="AV2151" s="92"/>
      <c r="AW2151" s="92"/>
      <c r="AX2151" s="315"/>
      <c r="AY2151" s="215"/>
      <c r="AZ2151" s="131"/>
      <c r="BA2151" s="131"/>
      <c r="BB2151" s="131"/>
      <c r="BC2151" s="223"/>
      <c r="BD2151" s="223"/>
      <c r="BE2151" s="223"/>
      <c r="BF2151" s="151"/>
      <c r="BG2151" s="151"/>
      <c r="BH2151" s="151"/>
      <c r="BI2151" s="151"/>
      <c r="BJ2151" s="151"/>
      <c r="BK2151" s="151"/>
      <c r="BL2151" s="151"/>
      <c r="BM2151" s="151"/>
      <c r="BN2151" s="208"/>
      <c r="BO2151" s="92"/>
      <c r="BP2151" s="92"/>
      <c r="BQ2151" s="92"/>
      <c r="BR2151" s="92"/>
      <c r="BS2151" s="92"/>
      <c r="BT2151" s="92"/>
      <c r="BU2151" s="208"/>
      <c r="BV2151" s="315"/>
    </row>
    <row r="2152" spans="6:74"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315"/>
      <c r="AU2152" s="208"/>
      <c r="AV2152" s="92"/>
      <c r="AW2152" s="92"/>
      <c r="AX2152" s="315"/>
      <c r="AY2152" s="215"/>
      <c r="AZ2152" s="131"/>
      <c r="BA2152" s="131"/>
      <c r="BB2152" s="131"/>
      <c r="BC2152" s="223"/>
      <c r="BD2152" s="223"/>
      <c r="BE2152" s="223"/>
      <c r="BF2152" s="151"/>
      <c r="BG2152" s="151"/>
      <c r="BH2152" s="151"/>
      <c r="BI2152" s="151"/>
      <c r="BJ2152" s="151"/>
      <c r="BK2152" s="151"/>
      <c r="BL2152" s="151"/>
      <c r="BM2152" s="151"/>
      <c r="BN2152" s="208"/>
      <c r="BO2152" s="92"/>
      <c r="BP2152" s="92"/>
      <c r="BQ2152" s="92"/>
      <c r="BR2152" s="92"/>
      <c r="BS2152" s="92"/>
      <c r="BT2152" s="92"/>
      <c r="BU2152" s="208"/>
      <c r="BV2152" s="315"/>
    </row>
    <row r="2153" spans="6:74"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315"/>
      <c r="AU2153" s="208"/>
      <c r="AV2153" s="92"/>
      <c r="AW2153" s="92"/>
      <c r="AX2153" s="315"/>
      <c r="AY2153" s="215"/>
      <c r="AZ2153" s="131"/>
      <c r="BA2153" s="131"/>
      <c r="BB2153" s="131"/>
      <c r="BC2153" s="223"/>
      <c r="BD2153" s="223"/>
      <c r="BE2153" s="223"/>
      <c r="BF2153" s="151"/>
      <c r="BG2153" s="151"/>
      <c r="BH2153" s="151"/>
      <c r="BI2153" s="151"/>
      <c r="BJ2153" s="151"/>
      <c r="BK2153" s="151"/>
      <c r="BL2153" s="151"/>
      <c r="BM2153" s="151"/>
      <c r="BN2153" s="208"/>
      <c r="BO2153" s="92"/>
      <c r="BP2153" s="92"/>
      <c r="BQ2153" s="92"/>
      <c r="BR2153" s="92"/>
      <c r="BS2153" s="92"/>
      <c r="BT2153" s="92"/>
      <c r="BU2153" s="208"/>
      <c r="BV2153" s="315"/>
    </row>
    <row r="2154" spans="6:74"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315"/>
      <c r="AU2154" s="208"/>
      <c r="AV2154" s="92"/>
      <c r="AW2154" s="92"/>
      <c r="AX2154" s="315"/>
      <c r="AY2154" s="215"/>
      <c r="AZ2154" s="131"/>
      <c r="BA2154" s="131"/>
      <c r="BB2154" s="131"/>
      <c r="BC2154" s="223"/>
      <c r="BD2154" s="223"/>
      <c r="BE2154" s="223"/>
      <c r="BF2154" s="151"/>
      <c r="BG2154" s="151"/>
      <c r="BH2154" s="151"/>
      <c r="BI2154" s="151"/>
      <c r="BJ2154" s="151"/>
      <c r="BK2154" s="151"/>
      <c r="BL2154" s="151"/>
      <c r="BM2154" s="151"/>
      <c r="BN2154" s="208"/>
      <c r="BO2154" s="92"/>
      <c r="BP2154" s="92"/>
      <c r="BQ2154" s="92"/>
      <c r="BR2154" s="92"/>
      <c r="BS2154" s="92"/>
      <c r="BT2154" s="92"/>
      <c r="BU2154" s="208"/>
      <c r="BV2154" s="315"/>
    </row>
    <row r="2155" spans="6:74"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315"/>
      <c r="AU2155" s="208"/>
      <c r="AV2155" s="92"/>
      <c r="AW2155" s="92"/>
      <c r="AX2155" s="315"/>
      <c r="AY2155" s="215"/>
      <c r="AZ2155" s="131"/>
      <c r="BA2155" s="131"/>
      <c r="BB2155" s="131"/>
      <c r="BC2155" s="223"/>
      <c r="BD2155" s="223"/>
      <c r="BE2155" s="223"/>
      <c r="BF2155" s="151"/>
      <c r="BG2155" s="151"/>
      <c r="BH2155" s="151"/>
      <c r="BI2155" s="151"/>
      <c r="BJ2155" s="151"/>
      <c r="BK2155" s="151"/>
      <c r="BL2155" s="151"/>
      <c r="BM2155" s="151"/>
      <c r="BN2155" s="208"/>
      <c r="BO2155" s="92"/>
      <c r="BP2155" s="92"/>
      <c r="BQ2155" s="92"/>
      <c r="BR2155" s="92"/>
      <c r="BS2155" s="92"/>
      <c r="BT2155" s="92"/>
      <c r="BU2155" s="208"/>
      <c r="BV2155" s="315"/>
    </row>
    <row r="2156" spans="6:74"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315"/>
      <c r="AU2156" s="208"/>
      <c r="AV2156" s="92"/>
      <c r="AW2156" s="92"/>
      <c r="AX2156" s="315"/>
      <c r="AY2156" s="215"/>
      <c r="AZ2156" s="131"/>
      <c r="BA2156" s="131"/>
      <c r="BB2156" s="131"/>
      <c r="BC2156" s="223"/>
      <c r="BD2156" s="223"/>
      <c r="BE2156" s="223"/>
      <c r="BF2156" s="151"/>
      <c r="BG2156" s="151"/>
      <c r="BH2156" s="151"/>
      <c r="BI2156" s="151"/>
      <c r="BJ2156" s="151"/>
      <c r="BK2156" s="151"/>
      <c r="BL2156" s="151"/>
      <c r="BM2156" s="151"/>
      <c r="BN2156" s="208"/>
      <c r="BO2156" s="92"/>
      <c r="BP2156" s="92"/>
      <c r="BQ2156" s="92"/>
      <c r="BR2156" s="92"/>
      <c r="BS2156" s="92"/>
      <c r="BT2156" s="92"/>
      <c r="BU2156" s="208"/>
      <c r="BV2156" s="315"/>
    </row>
    <row r="2157" spans="6:74"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315"/>
      <c r="AU2157" s="208"/>
      <c r="AV2157" s="92"/>
      <c r="AW2157" s="92"/>
      <c r="AX2157" s="315"/>
      <c r="AY2157" s="215"/>
      <c r="AZ2157" s="131"/>
      <c r="BA2157" s="131"/>
      <c r="BB2157" s="131"/>
      <c r="BC2157" s="223"/>
      <c r="BD2157" s="223"/>
      <c r="BE2157" s="223"/>
      <c r="BF2157" s="151"/>
      <c r="BG2157" s="151"/>
      <c r="BH2157" s="151"/>
      <c r="BI2157" s="151"/>
      <c r="BJ2157" s="151"/>
      <c r="BK2157" s="151"/>
      <c r="BL2157" s="151"/>
      <c r="BM2157" s="151"/>
      <c r="BN2157" s="208"/>
      <c r="BO2157" s="92"/>
      <c r="BP2157" s="92"/>
      <c r="BQ2157" s="92"/>
      <c r="BR2157" s="92"/>
      <c r="BS2157" s="92"/>
      <c r="BT2157" s="92"/>
      <c r="BU2157" s="208"/>
      <c r="BV2157" s="315"/>
    </row>
    <row r="2158" spans="6:74"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315"/>
      <c r="AU2158" s="208"/>
      <c r="AV2158" s="92"/>
      <c r="AW2158" s="92"/>
      <c r="AX2158" s="315"/>
      <c r="AY2158" s="215"/>
      <c r="AZ2158" s="131"/>
      <c r="BA2158" s="131"/>
      <c r="BB2158" s="131"/>
      <c r="BC2158" s="223"/>
      <c r="BD2158" s="223"/>
      <c r="BE2158" s="223"/>
      <c r="BF2158" s="151"/>
      <c r="BG2158" s="151"/>
      <c r="BH2158" s="151"/>
      <c r="BI2158" s="151"/>
      <c r="BJ2158" s="151"/>
      <c r="BK2158" s="151"/>
      <c r="BL2158" s="151"/>
      <c r="BM2158" s="151"/>
      <c r="BN2158" s="208"/>
      <c r="BO2158" s="92"/>
      <c r="BP2158" s="92"/>
      <c r="BQ2158" s="92"/>
      <c r="BR2158" s="92"/>
      <c r="BS2158" s="92"/>
      <c r="BT2158" s="92"/>
      <c r="BU2158" s="208"/>
      <c r="BV2158" s="315"/>
    </row>
    <row r="2159" spans="6:74"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315"/>
      <c r="AU2159" s="208"/>
      <c r="AV2159" s="92"/>
      <c r="AW2159" s="92"/>
      <c r="AX2159" s="315"/>
      <c r="AY2159" s="215"/>
      <c r="AZ2159" s="131"/>
      <c r="BA2159" s="131"/>
      <c r="BB2159" s="131"/>
      <c r="BC2159" s="223"/>
      <c r="BD2159" s="223"/>
      <c r="BE2159" s="223"/>
      <c r="BF2159" s="151"/>
      <c r="BG2159" s="151"/>
      <c r="BH2159" s="151"/>
      <c r="BI2159" s="151"/>
      <c r="BJ2159" s="151"/>
      <c r="BK2159" s="151"/>
      <c r="BL2159" s="151"/>
      <c r="BM2159" s="151"/>
      <c r="BN2159" s="208"/>
      <c r="BO2159" s="92"/>
      <c r="BP2159" s="92"/>
      <c r="BQ2159" s="92"/>
      <c r="BR2159" s="92"/>
      <c r="BS2159" s="92"/>
      <c r="BT2159" s="92"/>
      <c r="BU2159" s="208"/>
      <c r="BV2159" s="315"/>
    </row>
    <row r="2160" spans="6:74"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315"/>
      <c r="AU2160" s="208"/>
      <c r="AV2160" s="92"/>
      <c r="AW2160" s="92"/>
      <c r="AX2160" s="315"/>
      <c r="AY2160" s="215"/>
      <c r="AZ2160" s="131"/>
      <c r="BA2160" s="131"/>
      <c r="BB2160" s="131"/>
      <c r="BC2160" s="223"/>
      <c r="BD2160" s="223"/>
      <c r="BE2160" s="223"/>
      <c r="BF2160" s="151"/>
      <c r="BG2160" s="151"/>
      <c r="BH2160" s="151"/>
      <c r="BI2160" s="151"/>
      <c r="BJ2160" s="151"/>
      <c r="BK2160" s="151"/>
      <c r="BL2160" s="151"/>
      <c r="BM2160" s="151"/>
      <c r="BN2160" s="208"/>
      <c r="BO2160" s="92"/>
      <c r="BP2160" s="92"/>
      <c r="BQ2160" s="92"/>
      <c r="BR2160" s="92"/>
      <c r="BS2160" s="92"/>
      <c r="BT2160" s="92"/>
      <c r="BU2160" s="208"/>
      <c r="BV2160" s="315"/>
    </row>
    <row r="2161" spans="6:74"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315"/>
      <c r="AU2161" s="208"/>
      <c r="AV2161" s="92"/>
      <c r="AW2161" s="92"/>
      <c r="AX2161" s="315"/>
      <c r="AY2161" s="215"/>
      <c r="AZ2161" s="131"/>
      <c r="BA2161" s="131"/>
      <c r="BB2161" s="131"/>
      <c r="BC2161" s="223"/>
      <c r="BD2161" s="223"/>
      <c r="BE2161" s="223"/>
      <c r="BF2161" s="151"/>
      <c r="BG2161" s="151"/>
      <c r="BH2161" s="151"/>
      <c r="BI2161" s="151"/>
      <c r="BJ2161" s="151"/>
      <c r="BK2161" s="151"/>
      <c r="BL2161" s="151"/>
      <c r="BM2161" s="151"/>
      <c r="BN2161" s="208"/>
      <c r="BO2161" s="92"/>
      <c r="BP2161" s="92"/>
      <c r="BQ2161" s="92"/>
      <c r="BR2161" s="92"/>
      <c r="BS2161" s="92"/>
      <c r="BT2161" s="92"/>
      <c r="BU2161" s="208"/>
      <c r="BV2161" s="315"/>
    </row>
    <row r="2162" spans="6:74"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315"/>
      <c r="AU2162" s="208"/>
      <c r="AV2162" s="92"/>
      <c r="AW2162" s="92"/>
      <c r="AX2162" s="315"/>
      <c r="AY2162" s="215"/>
      <c r="AZ2162" s="131"/>
      <c r="BA2162" s="131"/>
      <c r="BB2162" s="131"/>
      <c r="BC2162" s="223"/>
      <c r="BD2162" s="223"/>
      <c r="BE2162" s="223"/>
      <c r="BF2162" s="151"/>
      <c r="BG2162" s="151"/>
      <c r="BH2162" s="151"/>
      <c r="BI2162" s="151"/>
      <c r="BJ2162" s="151"/>
      <c r="BK2162" s="151"/>
      <c r="BL2162" s="151"/>
      <c r="BM2162" s="151"/>
      <c r="BN2162" s="208"/>
      <c r="BO2162" s="92"/>
      <c r="BP2162" s="92"/>
      <c r="BQ2162" s="92"/>
      <c r="BR2162" s="92"/>
      <c r="BS2162" s="92"/>
      <c r="BT2162" s="92"/>
      <c r="BU2162" s="208"/>
      <c r="BV2162" s="315"/>
    </row>
    <row r="2163" spans="6:74"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315"/>
      <c r="AU2163" s="208"/>
      <c r="AV2163" s="92"/>
      <c r="AW2163" s="92"/>
      <c r="AX2163" s="315"/>
      <c r="AY2163" s="215"/>
      <c r="AZ2163" s="131"/>
      <c r="BA2163" s="131"/>
      <c r="BB2163" s="131"/>
      <c r="BC2163" s="223"/>
      <c r="BD2163" s="223"/>
      <c r="BE2163" s="223"/>
      <c r="BF2163" s="151"/>
      <c r="BG2163" s="151"/>
      <c r="BH2163" s="151"/>
      <c r="BI2163" s="151"/>
      <c r="BJ2163" s="151"/>
      <c r="BK2163" s="151"/>
      <c r="BL2163" s="151"/>
      <c r="BM2163" s="151"/>
      <c r="BN2163" s="208"/>
      <c r="BO2163" s="92"/>
      <c r="BP2163" s="92"/>
      <c r="BQ2163" s="92"/>
      <c r="BR2163" s="92"/>
      <c r="BS2163" s="92"/>
      <c r="BT2163" s="92"/>
      <c r="BU2163" s="208"/>
      <c r="BV2163" s="315"/>
    </row>
    <row r="2164" spans="6:74"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315"/>
      <c r="AU2164" s="208"/>
      <c r="AV2164" s="92"/>
      <c r="AW2164" s="92"/>
      <c r="AX2164" s="315"/>
      <c r="AY2164" s="215"/>
      <c r="AZ2164" s="131"/>
      <c r="BA2164" s="131"/>
      <c r="BB2164" s="131"/>
      <c r="BC2164" s="223"/>
      <c r="BD2164" s="223"/>
      <c r="BE2164" s="223"/>
      <c r="BF2164" s="151"/>
      <c r="BG2164" s="151"/>
      <c r="BH2164" s="151"/>
      <c r="BI2164" s="151"/>
      <c r="BJ2164" s="151"/>
      <c r="BK2164" s="151"/>
      <c r="BL2164" s="151"/>
      <c r="BM2164" s="151"/>
      <c r="BN2164" s="208"/>
      <c r="BO2164" s="92"/>
      <c r="BP2164" s="92"/>
      <c r="BQ2164" s="92"/>
      <c r="BR2164" s="92"/>
      <c r="BS2164" s="92"/>
      <c r="BT2164" s="92"/>
      <c r="BU2164" s="208"/>
      <c r="BV2164" s="315"/>
    </row>
    <row r="2165" spans="6:74"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315"/>
      <c r="AU2165" s="208"/>
      <c r="AV2165" s="92"/>
      <c r="AW2165" s="92"/>
      <c r="AX2165" s="315"/>
      <c r="AY2165" s="215"/>
      <c r="AZ2165" s="131"/>
      <c r="BA2165" s="131"/>
      <c r="BB2165" s="131"/>
      <c r="BC2165" s="223"/>
      <c r="BD2165" s="223"/>
      <c r="BE2165" s="223"/>
      <c r="BF2165" s="151"/>
      <c r="BG2165" s="151"/>
      <c r="BH2165" s="151"/>
      <c r="BI2165" s="151"/>
      <c r="BJ2165" s="151"/>
      <c r="BK2165" s="151"/>
      <c r="BL2165" s="151"/>
      <c r="BM2165" s="151"/>
      <c r="BN2165" s="208"/>
      <c r="BO2165" s="92"/>
      <c r="BP2165" s="92"/>
      <c r="BQ2165" s="92"/>
      <c r="BR2165" s="92"/>
      <c r="BS2165" s="92"/>
      <c r="BT2165" s="92"/>
      <c r="BU2165" s="208"/>
      <c r="BV2165" s="315"/>
    </row>
    <row r="2166" spans="6:74"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315"/>
      <c r="AU2166" s="208"/>
      <c r="AV2166" s="92"/>
      <c r="AW2166" s="92"/>
      <c r="AX2166" s="315"/>
      <c r="AY2166" s="215"/>
      <c r="AZ2166" s="131"/>
      <c r="BA2166" s="131"/>
      <c r="BB2166" s="131"/>
      <c r="BC2166" s="223"/>
      <c r="BD2166" s="223"/>
      <c r="BE2166" s="223"/>
      <c r="BF2166" s="151"/>
      <c r="BG2166" s="151"/>
      <c r="BH2166" s="151"/>
      <c r="BI2166" s="151"/>
      <c r="BJ2166" s="151"/>
      <c r="BK2166" s="151"/>
      <c r="BL2166" s="151"/>
      <c r="BM2166" s="151"/>
      <c r="BN2166" s="208"/>
      <c r="BO2166" s="92"/>
      <c r="BP2166" s="92"/>
      <c r="BQ2166" s="92"/>
      <c r="BR2166" s="92"/>
      <c r="BS2166" s="92"/>
      <c r="BT2166" s="92"/>
      <c r="BU2166" s="208"/>
      <c r="BV2166" s="315"/>
    </row>
    <row r="2167" spans="6:74"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315"/>
      <c r="AU2167" s="208"/>
      <c r="AV2167" s="92"/>
      <c r="AW2167" s="92"/>
      <c r="AX2167" s="315"/>
      <c r="AY2167" s="215"/>
      <c r="AZ2167" s="131"/>
      <c r="BA2167" s="131"/>
      <c r="BB2167" s="131"/>
      <c r="BC2167" s="223"/>
      <c r="BD2167" s="223"/>
      <c r="BE2167" s="223"/>
      <c r="BF2167" s="151"/>
      <c r="BG2167" s="151"/>
      <c r="BH2167" s="151"/>
      <c r="BI2167" s="151"/>
      <c r="BJ2167" s="151"/>
      <c r="BK2167" s="151"/>
      <c r="BL2167" s="151"/>
      <c r="BM2167" s="151"/>
      <c r="BN2167" s="208"/>
      <c r="BO2167" s="92"/>
      <c r="BP2167" s="92"/>
      <c r="BQ2167" s="92"/>
      <c r="BR2167" s="92"/>
      <c r="BS2167" s="92"/>
      <c r="BT2167" s="92"/>
      <c r="BU2167" s="208"/>
      <c r="BV2167" s="315"/>
    </row>
    <row r="2168" spans="6:74"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315"/>
      <c r="AU2168" s="208"/>
      <c r="AV2168" s="92"/>
      <c r="AW2168" s="92"/>
      <c r="AX2168" s="315"/>
      <c r="AY2168" s="215"/>
      <c r="AZ2168" s="131"/>
      <c r="BA2168" s="131"/>
      <c r="BB2168" s="131"/>
      <c r="BC2168" s="223"/>
      <c r="BD2168" s="223"/>
      <c r="BE2168" s="223"/>
      <c r="BF2168" s="151"/>
      <c r="BG2168" s="151"/>
      <c r="BH2168" s="151"/>
      <c r="BI2168" s="151"/>
      <c r="BJ2168" s="151"/>
      <c r="BK2168" s="151"/>
      <c r="BL2168" s="151"/>
      <c r="BM2168" s="151"/>
      <c r="BN2168" s="208"/>
      <c r="BO2168" s="92"/>
      <c r="BP2168" s="92"/>
      <c r="BQ2168" s="92"/>
      <c r="BR2168" s="92"/>
      <c r="BS2168" s="92"/>
      <c r="BT2168" s="92"/>
      <c r="BU2168" s="208"/>
      <c r="BV2168" s="315"/>
    </row>
    <row r="2169" spans="6:74"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315"/>
      <c r="AU2169" s="208"/>
      <c r="AV2169" s="92"/>
      <c r="AW2169" s="92"/>
      <c r="AX2169" s="315"/>
      <c r="AY2169" s="215"/>
      <c r="AZ2169" s="131"/>
      <c r="BA2169" s="131"/>
      <c r="BB2169" s="131"/>
      <c r="BC2169" s="223"/>
      <c r="BD2169" s="223"/>
      <c r="BE2169" s="223"/>
      <c r="BF2169" s="151"/>
      <c r="BG2169" s="151"/>
      <c r="BH2169" s="151"/>
      <c r="BI2169" s="151"/>
      <c r="BJ2169" s="151"/>
      <c r="BK2169" s="151"/>
      <c r="BL2169" s="151"/>
      <c r="BM2169" s="151"/>
      <c r="BN2169" s="208"/>
      <c r="BO2169" s="92"/>
      <c r="BP2169" s="92"/>
      <c r="BQ2169" s="92"/>
      <c r="BR2169" s="92"/>
      <c r="BS2169" s="92"/>
      <c r="BT2169" s="92"/>
      <c r="BU2169" s="208"/>
      <c r="BV2169" s="315"/>
    </row>
    <row r="2170" spans="6:74"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315"/>
      <c r="AU2170" s="208"/>
      <c r="AV2170" s="92"/>
      <c r="AW2170" s="92"/>
      <c r="AX2170" s="315"/>
      <c r="AY2170" s="215"/>
      <c r="AZ2170" s="131"/>
      <c r="BA2170" s="131"/>
      <c r="BB2170" s="131"/>
      <c r="BC2170" s="223"/>
      <c r="BD2170" s="223"/>
      <c r="BE2170" s="223"/>
      <c r="BF2170" s="151"/>
      <c r="BG2170" s="151"/>
      <c r="BH2170" s="151"/>
      <c r="BI2170" s="151"/>
      <c r="BJ2170" s="151"/>
      <c r="BK2170" s="151"/>
      <c r="BL2170" s="151"/>
      <c r="BM2170" s="151"/>
      <c r="BN2170" s="208"/>
      <c r="BO2170" s="92"/>
      <c r="BP2170" s="92"/>
      <c r="BQ2170" s="92"/>
      <c r="BR2170" s="92"/>
      <c r="BS2170" s="92"/>
      <c r="BT2170" s="92"/>
      <c r="BU2170" s="208"/>
      <c r="BV2170" s="315"/>
    </row>
    <row r="2171" spans="6:74"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315"/>
      <c r="AU2171" s="208"/>
      <c r="AV2171" s="92"/>
      <c r="AW2171" s="92"/>
      <c r="AX2171" s="315"/>
      <c r="AY2171" s="215"/>
      <c r="AZ2171" s="131"/>
      <c r="BA2171" s="131"/>
      <c r="BB2171" s="131"/>
      <c r="BC2171" s="223"/>
      <c r="BD2171" s="223"/>
      <c r="BE2171" s="223"/>
      <c r="BF2171" s="151"/>
      <c r="BG2171" s="151"/>
      <c r="BH2171" s="151"/>
      <c r="BI2171" s="151"/>
      <c r="BJ2171" s="151"/>
      <c r="BK2171" s="151"/>
      <c r="BL2171" s="151"/>
      <c r="BM2171" s="151"/>
      <c r="BN2171" s="208"/>
      <c r="BO2171" s="92"/>
      <c r="BP2171" s="92"/>
      <c r="BQ2171" s="92"/>
      <c r="BR2171" s="92"/>
      <c r="BS2171" s="92"/>
      <c r="BT2171" s="92"/>
      <c r="BU2171" s="208"/>
      <c r="BV2171" s="315"/>
    </row>
    <row r="2172" spans="6:74"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315"/>
      <c r="AU2172" s="208"/>
      <c r="AV2172" s="92"/>
      <c r="AW2172" s="92"/>
      <c r="AX2172" s="315"/>
      <c r="AY2172" s="215"/>
      <c r="AZ2172" s="131"/>
      <c r="BA2172" s="131"/>
      <c r="BB2172" s="131"/>
      <c r="BC2172" s="223"/>
      <c r="BD2172" s="223"/>
      <c r="BE2172" s="223"/>
      <c r="BF2172" s="151"/>
      <c r="BG2172" s="151"/>
      <c r="BH2172" s="151"/>
      <c r="BI2172" s="151"/>
      <c r="BJ2172" s="151"/>
      <c r="BK2172" s="151"/>
      <c r="BL2172" s="151"/>
      <c r="BM2172" s="151"/>
      <c r="BN2172" s="208"/>
      <c r="BO2172" s="92"/>
      <c r="BP2172" s="92"/>
      <c r="BQ2172" s="92"/>
      <c r="BR2172" s="92"/>
      <c r="BS2172" s="92"/>
      <c r="BT2172" s="92"/>
      <c r="BU2172" s="208"/>
      <c r="BV2172" s="315"/>
    </row>
    <row r="2173" spans="6:74"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315"/>
      <c r="AU2173" s="208"/>
      <c r="AV2173" s="92"/>
      <c r="AW2173" s="92"/>
      <c r="AX2173" s="315"/>
      <c r="AY2173" s="215"/>
      <c r="AZ2173" s="131"/>
      <c r="BA2173" s="131"/>
      <c r="BB2173" s="131"/>
      <c r="BC2173" s="223"/>
      <c r="BD2173" s="223"/>
      <c r="BE2173" s="223"/>
      <c r="BF2173" s="151"/>
      <c r="BG2173" s="151"/>
      <c r="BH2173" s="151"/>
      <c r="BI2173" s="151"/>
      <c r="BJ2173" s="151"/>
      <c r="BK2173" s="151"/>
      <c r="BL2173" s="151"/>
      <c r="BM2173" s="151"/>
      <c r="BN2173" s="208"/>
      <c r="BO2173" s="92"/>
      <c r="BP2173" s="92"/>
      <c r="BQ2173" s="92"/>
      <c r="BR2173" s="92"/>
      <c r="BS2173" s="92"/>
      <c r="BT2173" s="92"/>
      <c r="BU2173" s="208"/>
      <c r="BV2173" s="315"/>
    </row>
    <row r="2174" spans="6:74"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315"/>
      <c r="AU2174" s="208"/>
      <c r="AV2174" s="92"/>
      <c r="AW2174" s="92"/>
      <c r="AX2174" s="315"/>
      <c r="AY2174" s="215"/>
      <c r="AZ2174" s="131"/>
      <c r="BA2174" s="131"/>
      <c r="BB2174" s="131"/>
      <c r="BC2174" s="223"/>
      <c r="BD2174" s="223"/>
      <c r="BE2174" s="223"/>
      <c r="BF2174" s="151"/>
      <c r="BG2174" s="151"/>
      <c r="BH2174" s="151"/>
      <c r="BI2174" s="151"/>
      <c r="BJ2174" s="151"/>
      <c r="BK2174" s="151"/>
      <c r="BL2174" s="151"/>
      <c r="BM2174" s="151"/>
      <c r="BN2174" s="208"/>
      <c r="BO2174" s="92"/>
      <c r="BP2174" s="92"/>
      <c r="BQ2174" s="92"/>
      <c r="BR2174" s="92"/>
      <c r="BS2174" s="92"/>
      <c r="BT2174" s="92"/>
      <c r="BU2174" s="208"/>
      <c r="BV2174" s="315"/>
    </row>
    <row r="2175" spans="6:74"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315"/>
      <c r="AU2175" s="208"/>
      <c r="AV2175" s="92"/>
      <c r="AW2175" s="92"/>
      <c r="AX2175" s="315"/>
      <c r="AY2175" s="215"/>
      <c r="AZ2175" s="131"/>
      <c r="BA2175" s="131"/>
      <c r="BB2175" s="131"/>
      <c r="BC2175" s="223"/>
      <c r="BD2175" s="223"/>
      <c r="BE2175" s="223"/>
      <c r="BF2175" s="151"/>
      <c r="BG2175" s="151"/>
      <c r="BH2175" s="151"/>
      <c r="BI2175" s="151"/>
      <c r="BJ2175" s="151"/>
      <c r="BK2175" s="151"/>
      <c r="BL2175" s="151"/>
      <c r="BM2175" s="151"/>
      <c r="BN2175" s="208"/>
      <c r="BO2175" s="92"/>
      <c r="BP2175" s="92"/>
      <c r="BQ2175" s="92"/>
      <c r="BR2175" s="92"/>
      <c r="BS2175" s="92"/>
      <c r="BT2175" s="92"/>
      <c r="BU2175" s="208"/>
      <c r="BV2175" s="315"/>
    </row>
    <row r="2176" spans="6:74"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315"/>
      <c r="AU2176" s="208"/>
      <c r="AV2176" s="92"/>
      <c r="AW2176" s="92"/>
      <c r="AX2176" s="315"/>
      <c r="AY2176" s="215"/>
      <c r="AZ2176" s="131"/>
      <c r="BA2176" s="131"/>
      <c r="BB2176" s="131"/>
      <c r="BC2176" s="223"/>
      <c r="BD2176" s="223"/>
      <c r="BE2176" s="223"/>
      <c r="BF2176" s="151"/>
      <c r="BG2176" s="151"/>
      <c r="BH2176" s="151"/>
      <c r="BI2176" s="151"/>
      <c r="BJ2176" s="151"/>
      <c r="BK2176" s="151"/>
      <c r="BL2176" s="151"/>
      <c r="BM2176" s="151"/>
      <c r="BN2176" s="208"/>
      <c r="BO2176" s="92"/>
      <c r="BP2176" s="92"/>
      <c r="BQ2176" s="92"/>
      <c r="BR2176" s="92"/>
      <c r="BS2176" s="92"/>
      <c r="BT2176" s="92"/>
      <c r="BU2176" s="208"/>
      <c r="BV2176" s="315"/>
    </row>
    <row r="2177" spans="6:74"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315"/>
      <c r="AU2177" s="208"/>
      <c r="AV2177" s="92"/>
      <c r="AW2177" s="92"/>
      <c r="AX2177" s="315"/>
      <c r="AY2177" s="215"/>
      <c r="AZ2177" s="131"/>
      <c r="BA2177" s="131"/>
      <c r="BB2177" s="131"/>
      <c r="BC2177" s="223"/>
      <c r="BD2177" s="223"/>
      <c r="BE2177" s="223"/>
      <c r="BF2177" s="151"/>
      <c r="BG2177" s="151"/>
      <c r="BH2177" s="151"/>
      <c r="BI2177" s="151"/>
      <c r="BJ2177" s="151"/>
      <c r="BK2177" s="151"/>
      <c r="BL2177" s="151"/>
      <c r="BM2177" s="151"/>
      <c r="BN2177" s="208"/>
      <c r="BO2177" s="92"/>
      <c r="BP2177" s="92"/>
      <c r="BQ2177" s="92"/>
      <c r="BR2177" s="92"/>
      <c r="BS2177" s="92"/>
      <c r="BT2177" s="92"/>
      <c r="BU2177" s="208"/>
      <c r="BV2177" s="315"/>
    </row>
    <row r="2178" spans="6:74"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315"/>
      <c r="AU2178" s="208"/>
      <c r="AV2178" s="92"/>
      <c r="AW2178" s="92"/>
      <c r="AX2178" s="315"/>
      <c r="AY2178" s="215"/>
      <c r="AZ2178" s="131"/>
      <c r="BA2178" s="131"/>
      <c r="BB2178" s="131"/>
      <c r="BC2178" s="223"/>
      <c r="BD2178" s="223"/>
      <c r="BE2178" s="223"/>
      <c r="BF2178" s="151"/>
      <c r="BG2178" s="151"/>
      <c r="BH2178" s="151"/>
      <c r="BI2178" s="151"/>
      <c r="BJ2178" s="151"/>
      <c r="BK2178" s="151"/>
      <c r="BL2178" s="151"/>
      <c r="BM2178" s="151"/>
      <c r="BN2178" s="208"/>
      <c r="BO2178" s="92"/>
      <c r="BP2178" s="92"/>
      <c r="BQ2178" s="92"/>
      <c r="BR2178" s="92"/>
      <c r="BS2178" s="92"/>
      <c r="BT2178" s="92"/>
      <c r="BU2178" s="208"/>
      <c r="BV2178" s="315"/>
    </row>
    <row r="2179" spans="6:74"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315"/>
      <c r="AU2179" s="208"/>
      <c r="AV2179" s="92"/>
      <c r="AW2179" s="92"/>
      <c r="AX2179" s="315"/>
      <c r="AY2179" s="215"/>
      <c r="AZ2179" s="131"/>
      <c r="BA2179" s="131"/>
      <c r="BB2179" s="131"/>
      <c r="BC2179" s="223"/>
      <c r="BD2179" s="223"/>
      <c r="BE2179" s="223"/>
      <c r="BF2179" s="151"/>
      <c r="BG2179" s="151"/>
      <c r="BH2179" s="151"/>
      <c r="BI2179" s="151"/>
      <c r="BJ2179" s="151"/>
      <c r="BK2179" s="151"/>
      <c r="BL2179" s="151"/>
      <c r="BM2179" s="151"/>
      <c r="BN2179" s="208"/>
      <c r="BO2179" s="92"/>
      <c r="BP2179" s="92"/>
      <c r="BQ2179" s="92"/>
      <c r="BR2179" s="92"/>
      <c r="BS2179" s="92"/>
      <c r="BT2179" s="92"/>
      <c r="BU2179" s="208"/>
      <c r="BV2179" s="315"/>
    </row>
    <row r="2180" spans="6:74"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315"/>
      <c r="AU2180" s="208"/>
      <c r="AV2180" s="92"/>
      <c r="AW2180" s="92"/>
      <c r="AX2180" s="315"/>
      <c r="AY2180" s="215"/>
      <c r="AZ2180" s="131"/>
      <c r="BA2180" s="131"/>
      <c r="BB2180" s="131"/>
      <c r="BC2180" s="223"/>
      <c r="BD2180" s="223"/>
      <c r="BE2180" s="223"/>
      <c r="BF2180" s="151"/>
      <c r="BG2180" s="151"/>
      <c r="BH2180" s="151"/>
      <c r="BI2180" s="151"/>
      <c r="BJ2180" s="151"/>
      <c r="BK2180" s="151"/>
      <c r="BL2180" s="151"/>
      <c r="BM2180" s="151"/>
      <c r="BN2180" s="208"/>
      <c r="BO2180" s="92"/>
      <c r="BP2180" s="92"/>
      <c r="BQ2180" s="92"/>
      <c r="BR2180" s="92"/>
      <c r="BS2180" s="92"/>
      <c r="BT2180" s="92"/>
      <c r="BU2180" s="208"/>
      <c r="BV2180" s="315"/>
    </row>
    <row r="2181" spans="6:74"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315"/>
      <c r="AU2181" s="208"/>
      <c r="AV2181" s="92"/>
      <c r="AW2181" s="92"/>
      <c r="AX2181" s="315"/>
      <c r="AY2181" s="215"/>
      <c r="AZ2181" s="131"/>
      <c r="BA2181" s="131"/>
      <c r="BB2181" s="131"/>
      <c r="BC2181" s="223"/>
      <c r="BD2181" s="223"/>
      <c r="BE2181" s="223"/>
      <c r="BF2181" s="151"/>
      <c r="BG2181" s="151"/>
      <c r="BH2181" s="151"/>
      <c r="BI2181" s="151"/>
      <c r="BJ2181" s="151"/>
      <c r="BK2181" s="151"/>
      <c r="BL2181" s="151"/>
      <c r="BM2181" s="151"/>
      <c r="BN2181" s="208"/>
      <c r="BO2181" s="92"/>
      <c r="BP2181" s="92"/>
      <c r="BQ2181" s="92"/>
      <c r="BR2181" s="92"/>
      <c r="BS2181" s="92"/>
      <c r="BT2181" s="92"/>
      <c r="BU2181" s="208"/>
      <c r="BV2181" s="315"/>
    </row>
    <row r="2182" spans="6:74"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315"/>
      <c r="AU2182" s="208"/>
      <c r="AV2182" s="92"/>
      <c r="AW2182" s="92"/>
      <c r="AX2182" s="315"/>
      <c r="AY2182" s="215"/>
      <c r="AZ2182" s="131"/>
      <c r="BA2182" s="131"/>
      <c r="BB2182" s="131"/>
      <c r="BC2182" s="223"/>
      <c r="BD2182" s="223"/>
      <c r="BE2182" s="223"/>
      <c r="BF2182" s="151"/>
      <c r="BG2182" s="151"/>
      <c r="BH2182" s="151"/>
      <c r="BI2182" s="151"/>
      <c r="BJ2182" s="151"/>
      <c r="BK2182" s="151"/>
      <c r="BL2182" s="151"/>
      <c r="BM2182" s="151"/>
      <c r="BN2182" s="208"/>
      <c r="BO2182" s="92"/>
      <c r="BP2182" s="92"/>
      <c r="BQ2182" s="92"/>
      <c r="BR2182" s="92"/>
      <c r="BS2182" s="92"/>
      <c r="BT2182" s="92"/>
      <c r="BU2182" s="208"/>
      <c r="BV2182" s="315"/>
    </row>
    <row r="2183" spans="6:74"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315"/>
      <c r="AU2183" s="208"/>
      <c r="AV2183" s="92"/>
      <c r="AW2183" s="92"/>
      <c r="AX2183" s="315"/>
      <c r="AY2183" s="215"/>
      <c r="AZ2183" s="131"/>
      <c r="BA2183" s="131"/>
      <c r="BB2183" s="131"/>
      <c r="BC2183" s="223"/>
      <c r="BD2183" s="223"/>
      <c r="BE2183" s="223"/>
      <c r="BF2183" s="151"/>
      <c r="BG2183" s="151"/>
      <c r="BH2183" s="151"/>
      <c r="BI2183" s="151"/>
      <c r="BJ2183" s="151"/>
      <c r="BK2183" s="151"/>
      <c r="BL2183" s="151"/>
      <c r="BM2183" s="151"/>
      <c r="BN2183" s="208"/>
      <c r="BO2183" s="92"/>
      <c r="BP2183" s="92"/>
      <c r="BQ2183" s="92"/>
      <c r="BR2183" s="92"/>
      <c r="BS2183" s="92"/>
      <c r="BT2183" s="92"/>
      <c r="BU2183" s="208"/>
      <c r="BV2183" s="315"/>
    </row>
    <row r="2184" spans="6:74"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315"/>
      <c r="AU2184" s="208"/>
      <c r="AV2184" s="92"/>
      <c r="AW2184" s="92"/>
      <c r="AX2184" s="315"/>
      <c r="AY2184" s="215"/>
      <c r="AZ2184" s="131"/>
      <c r="BA2184" s="131"/>
      <c r="BB2184" s="131"/>
      <c r="BC2184" s="223"/>
      <c r="BD2184" s="223"/>
      <c r="BE2184" s="223"/>
      <c r="BF2184" s="151"/>
      <c r="BG2184" s="151"/>
      <c r="BH2184" s="151"/>
      <c r="BI2184" s="151"/>
      <c r="BJ2184" s="151"/>
      <c r="BK2184" s="151"/>
      <c r="BL2184" s="151"/>
      <c r="BM2184" s="151"/>
      <c r="BN2184" s="208"/>
      <c r="BO2184" s="92"/>
      <c r="BP2184" s="92"/>
      <c r="BQ2184" s="92"/>
      <c r="BR2184" s="92"/>
      <c r="BS2184" s="92"/>
      <c r="BT2184" s="92"/>
      <c r="BU2184" s="208"/>
      <c r="BV2184" s="315"/>
    </row>
    <row r="2185" spans="6:74"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315"/>
      <c r="AU2185" s="208"/>
      <c r="AV2185" s="92"/>
      <c r="AW2185" s="92"/>
      <c r="AX2185" s="315"/>
      <c r="AY2185" s="215"/>
      <c r="AZ2185" s="131"/>
      <c r="BA2185" s="131"/>
      <c r="BB2185" s="131"/>
      <c r="BC2185" s="223"/>
      <c r="BD2185" s="223"/>
      <c r="BE2185" s="223"/>
      <c r="BF2185" s="151"/>
      <c r="BG2185" s="151"/>
      <c r="BH2185" s="151"/>
      <c r="BI2185" s="151"/>
      <c r="BJ2185" s="151"/>
      <c r="BK2185" s="151"/>
      <c r="BL2185" s="151"/>
      <c r="BM2185" s="151"/>
      <c r="BN2185" s="208"/>
      <c r="BO2185" s="92"/>
      <c r="BP2185" s="92"/>
      <c r="BQ2185" s="92"/>
      <c r="BR2185" s="92"/>
      <c r="BS2185" s="92"/>
      <c r="BT2185" s="92"/>
      <c r="BU2185" s="208"/>
      <c r="BV2185" s="315"/>
    </row>
    <row r="2186" spans="6:74"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315"/>
      <c r="AU2186" s="208"/>
      <c r="AV2186" s="92"/>
      <c r="AW2186" s="92"/>
      <c r="AX2186" s="315"/>
      <c r="AY2186" s="215"/>
      <c r="AZ2186" s="131"/>
      <c r="BA2186" s="131"/>
      <c r="BB2186" s="131"/>
      <c r="BC2186" s="223"/>
      <c r="BD2186" s="223"/>
      <c r="BE2186" s="223"/>
      <c r="BF2186" s="151"/>
      <c r="BG2186" s="151"/>
      <c r="BH2186" s="151"/>
      <c r="BI2186" s="151"/>
      <c r="BJ2186" s="151"/>
      <c r="BK2186" s="151"/>
      <c r="BL2186" s="151"/>
      <c r="BM2186" s="151"/>
      <c r="BN2186" s="208"/>
      <c r="BO2186" s="92"/>
      <c r="BP2186" s="92"/>
      <c r="BQ2186" s="92"/>
      <c r="BR2186" s="92"/>
      <c r="BS2186" s="92"/>
      <c r="BT2186" s="92"/>
      <c r="BU2186" s="208"/>
      <c r="BV2186" s="315"/>
    </row>
    <row r="2187" spans="6:74"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315"/>
      <c r="AU2187" s="208"/>
      <c r="AV2187" s="92"/>
      <c r="AW2187" s="92"/>
      <c r="AX2187" s="315"/>
      <c r="AY2187" s="215"/>
      <c r="AZ2187" s="131"/>
      <c r="BA2187" s="131"/>
      <c r="BB2187" s="131"/>
      <c r="BC2187" s="223"/>
      <c r="BD2187" s="223"/>
      <c r="BE2187" s="223"/>
      <c r="BF2187" s="151"/>
      <c r="BG2187" s="151"/>
      <c r="BH2187" s="151"/>
      <c r="BI2187" s="151"/>
      <c r="BJ2187" s="151"/>
      <c r="BK2187" s="151"/>
      <c r="BL2187" s="151"/>
      <c r="BM2187" s="151"/>
      <c r="BN2187" s="208"/>
      <c r="BO2187" s="92"/>
      <c r="BP2187" s="92"/>
      <c r="BQ2187" s="92"/>
      <c r="BR2187" s="92"/>
      <c r="BS2187" s="92"/>
      <c r="BT2187" s="92"/>
      <c r="BU2187" s="208"/>
      <c r="BV2187" s="315"/>
    </row>
    <row r="2188" spans="6:74"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315"/>
      <c r="AU2188" s="208"/>
      <c r="AV2188" s="92"/>
      <c r="AW2188" s="92"/>
      <c r="AX2188" s="315"/>
      <c r="AY2188" s="215"/>
      <c r="AZ2188" s="131"/>
      <c r="BA2188" s="131"/>
      <c r="BB2188" s="131"/>
      <c r="BC2188" s="223"/>
      <c r="BD2188" s="223"/>
      <c r="BE2188" s="223"/>
      <c r="BF2188" s="151"/>
      <c r="BG2188" s="151"/>
      <c r="BH2188" s="151"/>
      <c r="BI2188" s="151"/>
      <c r="BJ2188" s="151"/>
      <c r="BK2188" s="151"/>
      <c r="BL2188" s="151"/>
      <c r="BM2188" s="151"/>
      <c r="BN2188" s="208"/>
      <c r="BO2188" s="92"/>
      <c r="BP2188" s="92"/>
      <c r="BQ2188" s="92"/>
      <c r="BR2188" s="92"/>
      <c r="BS2188" s="92"/>
      <c r="BT2188" s="92"/>
      <c r="BU2188" s="208"/>
      <c r="BV2188" s="315"/>
    </row>
    <row r="2189" spans="6:74"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315"/>
      <c r="AU2189" s="208"/>
      <c r="AV2189" s="92"/>
      <c r="AW2189" s="92"/>
      <c r="AX2189" s="315"/>
      <c r="AY2189" s="215"/>
      <c r="AZ2189" s="131"/>
      <c r="BA2189" s="131"/>
      <c r="BB2189" s="131"/>
      <c r="BC2189" s="223"/>
      <c r="BD2189" s="223"/>
      <c r="BE2189" s="223"/>
      <c r="BF2189" s="151"/>
      <c r="BG2189" s="151"/>
      <c r="BH2189" s="151"/>
      <c r="BI2189" s="151"/>
      <c r="BJ2189" s="151"/>
      <c r="BK2189" s="151"/>
      <c r="BL2189" s="151"/>
      <c r="BM2189" s="151"/>
      <c r="BN2189" s="208"/>
      <c r="BO2189" s="92"/>
      <c r="BP2189" s="92"/>
      <c r="BQ2189" s="92"/>
      <c r="BR2189" s="92"/>
      <c r="BS2189" s="92"/>
      <c r="BT2189" s="92"/>
      <c r="BU2189" s="208"/>
      <c r="BV2189" s="315"/>
    </row>
    <row r="2190" spans="6:74"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315"/>
      <c r="AU2190" s="208"/>
      <c r="AV2190" s="92"/>
      <c r="AW2190" s="92"/>
      <c r="AX2190" s="315"/>
      <c r="AY2190" s="215"/>
      <c r="AZ2190" s="131"/>
      <c r="BA2190" s="131"/>
      <c r="BB2190" s="131"/>
      <c r="BC2190" s="223"/>
      <c r="BD2190" s="223"/>
      <c r="BE2190" s="223"/>
      <c r="BF2190" s="151"/>
      <c r="BG2190" s="151"/>
      <c r="BH2190" s="151"/>
      <c r="BI2190" s="151"/>
      <c r="BJ2190" s="151"/>
      <c r="BK2190" s="151"/>
      <c r="BL2190" s="151"/>
      <c r="BM2190" s="151"/>
      <c r="BN2190" s="208"/>
      <c r="BO2190" s="92"/>
      <c r="BP2190" s="92"/>
      <c r="BQ2190" s="92"/>
      <c r="BR2190" s="92"/>
      <c r="BS2190" s="92"/>
      <c r="BT2190" s="92"/>
      <c r="BU2190" s="208"/>
      <c r="BV2190" s="315"/>
    </row>
    <row r="2191" spans="6:74"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315"/>
      <c r="AU2191" s="208"/>
      <c r="AV2191" s="92"/>
      <c r="AW2191" s="92"/>
      <c r="AX2191" s="315"/>
      <c r="AY2191" s="215"/>
      <c r="AZ2191" s="131"/>
      <c r="BA2191" s="131"/>
      <c r="BB2191" s="131"/>
      <c r="BC2191" s="223"/>
      <c r="BD2191" s="223"/>
      <c r="BE2191" s="223"/>
      <c r="BF2191" s="151"/>
      <c r="BG2191" s="151"/>
      <c r="BH2191" s="151"/>
      <c r="BI2191" s="151"/>
      <c r="BJ2191" s="151"/>
      <c r="BK2191" s="151"/>
      <c r="BL2191" s="151"/>
      <c r="BM2191" s="151"/>
      <c r="BN2191" s="208"/>
      <c r="BO2191" s="92"/>
      <c r="BP2191" s="92"/>
      <c r="BQ2191" s="92"/>
      <c r="BR2191" s="92"/>
      <c r="BS2191" s="92"/>
      <c r="BT2191" s="92"/>
      <c r="BU2191" s="208"/>
      <c r="BV2191" s="315"/>
    </row>
    <row r="2192" spans="6:74"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315"/>
      <c r="AU2192" s="208"/>
      <c r="AV2192" s="92"/>
      <c r="AW2192" s="92"/>
      <c r="AX2192" s="315"/>
      <c r="AY2192" s="215"/>
      <c r="AZ2192" s="131"/>
      <c r="BA2192" s="131"/>
      <c r="BB2192" s="131"/>
      <c r="BC2192" s="223"/>
      <c r="BD2192" s="223"/>
      <c r="BE2192" s="223"/>
      <c r="BF2192" s="151"/>
      <c r="BG2192" s="151"/>
      <c r="BH2192" s="151"/>
      <c r="BI2192" s="151"/>
      <c r="BJ2192" s="151"/>
      <c r="BK2192" s="151"/>
      <c r="BL2192" s="151"/>
      <c r="BM2192" s="151"/>
      <c r="BN2192" s="208"/>
      <c r="BO2192" s="92"/>
      <c r="BP2192" s="92"/>
      <c r="BQ2192" s="92"/>
      <c r="BR2192" s="92"/>
      <c r="BS2192" s="92"/>
      <c r="BT2192" s="92"/>
      <c r="BU2192" s="208"/>
      <c r="BV2192" s="315"/>
    </row>
    <row r="2193" spans="6:74"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315"/>
      <c r="AU2193" s="208"/>
      <c r="AV2193" s="92"/>
      <c r="AW2193" s="92"/>
      <c r="AX2193" s="315"/>
      <c r="AY2193" s="215"/>
      <c r="AZ2193" s="131"/>
      <c r="BA2193" s="131"/>
      <c r="BB2193" s="131"/>
      <c r="BC2193" s="223"/>
      <c r="BD2193" s="223"/>
      <c r="BE2193" s="223"/>
      <c r="BF2193" s="151"/>
      <c r="BG2193" s="151"/>
      <c r="BH2193" s="151"/>
      <c r="BI2193" s="151"/>
      <c r="BJ2193" s="151"/>
      <c r="BK2193" s="151"/>
      <c r="BL2193" s="151"/>
      <c r="BM2193" s="151"/>
      <c r="BN2193" s="208"/>
      <c r="BO2193" s="92"/>
      <c r="BP2193" s="92"/>
      <c r="BQ2193" s="92"/>
      <c r="BR2193" s="92"/>
      <c r="BS2193" s="92"/>
      <c r="BT2193" s="92"/>
      <c r="BU2193" s="208"/>
      <c r="BV2193" s="315"/>
    </row>
    <row r="2194" spans="6:74"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315"/>
      <c r="AU2194" s="208"/>
      <c r="AV2194" s="92"/>
      <c r="AW2194" s="92"/>
      <c r="AX2194" s="315"/>
      <c r="AY2194" s="215"/>
      <c r="AZ2194" s="131"/>
      <c r="BA2194" s="131"/>
      <c r="BB2194" s="131"/>
      <c r="BC2194" s="223"/>
      <c r="BD2194" s="223"/>
      <c r="BE2194" s="223"/>
      <c r="BF2194" s="151"/>
      <c r="BG2194" s="151"/>
      <c r="BH2194" s="151"/>
      <c r="BI2194" s="151"/>
      <c r="BJ2194" s="151"/>
      <c r="BK2194" s="151"/>
      <c r="BL2194" s="151"/>
      <c r="BM2194" s="151"/>
      <c r="BN2194" s="208"/>
      <c r="BO2194" s="92"/>
      <c r="BP2194" s="92"/>
      <c r="BQ2194" s="92"/>
      <c r="BR2194" s="92"/>
      <c r="BS2194" s="92"/>
      <c r="BT2194" s="92"/>
      <c r="BU2194" s="208"/>
      <c r="BV2194" s="315"/>
    </row>
    <row r="2195" spans="6:74"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315"/>
      <c r="AU2195" s="208"/>
      <c r="AV2195" s="92"/>
      <c r="AW2195" s="92"/>
      <c r="AX2195" s="315"/>
      <c r="AY2195" s="215"/>
      <c r="AZ2195" s="131"/>
      <c r="BA2195" s="131"/>
      <c r="BB2195" s="131"/>
      <c r="BC2195" s="223"/>
      <c r="BD2195" s="223"/>
      <c r="BE2195" s="223"/>
      <c r="BF2195" s="151"/>
      <c r="BG2195" s="151"/>
      <c r="BH2195" s="151"/>
      <c r="BI2195" s="151"/>
      <c r="BJ2195" s="151"/>
      <c r="BK2195" s="151"/>
      <c r="BL2195" s="151"/>
      <c r="BM2195" s="151"/>
      <c r="BN2195" s="208"/>
      <c r="BO2195" s="92"/>
      <c r="BP2195" s="92"/>
      <c r="BQ2195" s="92"/>
      <c r="BR2195" s="92"/>
      <c r="BS2195" s="92"/>
      <c r="BT2195" s="92"/>
      <c r="BU2195" s="208"/>
      <c r="BV2195" s="315"/>
    </row>
    <row r="2196" spans="6:74"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315"/>
      <c r="AU2196" s="208"/>
      <c r="AV2196" s="92"/>
      <c r="AW2196" s="92"/>
      <c r="AX2196" s="315"/>
      <c r="AY2196" s="215"/>
      <c r="AZ2196" s="131"/>
      <c r="BA2196" s="131"/>
      <c r="BB2196" s="131"/>
      <c r="BC2196" s="223"/>
      <c r="BD2196" s="223"/>
      <c r="BE2196" s="223"/>
      <c r="BF2196" s="151"/>
      <c r="BG2196" s="151"/>
      <c r="BH2196" s="151"/>
      <c r="BI2196" s="151"/>
      <c r="BJ2196" s="151"/>
      <c r="BK2196" s="151"/>
      <c r="BL2196" s="151"/>
      <c r="BM2196" s="151"/>
      <c r="BN2196" s="208"/>
      <c r="BO2196" s="92"/>
      <c r="BP2196" s="92"/>
      <c r="BQ2196" s="92"/>
      <c r="BR2196" s="92"/>
      <c r="BS2196" s="92"/>
      <c r="BT2196" s="92"/>
      <c r="BU2196" s="208"/>
      <c r="BV2196" s="315"/>
    </row>
    <row r="2197" spans="6:74"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315"/>
      <c r="AU2197" s="208"/>
      <c r="AV2197" s="92"/>
      <c r="AW2197" s="92"/>
      <c r="AX2197" s="315"/>
      <c r="AY2197" s="215"/>
      <c r="AZ2197" s="131"/>
      <c r="BA2197" s="131"/>
      <c r="BB2197" s="131"/>
      <c r="BC2197" s="223"/>
      <c r="BD2197" s="223"/>
      <c r="BE2197" s="223"/>
      <c r="BF2197" s="151"/>
      <c r="BG2197" s="151"/>
      <c r="BH2197" s="151"/>
      <c r="BI2197" s="151"/>
      <c r="BJ2197" s="151"/>
      <c r="BK2197" s="151"/>
      <c r="BL2197" s="151"/>
      <c r="BM2197" s="151"/>
      <c r="BN2197" s="208"/>
      <c r="BO2197" s="92"/>
      <c r="BP2197" s="92"/>
      <c r="BQ2197" s="92"/>
      <c r="BR2197" s="92"/>
      <c r="BS2197" s="92"/>
      <c r="BT2197" s="92"/>
      <c r="BU2197" s="208"/>
      <c r="BV2197" s="315"/>
    </row>
    <row r="2198" spans="6:74"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315"/>
      <c r="AU2198" s="208"/>
      <c r="AV2198" s="92"/>
      <c r="AW2198" s="92"/>
      <c r="AX2198" s="315"/>
      <c r="AY2198" s="215"/>
      <c r="AZ2198" s="131"/>
      <c r="BA2198" s="131"/>
      <c r="BB2198" s="131"/>
      <c r="BC2198" s="223"/>
      <c r="BD2198" s="223"/>
      <c r="BE2198" s="223"/>
      <c r="BF2198" s="151"/>
      <c r="BG2198" s="151"/>
      <c r="BH2198" s="151"/>
      <c r="BI2198" s="151"/>
      <c r="BJ2198" s="151"/>
      <c r="BK2198" s="151"/>
      <c r="BL2198" s="151"/>
      <c r="BM2198" s="151"/>
      <c r="BN2198" s="208"/>
      <c r="BO2198" s="92"/>
      <c r="BP2198" s="92"/>
      <c r="BQ2198" s="92"/>
      <c r="BR2198" s="92"/>
      <c r="BS2198" s="92"/>
      <c r="BT2198" s="92"/>
      <c r="BU2198" s="208"/>
      <c r="BV2198" s="315"/>
    </row>
    <row r="2199" spans="6:74"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315"/>
      <c r="AU2199" s="208"/>
      <c r="AV2199" s="92"/>
      <c r="AW2199" s="92"/>
      <c r="AX2199" s="315"/>
      <c r="AY2199" s="215"/>
      <c r="AZ2199" s="131"/>
      <c r="BA2199" s="131"/>
      <c r="BB2199" s="131"/>
      <c r="BC2199" s="223"/>
      <c r="BD2199" s="223"/>
      <c r="BE2199" s="223"/>
      <c r="BF2199" s="151"/>
      <c r="BG2199" s="151"/>
      <c r="BH2199" s="151"/>
      <c r="BI2199" s="151"/>
      <c r="BJ2199" s="151"/>
      <c r="BK2199" s="151"/>
      <c r="BL2199" s="151"/>
      <c r="BM2199" s="151"/>
      <c r="BN2199" s="208"/>
      <c r="BO2199" s="92"/>
      <c r="BP2199" s="92"/>
      <c r="BQ2199" s="92"/>
      <c r="BR2199" s="92"/>
      <c r="BS2199" s="92"/>
      <c r="BT2199" s="92"/>
      <c r="BU2199" s="208"/>
      <c r="BV2199" s="315"/>
    </row>
    <row r="2200" spans="6:74"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315"/>
      <c r="AU2200" s="208"/>
      <c r="AV2200" s="92"/>
      <c r="AW2200" s="92"/>
      <c r="AX2200" s="315"/>
      <c r="AY2200" s="215"/>
      <c r="AZ2200" s="131"/>
      <c r="BA2200" s="131"/>
      <c r="BB2200" s="131"/>
      <c r="BC2200" s="223"/>
      <c r="BD2200" s="223"/>
      <c r="BE2200" s="223"/>
      <c r="BF2200" s="151"/>
      <c r="BG2200" s="151"/>
      <c r="BH2200" s="151"/>
      <c r="BI2200" s="151"/>
      <c r="BJ2200" s="151"/>
      <c r="BK2200" s="151"/>
      <c r="BL2200" s="151"/>
      <c r="BM2200" s="151"/>
      <c r="BN2200" s="208"/>
      <c r="BO2200" s="92"/>
      <c r="BP2200" s="92"/>
      <c r="BQ2200" s="92"/>
      <c r="BR2200" s="92"/>
      <c r="BS2200" s="92"/>
      <c r="BT2200" s="92"/>
      <c r="BU2200" s="208"/>
      <c r="BV2200" s="315"/>
    </row>
    <row r="2201" spans="6:74"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315"/>
      <c r="AU2201" s="208"/>
      <c r="AV2201" s="92"/>
      <c r="AW2201" s="92"/>
      <c r="AX2201" s="315"/>
      <c r="AY2201" s="215"/>
      <c r="AZ2201" s="131"/>
      <c r="BA2201" s="131"/>
      <c r="BB2201" s="131"/>
      <c r="BC2201" s="223"/>
      <c r="BD2201" s="223"/>
      <c r="BE2201" s="223"/>
      <c r="BF2201" s="151"/>
      <c r="BG2201" s="151"/>
      <c r="BH2201" s="151"/>
      <c r="BI2201" s="151"/>
      <c r="BJ2201" s="151"/>
      <c r="BK2201" s="151"/>
      <c r="BL2201" s="151"/>
      <c r="BM2201" s="151"/>
      <c r="BN2201" s="208"/>
      <c r="BO2201" s="92"/>
      <c r="BP2201" s="92"/>
      <c r="BQ2201" s="92"/>
      <c r="BR2201" s="92"/>
      <c r="BS2201" s="92"/>
      <c r="BT2201" s="92"/>
      <c r="BU2201" s="208"/>
      <c r="BV2201" s="315"/>
    </row>
    <row r="2202" spans="6:74"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315"/>
      <c r="AU2202" s="208"/>
      <c r="AV2202" s="92"/>
      <c r="AW2202" s="92"/>
      <c r="AX2202" s="315"/>
      <c r="AY2202" s="215"/>
      <c r="AZ2202" s="131"/>
      <c r="BA2202" s="131"/>
      <c r="BB2202" s="131"/>
      <c r="BC2202" s="223"/>
      <c r="BD2202" s="223"/>
      <c r="BE2202" s="223"/>
      <c r="BF2202" s="151"/>
      <c r="BG2202" s="151"/>
      <c r="BH2202" s="151"/>
      <c r="BI2202" s="151"/>
      <c r="BJ2202" s="151"/>
      <c r="BK2202" s="151"/>
      <c r="BL2202" s="151"/>
      <c r="BM2202" s="151"/>
      <c r="BN2202" s="208"/>
      <c r="BO2202" s="92"/>
      <c r="BP2202" s="92"/>
      <c r="BQ2202" s="92"/>
      <c r="BR2202" s="92"/>
      <c r="BS2202" s="92"/>
      <c r="BT2202" s="92"/>
      <c r="BU2202" s="208"/>
      <c r="BV2202" s="315"/>
    </row>
    <row r="2203" spans="6:74"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315"/>
      <c r="AU2203" s="208"/>
      <c r="AV2203" s="92"/>
      <c r="AW2203" s="92"/>
      <c r="AX2203" s="315"/>
      <c r="AY2203" s="215"/>
      <c r="AZ2203" s="131"/>
      <c r="BA2203" s="131"/>
      <c r="BB2203" s="131"/>
      <c r="BC2203" s="223"/>
      <c r="BD2203" s="223"/>
      <c r="BE2203" s="223"/>
      <c r="BF2203" s="151"/>
      <c r="BG2203" s="151"/>
      <c r="BH2203" s="151"/>
      <c r="BI2203" s="151"/>
      <c r="BJ2203" s="151"/>
      <c r="BK2203" s="151"/>
      <c r="BL2203" s="151"/>
      <c r="BM2203" s="151"/>
      <c r="BN2203" s="208"/>
      <c r="BO2203" s="92"/>
      <c r="BP2203" s="92"/>
      <c r="BQ2203" s="92"/>
      <c r="BR2203" s="92"/>
      <c r="BS2203" s="92"/>
      <c r="BT2203" s="92"/>
      <c r="BU2203" s="208"/>
      <c r="BV2203" s="315"/>
    </row>
    <row r="2204" spans="6:74"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315"/>
      <c r="AU2204" s="208"/>
      <c r="AV2204" s="92"/>
      <c r="AW2204" s="92"/>
      <c r="AX2204" s="315"/>
      <c r="AY2204" s="215"/>
      <c r="AZ2204" s="131"/>
      <c r="BA2204" s="131"/>
      <c r="BB2204" s="131"/>
      <c r="BC2204" s="223"/>
      <c r="BD2204" s="223"/>
      <c r="BE2204" s="223"/>
      <c r="BF2204" s="151"/>
      <c r="BG2204" s="151"/>
      <c r="BH2204" s="151"/>
      <c r="BI2204" s="151"/>
      <c r="BJ2204" s="151"/>
      <c r="BK2204" s="151"/>
      <c r="BL2204" s="151"/>
      <c r="BM2204" s="151"/>
      <c r="BN2204" s="208"/>
      <c r="BO2204" s="92"/>
      <c r="BP2204" s="92"/>
      <c r="BQ2204" s="92"/>
      <c r="BR2204" s="92"/>
      <c r="BS2204" s="92"/>
      <c r="BT2204" s="92"/>
      <c r="BU2204" s="208"/>
      <c r="BV2204" s="315"/>
    </row>
    <row r="2205" spans="6:74"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315"/>
      <c r="AU2205" s="208"/>
      <c r="AV2205" s="92"/>
      <c r="AW2205" s="92"/>
      <c r="AX2205" s="315"/>
      <c r="AY2205" s="215"/>
      <c r="AZ2205" s="131"/>
      <c r="BA2205" s="131"/>
      <c r="BB2205" s="131"/>
      <c r="BC2205" s="223"/>
      <c r="BD2205" s="223"/>
      <c r="BE2205" s="223"/>
      <c r="BF2205" s="151"/>
      <c r="BG2205" s="151"/>
      <c r="BH2205" s="151"/>
      <c r="BI2205" s="151"/>
      <c r="BJ2205" s="151"/>
      <c r="BK2205" s="151"/>
      <c r="BL2205" s="151"/>
      <c r="BM2205" s="151"/>
      <c r="BN2205" s="208"/>
      <c r="BO2205" s="92"/>
      <c r="BP2205" s="92"/>
      <c r="BQ2205" s="92"/>
      <c r="BR2205" s="92"/>
      <c r="BS2205" s="92"/>
      <c r="BT2205" s="92"/>
      <c r="BU2205" s="208"/>
      <c r="BV2205" s="315"/>
    </row>
    <row r="2206" spans="6:74"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315"/>
      <c r="AU2206" s="208"/>
      <c r="AV2206" s="92"/>
      <c r="AW2206" s="92"/>
      <c r="AX2206" s="315"/>
      <c r="AY2206" s="215"/>
      <c r="AZ2206" s="131"/>
      <c r="BA2206" s="131"/>
      <c r="BB2206" s="131"/>
      <c r="BC2206" s="223"/>
      <c r="BD2206" s="223"/>
      <c r="BE2206" s="223"/>
      <c r="BF2206" s="151"/>
      <c r="BG2206" s="151"/>
      <c r="BH2206" s="151"/>
      <c r="BI2206" s="151"/>
      <c r="BJ2206" s="151"/>
      <c r="BK2206" s="151"/>
      <c r="BL2206" s="151"/>
      <c r="BM2206" s="151"/>
      <c r="BN2206" s="208"/>
      <c r="BO2206" s="92"/>
      <c r="BP2206" s="92"/>
      <c r="BQ2206" s="92"/>
      <c r="BR2206" s="92"/>
      <c r="BS2206" s="92"/>
      <c r="BT2206" s="92"/>
      <c r="BU2206" s="208"/>
      <c r="BV2206" s="315"/>
    </row>
    <row r="2207" spans="6:74"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315"/>
      <c r="AU2207" s="208"/>
      <c r="AV2207" s="92"/>
      <c r="AW2207" s="92"/>
      <c r="AX2207" s="315"/>
      <c r="AY2207" s="215"/>
      <c r="AZ2207" s="131"/>
      <c r="BA2207" s="131"/>
      <c r="BB2207" s="131"/>
      <c r="BC2207" s="223"/>
      <c r="BD2207" s="223"/>
      <c r="BE2207" s="223"/>
      <c r="BF2207" s="151"/>
      <c r="BG2207" s="151"/>
      <c r="BH2207" s="151"/>
      <c r="BI2207" s="151"/>
      <c r="BJ2207" s="151"/>
      <c r="BK2207" s="151"/>
      <c r="BL2207" s="151"/>
      <c r="BM2207" s="151"/>
      <c r="BN2207" s="208"/>
      <c r="BO2207" s="92"/>
      <c r="BP2207" s="92"/>
      <c r="BQ2207" s="92"/>
      <c r="BR2207" s="92"/>
      <c r="BS2207" s="92"/>
      <c r="BT2207" s="92"/>
      <c r="BU2207" s="208"/>
      <c r="BV2207" s="315"/>
    </row>
    <row r="2208" spans="6:74"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315"/>
      <c r="AU2208" s="208"/>
      <c r="AV2208" s="92"/>
      <c r="AW2208" s="92"/>
      <c r="AX2208" s="315"/>
      <c r="AY2208" s="215"/>
      <c r="AZ2208" s="131"/>
      <c r="BA2208" s="131"/>
      <c r="BB2208" s="131"/>
      <c r="BC2208" s="223"/>
      <c r="BD2208" s="223"/>
      <c r="BE2208" s="223"/>
      <c r="BF2208" s="151"/>
      <c r="BG2208" s="151"/>
      <c r="BH2208" s="151"/>
      <c r="BI2208" s="151"/>
      <c r="BJ2208" s="151"/>
      <c r="BK2208" s="151"/>
      <c r="BL2208" s="151"/>
      <c r="BM2208" s="151"/>
      <c r="BN2208" s="208"/>
      <c r="BO2208" s="92"/>
      <c r="BP2208" s="92"/>
      <c r="BQ2208" s="92"/>
      <c r="BR2208" s="92"/>
      <c r="BS2208" s="92"/>
      <c r="BT2208" s="92"/>
      <c r="BU2208" s="208"/>
      <c r="BV2208" s="315"/>
    </row>
    <row r="2209" spans="6:74"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315"/>
      <c r="AU2209" s="208"/>
      <c r="AV2209" s="92"/>
      <c r="AW2209" s="92"/>
      <c r="AX2209" s="315"/>
      <c r="AY2209" s="215"/>
      <c r="AZ2209" s="131"/>
      <c r="BA2209" s="131"/>
      <c r="BB2209" s="131"/>
      <c r="BC2209" s="223"/>
      <c r="BD2209" s="223"/>
      <c r="BE2209" s="223"/>
      <c r="BF2209" s="151"/>
      <c r="BG2209" s="151"/>
      <c r="BH2209" s="151"/>
      <c r="BI2209" s="151"/>
      <c r="BJ2209" s="151"/>
      <c r="BK2209" s="151"/>
      <c r="BL2209" s="151"/>
      <c r="BM2209" s="151"/>
      <c r="BN2209" s="208"/>
      <c r="BO2209" s="92"/>
      <c r="BP2209" s="92"/>
      <c r="BQ2209" s="92"/>
      <c r="BR2209" s="92"/>
      <c r="BS2209" s="92"/>
      <c r="BT2209" s="92"/>
      <c r="BU2209" s="208"/>
      <c r="BV2209" s="315"/>
    </row>
    <row r="2210" spans="6:74"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315"/>
      <c r="AU2210" s="208"/>
      <c r="AV2210" s="92"/>
      <c r="AW2210" s="92"/>
      <c r="AX2210" s="315"/>
      <c r="AY2210" s="215"/>
      <c r="AZ2210" s="131"/>
      <c r="BA2210" s="131"/>
      <c r="BB2210" s="131"/>
      <c r="BC2210" s="223"/>
      <c r="BD2210" s="223"/>
      <c r="BE2210" s="223"/>
      <c r="BF2210" s="151"/>
      <c r="BG2210" s="151"/>
      <c r="BH2210" s="151"/>
      <c r="BI2210" s="151"/>
      <c r="BJ2210" s="151"/>
      <c r="BK2210" s="151"/>
      <c r="BL2210" s="151"/>
      <c r="BM2210" s="151"/>
      <c r="BN2210" s="208"/>
      <c r="BO2210" s="92"/>
      <c r="BP2210" s="92"/>
      <c r="BQ2210" s="92"/>
      <c r="BR2210" s="92"/>
      <c r="BS2210" s="92"/>
      <c r="BT2210" s="92"/>
      <c r="BU2210" s="208"/>
      <c r="BV2210" s="315"/>
    </row>
    <row r="2211" spans="6:74"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315"/>
      <c r="AU2211" s="208"/>
      <c r="AV2211" s="92"/>
      <c r="AW2211" s="92"/>
      <c r="AX2211" s="315"/>
      <c r="AY2211" s="215"/>
      <c r="AZ2211" s="131"/>
      <c r="BA2211" s="131"/>
      <c r="BB2211" s="131"/>
      <c r="BC2211" s="223"/>
      <c r="BD2211" s="223"/>
      <c r="BE2211" s="223"/>
      <c r="BF2211" s="151"/>
      <c r="BG2211" s="151"/>
      <c r="BH2211" s="151"/>
      <c r="BI2211" s="151"/>
      <c r="BJ2211" s="151"/>
      <c r="BK2211" s="151"/>
      <c r="BL2211" s="151"/>
      <c r="BM2211" s="151"/>
      <c r="BN2211" s="208"/>
      <c r="BO2211" s="92"/>
      <c r="BP2211" s="92"/>
      <c r="BQ2211" s="92"/>
      <c r="BR2211" s="92"/>
      <c r="BS2211" s="92"/>
      <c r="BT2211" s="92"/>
      <c r="BU2211" s="208"/>
      <c r="BV2211" s="315"/>
    </row>
    <row r="2212" spans="6:74"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315"/>
      <c r="AU2212" s="208"/>
      <c r="AV2212" s="92"/>
      <c r="AW2212" s="92"/>
      <c r="AX2212" s="315"/>
      <c r="AY2212" s="215"/>
      <c r="AZ2212" s="131"/>
      <c r="BA2212" s="131"/>
      <c r="BB2212" s="131"/>
      <c r="BC2212" s="223"/>
      <c r="BD2212" s="223"/>
      <c r="BE2212" s="223"/>
      <c r="BF2212" s="151"/>
      <c r="BG2212" s="151"/>
      <c r="BH2212" s="151"/>
      <c r="BI2212" s="151"/>
      <c r="BJ2212" s="151"/>
      <c r="BK2212" s="151"/>
      <c r="BL2212" s="151"/>
      <c r="BM2212" s="151"/>
      <c r="BN2212" s="208"/>
      <c r="BO2212" s="92"/>
      <c r="BP2212" s="92"/>
      <c r="BQ2212" s="92"/>
      <c r="BR2212" s="92"/>
      <c r="BS2212" s="92"/>
      <c r="BT2212" s="92"/>
      <c r="BU2212" s="208"/>
      <c r="BV2212" s="315"/>
    </row>
    <row r="2213" spans="6:74"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315"/>
      <c r="AU2213" s="208"/>
      <c r="AV2213" s="92"/>
      <c r="AW2213" s="92"/>
      <c r="AX2213" s="315"/>
      <c r="AY2213" s="215"/>
      <c r="AZ2213" s="131"/>
      <c r="BA2213" s="131"/>
      <c r="BB2213" s="131"/>
      <c r="BC2213" s="223"/>
      <c r="BD2213" s="223"/>
      <c r="BE2213" s="223"/>
      <c r="BF2213" s="151"/>
      <c r="BG2213" s="151"/>
      <c r="BH2213" s="151"/>
      <c r="BI2213" s="151"/>
      <c r="BJ2213" s="151"/>
      <c r="BK2213" s="151"/>
      <c r="BL2213" s="151"/>
      <c r="BM2213" s="151"/>
      <c r="BN2213" s="208"/>
      <c r="BO2213" s="92"/>
      <c r="BP2213" s="92"/>
      <c r="BQ2213" s="92"/>
      <c r="BR2213" s="92"/>
      <c r="BS2213" s="92"/>
      <c r="BT2213" s="92"/>
      <c r="BU2213" s="208"/>
      <c r="BV2213" s="315"/>
    </row>
    <row r="2214" spans="6:74"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315"/>
      <c r="AU2214" s="208"/>
      <c r="AV2214" s="92"/>
      <c r="AW2214" s="92"/>
      <c r="AX2214" s="315"/>
      <c r="AY2214" s="215"/>
      <c r="AZ2214" s="131"/>
      <c r="BA2214" s="131"/>
      <c r="BB2214" s="131"/>
      <c r="BC2214" s="223"/>
      <c r="BD2214" s="223"/>
      <c r="BE2214" s="223"/>
      <c r="BF2214" s="151"/>
      <c r="BG2214" s="151"/>
      <c r="BH2214" s="151"/>
      <c r="BI2214" s="151"/>
      <c r="BJ2214" s="151"/>
      <c r="BK2214" s="151"/>
      <c r="BL2214" s="151"/>
      <c r="BM2214" s="151"/>
      <c r="BN2214" s="208"/>
      <c r="BO2214" s="92"/>
      <c r="BP2214" s="92"/>
      <c r="BQ2214" s="92"/>
      <c r="BR2214" s="92"/>
      <c r="BS2214" s="92"/>
      <c r="BT2214" s="92"/>
      <c r="BU2214" s="208"/>
      <c r="BV2214" s="315"/>
    </row>
    <row r="2215" spans="6:74"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315"/>
      <c r="AU2215" s="208"/>
      <c r="AV2215" s="92"/>
      <c r="AW2215" s="92"/>
      <c r="AX2215" s="315"/>
      <c r="AY2215" s="215"/>
      <c r="AZ2215" s="131"/>
      <c r="BA2215" s="131"/>
      <c r="BB2215" s="131"/>
      <c r="BC2215" s="223"/>
      <c r="BD2215" s="223"/>
      <c r="BE2215" s="223"/>
      <c r="BF2215" s="151"/>
      <c r="BG2215" s="151"/>
      <c r="BH2215" s="151"/>
      <c r="BI2215" s="151"/>
      <c r="BJ2215" s="151"/>
      <c r="BK2215" s="151"/>
      <c r="BL2215" s="151"/>
      <c r="BM2215" s="151"/>
      <c r="BN2215" s="208"/>
      <c r="BO2215" s="92"/>
      <c r="BP2215" s="92"/>
      <c r="BQ2215" s="92"/>
      <c r="BR2215" s="92"/>
      <c r="BS2215" s="92"/>
      <c r="BT2215" s="92"/>
      <c r="BU2215" s="208"/>
      <c r="BV2215" s="315"/>
    </row>
    <row r="2216" spans="6:74"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315"/>
      <c r="AU2216" s="208"/>
      <c r="AV2216" s="92"/>
      <c r="AW2216" s="92"/>
      <c r="AX2216" s="315"/>
      <c r="AY2216" s="215"/>
      <c r="AZ2216" s="131"/>
      <c r="BA2216" s="131"/>
      <c r="BB2216" s="131"/>
      <c r="BC2216" s="223"/>
      <c r="BD2216" s="223"/>
      <c r="BE2216" s="223"/>
      <c r="BF2216" s="151"/>
      <c r="BG2216" s="151"/>
      <c r="BH2216" s="151"/>
      <c r="BI2216" s="151"/>
      <c r="BJ2216" s="151"/>
      <c r="BK2216" s="151"/>
      <c r="BL2216" s="151"/>
      <c r="BM2216" s="151"/>
      <c r="BN2216" s="208"/>
      <c r="BO2216" s="92"/>
      <c r="BP2216" s="92"/>
      <c r="BQ2216" s="92"/>
      <c r="BR2216" s="92"/>
      <c r="BS2216" s="92"/>
      <c r="BT2216" s="92"/>
      <c r="BU2216" s="208"/>
      <c r="BV2216" s="315"/>
    </row>
    <row r="2217" spans="6:74"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315"/>
      <c r="AU2217" s="208"/>
      <c r="AV2217" s="92"/>
      <c r="AW2217" s="92"/>
      <c r="AX2217" s="315"/>
      <c r="AY2217" s="215"/>
      <c r="AZ2217" s="131"/>
      <c r="BA2217" s="131"/>
      <c r="BB2217" s="131"/>
      <c r="BC2217" s="223"/>
      <c r="BD2217" s="223"/>
      <c r="BE2217" s="223"/>
      <c r="BF2217" s="151"/>
      <c r="BG2217" s="151"/>
      <c r="BH2217" s="151"/>
      <c r="BI2217" s="151"/>
      <c r="BJ2217" s="151"/>
      <c r="BK2217" s="151"/>
      <c r="BL2217" s="151"/>
      <c r="BM2217" s="151"/>
      <c r="BN2217" s="208"/>
      <c r="BO2217" s="92"/>
      <c r="BP2217" s="92"/>
      <c r="BQ2217" s="92"/>
      <c r="BR2217" s="92"/>
      <c r="BS2217" s="92"/>
      <c r="BT2217" s="92"/>
      <c r="BU2217" s="208"/>
      <c r="BV2217" s="315"/>
    </row>
    <row r="2218" spans="6:74"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315"/>
      <c r="AU2218" s="208"/>
      <c r="AV2218" s="92"/>
      <c r="AW2218" s="92"/>
      <c r="AX2218" s="315"/>
      <c r="AY2218" s="215"/>
      <c r="AZ2218" s="131"/>
      <c r="BA2218" s="131"/>
      <c r="BB2218" s="131"/>
      <c r="BC2218" s="223"/>
      <c r="BD2218" s="223"/>
      <c r="BE2218" s="223"/>
      <c r="BF2218" s="151"/>
      <c r="BG2218" s="151"/>
      <c r="BH2218" s="151"/>
      <c r="BI2218" s="151"/>
      <c r="BJ2218" s="151"/>
      <c r="BK2218" s="151"/>
      <c r="BL2218" s="151"/>
      <c r="BM2218" s="151"/>
      <c r="BN2218" s="208"/>
      <c r="BO2218" s="92"/>
      <c r="BP2218" s="92"/>
      <c r="BQ2218" s="92"/>
      <c r="BR2218" s="92"/>
      <c r="BS2218" s="92"/>
      <c r="BT2218" s="92"/>
      <c r="BU2218" s="208"/>
      <c r="BV2218" s="315"/>
    </row>
    <row r="2219" spans="6:74"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315"/>
      <c r="AU2219" s="208"/>
      <c r="AV2219" s="92"/>
      <c r="AW2219" s="92"/>
      <c r="AX2219" s="315"/>
      <c r="AY2219" s="215"/>
      <c r="AZ2219" s="131"/>
      <c r="BA2219" s="131"/>
      <c r="BB2219" s="131"/>
      <c r="BC2219" s="223"/>
      <c r="BD2219" s="223"/>
      <c r="BE2219" s="223"/>
      <c r="BF2219" s="151"/>
      <c r="BG2219" s="151"/>
      <c r="BH2219" s="151"/>
      <c r="BI2219" s="151"/>
      <c r="BJ2219" s="151"/>
      <c r="BK2219" s="151"/>
      <c r="BL2219" s="151"/>
      <c r="BM2219" s="151"/>
      <c r="BN2219" s="208"/>
      <c r="BO2219" s="92"/>
      <c r="BP2219" s="92"/>
      <c r="BQ2219" s="92"/>
      <c r="BR2219" s="92"/>
      <c r="BS2219" s="92"/>
      <c r="BT2219" s="92"/>
      <c r="BU2219" s="208"/>
      <c r="BV2219" s="315"/>
    </row>
    <row r="2220" spans="6:74"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315"/>
      <c r="AU2220" s="208"/>
      <c r="AV2220" s="92"/>
      <c r="AW2220" s="92"/>
      <c r="AX2220" s="315"/>
      <c r="AY2220" s="215"/>
      <c r="AZ2220" s="131"/>
      <c r="BA2220" s="131"/>
      <c r="BB2220" s="131"/>
      <c r="BC2220" s="223"/>
      <c r="BD2220" s="223"/>
      <c r="BE2220" s="223"/>
      <c r="BF2220" s="151"/>
      <c r="BG2220" s="151"/>
      <c r="BH2220" s="151"/>
      <c r="BI2220" s="151"/>
      <c r="BJ2220" s="151"/>
      <c r="BK2220" s="151"/>
      <c r="BL2220" s="151"/>
      <c r="BM2220" s="151"/>
      <c r="BN2220" s="208"/>
      <c r="BO2220" s="92"/>
      <c r="BP2220" s="92"/>
      <c r="BQ2220" s="92"/>
      <c r="BR2220" s="92"/>
      <c r="BS2220" s="92"/>
      <c r="BT2220" s="92"/>
      <c r="BU2220" s="208"/>
      <c r="BV2220" s="315"/>
    </row>
    <row r="2221" spans="6:74"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315"/>
      <c r="AU2221" s="208"/>
      <c r="AV2221" s="92"/>
      <c r="AW2221" s="92"/>
      <c r="AX2221" s="315"/>
      <c r="AY2221" s="215"/>
      <c r="AZ2221" s="131"/>
      <c r="BA2221" s="131"/>
      <c r="BB2221" s="131"/>
      <c r="BC2221" s="223"/>
      <c r="BD2221" s="223"/>
      <c r="BE2221" s="223"/>
      <c r="BF2221" s="151"/>
      <c r="BG2221" s="151"/>
      <c r="BH2221" s="151"/>
      <c r="BI2221" s="151"/>
      <c r="BJ2221" s="151"/>
      <c r="BK2221" s="151"/>
      <c r="BL2221" s="151"/>
      <c r="BM2221" s="151"/>
      <c r="BN2221" s="208"/>
      <c r="BO2221" s="92"/>
      <c r="BP2221" s="92"/>
      <c r="BQ2221" s="92"/>
      <c r="BR2221" s="92"/>
      <c r="BS2221" s="92"/>
      <c r="BT2221" s="92"/>
      <c r="BU2221" s="208"/>
      <c r="BV2221" s="315"/>
    </row>
    <row r="2222" spans="6:74"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315"/>
      <c r="AU2222" s="208"/>
      <c r="AV2222" s="92"/>
      <c r="AW2222" s="92"/>
      <c r="AX2222" s="315"/>
      <c r="AY2222" s="215"/>
      <c r="AZ2222" s="131"/>
      <c r="BA2222" s="131"/>
      <c r="BB2222" s="131"/>
      <c r="BC2222" s="223"/>
      <c r="BD2222" s="223"/>
      <c r="BE2222" s="223"/>
      <c r="BF2222" s="151"/>
      <c r="BG2222" s="151"/>
      <c r="BH2222" s="151"/>
      <c r="BI2222" s="151"/>
      <c r="BJ2222" s="151"/>
      <c r="BK2222" s="151"/>
      <c r="BL2222" s="151"/>
      <c r="BM2222" s="151"/>
      <c r="BN2222" s="208"/>
      <c r="BO2222" s="92"/>
      <c r="BP2222" s="92"/>
      <c r="BQ2222" s="92"/>
      <c r="BR2222" s="92"/>
      <c r="BS2222" s="92"/>
      <c r="BT2222" s="92"/>
      <c r="BU2222" s="208"/>
      <c r="BV2222" s="315"/>
    </row>
    <row r="2223" spans="6:74"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315"/>
      <c r="AU2223" s="208"/>
      <c r="AV2223" s="92"/>
      <c r="AW2223" s="92"/>
      <c r="AX2223" s="315"/>
      <c r="AY2223" s="215"/>
      <c r="AZ2223" s="131"/>
      <c r="BA2223" s="131"/>
      <c r="BB2223" s="131"/>
      <c r="BC2223" s="223"/>
      <c r="BD2223" s="223"/>
      <c r="BE2223" s="223"/>
      <c r="BF2223" s="151"/>
      <c r="BG2223" s="151"/>
      <c r="BH2223" s="151"/>
      <c r="BI2223" s="151"/>
      <c r="BJ2223" s="151"/>
      <c r="BK2223" s="151"/>
      <c r="BL2223" s="151"/>
      <c r="BM2223" s="151"/>
      <c r="BN2223" s="208"/>
      <c r="BO2223" s="92"/>
      <c r="BP2223" s="92"/>
      <c r="BQ2223" s="92"/>
      <c r="BR2223" s="92"/>
      <c r="BS2223" s="92"/>
      <c r="BT2223" s="92"/>
      <c r="BU2223" s="208"/>
      <c r="BV2223" s="315"/>
    </row>
    <row r="2224" spans="6:74"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315"/>
      <c r="AU2224" s="208"/>
      <c r="AV2224" s="92"/>
      <c r="AW2224" s="92"/>
      <c r="AX2224" s="315"/>
      <c r="AY2224" s="215"/>
      <c r="AZ2224" s="131"/>
      <c r="BA2224" s="131"/>
      <c r="BB2224" s="131"/>
      <c r="BC2224" s="223"/>
      <c r="BD2224" s="223"/>
      <c r="BE2224" s="223"/>
      <c r="BF2224" s="151"/>
      <c r="BG2224" s="151"/>
      <c r="BH2224" s="151"/>
      <c r="BI2224" s="151"/>
      <c r="BJ2224" s="151"/>
      <c r="BK2224" s="151"/>
      <c r="BL2224" s="151"/>
      <c r="BM2224" s="151"/>
      <c r="BN2224" s="208"/>
      <c r="BO2224" s="92"/>
      <c r="BP2224" s="92"/>
      <c r="BQ2224" s="92"/>
      <c r="BR2224" s="92"/>
      <c r="BS2224" s="92"/>
      <c r="BT2224" s="92"/>
      <c r="BU2224" s="208"/>
      <c r="BV2224" s="315"/>
    </row>
    <row r="2225" spans="6:74"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315"/>
      <c r="AU2225" s="208"/>
      <c r="AV2225" s="92"/>
      <c r="AW2225" s="92"/>
      <c r="AX2225" s="315"/>
      <c r="AY2225" s="215"/>
      <c r="AZ2225" s="131"/>
      <c r="BA2225" s="131"/>
      <c r="BB2225" s="131"/>
      <c r="BC2225" s="223"/>
      <c r="BD2225" s="223"/>
      <c r="BE2225" s="223"/>
      <c r="BF2225" s="151"/>
      <c r="BG2225" s="151"/>
      <c r="BH2225" s="151"/>
      <c r="BI2225" s="151"/>
      <c r="BJ2225" s="151"/>
      <c r="BK2225" s="151"/>
      <c r="BL2225" s="151"/>
      <c r="BM2225" s="151"/>
      <c r="BN2225" s="208"/>
      <c r="BO2225" s="92"/>
      <c r="BP2225" s="92"/>
      <c r="BQ2225" s="92"/>
      <c r="BR2225" s="92"/>
      <c r="BS2225" s="92"/>
      <c r="BT2225" s="92"/>
      <c r="BU2225" s="208"/>
      <c r="BV2225" s="315"/>
    </row>
    <row r="2226" spans="6:74"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315"/>
      <c r="AU2226" s="208"/>
      <c r="AV2226" s="92"/>
      <c r="AW2226" s="92"/>
      <c r="AX2226" s="315"/>
      <c r="AY2226" s="215"/>
      <c r="AZ2226" s="131"/>
      <c r="BA2226" s="131"/>
      <c r="BB2226" s="131"/>
      <c r="BC2226" s="223"/>
      <c r="BD2226" s="223"/>
      <c r="BE2226" s="223"/>
      <c r="BF2226" s="151"/>
      <c r="BG2226" s="151"/>
      <c r="BH2226" s="151"/>
      <c r="BI2226" s="151"/>
      <c r="BJ2226" s="151"/>
      <c r="BK2226" s="151"/>
      <c r="BL2226" s="151"/>
      <c r="BM2226" s="151"/>
      <c r="BN2226" s="208"/>
      <c r="BO2226" s="92"/>
      <c r="BP2226" s="92"/>
      <c r="BQ2226" s="92"/>
      <c r="BR2226" s="92"/>
      <c r="BS2226" s="92"/>
      <c r="BT2226" s="92"/>
      <c r="BU2226" s="208"/>
      <c r="BV2226" s="315"/>
    </row>
    <row r="2227" spans="6:74"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315"/>
      <c r="AU2227" s="208"/>
      <c r="AV2227" s="92"/>
      <c r="AW2227" s="92"/>
      <c r="AX2227" s="315"/>
      <c r="AY2227" s="215"/>
      <c r="AZ2227" s="131"/>
      <c r="BA2227" s="131"/>
      <c r="BB2227" s="131"/>
      <c r="BC2227" s="223"/>
      <c r="BD2227" s="223"/>
      <c r="BE2227" s="223"/>
      <c r="BF2227" s="151"/>
      <c r="BG2227" s="151"/>
      <c r="BH2227" s="151"/>
      <c r="BI2227" s="151"/>
      <c r="BJ2227" s="151"/>
      <c r="BK2227" s="151"/>
      <c r="BL2227" s="151"/>
      <c r="BM2227" s="151"/>
      <c r="BN2227" s="208"/>
      <c r="BO2227" s="92"/>
      <c r="BP2227" s="92"/>
      <c r="BQ2227" s="92"/>
      <c r="BR2227" s="92"/>
      <c r="BS2227" s="92"/>
      <c r="BT2227" s="92"/>
      <c r="BU2227" s="208"/>
      <c r="BV2227" s="315"/>
    </row>
    <row r="2228" spans="6:74"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315"/>
      <c r="AU2228" s="208"/>
      <c r="AV2228" s="92"/>
      <c r="AW2228" s="92"/>
      <c r="AX2228" s="315"/>
      <c r="AY2228" s="215"/>
      <c r="AZ2228" s="131"/>
      <c r="BA2228" s="131"/>
      <c r="BB2228" s="131"/>
      <c r="BC2228" s="223"/>
      <c r="BD2228" s="223"/>
      <c r="BE2228" s="223"/>
      <c r="BF2228" s="151"/>
      <c r="BG2228" s="151"/>
      <c r="BH2228" s="151"/>
      <c r="BI2228" s="151"/>
      <c r="BJ2228" s="151"/>
      <c r="BK2228" s="151"/>
      <c r="BL2228" s="151"/>
      <c r="BM2228" s="151"/>
      <c r="BN2228" s="208"/>
      <c r="BO2228" s="92"/>
      <c r="BP2228" s="92"/>
      <c r="BQ2228" s="92"/>
      <c r="BR2228" s="92"/>
      <c r="BS2228" s="92"/>
      <c r="BT2228" s="92"/>
      <c r="BU2228" s="208"/>
      <c r="BV2228" s="315"/>
    </row>
    <row r="2229" spans="6:74"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315"/>
      <c r="AU2229" s="208"/>
      <c r="AV2229" s="92"/>
      <c r="AW2229" s="92"/>
      <c r="AX2229" s="315"/>
      <c r="AY2229" s="215"/>
      <c r="AZ2229" s="131"/>
      <c r="BA2229" s="131"/>
      <c r="BB2229" s="131"/>
      <c r="BC2229" s="223"/>
      <c r="BD2229" s="223"/>
      <c r="BE2229" s="223"/>
      <c r="BF2229" s="151"/>
      <c r="BG2229" s="151"/>
      <c r="BH2229" s="151"/>
      <c r="BI2229" s="151"/>
      <c r="BJ2229" s="151"/>
      <c r="BK2229" s="151"/>
      <c r="BL2229" s="151"/>
      <c r="BM2229" s="151"/>
      <c r="BN2229" s="208"/>
      <c r="BO2229" s="92"/>
      <c r="BP2229" s="92"/>
      <c r="BQ2229" s="92"/>
      <c r="BR2229" s="92"/>
      <c r="BS2229" s="92"/>
      <c r="BT2229" s="92"/>
      <c r="BU2229" s="208"/>
      <c r="BV2229" s="315"/>
    </row>
    <row r="2230" spans="6:74"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315"/>
      <c r="AU2230" s="208"/>
      <c r="AV2230" s="92"/>
      <c r="AW2230" s="92"/>
      <c r="AX2230" s="315"/>
      <c r="AY2230" s="215"/>
      <c r="AZ2230" s="131"/>
      <c r="BA2230" s="131"/>
      <c r="BB2230" s="131"/>
      <c r="BC2230" s="223"/>
      <c r="BD2230" s="223"/>
      <c r="BE2230" s="223"/>
      <c r="BF2230" s="151"/>
      <c r="BG2230" s="151"/>
      <c r="BH2230" s="151"/>
      <c r="BI2230" s="151"/>
      <c r="BJ2230" s="151"/>
      <c r="BK2230" s="151"/>
      <c r="BL2230" s="151"/>
      <c r="BM2230" s="151"/>
      <c r="BN2230" s="208"/>
      <c r="BO2230" s="92"/>
      <c r="BP2230" s="92"/>
      <c r="BQ2230" s="92"/>
      <c r="BR2230" s="92"/>
      <c r="BS2230" s="92"/>
      <c r="BT2230" s="92"/>
      <c r="BU2230" s="208"/>
      <c r="BV2230" s="315"/>
    </row>
    <row r="2231" spans="6:74"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315"/>
      <c r="AU2231" s="208"/>
      <c r="AV2231" s="92"/>
      <c r="AW2231" s="92"/>
      <c r="AX2231" s="315"/>
      <c r="AY2231" s="215"/>
      <c r="AZ2231" s="131"/>
      <c r="BA2231" s="131"/>
      <c r="BB2231" s="131"/>
      <c r="BC2231" s="223"/>
      <c r="BD2231" s="223"/>
      <c r="BE2231" s="223"/>
      <c r="BF2231" s="151"/>
      <c r="BG2231" s="151"/>
      <c r="BH2231" s="151"/>
      <c r="BI2231" s="151"/>
      <c r="BJ2231" s="151"/>
      <c r="BK2231" s="151"/>
      <c r="BL2231" s="151"/>
      <c r="BM2231" s="151"/>
      <c r="BN2231" s="208"/>
      <c r="BO2231" s="92"/>
      <c r="BP2231" s="92"/>
      <c r="BQ2231" s="92"/>
      <c r="BR2231" s="92"/>
      <c r="BS2231" s="92"/>
      <c r="BT2231" s="92"/>
      <c r="BU2231" s="208"/>
      <c r="BV2231" s="315"/>
    </row>
    <row r="2232" spans="6:74"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315"/>
      <c r="AU2232" s="208"/>
      <c r="AV2232" s="92"/>
      <c r="AW2232" s="92"/>
      <c r="AX2232" s="315"/>
      <c r="AY2232" s="215"/>
      <c r="AZ2232" s="131"/>
      <c r="BA2232" s="131"/>
      <c r="BB2232" s="131"/>
      <c r="BC2232" s="223"/>
      <c r="BD2232" s="223"/>
      <c r="BE2232" s="223"/>
      <c r="BF2232" s="151"/>
      <c r="BG2232" s="151"/>
      <c r="BH2232" s="151"/>
      <c r="BI2232" s="151"/>
      <c r="BJ2232" s="151"/>
      <c r="BK2232" s="151"/>
      <c r="BL2232" s="151"/>
      <c r="BM2232" s="151"/>
      <c r="BN2232" s="208"/>
      <c r="BO2232" s="92"/>
      <c r="BP2232" s="92"/>
      <c r="BQ2232" s="92"/>
      <c r="BR2232" s="92"/>
      <c r="BS2232" s="92"/>
      <c r="BT2232" s="92"/>
      <c r="BU2232" s="208"/>
      <c r="BV2232" s="315"/>
    </row>
    <row r="2233" spans="6:74"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315"/>
      <c r="AU2233" s="208"/>
      <c r="AV2233" s="92"/>
      <c r="AW2233" s="92"/>
      <c r="AX2233" s="315"/>
      <c r="AY2233" s="215"/>
      <c r="AZ2233" s="131"/>
      <c r="BA2233" s="131"/>
      <c r="BB2233" s="131"/>
      <c r="BC2233" s="223"/>
      <c r="BD2233" s="223"/>
      <c r="BE2233" s="223"/>
      <c r="BF2233" s="151"/>
      <c r="BG2233" s="151"/>
      <c r="BH2233" s="151"/>
      <c r="BI2233" s="151"/>
      <c r="BJ2233" s="151"/>
      <c r="BK2233" s="151"/>
      <c r="BL2233" s="151"/>
      <c r="BM2233" s="151"/>
      <c r="BN2233" s="208"/>
      <c r="BO2233" s="92"/>
      <c r="BP2233" s="92"/>
      <c r="BQ2233" s="92"/>
      <c r="BR2233" s="92"/>
      <c r="BS2233" s="92"/>
      <c r="BT2233" s="92"/>
      <c r="BU2233" s="208"/>
      <c r="BV2233" s="315"/>
    </row>
    <row r="2234" spans="6:74"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315"/>
      <c r="AU2234" s="208"/>
      <c r="AV2234" s="92"/>
      <c r="AW2234" s="92"/>
      <c r="AX2234" s="315"/>
      <c r="AY2234" s="215"/>
      <c r="AZ2234" s="131"/>
      <c r="BA2234" s="131"/>
      <c r="BB2234" s="131"/>
      <c r="BC2234" s="223"/>
      <c r="BD2234" s="223"/>
      <c r="BE2234" s="223"/>
      <c r="BF2234" s="151"/>
      <c r="BG2234" s="151"/>
      <c r="BH2234" s="151"/>
      <c r="BI2234" s="151"/>
      <c r="BJ2234" s="151"/>
      <c r="BK2234" s="151"/>
      <c r="BL2234" s="151"/>
      <c r="BM2234" s="151"/>
      <c r="BN2234" s="208"/>
      <c r="BO2234" s="92"/>
      <c r="BP2234" s="92"/>
      <c r="BQ2234" s="92"/>
      <c r="BR2234" s="92"/>
      <c r="BS2234" s="92"/>
      <c r="BT2234" s="92"/>
      <c r="BU2234" s="208"/>
      <c r="BV2234" s="315"/>
    </row>
    <row r="2235" spans="6:74"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315"/>
      <c r="AU2235" s="208"/>
      <c r="AV2235" s="92"/>
      <c r="AW2235" s="92"/>
      <c r="AX2235" s="315"/>
      <c r="AY2235" s="215"/>
      <c r="AZ2235" s="131"/>
      <c r="BA2235" s="131"/>
      <c r="BB2235" s="131"/>
      <c r="BC2235" s="223"/>
      <c r="BD2235" s="223"/>
      <c r="BE2235" s="223"/>
      <c r="BF2235" s="151"/>
      <c r="BG2235" s="151"/>
      <c r="BH2235" s="151"/>
      <c r="BI2235" s="151"/>
      <c r="BJ2235" s="151"/>
      <c r="BK2235" s="151"/>
      <c r="BL2235" s="151"/>
      <c r="BM2235" s="151"/>
      <c r="BN2235" s="208"/>
      <c r="BO2235" s="92"/>
      <c r="BP2235" s="92"/>
      <c r="BQ2235" s="92"/>
      <c r="BR2235" s="92"/>
      <c r="BS2235" s="92"/>
      <c r="BT2235" s="92"/>
      <c r="BU2235" s="208"/>
      <c r="BV2235" s="315"/>
    </row>
    <row r="2236" spans="6:74"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315"/>
      <c r="AU2236" s="208"/>
      <c r="AV2236" s="92"/>
      <c r="AW2236" s="92"/>
      <c r="AX2236" s="315"/>
      <c r="AY2236" s="215"/>
      <c r="AZ2236" s="131"/>
      <c r="BA2236" s="131"/>
      <c r="BB2236" s="131"/>
      <c r="BC2236" s="223"/>
      <c r="BD2236" s="223"/>
      <c r="BE2236" s="223"/>
      <c r="BF2236" s="151"/>
      <c r="BG2236" s="151"/>
      <c r="BH2236" s="151"/>
      <c r="BI2236" s="151"/>
      <c r="BJ2236" s="151"/>
      <c r="BK2236" s="151"/>
      <c r="BL2236" s="151"/>
      <c r="BM2236" s="151"/>
      <c r="BN2236" s="208"/>
      <c r="BO2236" s="92"/>
      <c r="BP2236" s="92"/>
      <c r="BQ2236" s="92"/>
      <c r="BR2236" s="92"/>
      <c r="BS2236" s="92"/>
      <c r="BT2236" s="92"/>
      <c r="BU2236" s="208"/>
      <c r="BV2236" s="315"/>
    </row>
    <row r="2237" spans="6:74"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315"/>
      <c r="AU2237" s="208"/>
      <c r="AV2237" s="92"/>
      <c r="AW2237" s="92"/>
      <c r="AX2237" s="315"/>
      <c r="AY2237" s="215"/>
      <c r="AZ2237" s="131"/>
      <c r="BA2237" s="131"/>
      <c r="BB2237" s="131"/>
      <c r="BC2237" s="223"/>
      <c r="BD2237" s="223"/>
      <c r="BE2237" s="223"/>
      <c r="BF2237" s="151"/>
      <c r="BG2237" s="151"/>
      <c r="BH2237" s="151"/>
      <c r="BI2237" s="151"/>
      <c r="BJ2237" s="151"/>
      <c r="BK2237" s="151"/>
      <c r="BL2237" s="151"/>
      <c r="BM2237" s="151"/>
      <c r="BN2237" s="208"/>
      <c r="BO2237" s="92"/>
      <c r="BP2237" s="92"/>
      <c r="BQ2237" s="92"/>
      <c r="BR2237" s="92"/>
      <c r="BS2237" s="92"/>
      <c r="BT2237" s="92"/>
      <c r="BU2237" s="208"/>
      <c r="BV2237" s="315"/>
    </row>
    <row r="2238" spans="6:74"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315"/>
      <c r="AU2238" s="208"/>
      <c r="AV2238" s="92"/>
      <c r="AW2238" s="92"/>
      <c r="AX2238" s="315"/>
      <c r="AY2238" s="215"/>
      <c r="AZ2238" s="131"/>
      <c r="BA2238" s="131"/>
      <c r="BB2238" s="131"/>
      <c r="BC2238" s="223"/>
      <c r="BD2238" s="223"/>
      <c r="BE2238" s="223"/>
      <c r="BF2238" s="151"/>
      <c r="BG2238" s="151"/>
      <c r="BH2238" s="151"/>
      <c r="BI2238" s="151"/>
      <c r="BJ2238" s="151"/>
      <c r="BK2238" s="151"/>
      <c r="BL2238" s="151"/>
      <c r="BM2238" s="151"/>
      <c r="BN2238" s="208"/>
      <c r="BO2238" s="92"/>
      <c r="BP2238" s="92"/>
      <c r="BQ2238" s="92"/>
      <c r="BR2238" s="92"/>
      <c r="BS2238" s="92"/>
      <c r="BT2238" s="92"/>
      <c r="BU2238" s="208"/>
      <c r="BV2238" s="315"/>
    </row>
    <row r="2239" spans="6:74"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315"/>
      <c r="AU2239" s="208"/>
      <c r="AV2239" s="92"/>
      <c r="AW2239" s="92"/>
      <c r="AX2239" s="315"/>
      <c r="AY2239" s="215"/>
      <c r="AZ2239" s="131"/>
      <c r="BA2239" s="131"/>
      <c r="BB2239" s="131"/>
      <c r="BC2239" s="223"/>
      <c r="BD2239" s="223"/>
      <c r="BE2239" s="223"/>
      <c r="BF2239" s="151"/>
      <c r="BG2239" s="151"/>
      <c r="BH2239" s="151"/>
      <c r="BI2239" s="151"/>
      <c r="BJ2239" s="151"/>
      <c r="BK2239" s="151"/>
      <c r="BL2239" s="151"/>
      <c r="BM2239" s="151"/>
      <c r="BN2239" s="208"/>
      <c r="BO2239" s="92"/>
      <c r="BP2239" s="92"/>
      <c r="BQ2239" s="92"/>
      <c r="BR2239" s="92"/>
      <c r="BS2239" s="92"/>
      <c r="BT2239" s="92"/>
      <c r="BU2239" s="208"/>
      <c r="BV2239" s="315"/>
    </row>
    <row r="2240" spans="6:74"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315"/>
      <c r="AU2240" s="208"/>
      <c r="AV2240" s="92"/>
      <c r="AW2240" s="92"/>
      <c r="AX2240" s="315"/>
      <c r="AY2240" s="215"/>
      <c r="AZ2240" s="131"/>
      <c r="BA2240" s="131"/>
      <c r="BB2240" s="131"/>
      <c r="BC2240" s="223"/>
      <c r="BD2240" s="223"/>
      <c r="BE2240" s="223"/>
      <c r="BF2240" s="151"/>
      <c r="BG2240" s="151"/>
      <c r="BH2240" s="151"/>
      <c r="BI2240" s="151"/>
      <c r="BJ2240" s="151"/>
      <c r="BK2240" s="151"/>
      <c r="BL2240" s="151"/>
      <c r="BM2240" s="151"/>
      <c r="BN2240" s="208"/>
      <c r="BO2240" s="92"/>
      <c r="BP2240" s="92"/>
      <c r="BQ2240" s="92"/>
      <c r="BR2240" s="92"/>
      <c r="BS2240" s="92"/>
      <c r="BT2240" s="92"/>
      <c r="BU2240" s="208"/>
      <c r="BV2240" s="315"/>
    </row>
    <row r="2241" spans="6:74"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315"/>
      <c r="AU2241" s="208"/>
      <c r="AV2241" s="92"/>
      <c r="AW2241" s="92"/>
      <c r="AX2241" s="315"/>
      <c r="AY2241" s="215"/>
      <c r="AZ2241" s="131"/>
      <c r="BA2241" s="131"/>
      <c r="BB2241" s="131"/>
      <c r="BC2241" s="223"/>
      <c r="BD2241" s="223"/>
      <c r="BE2241" s="223"/>
      <c r="BF2241" s="151"/>
      <c r="BG2241" s="151"/>
      <c r="BH2241" s="151"/>
      <c r="BI2241" s="151"/>
      <c r="BJ2241" s="151"/>
      <c r="BK2241" s="151"/>
      <c r="BL2241" s="151"/>
      <c r="BM2241" s="151"/>
      <c r="BN2241" s="208"/>
      <c r="BO2241" s="92"/>
      <c r="BP2241" s="92"/>
      <c r="BQ2241" s="92"/>
      <c r="BR2241" s="92"/>
      <c r="BS2241" s="92"/>
      <c r="BT2241" s="92"/>
      <c r="BU2241" s="208"/>
      <c r="BV2241" s="315"/>
    </row>
    <row r="2242" spans="6:74"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315"/>
      <c r="AU2242" s="208"/>
      <c r="AV2242" s="92"/>
      <c r="AW2242" s="92"/>
      <c r="AX2242" s="315"/>
      <c r="AY2242" s="215"/>
      <c r="AZ2242" s="131"/>
      <c r="BA2242" s="131"/>
      <c r="BB2242" s="131"/>
      <c r="BC2242" s="223"/>
      <c r="BD2242" s="223"/>
      <c r="BE2242" s="223"/>
      <c r="BF2242" s="151"/>
      <c r="BG2242" s="151"/>
      <c r="BH2242" s="151"/>
      <c r="BI2242" s="151"/>
      <c r="BJ2242" s="151"/>
      <c r="BK2242" s="151"/>
      <c r="BL2242" s="151"/>
      <c r="BM2242" s="151"/>
      <c r="BN2242" s="208"/>
      <c r="BO2242" s="92"/>
      <c r="BP2242" s="92"/>
      <c r="BQ2242" s="92"/>
      <c r="BR2242" s="92"/>
      <c r="BS2242" s="92"/>
      <c r="BT2242" s="92"/>
      <c r="BU2242" s="208"/>
      <c r="BV2242" s="315"/>
    </row>
    <row r="2243" spans="6:74"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315"/>
      <c r="AU2243" s="208"/>
      <c r="AV2243" s="92"/>
      <c r="AW2243" s="92"/>
      <c r="AX2243" s="315"/>
      <c r="AY2243" s="215"/>
      <c r="AZ2243" s="131"/>
      <c r="BA2243" s="131"/>
      <c r="BB2243" s="131"/>
      <c r="BC2243" s="223"/>
      <c r="BD2243" s="223"/>
      <c r="BE2243" s="223"/>
      <c r="BF2243" s="151"/>
      <c r="BG2243" s="151"/>
      <c r="BH2243" s="151"/>
      <c r="BI2243" s="151"/>
      <c r="BJ2243" s="151"/>
      <c r="BK2243" s="151"/>
      <c r="BL2243" s="151"/>
      <c r="BM2243" s="151"/>
      <c r="BN2243" s="208"/>
      <c r="BO2243" s="92"/>
      <c r="BP2243" s="92"/>
      <c r="BQ2243" s="92"/>
      <c r="BR2243" s="92"/>
      <c r="BS2243" s="92"/>
      <c r="BT2243" s="92"/>
      <c r="BU2243" s="208"/>
      <c r="BV2243" s="315"/>
    </row>
    <row r="2244" spans="6:74"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315"/>
      <c r="AU2244" s="208"/>
      <c r="AV2244" s="92"/>
      <c r="AW2244" s="92"/>
      <c r="AX2244" s="315"/>
      <c r="AY2244" s="215"/>
      <c r="AZ2244" s="131"/>
      <c r="BA2244" s="131"/>
      <c r="BB2244" s="131"/>
      <c r="BC2244" s="223"/>
      <c r="BD2244" s="223"/>
      <c r="BE2244" s="223"/>
      <c r="BF2244" s="151"/>
      <c r="BG2244" s="151"/>
      <c r="BH2244" s="151"/>
      <c r="BI2244" s="151"/>
      <c r="BJ2244" s="151"/>
      <c r="BK2244" s="151"/>
      <c r="BL2244" s="151"/>
      <c r="BM2244" s="151"/>
      <c r="BN2244" s="208"/>
      <c r="BO2244" s="92"/>
      <c r="BP2244" s="92"/>
      <c r="BQ2244" s="92"/>
      <c r="BR2244" s="92"/>
      <c r="BS2244" s="92"/>
      <c r="BT2244" s="92"/>
      <c r="BU2244" s="208"/>
      <c r="BV2244" s="315"/>
    </row>
    <row r="2245" spans="6:74"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315"/>
      <c r="AU2245" s="208"/>
      <c r="AV2245" s="92"/>
      <c r="AW2245" s="92"/>
      <c r="AX2245" s="315"/>
      <c r="AY2245" s="215"/>
      <c r="AZ2245" s="131"/>
      <c r="BA2245" s="131"/>
      <c r="BB2245" s="131"/>
      <c r="BC2245" s="223"/>
      <c r="BD2245" s="223"/>
      <c r="BE2245" s="223"/>
      <c r="BF2245" s="151"/>
      <c r="BG2245" s="151"/>
      <c r="BH2245" s="151"/>
      <c r="BI2245" s="151"/>
      <c r="BJ2245" s="151"/>
      <c r="BK2245" s="151"/>
      <c r="BL2245" s="151"/>
      <c r="BM2245" s="151"/>
      <c r="BN2245" s="208"/>
      <c r="BO2245" s="92"/>
      <c r="BP2245" s="92"/>
      <c r="BQ2245" s="92"/>
      <c r="BR2245" s="92"/>
      <c r="BS2245" s="92"/>
      <c r="BT2245" s="92"/>
      <c r="BU2245" s="208"/>
      <c r="BV2245" s="315"/>
    </row>
    <row r="2246" spans="6:74"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315"/>
      <c r="AU2246" s="208"/>
      <c r="AV2246" s="92"/>
      <c r="AW2246" s="92"/>
      <c r="AX2246" s="315"/>
      <c r="AY2246" s="215"/>
      <c r="AZ2246" s="131"/>
      <c r="BA2246" s="131"/>
      <c r="BB2246" s="131"/>
      <c r="BC2246" s="223"/>
      <c r="BD2246" s="223"/>
      <c r="BE2246" s="223"/>
      <c r="BF2246" s="151"/>
      <c r="BG2246" s="151"/>
      <c r="BH2246" s="151"/>
      <c r="BI2246" s="151"/>
      <c r="BJ2246" s="151"/>
      <c r="BK2246" s="151"/>
      <c r="BL2246" s="151"/>
      <c r="BM2246" s="151"/>
      <c r="BN2246" s="208"/>
      <c r="BO2246" s="92"/>
      <c r="BP2246" s="92"/>
      <c r="BQ2246" s="92"/>
      <c r="BR2246" s="92"/>
      <c r="BS2246" s="92"/>
      <c r="BT2246" s="92"/>
      <c r="BU2246" s="208"/>
      <c r="BV2246" s="315"/>
    </row>
    <row r="2247" spans="6:74"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315"/>
      <c r="AU2247" s="208"/>
      <c r="AV2247" s="92"/>
      <c r="AW2247" s="92"/>
      <c r="AX2247" s="315"/>
      <c r="AY2247" s="215"/>
      <c r="AZ2247" s="131"/>
      <c r="BA2247" s="131"/>
      <c r="BB2247" s="131"/>
      <c r="BC2247" s="223"/>
      <c r="BD2247" s="223"/>
      <c r="BE2247" s="223"/>
      <c r="BF2247" s="151"/>
      <c r="BG2247" s="151"/>
      <c r="BH2247" s="151"/>
      <c r="BI2247" s="151"/>
      <c r="BJ2247" s="151"/>
      <c r="BK2247" s="151"/>
      <c r="BL2247" s="151"/>
      <c r="BM2247" s="151"/>
      <c r="BN2247" s="208"/>
      <c r="BO2247" s="92"/>
      <c r="BP2247" s="92"/>
      <c r="BQ2247" s="92"/>
      <c r="BR2247" s="92"/>
      <c r="BS2247" s="92"/>
      <c r="BT2247" s="92"/>
      <c r="BU2247" s="208"/>
      <c r="BV2247" s="315"/>
    </row>
    <row r="2248" spans="6:74"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315"/>
      <c r="AU2248" s="208"/>
      <c r="AV2248" s="92"/>
      <c r="AW2248" s="92"/>
      <c r="AX2248" s="315"/>
      <c r="AY2248" s="215"/>
      <c r="AZ2248" s="131"/>
      <c r="BA2248" s="131"/>
      <c r="BB2248" s="131"/>
      <c r="BC2248" s="223"/>
      <c r="BD2248" s="223"/>
      <c r="BE2248" s="223"/>
      <c r="BF2248" s="151"/>
      <c r="BG2248" s="151"/>
      <c r="BH2248" s="151"/>
      <c r="BI2248" s="151"/>
      <c r="BJ2248" s="151"/>
      <c r="BK2248" s="151"/>
      <c r="BL2248" s="151"/>
      <c r="BM2248" s="151"/>
      <c r="BN2248" s="208"/>
      <c r="BO2248" s="92"/>
      <c r="BP2248" s="92"/>
      <c r="BQ2248" s="92"/>
      <c r="BR2248" s="92"/>
      <c r="BS2248" s="92"/>
      <c r="BT2248" s="92"/>
      <c r="BU2248" s="208"/>
      <c r="BV2248" s="315"/>
    </row>
    <row r="2249" spans="6:74"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315"/>
      <c r="AU2249" s="208"/>
      <c r="AV2249" s="92"/>
      <c r="AW2249" s="92"/>
      <c r="AX2249" s="315"/>
      <c r="AY2249" s="215"/>
      <c r="AZ2249" s="131"/>
      <c r="BA2249" s="131"/>
      <c r="BB2249" s="131"/>
      <c r="BC2249" s="223"/>
      <c r="BD2249" s="223"/>
      <c r="BE2249" s="223"/>
      <c r="BF2249" s="151"/>
      <c r="BG2249" s="151"/>
      <c r="BH2249" s="151"/>
      <c r="BI2249" s="151"/>
      <c r="BJ2249" s="151"/>
      <c r="BK2249" s="151"/>
      <c r="BL2249" s="151"/>
      <c r="BM2249" s="151"/>
      <c r="BN2249" s="208"/>
      <c r="BO2249" s="92"/>
      <c r="BP2249" s="92"/>
      <c r="BQ2249" s="92"/>
      <c r="BR2249" s="92"/>
      <c r="BS2249" s="92"/>
      <c r="BT2249" s="92"/>
      <c r="BU2249" s="208"/>
      <c r="BV2249" s="315"/>
    </row>
    <row r="2250" spans="6:74"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315"/>
      <c r="AU2250" s="208"/>
      <c r="AV2250" s="92"/>
      <c r="AW2250" s="92"/>
      <c r="AX2250" s="315"/>
      <c r="AY2250" s="215"/>
      <c r="AZ2250" s="131"/>
      <c r="BA2250" s="131"/>
      <c r="BB2250" s="131"/>
      <c r="BC2250" s="223"/>
      <c r="BD2250" s="223"/>
      <c r="BE2250" s="223"/>
      <c r="BF2250" s="151"/>
      <c r="BG2250" s="151"/>
      <c r="BH2250" s="151"/>
      <c r="BI2250" s="151"/>
      <c r="BJ2250" s="151"/>
      <c r="BK2250" s="151"/>
      <c r="BL2250" s="151"/>
      <c r="BM2250" s="151"/>
      <c r="BN2250" s="208"/>
      <c r="BO2250" s="92"/>
      <c r="BP2250" s="92"/>
      <c r="BQ2250" s="92"/>
      <c r="BR2250" s="92"/>
      <c r="BS2250" s="92"/>
      <c r="BT2250" s="92"/>
      <c r="BU2250" s="208"/>
      <c r="BV2250" s="315"/>
    </row>
    <row r="2251" spans="6:74"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315"/>
      <c r="AU2251" s="208"/>
      <c r="AV2251" s="92"/>
      <c r="AW2251" s="92"/>
      <c r="AX2251" s="315"/>
      <c r="AY2251" s="215"/>
      <c r="AZ2251" s="131"/>
      <c r="BA2251" s="131"/>
      <c r="BB2251" s="131"/>
      <c r="BC2251" s="223"/>
      <c r="BD2251" s="223"/>
      <c r="BE2251" s="223"/>
      <c r="BF2251" s="151"/>
      <c r="BG2251" s="151"/>
      <c r="BH2251" s="151"/>
      <c r="BI2251" s="151"/>
      <c r="BJ2251" s="151"/>
      <c r="BK2251" s="151"/>
      <c r="BL2251" s="151"/>
      <c r="BM2251" s="151"/>
      <c r="BN2251" s="208"/>
      <c r="BO2251" s="92"/>
      <c r="BP2251" s="92"/>
      <c r="BQ2251" s="92"/>
      <c r="BR2251" s="92"/>
      <c r="BS2251" s="92"/>
      <c r="BT2251" s="92"/>
      <c r="BU2251" s="208"/>
      <c r="BV2251" s="315"/>
    </row>
    <row r="2252" spans="6:74"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315"/>
      <c r="AU2252" s="208"/>
      <c r="AV2252" s="92"/>
      <c r="AW2252" s="92"/>
      <c r="AX2252" s="315"/>
      <c r="AY2252" s="215"/>
      <c r="AZ2252" s="131"/>
      <c r="BA2252" s="131"/>
      <c r="BB2252" s="131"/>
      <c r="BC2252" s="223"/>
      <c r="BD2252" s="223"/>
      <c r="BE2252" s="223"/>
      <c r="BF2252" s="151"/>
      <c r="BG2252" s="151"/>
      <c r="BH2252" s="151"/>
      <c r="BI2252" s="151"/>
      <c r="BJ2252" s="151"/>
      <c r="BK2252" s="151"/>
      <c r="BL2252" s="151"/>
      <c r="BM2252" s="151"/>
      <c r="BN2252" s="208"/>
      <c r="BO2252" s="92"/>
      <c r="BP2252" s="92"/>
      <c r="BQ2252" s="92"/>
      <c r="BR2252" s="92"/>
      <c r="BS2252" s="92"/>
      <c r="BT2252" s="92"/>
      <c r="BU2252" s="208"/>
      <c r="BV2252" s="315"/>
    </row>
    <row r="2253" spans="6:74"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315"/>
      <c r="AU2253" s="208"/>
      <c r="AV2253" s="92"/>
      <c r="AW2253" s="92"/>
      <c r="AX2253" s="315"/>
      <c r="AY2253" s="215"/>
      <c r="AZ2253" s="131"/>
      <c r="BA2253" s="131"/>
      <c r="BB2253" s="131"/>
      <c r="BC2253" s="223"/>
      <c r="BD2253" s="223"/>
      <c r="BE2253" s="223"/>
      <c r="BF2253" s="151"/>
      <c r="BG2253" s="151"/>
      <c r="BH2253" s="151"/>
      <c r="BI2253" s="151"/>
      <c r="BJ2253" s="151"/>
      <c r="BK2253" s="151"/>
      <c r="BL2253" s="151"/>
      <c r="BM2253" s="151"/>
      <c r="BN2253" s="208"/>
      <c r="BO2253" s="92"/>
      <c r="BP2253" s="92"/>
      <c r="BQ2253" s="92"/>
      <c r="BR2253" s="92"/>
      <c r="BS2253" s="92"/>
      <c r="BT2253" s="92"/>
      <c r="BU2253" s="208"/>
      <c r="BV2253" s="315"/>
    </row>
    <row r="2254" spans="6:74"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315"/>
      <c r="AU2254" s="208"/>
      <c r="AV2254" s="92"/>
      <c r="AW2254" s="92"/>
      <c r="AX2254" s="315"/>
      <c r="AY2254" s="215"/>
      <c r="AZ2254" s="131"/>
      <c r="BA2254" s="131"/>
      <c r="BB2254" s="131"/>
      <c r="BC2254" s="223"/>
      <c r="BD2254" s="223"/>
      <c r="BE2254" s="223"/>
      <c r="BF2254" s="151"/>
      <c r="BG2254" s="151"/>
      <c r="BH2254" s="151"/>
      <c r="BI2254" s="151"/>
      <c r="BJ2254" s="151"/>
      <c r="BK2254" s="151"/>
      <c r="BL2254" s="151"/>
      <c r="BM2254" s="151"/>
      <c r="BN2254" s="208"/>
      <c r="BO2254" s="92"/>
      <c r="BP2254" s="92"/>
      <c r="BQ2254" s="92"/>
      <c r="BR2254" s="92"/>
      <c r="BS2254" s="92"/>
      <c r="BT2254" s="92"/>
      <c r="BU2254" s="208"/>
      <c r="BV2254" s="315"/>
    </row>
    <row r="2255" spans="6:74"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315"/>
      <c r="AU2255" s="208"/>
      <c r="AV2255" s="92"/>
      <c r="AW2255" s="92"/>
      <c r="AX2255" s="315"/>
      <c r="AY2255" s="215"/>
      <c r="AZ2255" s="131"/>
      <c r="BA2255" s="131"/>
      <c r="BB2255" s="131"/>
      <c r="BC2255" s="223"/>
      <c r="BD2255" s="223"/>
      <c r="BE2255" s="223"/>
      <c r="BF2255" s="151"/>
      <c r="BG2255" s="151"/>
      <c r="BH2255" s="151"/>
      <c r="BI2255" s="151"/>
      <c r="BJ2255" s="151"/>
      <c r="BK2255" s="151"/>
      <c r="BL2255" s="151"/>
      <c r="BM2255" s="151"/>
      <c r="BN2255" s="208"/>
      <c r="BO2255" s="92"/>
      <c r="BP2255" s="92"/>
      <c r="BQ2255" s="92"/>
      <c r="BR2255" s="92"/>
      <c r="BS2255" s="92"/>
      <c r="BT2255" s="92"/>
      <c r="BU2255" s="208"/>
      <c r="BV2255" s="315"/>
    </row>
    <row r="2256" spans="6:74"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315"/>
      <c r="AU2256" s="208"/>
      <c r="AV2256" s="92"/>
      <c r="AW2256" s="92"/>
      <c r="AX2256" s="315"/>
      <c r="AY2256" s="215"/>
      <c r="AZ2256" s="131"/>
      <c r="BA2256" s="131"/>
      <c r="BB2256" s="131"/>
      <c r="BC2256" s="223"/>
      <c r="BD2256" s="223"/>
      <c r="BE2256" s="223"/>
      <c r="BF2256" s="151"/>
      <c r="BG2256" s="151"/>
      <c r="BH2256" s="151"/>
      <c r="BI2256" s="151"/>
      <c r="BJ2256" s="151"/>
      <c r="BK2256" s="151"/>
      <c r="BL2256" s="151"/>
      <c r="BM2256" s="151"/>
      <c r="BN2256" s="208"/>
      <c r="BO2256" s="92"/>
      <c r="BP2256" s="92"/>
      <c r="BQ2256" s="92"/>
      <c r="BR2256" s="92"/>
      <c r="BS2256" s="92"/>
      <c r="BT2256" s="92"/>
      <c r="BU2256" s="208"/>
      <c r="BV2256" s="315"/>
    </row>
    <row r="2257" spans="6:74"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315"/>
      <c r="AU2257" s="208"/>
      <c r="AV2257" s="92"/>
      <c r="AW2257" s="92"/>
      <c r="AX2257" s="315"/>
      <c r="AY2257" s="215"/>
      <c r="AZ2257" s="131"/>
      <c r="BA2257" s="131"/>
      <c r="BB2257" s="131"/>
      <c r="BC2257" s="223"/>
      <c r="BD2257" s="223"/>
      <c r="BE2257" s="223"/>
      <c r="BF2257" s="151"/>
      <c r="BG2257" s="151"/>
      <c r="BH2257" s="151"/>
      <c r="BI2257" s="151"/>
      <c r="BJ2257" s="151"/>
      <c r="BK2257" s="151"/>
      <c r="BL2257" s="151"/>
      <c r="BM2257" s="151"/>
      <c r="BN2257" s="208"/>
      <c r="BO2257" s="92"/>
      <c r="BP2257" s="92"/>
      <c r="BQ2257" s="92"/>
      <c r="BR2257" s="92"/>
      <c r="BS2257" s="92"/>
      <c r="BT2257" s="92"/>
      <c r="BU2257" s="208"/>
      <c r="BV2257" s="315"/>
    </row>
    <row r="2258" spans="6:74"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315"/>
      <c r="AU2258" s="208"/>
      <c r="AV2258" s="92"/>
      <c r="AW2258" s="92"/>
      <c r="AX2258" s="315"/>
      <c r="AY2258" s="215"/>
      <c r="AZ2258" s="131"/>
      <c r="BA2258" s="131"/>
      <c r="BB2258" s="131"/>
      <c r="BC2258" s="223"/>
      <c r="BD2258" s="223"/>
      <c r="BE2258" s="223"/>
      <c r="BF2258" s="151"/>
      <c r="BG2258" s="151"/>
      <c r="BH2258" s="151"/>
      <c r="BI2258" s="151"/>
      <c r="BJ2258" s="151"/>
      <c r="BK2258" s="151"/>
      <c r="BL2258" s="151"/>
      <c r="BM2258" s="151"/>
      <c r="BN2258" s="208"/>
      <c r="BO2258" s="92"/>
      <c r="BP2258" s="92"/>
      <c r="BQ2258" s="92"/>
      <c r="BR2258" s="92"/>
      <c r="BS2258" s="92"/>
      <c r="BT2258" s="92"/>
      <c r="BU2258" s="208"/>
      <c r="BV2258" s="315"/>
    </row>
    <row r="2259" spans="6:74"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315"/>
      <c r="AU2259" s="208"/>
      <c r="AV2259" s="92"/>
      <c r="AW2259" s="92"/>
      <c r="AX2259" s="315"/>
      <c r="AY2259" s="215"/>
      <c r="AZ2259" s="131"/>
      <c r="BA2259" s="131"/>
      <c r="BB2259" s="131"/>
      <c r="BC2259" s="223"/>
      <c r="BD2259" s="223"/>
      <c r="BE2259" s="223"/>
      <c r="BF2259" s="151"/>
      <c r="BG2259" s="151"/>
      <c r="BH2259" s="151"/>
      <c r="BI2259" s="151"/>
      <c r="BJ2259" s="151"/>
      <c r="BK2259" s="151"/>
      <c r="BL2259" s="151"/>
      <c r="BM2259" s="151"/>
      <c r="BN2259" s="208"/>
      <c r="BO2259" s="92"/>
      <c r="BP2259" s="92"/>
      <c r="BQ2259" s="92"/>
      <c r="BR2259" s="92"/>
      <c r="BS2259" s="92"/>
      <c r="BT2259" s="92"/>
      <c r="BU2259" s="208"/>
      <c r="BV2259" s="315"/>
    </row>
    <row r="2260" spans="6:74"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315"/>
      <c r="AU2260" s="208"/>
      <c r="AV2260" s="92"/>
      <c r="AW2260" s="92"/>
      <c r="AX2260" s="315"/>
      <c r="AY2260" s="215"/>
      <c r="AZ2260" s="131"/>
      <c r="BA2260" s="131"/>
      <c r="BB2260" s="131"/>
      <c r="BC2260" s="223"/>
      <c r="BD2260" s="223"/>
      <c r="BE2260" s="223"/>
      <c r="BF2260" s="151"/>
      <c r="BG2260" s="151"/>
      <c r="BH2260" s="151"/>
      <c r="BI2260" s="151"/>
      <c r="BJ2260" s="151"/>
      <c r="BK2260" s="151"/>
      <c r="BL2260" s="151"/>
      <c r="BM2260" s="151"/>
      <c r="BN2260" s="208"/>
      <c r="BO2260" s="92"/>
      <c r="BP2260" s="92"/>
      <c r="BQ2260" s="92"/>
      <c r="BR2260" s="92"/>
      <c r="BS2260" s="92"/>
      <c r="BT2260" s="92"/>
      <c r="BU2260" s="208"/>
      <c r="BV2260" s="315"/>
    </row>
    <row r="2261" spans="6:74"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315"/>
      <c r="AU2261" s="208"/>
      <c r="AV2261" s="92"/>
      <c r="AW2261" s="92"/>
      <c r="AX2261" s="315"/>
      <c r="AY2261" s="215"/>
      <c r="AZ2261" s="131"/>
      <c r="BA2261" s="131"/>
      <c r="BB2261" s="131"/>
      <c r="BC2261" s="223"/>
      <c r="BD2261" s="223"/>
      <c r="BE2261" s="223"/>
      <c r="BF2261" s="151"/>
      <c r="BG2261" s="151"/>
      <c r="BH2261" s="151"/>
      <c r="BI2261" s="151"/>
      <c r="BJ2261" s="151"/>
      <c r="BK2261" s="151"/>
      <c r="BL2261" s="151"/>
      <c r="BM2261" s="151"/>
      <c r="BN2261" s="208"/>
      <c r="BO2261" s="92"/>
      <c r="BP2261" s="92"/>
      <c r="BQ2261" s="92"/>
      <c r="BR2261" s="92"/>
      <c r="BS2261" s="92"/>
      <c r="BT2261" s="92"/>
      <c r="BU2261" s="208"/>
      <c r="BV2261" s="315"/>
    </row>
    <row r="2262" spans="6:74"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315"/>
      <c r="AU2262" s="208"/>
      <c r="AV2262" s="92"/>
      <c r="AW2262" s="92"/>
      <c r="AX2262" s="315"/>
      <c r="AY2262" s="215"/>
      <c r="AZ2262" s="131"/>
      <c r="BA2262" s="131"/>
      <c r="BB2262" s="131"/>
      <c r="BC2262" s="223"/>
      <c r="BD2262" s="223"/>
      <c r="BE2262" s="223"/>
      <c r="BF2262" s="151"/>
      <c r="BG2262" s="151"/>
      <c r="BH2262" s="151"/>
      <c r="BI2262" s="151"/>
      <c r="BJ2262" s="151"/>
      <c r="BK2262" s="151"/>
      <c r="BL2262" s="151"/>
      <c r="BM2262" s="151"/>
      <c r="BN2262" s="208"/>
      <c r="BO2262" s="92"/>
      <c r="BP2262" s="92"/>
      <c r="BQ2262" s="92"/>
      <c r="BR2262" s="92"/>
      <c r="BS2262" s="92"/>
      <c r="BT2262" s="92"/>
      <c r="BU2262" s="208"/>
      <c r="BV2262" s="315"/>
    </row>
    <row r="2263" spans="6:74"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315"/>
      <c r="AU2263" s="208"/>
      <c r="AV2263" s="92"/>
      <c r="AW2263" s="92"/>
      <c r="AX2263" s="315"/>
      <c r="AY2263" s="215"/>
      <c r="AZ2263" s="131"/>
      <c r="BA2263" s="131"/>
      <c r="BB2263" s="131"/>
      <c r="BC2263" s="223"/>
      <c r="BD2263" s="223"/>
      <c r="BE2263" s="223"/>
      <c r="BF2263" s="151"/>
      <c r="BG2263" s="151"/>
      <c r="BH2263" s="151"/>
      <c r="BI2263" s="151"/>
      <c r="BJ2263" s="151"/>
      <c r="BK2263" s="151"/>
      <c r="BL2263" s="151"/>
      <c r="BM2263" s="151"/>
      <c r="BN2263" s="208"/>
      <c r="BO2263" s="92"/>
      <c r="BP2263" s="92"/>
      <c r="BQ2263" s="92"/>
      <c r="BR2263" s="92"/>
      <c r="BS2263" s="92"/>
      <c r="BT2263" s="92"/>
      <c r="BU2263" s="208"/>
      <c r="BV2263" s="315"/>
    </row>
    <row r="2264" spans="6:74"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315"/>
      <c r="AU2264" s="208"/>
      <c r="AV2264" s="92"/>
      <c r="AW2264" s="92"/>
      <c r="AX2264" s="315"/>
      <c r="AY2264" s="215"/>
      <c r="AZ2264" s="131"/>
      <c r="BA2264" s="131"/>
      <c r="BB2264" s="131"/>
      <c r="BC2264" s="223"/>
      <c r="BD2264" s="223"/>
      <c r="BE2264" s="223"/>
      <c r="BF2264" s="151"/>
      <c r="BG2264" s="151"/>
      <c r="BH2264" s="151"/>
      <c r="BI2264" s="151"/>
      <c r="BJ2264" s="151"/>
      <c r="BK2264" s="151"/>
      <c r="BL2264" s="151"/>
      <c r="BM2264" s="151"/>
      <c r="BN2264" s="208"/>
      <c r="BO2264" s="92"/>
      <c r="BP2264" s="92"/>
      <c r="BQ2264" s="92"/>
      <c r="BR2264" s="92"/>
      <c r="BS2264" s="92"/>
      <c r="BT2264" s="92"/>
      <c r="BU2264" s="208"/>
      <c r="BV2264" s="315"/>
    </row>
    <row r="2265" spans="6:74"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315"/>
      <c r="AU2265" s="208"/>
      <c r="AV2265" s="92"/>
      <c r="AW2265" s="92"/>
      <c r="AX2265" s="315"/>
      <c r="AY2265" s="215"/>
      <c r="AZ2265" s="131"/>
      <c r="BA2265" s="131"/>
      <c r="BB2265" s="131"/>
      <c r="BC2265" s="223"/>
      <c r="BD2265" s="223"/>
      <c r="BE2265" s="223"/>
      <c r="BF2265" s="151"/>
      <c r="BG2265" s="151"/>
      <c r="BH2265" s="151"/>
      <c r="BI2265" s="151"/>
      <c r="BJ2265" s="151"/>
      <c r="BK2265" s="151"/>
      <c r="BL2265" s="151"/>
      <c r="BM2265" s="151"/>
      <c r="BN2265" s="208"/>
      <c r="BO2265" s="92"/>
      <c r="BP2265" s="92"/>
      <c r="BQ2265" s="92"/>
      <c r="BR2265" s="92"/>
      <c r="BS2265" s="92"/>
      <c r="BT2265" s="92"/>
      <c r="BU2265" s="208"/>
      <c r="BV2265" s="315"/>
    </row>
    <row r="2266" spans="6:74"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315"/>
      <c r="AU2266" s="208"/>
      <c r="AV2266" s="92"/>
      <c r="AW2266" s="92"/>
      <c r="AX2266" s="315"/>
      <c r="AY2266" s="215"/>
      <c r="AZ2266" s="131"/>
      <c r="BA2266" s="131"/>
      <c r="BB2266" s="131"/>
      <c r="BC2266" s="223"/>
      <c r="BD2266" s="223"/>
      <c r="BE2266" s="223"/>
      <c r="BF2266" s="151"/>
      <c r="BG2266" s="151"/>
      <c r="BH2266" s="151"/>
      <c r="BI2266" s="151"/>
      <c r="BJ2266" s="151"/>
      <c r="BK2266" s="151"/>
      <c r="BL2266" s="151"/>
      <c r="BM2266" s="151"/>
      <c r="BN2266" s="208"/>
      <c r="BO2266" s="92"/>
      <c r="BP2266" s="92"/>
      <c r="BQ2266" s="92"/>
      <c r="BR2266" s="92"/>
      <c r="BS2266" s="92"/>
      <c r="BT2266" s="92"/>
      <c r="BU2266" s="208"/>
      <c r="BV2266" s="315"/>
    </row>
    <row r="2267" spans="6:74"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315"/>
      <c r="AU2267" s="208"/>
      <c r="AV2267" s="92"/>
      <c r="AW2267" s="92"/>
      <c r="AX2267" s="315"/>
      <c r="AY2267" s="215"/>
      <c r="AZ2267" s="131"/>
      <c r="BA2267" s="131"/>
      <c r="BB2267" s="131"/>
      <c r="BC2267" s="223"/>
      <c r="BD2267" s="223"/>
      <c r="BE2267" s="223"/>
      <c r="BF2267" s="151"/>
      <c r="BG2267" s="151"/>
      <c r="BH2267" s="151"/>
      <c r="BI2267" s="151"/>
      <c r="BJ2267" s="151"/>
      <c r="BK2267" s="151"/>
      <c r="BL2267" s="151"/>
      <c r="BM2267" s="151"/>
      <c r="BN2267" s="208"/>
      <c r="BO2267" s="92"/>
      <c r="BP2267" s="92"/>
      <c r="BQ2267" s="92"/>
      <c r="BR2267" s="92"/>
      <c r="BS2267" s="92"/>
      <c r="BT2267" s="92"/>
      <c r="BU2267" s="208"/>
      <c r="BV2267" s="315"/>
    </row>
    <row r="2268" spans="6:74"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315"/>
      <c r="AU2268" s="208"/>
      <c r="AV2268" s="92"/>
      <c r="AW2268" s="92"/>
      <c r="AX2268" s="315"/>
      <c r="AY2268" s="215"/>
      <c r="AZ2268" s="131"/>
      <c r="BA2268" s="131"/>
      <c r="BB2268" s="131"/>
      <c r="BC2268" s="223"/>
      <c r="BD2268" s="223"/>
      <c r="BE2268" s="223"/>
      <c r="BF2268" s="151"/>
      <c r="BG2268" s="151"/>
      <c r="BH2268" s="151"/>
      <c r="BI2268" s="151"/>
      <c r="BJ2268" s="151"/>
      <c r="BK2268" s="151"/>
      <c r="BL2268" s="151"/>
      <c r="BM2268" s="151"/>
      <c r="BN2268" s="208"/>
      <c r="BO2268" s="92"/>
      <c r="BP2268" s="92"/>
      <c r="BQ2268" s="92"/>
      <c r="BR2268" s="92"/>
      <c r="BS2268" s="92"/>
      <c r="BT2268" s="92"/>
      <c r="BU2268" s="208"/>
      <c r="BV2268" s="315"/>
    </row>
    <row r="2269" spans="6:74"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315"/>
      <c r="AU2269" s="208"/>
      <c r="AV2269" s="92"/>
      <c r="AW2269" s="92"/>
      <c r="AX2269" s="315"/>
      <c r="AY2269" s="215"/>
      <c r="AZ2269" s="131"/>
      <c r="BA2269" s="131"/>
      <c r="BB2269" s="131"/>
      <c r="BC2269" s="223"/>
      <c r="BD2269" s="223"/>
      <c r="BE2269" s="223"/>
      <c r="BF2269" s="151"/>
      <c r="BG2269" s="151"/>
      <c r="BH2269" s="151"/>
      <c r="BI2269" s="151"/>
      <c r="BJ2269" s="151"/>
      <c r="BK2269" s="151"/>
      <c r="BL2269" s="151"/>
      <c r="BM2269" s="151"/>
      <c r="BN2269" s="208"/>
      <c r="BO2269" s="92"/>
      <c r="BP2269" s="92"/>
      <c r="BQ2269" s="92"/>
      <c r="BR2269" s="92"/>
      <c r="BS2269" s="92"/>
      <c r="BT2269" s="92"/>
      <c r="BU2269" s="208"/>
      <c r="BV2269" s="315"/>
    </row>
    <row r="2270" spans="6:74"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315"/>
      <c r="AU2270" s="208"/>
      <c r="AV2270" s="92"/>
      <c r="AW2270" s="92"/>
      <c r="AX2270" s="315"/>
      <c r="AY2270" s="215"/>
      <c r="AZ2270" s="131"/>
      <c r="BA2270" s="131"/>
      <c r="BB2270" s="131"/>
      <c r="BC2270" s="223"/>
      <c r="BD2270" s="223"/>
      <c r="BE2270" s="223"/>
      <c r="BF2270" s="151"/>
      <c r="BG2270" s="151"/>
      <c r="BH2270" s="151"/>
      <c r="BI2270" s="151"/>
      <c r="BJ2270" s="151"/>
      <c r="BK2270" s="151"/>
      <c r="BL2270" s="151"/>
      <c r="BM2270" s="151"/>
      <c r="BN2270" s="208"/>
      <c r="BO2270" s="92"/>
      <c r="BP2270" s="92"/>
      <c r="BQ2270" s="92"/>
      <c r="BR2270" s="92"/>
      <c r="BS2270" s="92"/>
      <c r="BT2270" s="92"/>
      <c r="BU2270" s="208"/>
      <c r="BV2270" s="315"/>
    </row>
    <row r="2271" spans="6:74"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315"/>
      <c r="AU2271" s="208"/>
      <c r="AV2271" s="92"/>
      <c r="AW2271" s="92"/>
      <c r="AX2271" s="315"/>
      <c r="AY2271" s="215"/>
      <c r="AZ2271" s="131"/>
      <c r="BA2271" s="131"/>
      <c r="BB2271" s="131"/>
      <c r="BC2271" s="223"/>
      <c r="BD2271" s="223"/>
      <c r="BE2271" s="223"/>
      <c r="BF2271" s="151"/>
      <c r="BG2271" s="151"/>
      <c r="BH2271" s="151"/>
      <c r="BI2271" s="151"/>
      <c r="BJ2271" s="151"/>
      <c r="BK2271" s="151"/>
      <c r="BL2271" s="151"/>
      <c r="BM2271" s="151"/>
      <c r="BN2271" s="208"/>
      <c r="BO2271" s="92"/>
      <c r="BP2271" s="92"/>
      <c r="BQ2271" s="92"/>
      <c r="BR2271" s="92"/>
      <c r="BS2271" s="92"/>
      <c r="BT2271" s="92"/>
      <c r="BU2271" s="208"/>
      <c r="BV2271" s="315"/>
    </row>
    <row r="2272" spans="6:74"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315"/>
      <c r="AU2272" s="208"/>
      <c r="AV2272" s="92"/>
      <c r="AW2272" s="92"/>
      <c r="AX2272" s="315"/>
      <c r="AY2272" s="215"/>
      <c r="AZ2272" s="131"/>
      <c r="BA2272" s="131"/>
      <c r="BB2272" s="131"/>
      <c r="BC2272" s="223"/>
      <c r="BD2272" s="223"/>
      <c r="BE2272" s="223"/>
      <c r="BF2272" s="151"/>
      <c r="BG2272" s="151"/>
      <c r="BH2272" s="151"/>
      <c r="BI2272" s="151"/>
      <c r="BJ2272" s="151"/>
      <c r="BK2272" s="151"/>
      <c r="BL2272" s="151"/>
      <c r="BM2272" s="151"/>
      <c r="BN2272" s="208"/>
      <c r="BO2272" s="92"/>
      <c r="BP2272" s="92"/>
      <c r="BQ2272" s="92"/>
      <c r="BR2272" s="92"/>
      <c r="BS2272" s="92"/>
      <c r="BT2272" s="92"/>
      <c r="BU2272" s="208"/>
      <c r="BV2272" s="315"/>
    </row>
    <row r="2273" spans="6:74"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315"/>
      <c r="AU2273" s="208"/>
      <c r="AV2273" s="92"/>
      <c r="AW2273" s="92"/>
      <c r="AX2273" s="315"/>
      <c r="AY2273" s="215"/>
      <c r="AZ2273" s="131"/>
      <c r="BA2273" s="131"/>
      <c r="BB2273" s="131"/>
      <c r="BC2273" s="223"/>
      <c r="BD2273" s="223"/>
      <c r="BE2273" s="223"/>
      <c r="BF2273" s="151"/>
      <c r="BG2273" s="151"/>
      <c r="BH2273" s="151"/>
      <c r="BI2273" s="151"/>
      <c r="BJ2273" s="151"/>
      <c r="BK2273" s="151"/>
      <c r="BL2273" s="151"/>
      <c r="BM2273" s="151"/>
      <c r="BN2273" s="208"/>
      <c r="BO2273" s="92"/>
      <c r="BP2273" s="92"/>
      <c r="BQ2273" s="92"/>
      <c r="BR2273" s="92"/>
      <c r="BS2273" s="92"/>
      <c r="BT2273" s="92"/>
      <c r="BU2273" s="208"/>
      <c r="BV2273" s="315"/>
    </row>
    <row r="2274" spans="6:74"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315"/>
      <c r="AU2274" s="208"/>
      <c r="AV2274" s="92"/>
      <c r="AW2274" s="92"/>
      <c r="AX2274" s="315"/>
      <c r="AY2274" s="215"/>
      <c r="AZ2274" s="131"/>
      <c r="BA2274" s="131"/>
      <c r="BB2274" s="131"/>
      <c r="BC2274" s="223"/>
      <c r="BD2274" s="223"/>
      <c r="BE2274" s="223"/>
      <c r="BF2274" s="151"/>
      <c r="BG2274" s="151"/>
      <c r="BH2274" s="151"/>
      <c r="BI2274" s="151"/>
      <c r="BJ2274" s="151"/>
      <c r="BK2274" s="151"/>
      <c r="BL2274" s="151"/>
      <c r="BM2274" s="151"/>
      <c r="BN2274" s="208"/>
      <c r="BO2274" s="92"/>
      <c r="BP2274" s="92"/>
      <c r="BQ2274" s="92"/>
      <c r="BR2274" s="92"/>
      <c r="BS2274" s="92"/>
      <c r="BT2274" s="92"/>
      <c r="BU2274" s="208"/>
      <c r="BV2274" s="315"/>
    </row>
    <row r="2275" spans="6:74"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315"/>
      <c r="AU2275" s="208"/>
      <c r="AV2275" s="92"/>
      <c r="AW2275" s="92"/>
      <c r="AX2275" s="315"/>
      <c r="AY2275" s="215"/>
      <c r="AZ2275" s="131"/>
      <c r="BA2275" s="131"/>
      <c r="BB2275" s="131"/>
      <c r="BC2275" s="223"/>
      <c r="BD2275" s="223"/>
      <c r="BE2275" s="223"/>
      <c r="BF2275" s="151"/>
      <c r="BG2275" s="151"/>
      <c r="BH2275" s="151"/>
      <c r="BI2275" s="151"/>
      <c r="BJ2275" s="151"/>
      <c r="BK2275" s="151"/>
      <c r="BL2275" s="151"/>
      <c r="BM2275" s="151"/>
      <c r="BN2275" s="208"/>
      <c r="BO2275" s="92"/>
      <c r="BP2275" s="92"/>
      <c r="BQ2275" s="92"/>
      <c r="BR2275" s="92"/>
      <c r="BS2275" s="92"/>
      <c r="BT2275" s="92"/>
      <c r="BU2275" s="208"/>
      <c r="BV2275" s="315"/>
    </row>
    <row r="2276" spans="6:74"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315"/>
      <c r="AU2276" s="208"/>
      <c r="AV2276" s="92"/>
      <c r="AW2276" s="92"/>
      <c r="AX2276" s="315"/>
      <c r="AY2276" s="215"/>
      <c r="AZ2276" s="131"/>
      <c r="BA2276" s="131"/>
      <c r="BB2276" s="131"/>
      <c r="BC2276" s="223"/>
      <c r="BD2276" s="223"/>
      <c r="BE2276" s="223"/>
      <c r="BF2276" s="151"/>
      <c r="BG2276" s="151"/>
      <c r="BH2276" s="151"/>
      <c r="BI2276" s="151"/>
      <c r="BJ2276" s="151"/>
      <c r="BK2276" s="151"/>
      <c r="BL2276" s="151"/>
      <c r="BM2276" s="151"/>
      <c r="BN2276" s="208"/>
      <c r="BO2276" s="92"/>
      <c r="BP2276" s="92"/>
      <c r="BQ2276" s="92"/>
      <c r="BR2276" s="92"/>
      <c r="BS2276" s="92"/>
      <c r="BT2276" s="92"/>
      <c r="BU2276" s="208"/>
      <c r="BV2276" s="315"/>
    </row>
    <row r="2277" spans="6:74"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315"/>
      <c r="AU2277" s="208"/>
      <c r="AV2277" s="92"/>
      <c r="AW2277" s="92"/>
      <c r="AX2277" s="315"/>
      <c r="AY2277" s="215"/>
      <c r="AZ2277" s="131"/>
      <c r="BA2277" s="131"/>
      <c r="BB2277" s="131"/>
      <c r="BC2277" s="223"/>
      <c r="BD2277" s="223"/>
      <c r="BE2277" s="223"/>
      <c r="BF2277" s="151"/>
      <c r="BG2277" s="151"/>
      <c r="BH2277" s="151"/>
      <c r="BI2277" s="151"/>
      <c r="BJ2277" s="151"/>
      <c r="BK2277" s="151"/>
      <c r="BL2277" s="151"/>
      <c r="BM2277" s="151"/>
      <c r="BN2277" s="208"/>
      <c r="BO2277" s="92"/>
      <c r="BP2277" s="92"/>
      <c r="BQ2277" s="92"/>
      <c r="BR2277" s="92"/>
      <c r="BS2277" s="92"/>
      <c r="BT2277" s="92"/>
      <c r="BU2277" s="208"/>
      <c r="BV2277" s="315"/>
    </row>
    <row r="2278" spans="6:74"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315"/>
      <c r="AU2278" s="208"/>
      <c r="AV2278" s="92"/>
      <c r="AW2278" s="92"/>
      <c r="AX2278" s="315"/>
      <c r="AY2278" s="215"/>
      <c r="AZ2278" s="131"/>
      <c r="BA2278" s="131"/>
      <c r="BB2278" s="131"/>
      <c r="BC2278" s="223"/>
      <c r="BD2278" s="223"/>
      <c r="BE2278" s="223"/>
      <c r="BF2278" s="151"/>
      <c r="BG2278" s="151"/>
      <c r="BH2278" s="151"/>
      <c r="BI2278" s="151"/>
      <c r="BJ2278" s="151"/>
      <c r="BK2278" s="151"/>
      <c r="BL2278" s="151"/>
      <c r="BM2278" s="151"/>
      <c r="BN2278" s="208"/>
      <c r="BO2278" s="92"/>
      <c r="BP2278" s="92"/>
      <c r="BQ2278" s="92"/>
      <c r="BR2278" s="92"/>
      <c r="BS2278" s="92"/>
      <c r="BT2278" s="92"/>
      <c r="BU2278" s="208"/>
      <c r="BV2278" s="315"/>
    </row>
    <row r="2279" spans="6:74"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315"/>
      <c r="AU2279" s="208"/>
      <c r="AV2279" s="92"/>
      <c r="AW2279" s="92"/>
      <c r="AX2279" s="315"/>
      <c r="AY2279" s="215"/>
      <c r="AZ2279" s="131"/>
      <c r="BA2279" s="131"/>
      <c r="BB2279" s="131"/>
      <c r="BC2279" s="223"/>
      <c r="BD2279" s="223"/>
      <c r="BE2279" s="223"/>
      <c r="BF2279" s="151"/>
      <c r="BG2279" s="151"/>
      <c r="BH2279" s="151"/>
      <c r="BI2279" s="151"/>
      <c r="BJ2279" s="151"/>
      <c r="BK2279" s="151"/>
      <c r="BL2279" s="151"/>
      <c r="BM2279" s="151"/>
      <c r="BN2279" s="208"/>
      <c r="BO2279" s="92"/>
      <c r="BP2279" s="92"/>
      <c r="BQ2279" s="92"/>
      <c r="BR2279" s="92"/>
      <c r="BS2279" s="92"/>
      <c r="BT2279" s="92"/>
      <c r="BU2279" s="208"/>
      <c r="BV2279" s="315"/>
    </row>
    <row r="2280" spans="6:74"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315"/>
      <c r="AU2280" s="208"/>
      <c r="AV2280" s="92"/>
      <c r="AW2280" s="92"/>
      <c r="AX2280" s="315"/>
      <c r="AY2280" s="215"/>
      <c r="AZ2280" s="131"/>
      <c r="BA2280" s="131"/>
      <c r="BB2280" s="131"/>
      <c r="BC2280" s="223"/>
      <c r="BD2280" s="223"/>
      <c r="BE2280" s="223"/>
      <c r="BF2280" s="151"/>
      <c r="BG2280" s="151"/>
      <c r="BH2280" s="151"/>
      <c r="BI2280" s="151"/>
      <c r="BJ2280" s="151"/>
      <c r="BK2280" s="151"/>
      <c r="BL2280" s="151"/>
      <c r="BM2280" s="151"/>
      <c r="BN2280" s="208"/>
      <c r="BO2280" s="92"/>
      <c r="BP2280" s="92"/>
      <c r="BQ2280" s="92"/>
      <c r="BR2280" s="92"/>
      <c r="BS2280" s="92"/>
      <c r="BT2280" s="92"/>
      <c r="BU2280" s="208"/>
      <c r="BV2280" s="315"/>
    </row>
    <row r="2281" spans="6:74"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315"/>
      <c r="AU2281" s="208"/>
      <c r="AV2281" s="92"/>
      <c r="AW2281" s="92"/>
      <c r="AX2281" s="315"/>
      <c r="AY2281" s="215"/>
      <c r="AZ2281" s="131"/>
      <c r="BA2281" s="131"/>
      <c r="BB2281" s="131"/>
      <c r="BC2281" s="223"/>
      <c r="BD2281" s="223"/>
      <c r="BE2281" s="223"/>
      <c r="BF2281" s="151"/>
      <c r="BG2281" s="151"/>
      <c r="BH2281" s="151"/>
      <c r="BI2281" s="151"/>
      <c r="BJ2281" s="151"/>
      <c r="BK2281" s="151"/>
      <c r="BL2281" s="151"/>
      <c r="BM2281" s="151"/>
      <c r="BN2281" s="208"/>
      <c r="BO2281" s="92"/>
      <c r="BP2281" s="92"/>
      <c r="BQ2281" s="92"/>
      <c r="BR2281" s="92"/>
      <c r="BS2281" s="92"/>
      <c r="BT2281" s="92"/>
      <c r="BU2281" s="208"/>
      <c r="BV2281" s="315"/>
    </row>
    <row r="2282" spans="6:74"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315"/>
      <c r="AU2282" s="208"/>
      <c r="AV2282" s="92"/>
      <c r="AW2282" s="92"/>
      <c r="AX2282" s="315"/>
      <c r="AY2282" s="215"/>
      <c r="AZ2282" s="131"/>
      <c r="BA2282" s="131"/>
      <c r="BB2282" s="131"/>
      <c r="BC2282" s="223"/>
      <c r="BD2282" s="223"/>
      <c r="BE2282" s="223"/>
      <c r="BF2282" s="151"/>
      <c r="BG2282" s="151"/>
      <c r="BH2282" s="151"/>
      <c r="BI2282" s="151"/>
      <c r="BJ2282" s="151"/>
      <c r="BK2282" s="151"/>
      <c r="BL2282" s="151"/>
      <c r="BM2282" s="151"/>
      <c r="BN2282" s="208"/>
      <c r="BO2282" s="92"/>
      <c r="BP2282" s="92"/>
      <c r="BQ2282" s="92"/>
      <c r="BR2282" s="92"/>
      <c r="BS2282" s="92"/>
      <c r="BT2282" s="92"/>
      <c r="BU2282" s="208"/>
      <c r="BV2282" s="315"/>
    </row>
    <row r="2283" spans="6:74"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315"/>
      <c r="AU2283" s="208"/>
      <c r="AV2283" s="92"/>
      <c r="AW2283" s="92"/>
      <c r="AX2283" s="315"/>
      <c r="AY2283" s="215"/>
      <c r="AZ2283" s="131"/>
      <c r="BA2283" s="131"/>
      <c r="BB2283" s="131"/>
      <c r="BC2283" s="223"/>
      <c r="BD2283" s="223"/>
      <c r="BE2283" s="223"/>
      <c r="BF2283" s="151"/>
      <c r="BG2283" s="151"/>
      <c r="BH2283" s="151"/>
      <c r="BI2283" s="151"/>
      <c r="BJ2283" s="151"/>
      <c r="BK2283" s="151"/>
      <c r="BL2283" s="151"/>
      <c r="BM2283" s="151"/>
      <c r="BN2283" s="208"/>
      <c r="BO2283" s="92"/>
      <c r="BP2283" s="92"/>
      <c r="BQ2283" s="92"/>
      <c r="BR2283" s="92"/>
      <c r="BS2283" s="92"/>
      <c r="BT2283" s="92"/>
      <c r="BU2283" s="208"/>
      <c r="BV2283" s="315"/>
    </row>
    <row r="2284" spans="6:74"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315"/>
      <c r="AU2284" s="208"/>
      <c r="AV2284" s="92"/>
      <c r="AW2284" s="92"/>
      <c r="AX2284" s="315"/>
      <c r="AY2284" s="215"/>
      <c r="AZ2284" s="131"/>
      <c r="BA2284" s="131"/>
      <c r="BB2284" s="131"/>
      <c r="BC2284" s="223"/>
      <c r="BD2284" s="223"/>
      <c r="BE2284" s="223"/>
      <c r="BF2284" s="151"/>
      <c r="BG2284" s="151"/>
      <c r="BH2284" s="151"/>
      <c r="BI2284" s="151"/>
      <c r="BJ2284" s="151"/>
      <c r="BK2284" s="151"/>
      <c r="BL2284" s="151"/>
      <c r="BM2284" s="151"/>
      <c r="BN2284" s="208"/>
      <c r="BO2284" s="92"/>
      <c r="BP2284" s="92"/>
      <c r="BQ2284" s="92"/>
      <c r="BR2284" s="92"/>
      <c r="BS2284" s="92"/>
      <c r="BT2284" s="92"/>
      <c r="BU2284" s="208"/>
      <c r="BV2284" s="315"/>
    </row>
    <row r="2285" spans="6:74"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315"/>
      <c r="AU2285" s="208"/>
      <c r="AV2285" s="92"/>
      <c r="AW2285" s="92"/>
      <c r="AX2285" s="315"/>
      <c r="AY2285" s="215"/>
      <c r="AZ2285" s="131"/>
      <c r="BA2285" s="131"/>
      <c r="BB2285" s="131"/>
      <c r="BC2285" s="223"/>
      <c r="BD2285" s="223"/>
      <c r="BE2285" s="223"/>
      <c r="BF2285" s="151"/>
      <c r="BG2285" s="151"/>
      <c r="BH2285" s="151"/>
      <c r="BI2285" s="151"/>
      <c r="BJ2285" s="151"/>
      <c r="BK2285" s="151"/>
      <c r="BL2285" s="151"/>
      <c r="BM2285" s="151"/>
      <c r="BN2285" s="208"/>
      <c r="BO2285" s="92"/>
      <c r="BP2285" s="92"/>
      <c r="BQ2285" s="92"/>
      <c r="BR2285" s="92"/>
      <c r="BS2285" s="92"/>
      <c r="BT2285" s="92"/>
      <c r="BU2285" s="208"/>
      <c r="BV2285" s="315"/>
    </row>
    <row r="2286" spans="6:74"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315"/>
      <c r="AU2286" s="208"/>
      <c r="AV2286" s="92"/>
      <c r="AW2286" s="92"/>
      <c r="AX2286" s="315"/>
      <c r="AY2286" s="215"/>
      <c r="AZ2286" s="131"/>
      <c r="BA2286" s="131"/>
      <c r="BB2286" s="131"/>
      <c r="BC2286" s="223"/>
      <c r="BD2286" s="223"/>
      <c r="BE2286" s="223"/>
      <c r="BF2286" s="151"/>
      <c r="BG2286" s="151"/>
      <c r="BH2286" s="151"/>
      <c r="BI2286" s="151"/>
      <c r="BJ2286" s="151"/>
      <c r="BK2286" s="151"/>
      <c r="BL2286" s="151"/>
      <c r="BM2286" s="151"/>
      <c r="BN2286" s="208"/>
      <c r="BO2286" s="92"/>
      <c r="BP2286" s="92"/>
      <c r="BQ2286" s="92"/>
      <c r="BR2286" s="92"/>
      <c r="BS2286" s="92"/>
      <c r="BT2286" s="92"/>
      <c r="BU2286" s="208"/>
      <c r="BV2286" s="315"/>
    </row>
    <row r="2287" spans="6:74"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315"/>
      <c r="AU2287" s="208"/>
      <c r="AV2287" s="92"/>
      <c r="AW2287" s="92"/>
      <c r="AX2287" s="315"/>
      <c r="AY2287" s="215"/>
      <c r="AZ2287" s="131"/>
      <c r="BA2287" s="131"/>
      <c r="BB2287" s="131"/>
      <c r="BC2287" s="223"/>
      <c r="BD2287" s="223"/>
      <c r="BE2287" s="223"/>
      <c r="BF2287" s="151"/>
      <c r="BG2287" s="151"/>
      <c r="BH2287" s="151"/>
      <c r="BI2287" s="151"/>
      <c r="BJ2287" s="151"/>
      <c r="BK2287" s="151"/>
      <c r="BL2287" s="151"/>
      <c r="BM2287" s="151"/>
      <c r="BN2287" s="208"/>
      <c r="BO2287" s="92"/>
      <c r="BP2287" s="92"/>
      <c r="BQ2287" s="92"/>
      <c r="BR2287" s="92"/>
      <c r="BS2287" s="92"/>
      <c r="BT2287" s="92"/>
      <c r="BU2287" s="208"/>
      <c r="BV2287" s="315"/>
    </row>
    <row r="2288" spans="6:74"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315"/>
      <c r="AU2288" s="208"/>
      <c r="AV2288" s="92"/>
      <c r="AW2288" s="92"/>
      <c r="AX2288" s="315"/>
      <c r="AY2288" s="215"/>
      <c r="AZ2288" s="131"/>
      <c r="BA2288" s="131"/>
      <c r="BB2288" s="131"/>
      <c r="BC2288" s="223"/>
      <c r="BD2288" s="223"/>
      <c r="BE2288" s="223"/>
      <c r="BF2288" s="151"/>
      <c r="BG2288" s="151"/>
      <c r="BH2288" s="151"/>
      <c r="BI2288" s="151"/>
      <c r="BJ2288" s="151"/>
      <c r="BK2288" s="151"/>
      <c r="BL2288" s="151"/>
      <c r="BM2288" s="151"/>
      <c r="BN2288" s="208"/>
      <c r="BO2288" s="92"/>
      <c r="BP2288" s="92"/>
      <c r="BQ2288" s="92"/>
      <c r="BR2288" s="92"/>
      <c r="BS2288" s="92"/>
      <c r="BT2288" s="92"/>
      <c r="BU2288" s="208"/>
      <c r="BV2288" s="315"/>
    </row>
    <row r="2289" spans="6:74"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315"/>
      <c r="AU2289" s="208"/>
      <c r="AV2289" s="92"/>
      <c r="AW2289" s="92"/>
      <c r="AX2289" s="315"/>
      <c r="AY2289" s="215"/>
      <c r="AZ2289" s="131"/>
      <c r="BA2289" s="131"/>
      <c r="BB2289" s="131"/>
      <c r="BC2289" s="223"/>
      <c r="BD2289" s="223"/>
      <c r="BE2289" s="223"/>
      <c r="BF2289" s="151"/>
      <c r="BG2289" s="151"/>
      <c r="BH2289" s="151"/>
      <c r="BI2289" s="151"/>
      <c r="BJ2289" s="151"/>
      <c r="BK2289" s="151"/>
      <c r="BL2289" s="151"/>
      <c r="BM2289" s="151"/>
      <c r="BN2289" s="208"/>
      <c r="BO2289" s="92"/>
      <c r="BP2289" s="92"/>
      <c r="BQ2289" s="92"/>
      <c r="BR2289" s="92"/>
      <c r="BS2289" s="92"/>
      <c r="BT2289" s="92"/>
      <c r="BU2289" s="208"/>
      <c r="BV2289" s="315"/>
    </row>
    <row r="2290" spans="6:74"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315"/>
      <c r="AU2290" s="208"/>
      <c r="AV2290" s="92"/>
      <c r="AW2290" s="92"/>
      <c r="AX2290" s="315"/>
      <c r="AY2290" s="215"/>
      <c r="AZ2290" s="131"/>
      <c r="BA2290" s="131"/>
      <c r="BB2290" s="131"/>
      <c r="BC2290" s="223"/>
      <c r="BD2290" s="223"/>
      <c r="BE2290" s="223"/>
      <c r="BF2290" s="151"/>
      <c r="BG2290" s="151"/>
      <c r="BH2290" s="151"/>
      <c r="BI2290" s="151"/>
      <c r="BJ2290" s="151"/>
      <c r="BK2290" s="151"/>
      <c r="BL2290" s="151"/>
      <c r="BM2290" s="151"/>
      <c r="BN2290" s="208"/>
      <c r="BO2290" s="92"/>
      <c r="BP2290" s="92"/>
      <c r="BQ2290" s="92"/>
      <c r="BR2290" s="92"/>
      <c r="BS2290" s="92"/>
      <c r="BT2290" s="92"/>
      <c r="BU2290" s="208"/>
      <c r="BV2290" s="315"/>
    </row>
    <row r="2291" spans="6:74"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315"/>
      <c r="AU2291" s="208"/>
      <c r="AV2291" s="92"/>
      <c r="AW2291" s="92"/>
      <c r="AX2291" s="315"/>
      <c r="AY2291" s="215"/>
      <c r="AZ2291" s="131"/>
      <c r="BA2291" s="131"/>
      <c r="BB2291" s="131"/>
      <c r="BC2291" s="223"/>
      <c r="BD2291" s="223"/>
      <c r="BE2291" s="223"/>
      <c r="BF2291" s="151"/>
      <c r="BG2291" s="151"/>
      <c r="BH2291" s="151"/>
      <c r="BI2291" s="151"/>
      <c r="BJ2291" s="151"/>
      <c r="BK2291" s="151"/>
      <c r="BL2291" s="151"/>
      <c r="BM2291" s="151"/>
      <c r="BN2291" s="208"/>
      <c r="BO2291" s="92"/>
      <c r="BP2291" s="92"/>
      <c r="BQ2291" s="92"/>
      <c r="BR2291" s="92"/>
      <c r="BS2291" s="92"/>
      <c r="BT2291" s="92"/>
      <c r="BU2291" s="208"/>
      <c r="BV2291" s="315"/>
    </row>
    <row r="2292" spans="6:74"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315"/>
      <c r="AU2292" s="208"/>
      <c r="AV2292" s="92"/>
      <c r="AW2292" s="92"/>
      <c r="AX2292" s="315"/>
      <c r="AY2292" s="215"/>
      <c r="AZ2292" s="131"/>
      <c r="BA2292" s="131"/>
      <c r="BB2292" s="131"/>
      <c r="BC2292" s="223"/>
      <c r="BD2292" s="223"/>
      <c r="BE2292" s="223"/>
      <c r="BF2292" s="151"/>
      <c r="BG2292" s="151"/>
      <c r="BH2292" s="151"/>
      <c r="BI2292" s="151"/>
      <c r="BJ2292" s="151"/>
      <c r="BK2292" s="151"/>
      <c r="BL2292" s="151"/>
      <c r="BM2292" s="151"/>
      <c r="BN2292" s="208"/>
      <c r="BO2292" s="92"/>
      <c r="BP2292" s="92"/>
      <c r="BQ2292" s="92"/>
      <c r="BR2292" s="92"/>
      <c r="BS2292" s="92"/>
      <c r="BT2292" s="92"/>
      <c r="BU2292" s="208"/>
      <c r="BV2292" s="315"/>
    </row>
    <row r="2293" spans="6:74"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315"/>
      <c r="AU2293" s="208"/>
      <c r="AV2293" s="92"/>
      <c r="AW2293" s="92"/>
      <c r="AX2293" s="315"/>
      <c r="AY2293" s="215"/>
      <c r="AZ2293" s="131"/>
      <c r="BA2293" s="131"/>
      <c r="BB2293" s="131"/>
      <c r="BC2293" s="223"/>
      <c r="BD2293" s="223"/>
      <c r="BE2293" s="223"/>
      <c r="BF2293" s="151"/>
      <c r="BG2293" s="151"/>
      <c r="BH2293" s="151"/>
      <c r="BI2293" s="151"/>
      <c r="BJ2293" s="151"/>
      <c r="BK2293" s="151"/>
      <c r="BL2293" s="151"/>
      <c r="BM2293" s="151"/>
      <c r="BN2293" s="208"/>
      <c r="BO2293" s="92"/>
      <c r="BP2293" s="92"/>
      <c r="BQ2293" s="92"/>
      <c r="BR2293" s="92"/>
      <c r="BS2293" s="92"/>
      <c r="BT2293" s="92"/>
      <c r="BU2293" s="208"/>
      <c r="BV2293" s="315"/>
    </row>
    <row r="2294" spans="6:74"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315"/>
      <c r="AU2294" s="208"/>
      <c r="AV2294" s="92"/>
      <c r="AW2294" s="92"/>
      <c r="AX2294" s="315"/>
      <c r="AY2294" s="215"/>
      <c r="AZ2294" s="131"/>
      <c r="BA2294" s="131"/>
      <c r="BB2294" s="131"/>
      <c r="BC2294" s="223"/>
      <c r="BD2294" s="223"/>
      <c r="BE2294" s="223"/>
      <c r="BF2294" s="151"/>
      <c r="BG2294" s="151"/>
      <c r="BH2294" s="151"/>
      <c r="BI2294" s="151"/>
      <c r="BJ2294" s="151"/>
      <c r="BK2294" s="151"/>
      <c r="BL2294" s="151"/>
      <c r="BM2294" s="151"/>
      <c r="BN2294" s="208"/>
      <c r="BO2294" s="92"/>
      <c r="BP2294" s="92"/>
      <c r="BQ2294" s="92"/>
      <c r="BR2294" s="92"/>
      <c r="BS2294" s="92"/>
      <c r="BT2294" s="92"/>
      <c r="BU2294" s="208"/>
      <c r="BV2294" s="315"/>
    </row>
    <row r="2295" spans="6:74"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315"/>
      <c r="AU2295" s="208"/>
      <c r="AV2295" s="92"/>
      <c r="AW2295" s="92"/>
      <c r="AX2295" s="315"/>
      <c r="AY2295" s="215"/>
      <c r="AZ2295" s="131"/>
      <c r="BA2295" s="131"/>
      <c r="BB2295" s="131"/>
      <c r="BC2295" s="223"/>
      <c r="BD2295" s="223"/>
      <c r="BE2295" s="223"/>
      <c r="BF2295" s="151"/>
      <c r="BG2295" s="151"/>
      <c r="BH2295" s="151"/>
      <c r="BI2295" s="151"/>
      <c r="BJ2295" s="151"/>
      <c r="BK2295" s="151"/>
      <c r="BL2295" s="151"/>
      <c r="BM2295" s="151"/>
      <c r="BN2295" s="208"/>
      <c r="BO2295" s="92"/>
      <c r="BP2295" s="92"/>
      <c r="BQ2295" s="92"/>
      <c r="BR2295" s="92"/>
      <c r="BS2295" s="92"/>
      <c r="BT2295" s="92"/>
      <c r="BU2295" s="208"/>
      <c r="BV2295" s="315"/>
    </row>
    <row r="2296" spans="6:74"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315"/>
      <c r="AU2296" s="208"/>
      <c r="AV2296" s="92"/>
      <c r="AW2296" s="92"/>
      <c r="AX2296" s="315"/>
      <c r="AY2296" s="215"/>
      <c r="AZ2296" s="131"/>
      <c r="BA2296" s="131"/>
      <c r="BB2296" s="131"/>
      <c r="BC2296" s="223"/>
      <c r="BD2296" s="223"/>
      <c r="BE2296" s="223"/>
      <c r="BF2296" s="151"/>
      <c r="BG2296" s="151"/>
      <c r="BH2296" s="151"/>
      <c r="BI2296" s="151"/>
      <c r="BJ2296" s="151"/>
      <c r="BK2296" s="151"/>
      <c r="BL2296" s="151"/>
      <c r="BM2296" s="151"/>
      <c r="BN2296" s="208"/>
      <c r="BO2296" s="92"/>
      <c r="BP2296" s="92"/>
      <c r="BQ2296" s="92"/>
      <c r="BR2296" s="92"/>
      <c r="BS2296" s="92"/>
      <c r="BT2296" s="92"/>
      <c r="BU2296" s="208"/>
      <c r="BV2296" s="315"/>
    </row>
    <row r="2297" spans="6:74"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315"/>
      <c r="AU2297" s="208"/>
      <c r="AV2297" s="92"/>
      <c r="AW2297" s="92"/>
      <c r="AX2297" s="315"/>
      <c r="AY2297" s="215"/>
      <c r="AZ2297" s="131"/>
      <c r="BA2297" s="131"/>
      <c r="BB2297" s="131"/>
      <c r="BC2297" s="223"/>
      <c r="BD2297" s="223"/>
      <c r="BE2297" s="223"/>
      <c r="BF2297" s="151"/>
      <c r="BG2297" s="151"/>
      <c r="BH2297" s="151"/>
      <c r="BI2297" s="151"/>
      <c r="BJ2297" s="151"/>
      <c r="BK2297" s="151"/>
      <c r="BL2297" s="151"/>
      <c r="BM2297" s="151"/>
      <c r="BN2297" s="208"/>
      <c r="BO2297" s="92"/>
      <c r="BP2297" s="92"/>
      <c r="BQ2297" s="92"/>
      <c r="BR2297" s="92"/>
      <c r="BS2297" s="92"/>
      <c r="BT2297" s="92"/>
      <c r="BU2297" s="208"/>
      <c r="BV2297" s="315"/>
    </row>
    <row r="2298" spans="6:74"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315"/>
      <c r="AU2298" s="208"/>
      <c r="AV2298" s="92"/>
      <c r="AW2298" s="92"/>
      <c r="AX2298" s="315"/>
      <c r="AY2298" s="215"/>
      <c r="AZ2298" s="131"/>
      <c r="BA2298" s="131"/>
      <c r="BB2298" s="131"/>
      <c r="BC2298" s="223"/>
      <c r="BD2298" s="223"/>
      <c r="BE2298" s="223"/>
      <c r="BF2298" s="151"/>
      <c r="BG2298" s="151"/>
      <c r="BH2298" s="151"/>
      <c r="BI2298" s="151"/>
      <c r="BJ2298" s="151"/>
      <c r="BK2298" s="151"/>
      <c r="BL2298" s="151"/>
      <c r="BM2298" s="151"/>
      <c r="BN2298" s="208"/>
      <c r="BO2298" s="92"/>
      <c r="BP2298" s="92"/>
      <c r="BQ2298" s="92"/>
      <c r="BR2298" s="92"/>
      <c r="BS2298" s="92"/>
      <c r="BT2298" s="92"/>
      <c r="BU2298" s="208"/>
      <c r="BV2298" s="315"/>
    </row>
    <row r="2299" spans="6:74"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315"/>
      <c r="AU2299" s="208"/>
      <c r="AV2299" s="92"/>
      <c r="AW2299" s="92"/>
      <c r="AX2299" s="315"/>
      <c r="AY2299" s="215"/>
      <c r="AZ2299" s="131"/>
      <c r="BA2299" s="131"/>
      <c r="BB2299" s="131"/>
      <c r="BC2299" s="223"/>
      <c r="BD2299" s="223"/>
      <c r="BE2299" s="223"/>
      <c r="BF2299" s="151"/>
      <c r="BG2299" s="151"/>
      <c r="BH2299" s="151"/>
      <c r="BI2299" s="151"/>
      <c r="BJ2299" s="151"/>
      <c r="BK2299" s="151"/>
      <c r="BL2299" s="151"/>
      <c r="BM2299" s="151"/>
      <c r="BN2299" s="208"/>
      <c r="BO2299" s="92"/>
      <c r="BP2299" s="92"/>
      <c r="BQ2299" s="92"/>
      <c r="BR2299" s="92"/>
      <c r="BS2299" s="92"/>
      <c r="BT2299" s="92"/>
      <c r="BU2299" s="208"/>
      <c r="BV2299" s="315"/>
    </row>
    <row r="2300" spans="6:74"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315"/>
      <c r="AU2300" s="208"/>
      <c r="AV2300" s="92"/>
      <c r="AW2300" s="92"/>
      <c r="AX2300" s="315"/>
      <c r="AY2300" s="215"/>
      <c r="AZ2300" s="131"/>
      <c r="BA2300" s="131"/>
      <c r="BB2300" s="131"/>
      <c r="BC2300" s="223"/>
      <c r="BD2300" s="223"/>
      <c r="BE2300" s="223"/>
      <c r="BF2300" s="151"/>
      <c r="BG2300" s="151"/>
      <c r="BH2300" s="151"/>
      <c r="BI2300" s="151"/>
      <c r="BJ2300" s="151"/>
      <c r="BK2300" s="151"/>
      <c r="BL2300" s="151"/>
      <c r="BM2300" s="151"/>
      <c r="BN2300" s="208"/>
      <c r="BO2300" s="92"/>
      <c r="BP2300" s="92"/>
      <c r="BQ2300" s="92"/>
      <c r="BR2300" s="92"/>
      <c r="BS2300" s="92"/>
      <c r="BT2300" s="92"/>
      <c r="BU2300" s="208"/>
      <c r="BV2300" s="315"/>
    </row>
    <row r="2301" spans="6:74"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315"/>
      <c r="AU2301" s="208"/>
      <c r="AV2301" s="92"/>
      <c r="AW2301" s="92"/>
      <c r="AX2301" s="315"/>
      <c r="AY2301" s="215"/>
      <c r="AZ2301" s="131"/>
      <c r="BA2301" s="131"/>
      <c r="BB2301" s="131"/>
      <c r="BC2301" s="223"/>
      <c r="BD2301" s="223"/>
      <c r="BE2301" s="223"/>
      <c r="BF2301" s="151"/>
      <c r="BG2301" s="151"/>
      <c r="BH2301" s="151"/>
      <c r="BI2301" s="151"/>
      <c r="BJ2301" s="151"/>
      <c r="BK2301" s="151"/>
      <c r="BL2301" s="151"/>
      <c r="BM2301" s="151"/>
      <c r="BN2301" s="208"/>
      <c r="BO2301" s="92"/>
      <c r="BP2301" s="92"/>
      <c r="BQ2301" s="92"/>
      <c r="BR2301" s="92"/>
      <c r="BS2301" s="92"/>
      <c r="BT2301" s="92"/>
      <c r="BU2301" s="208"/>
      <c r="BV2301" s="315"/>
    </row>
    <row r="2302" spans="6:74"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315"/>
      <c r="AU2302" s="208"/>
      <c r="AV2302" s="92"/>
      <c r="AW2302" s="92"/>
      <c r="AX2302" s="315"/>
      <c r="AY2302" s="215"/>
      <c r="AZ2302" s="131"/>
      <c r="BA2302" s="131"/>
      <c r="BB2302" s="131"/>
      <c r="BC2302" s="223"/>
      <c r="BD2302" s="223"/>
      <c r="BE2302" s="223"/>
      <c r="BF2302" s="151"/>
      <c r="BG2302" s="151"/>
      <c r="BH2302" s="151"/>
      <c r="BI2302" s="151"/>
      <c r="BJ2302" s="151"/>
      <c r="BK2302" s="151"/>
      <c r="BL2302" s="151"/>
      <c r="BM2302" s="151"/>
      <c r="BN2302" s="208"/>
      <c r="BO2302" s="92"/>
      <c r="BP2302" s="92"/>
      <c r="BQ2302" s="92"/>
      <c r="BR2302" s="92"/>
      <c r="BS2302" s="92"/>
      <c r="BT2302" s="92"/>
      <c r="BU2302" s="208"/>
      <c r="BV2302" s="315"/>
    </row>
    <row r="2303" spans="6:74"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315"/>
      <c r="AU2303" s="208"/>
      <c r="AV2303" s="92"/>
      <c r="AW2303" s="92"/>
      <c r="AX2303" s="315"/>
      <c r="AY2303" s="215"/>
      <c r="AZ2303" s="131"/>
      <c r="BA2303" s="131"/>
      <c r="BB2303" s="131"/>
      <c r="BC2303" s="223"/>
      <c r="BD2303" s="223"/>
      <c r="BE2303" s="223"/>
      <c r="BF2303" s="151"/>
      <c r="BG2303" s="151"/>
      <c r="BH2303" s="151"/>
      <c r="BI2303" s="151"/>
      <c r="BJ2303" s="151"/>
      <c r="BK2303" s="151"/>
      <c r="BL2303" s="151"/>
      <c r="BM2303" s="151"/>
      <c r="BN2303" s="208"/>
      <c r="BO2303" s="92"/>
      <c r="BP2303" s="92"/>
      <c r="BQ2303" s="92"/>
      <c r="BR2303" s="92"/>
      <c r="BS2303" s="92"/>
      <c r="BT2303" s="92"/>
      <c r="BU2303" s="208"/>
      <c r="BV2303" s="315"/>
    </row>
    <row r="2304" spans="6:74"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315"/>
      <c r="AU2304" s="208"/>
      <c r="AV2304" s="92"/>
      <c r="AW2304" s="92"/>
      <c r="AX2304" s="315"/>
      <c r="AY2304" s="215"/>
      <c r="AZ2304" s="131"/>
      <c r="BA2304" s="131"/>
      <c r="BB2304" s="131"/>
      <c r="BC2304" s="223"/>
      <c r="BD2304" s="223"/>
      <c r="BE2304" s="223"/>
      <c r="BF2304" s="151"/>
      <c r="BG2304" s="151"/>
      <c r="BH2304" s="151"/>
      <c r="BI2304" s="151"/>
      <c r="BJ2304" s="151"/>
      <c r="BK2304" s="151"/>
      <c r="BL2304" s="151"/>
      <c r="BM2304" s="151"/>
      <c r="BN2304" s="208"/>
      <c r="BO2304" s="92"/>
      <c r="BP2304" s="92"/>
      <c r="BQ2304" s="92"/>
      <c r="BR2304" s="92"/>
      <c r="BS2304" s="92"/>
      <c r="BT2304" s="92"/>
      <c r="BU2304" s="208"/>
      <c r="BV2304" s="315"/>
    </row>
    <row r="2305" spans="6:74"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315"/>
      <c r="AU2305" s="208"/>
      <c r="AV2305" s="92"/>
      <c r="AW2305" s="92"/>
      <c r="AX2305" s="315"/>
      <c r="AY2305" s="215"/>
      <c r="AZ2305" s="131"/>
      <c r="BA2305" s="131"/>
      <c r="BB2305" s="131"/>
      <c r="BC2305" s="223"/>
      <c r="BD2305" s="223"/>
      <c r="BE2305" s="223"/>
      <c r="BF2305" s="151"/>
      <c r="BG2305" s="151"/>
      <c r="BH2305" s="151"/>
      <c r="BI2305" s="151"/>
      <c r="BJ2305" s="151"/>
      <c r="BK2305" s="151"/>
      <c r="BL2305" s="151"/>
      <c r="BM2305" s="151"/>
      <c r="BN2305" s="208"/>
      <c r="BO2305" s="92"/>
      <c r="BP2305" s="92"/>
      <c r="BQ2305" s="92"/>
      <c r="BR2305" s="92"/>
      <c r="BS2305" s="92"/>
      <c r="BT2305" s="92"/>
      <c r="BU2305" s="208"/>
      <c r="BV2305" s="315"/>
    </row>
    <row r="2306" spans="6:74"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315"/>
      <c r="AU2306" s="208"/>
      <c r="AV2306" s="92"/>
      <c r="AW2306" s="92"/>
      <c r="AX2306" s="315"/>
      <c r="AY2306" s="215"/>
      <c r="AZ2306" s="131"/>
      <c r="BA2306" s="131"/>
      <c r="BB2306" s="131"/>
      <c r="BC2306" s="223"/>
      <c r="BD2306" s="223"/>
      <c r="BE2306" s="223"/>
      <c r="BF2306" s="151"/>
      <c r="BG2306" s="151"/>
      <c r="BH2306" s="151"/>
      <c r="BI2306" s="151"/>
      <c r="BJ2306" s="151"/>
      <c r="BK2306" s="151"/>
      <c r="BL2306" s="151"/>
      <c r="BM2306" s="151"/>
      <c r="BN2306" s="208"/>
      <c r="BO2306" s="92"/>
      <c r="BP2306" s="92"/>
      <c r="BQ2306" s="92"/>
      <c r="BR2306" s="92"/>
      <c r="BS2306" s="92"/>
      <c r="BT2306" s="92"/>
      <c r="BU2306" s="208"/>
      <c r="BV2306" s="315"/>
    </row>
    <row r="2307" spans="6:74"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315"/>
      <c r="AU2307" s="208"/>
      <c r="AV2307" s="92"/>
      <c r="AW2307" s="92"/>
      <c r="AX2307" s="315"/>
      <c r="AY2307" s="215"/>
      <c r="AZ2307" s="131"/>
      <c r="BA2307" s="131"/>
      <c r="BB2307" s="131"/>
      <c r="BC2307" s="223"/>
      <c r="BD2307" s="223"/>
      <c r="BE2307" s="223"/>
      <c r="BF2307" s="151"/>
      <c r="BG2307" s="151"/>
      <c r="BH2307" s="151"/>
      <c r="BI2307" s="151"/>
      <c r="BJ2307" s="151"/>
      <c r="BK2307" s="151"/>
      <c r="BL2307" s="151"/>
      <c r="BM2307" s="151"/>
      <c r="BN2307" s="208"/>
      <c r="BO2307" s="92"/>
      <c r="BP2307" s="92"/>
      <c r="BQ2307" s="92"/>
      <c r="BR2307" s="92"/>
      <c r="BS2307" s="92"/>
      <c r="BT2307" s="92"/>
      <c r="BU2307" s="208"/>
      <c r="BV2307" s="315"/>
    </row>
    <row r="2308" spans="6:74"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315"/>
      <c r="AU2308" s="208"/>
      <c r="AV2308" s="92"/>
      <c r="AW2308" s="92"/>
      <c r="AX2308" s="315"/>
      <c r="AY2308" s="215"/>
      <c r="AZ2308" s="131"/>
      <c r="BA2308" s="131"/>
      <c r="BB2308" s="131"/>
      <c r="BC2308" s="223"/>
      <c r="BD2308" s="223"/>
      <c r="BE2308" s="223"/>
      <c r="BF2308" s="151"/>
      <c r="BG2308" s="151"/>
      <c r="BH2308" s="151"/>
      <c r="BI2308" s="151"/>
      <c r="BJ2308" s="151"/>
      <c r="BK2308" s="151"/>
      <c r="BL2308" s="151"/>
      <c r="BM2308" s="151"/>
      <c r="BN2308" s="208"/>
      <c r="BO2308" s="92"/>
      <c r="BP2308" s="92"/>
      <c r="BQ2308" s="92"/>
      <c r="BR2308" s="92"/>
      <c r="BS2308" s="92"/>
      <c r="BT2308" s="92"/>
      <c r="BU2308" s="208"/>
      <c r="BV2308" s="315"/>
    </row>
    <row r="2309" spans="6:74"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315"/>
      <c r="AU2309" s="208"/>
      <c r="AV2309" s="92"/>
      <c r="AW2309" s="92"/>
      <c r="AX2309" s="315"/>
      <c r="AY2309" s="215"/>
      <c r="AZ2309" s="131"/>
      <c r="BA2309" s="131"/>
      <c r="BB2309" s="131"/>
      <c r="BC2309" s="223"/>
      <c r="BD2309" s="223"/>
      <c r="BE2309" s="223"/>
      <c r="BF2309" s="151"/>
      <c r="BG2309" s="151"/>
      <c r="BH2309" s="151"/>
      <c r="BI2309" s="151"/>
      <c r="BJ2309" s="151"/>
      <c r="BK2309" s="151"/>
      <c r="BL2309" s="151"/>
      <c r="BM2309" s="151"/>
      <c r="BN2309" s="208"/>
      <c r="BO2309" s="92"/>
      <c r="BP2309" s="92"/>
      <c r="BQ2309" s="92"/>
      <c r="BR2309" s="92"/>
      <c r="BS2309" s="92"/>
      <c r="BT2309" s="92"/>
      <c r="BU2309" s="208"/>
      <c r="BV2309" s="315"/>
    </row>
    <row r="2310" spans="6:74"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315"/>
      <c r="AU2310" s="208"/>
      <c r="AV2310" s="92"/>
      <c r="AW2310" s="92"/>
      <c r="AX2310" s="315"/>
      <c r="AY2310" s="215"/>
      <c r="AZ2310" s="131"/>
      <c r="BA2310" s="131"/>
      <c r="BB2310" s="131"/>
      <c r="BC2310" s="223"/>
      <c r="BD2310" s="223"/>
      <c r="BE2310" s="223"/>
      <c r="BF2310" s="151"/>
      <c r="BG2310" s="151"/>
      <c r="BH2310" s="151"/>
      <c r="BI2310" s="151"/>
      <c r="BJ2310" s="151"/>
      <c r="BK2310" s="151"/>
      <c r="BL2310" s="151"/>
      <c r="BM2310" s="151"/>
      <c r="BN2310" s="208"/>
      <c r="BO2310" s="92"/>
      <c r="BP2310" s="92"/>
      <c r="BQ2310" s="92"/>
      <c r="BR2310" s="92"/>
      <c r="BS2310" s="92"/>
      <c r="BT2310" s="92"/>
      <c r="BU2310" s="208"/>
      <c r="BV2310" s="315"/>
    </row>
    <row r="2311" spans="6:74"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315"/>
      <c r="AU2311" s="208"/>
      <c r="AV2311" s="92"/>
      <c r="AW2311" s="92"/>
      <c r="AX2311" s="315"/>
      <c r="AY2311" s="215"/>
      <c r="AZ2311" s="131"/>
      <c r="BA2311" s="131"/>
      <c r="BB2311" s="131"/>
      <c r="BC2311" s="223"/>
      <c r="BD2311" s="223"/>
      <c r="BE2311" s="223"/>
      <c r="BF2311" s="151"/>
      <c r="BG2311" s="151"/>
      <c r="BH2311" s="151"/>
      <c r="BI2311" s="151"/>
      <c r="BJ2311" s="151"/>
      <c r="BK2311" s="151"/>
      <c r="BL2311" s="151"/>
      <c r="BM2311" s="151"/>
      <c r="BN2311" s="208"/>
      <c r="BO2311" s="92"/>
      <c r="BP2311" s="92"/>
      <c r="BQ2311" s="92"/>
      <c r="BR2311" s="92"/>
      <c r="BS2311" s="92"/>
      <c r="BT2311" s="92"/>
      <c r="BU2311" s="208"/>
      <c r="BV2311" s="315"/>
    </row>
    <row r="2312" spans="6:74"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315"/>
      <c r="AU2312" s="208"/>
      <c r="AV2312" s="92"/>
      <c r="AW2312" s="92"/>
      <c r="AX2312" s="315"/>
      <c r="AY2312" s="215"/>
      <c r="AZ2312" s="131"/>
      <c r="BA2312" s="131"/>
      <c r="BB2312" s="131"/>
      <c r="BC2312" s="223"/>
      <c r="BD2312" s="223"/>
      <c r="BE2312" s="223"/>
      <c r="BF2312" s="151"/>
      <c r="BG2312" s="151"/>
      <c r="BH2312" s="151"/>
      <c r="BI2312" s="151"/>
      <c r="BJ2312" s="151"/>
      <c r="BK2312" s="151"/>
      <c r="BL2312" s="151"/>
      <c r="BM2312" s="151"/>
      <c r="BN2312" s="208"/>
      <c r="BO2312" s="92"/>
      <c r="BP2312" s="92"/>
      <c r="BQ2312" s="92"/>
      <c r="BR2312" s="92"/>
      <c r="BS2312" s="92"/>
      <c r="BT2312" s="92"/>
      <c r="BU2312" s="208"/>
      <c r="BV2312" s="315"/>
    </row>
    <row r="2313" spans="6:74"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315"/>
      <c r="AU2313" s="208"/>
      <c r="AV2313" s="92"/>
      <c r="AW2313" s="92"/>
      <c r="AX2313" s="315"/>
      <c r="AY2313" s="215"/>
      <c r="AZ2313" s="131"/>
      <c r="BA2313" s="131"/>
      <c r="BB2313" s="131"/>
      <c r="BC2313" s="223"/>
      <c r="BD2313" s="223"/>
      <c r="BE2313" s="223"/>
      <c r="BF2313" s="151"/>
      <c r="BG2313" s="151"/>
      <c r="BH2313" s="151"/>
      <c r="BI2313" s="151"/>
      <c r="BJ2313" s="151"/>
      <c r="BK2313" s="151"/>
      <c r="BL2313" s="151"/>
      <c r="BM2313" s="151"/>
      <c r="BN2313" s="208"/>
      <c r="BO2313" s="92"/>
      <c r="BP2313" s="92"/>
      <c r="BQ2313" s="92"/>
      <c r="BR2313" s="92"/>
      <c r="BS2313" s="92"/>
      <c r="BT2313" s="92"/>
      <c r="BU2313" s="208"/>
      <c r="BV2313" s="315"/>
    </row>
    <row r="2314" spans="6:74"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315"/>
      <c r="AU2314" s="208"/>
      <c r="AV2314" s="92"/>
      <c r="AW2314" s="92"/>
      <c r="AX2314" s="315"/>
      <c r="AY2314" s="215"/>
      <c r="AZ2314" s="131"/>
      <c r="BA2314" s="131"/>
      <c r="BB2314" s="131"/>
      <c r="BC2314" s="223"/>
      <c r="BD2314" s="223"/>
      <c r="BE2314" s="223"/>
      <c r="BF2314" s="151"/>
      <c r="BG2314" s="151"/>
      <c r="BH2314" s="151"/>
      <c r="BI2314" s="151"/>
      <c r="BJ2314" s="151"/>
      <c r="BK2314" s="151"/>
      <c r="BL2314" s="151"/>
      <c r="BM2314" s="151"/>
      <c r="BN2314" s="208"/>
      <c r="BO2314" s="92"/>
      <c r="BP2314" s="92"/>
      <c r="BQ2314" s="92"/>
      <c r="BR2314" s="92"/>
      <c r="BS2314" s="92"/>
      <c r="BT2314" s="92"/>
      <c r="BU2314" s="208"/>
      <c r="BV2314" s="315"/>
    </row>
    <row r="2315" spans="6:74"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315"/>
      <c r="AU2315" s="208"/>
      <c r="AV2315" s="92"/>
      <c r="AW2315" s="92"/>
      <c r="AX2315" s="315"/>
      <c r="AY2315" s="215"/>
      <c r="AZ2315" s="131"/>
      <c r="BA2315" s="131"/>
      <c r="BB2315" s="131"/>
      <c r="BC2315" s="223"/>
      <c r="BD2315" s="223"/>
      <c r="BE2315" s="223"/>
      <c r="BF2315" s="151"/>
      <c r="BG2315" s="151"/>
      <c r="BH2315" s="151"/>
      <c r="BI2315" s="151"/>
      <c r="BJ2315" s="151"/>
      <c r="BK2315" s="151"/>
      <c r="BL2315" s="151"/>
      <c r="BM2315" s="151"/>
      <c r="BN2315" s="208"/>
      <c r="BO2315" s="92"/>
      <c r="BP2315" s="92"/>
      <c r="BQ2315" s="92"/>
      <c r="BR2315" s="92"/>
      <c r="BS2315" s="92"/>
      <c r="BT2315" s="92"/>
      <c r="BU2315" s="208"/>
      <c r="BV2315" s="315"/>
    </row>
    <row r="2316" spans="6:74"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315"/>
      <c r="AU2316" s="208"/>
      <c r="AV2316" s="92"/>
      <c r="AW2316" s="92"/>
      <c r="AX2316" s="315"/>
      <c r="AY2316" s="215"/>
      <c r="AZ2316" s="131"/>
      <c r="BA2316" s="131"/>
      <c r="BB2316" s="131"/>
      <c r="BC2316" s="223"/>
      <c r="BD2316" s="223"/>
      <c r="BE2316" s="223"/>
      <c r="BF2316" s="151"/>
      <c r="BG2316" s="151"/>
      <c r="BH2316" s="151"/>
      <c r="BI2316" s="151"/>
      <c r="BJ2316" s="151"/>
      <c r="BK2316" s="151"/>
      <c r="BL2316" s="151"/>
      <c r="BM2316" s="151"/>
      <c r="BN2316" s="208"/>
      <c r="BO2316" s="92"/>
      <c r="BP2316" s="92"/>
      <c r="BQ2316" s="92"/>
      <c r="BR2316" s="92"/>
      <c r="BS2316" s="92"/>
      <c r="BT2316" s="92"/>
      <c r="BU2316" s="208"/>
      <c r="BV2316" s="315"/>
    </row>
    <row r="2317" spans="6:74"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315"/>
      <c r="AU2317" s="208"/>
      <c r="AV2317" s="92"/>
      <c r="AW2317" s="92"/>
      <c r="AX2317" s="315"/>
      <c r="AY2317" s="215"/>
      <c r="AZ2317" s="131"/>
      <c r="BA2317" s="131"/>
      <c r="BB2317" s="131"/>
      <c r="BC2317" s="223"/>
      <c r="BD2317" s="223"/>
      <c r="BE2317" s="223"/>
      <c r="BF2317" s="151"/>
      <c r="BG2317" s="151"/>
      <c r="BH2317" s="151"/>
      <c r="BI2317" s="151"/>
      <c r="BJ2317" s="151"/>
      <c r="BK2317" s="151"/>
      <c r="BL2317" s="151"/>
      <c r="BM2317" s="151"/>
      <c r="BN2317" s="208"/>
      <c r="BO2317" s="92"/>
      <c r="BP2317" s="92"/>
      <c r="BQ2317" s="92"/>
      <c r="BR2317" s="92"/>
      <c r="BS2317" s="92"/>
      <c r="BT2317" s="92"/>
      <c r="BU2317" s="208"/>
      <c r="BV2317" s="315"/>
    </row>
    <row r="2318" spans="6:74"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315"/>
      <c r="AU2318" s="208"/>
      <c r="AV2318" s="92"/>
      <c r="AW2318" s="92"/>
      <c r="AX2318" s="315"/>
      <c r="AY2318" s="215"/>
      <c r="AZ2318" s="131"/>
      <c r="BA2318" s="131"/>
      <c r="BB2318" s="131"/>
      <c r="BC2318" s="223"/>
      <c r="BD2318" s="223"/>
      <c r="BE2318" s="223"/>
      <c r="BF2318" s="151"/>
      <c r="BG2318" s="151"/>
      <c r="BH2318" s="151"/>
      <c r="BI2318" s="151"/>
      <c r="BJ2318" s="151"/>
      <c r="BK2318" s="151"/>
      <c r="BL2318" s="151"/>
      <c r="BM2318" s="151"/>
      <c r="BN2318" s="208"/>
      <c r="BO2318" s="92"/>
      <c r="BP2318" s="92"/>
      <c r="BQ2318" s="92"/>
      <c r="BR2318" s="92"/>
      <c r="BS2318" s="92"/>
      <c r="BT2318" s="92"/>
      <c r="BU2318" s="208"/>
      <c r="BV2318" s="315"/>
    </row>
    <row r="2319" spans="6:74"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315"/>
      <c r="AU2319" s="208"/>
      <c r="AV2319" s="92"/>
      <c r="AW2319" s="92"/>
      <c r="AX2319" s="315"/>
      <c r="AY2319" s="215"/>
      <c r="AZ2319" s="131"/>
      <c r="BA2319" s="131"/>
      <c r="BB2319" s="131"/>
      <c r="BC2319" s="223"/>
      <c r="BD2319" s="223"/>
      <c r="BE2319" s="223"/>
      <c r="BF2319" s="151"/>
      <c r="BG2319" s="151"/>
      <c r="BH2319" s="151"/>
      <c r="BI2319" s="151"/>
      <c r="BJ2319" s="151"/>
      <c r="BK2319" s="151"/>
      <c r="BL2319" s="151"/>
      <c r="BM2319" s="151"/>
      <c r="BN2319" s="208"/>
      <c r="BO2319" s="92"/>
      <c r="BP2319" s="92"/>
      <c r="BQ2319" s="92"/>
      <c r="BR2319" s="92"/>
      <c r="BS2319" s="92"/>
      <c r="BT2319" s="92"/>
      <c r="BU2319" s="208"/>
      <c r="BV2319" s="315"/>
    </row>
    <row r="2320" spans="6:74"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315"/>
      <c r="AU2320" s="208"/>
      <c r="AV2320" s="92"/>
      <c r="AW2320" s="92"/>
      <c r="AX2320" s="315"/>
      <c r="AY2320" s="215"/>
      <c r="AZ2320" s="131"/>
      <c r="BA2320" s="131"/>
      <c r="BB2320" s="131"/>
      <c r="BC2320" s="223"/>
      <c r="BD2320" s="223"/>
      <c r="BE2320" s="223"/>
      <c r="BF2320" s="151"/>
      <c r="BG2320" s="151"/>
      <c r="BH2320" s="151"/>
      <c r="BI2320" s="151"/>
      <c r="BJ2320" s="151"/>
      <c r="BK2320" s="151"/>
      <c r="BL2320" s="151"/>
      <c r="BM2320" s="151"/>
      <c r="BN2320" s="208"/>
      <c r="BO2320" s="92"/>
      <c r="BP2320" s="92"/>
      <c r="BQ2320" s="92"/>
      <c r="BR2320" s="92"/>
      <c r="BS2320" s="92"/>
      <c r="BT2320" s="92"/>
      <c r="BU2320" s="208"/>
      <c r="BV2320" s="315"/>
    </row>
    <row r="2321" spans="6:74"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315"/>
      <c r="AU2321" s="208"/>
      <c r="AV2321" s="92"/>
      <c r="AW2321" s="92"/>
      <c r="AX2321" s="315"/>
      <c r="AY2321" s="215"/>
      <c r="AZ2321" s="131"/>
      <c r="BA2321" s="131"/>
      <c r="BB2321" s="131"/>
      <c r="BC2321" s="223"/>
      <c r="BD2321" s="223"/>
      <c r="BE2321" s="223"/>
      <c r="BF2321" s="151"/>
      <c r="BG2321" s="151"/>
      <c r="BH2321" s="151"/>
      <c r="BI2321" s="151"/>
      <c r="BJ2321" s="151"/>
      <c r="BK2321" s="151"/>
      <c r="BL2321" s="151"/>
      <c r="BM2321" s="151"/>
      <c r="BN2321" s="208"/>
      <c r="BO2321" s="92"/>
      <c r="BP2321" s="92"/>
      <c r="BQ2321" s="92"/>
      <c r="BR2321" s="92"/>
      <c r="BS2321" s="92"/>
      <c r="BT2321" s="92"/>
      <c r="BU2321" s="208"/>
      <c r="BV2321" s="315"/>
    </row>
    <row r="2322" spans="6:74"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315"/>
      <c r="AU2322" s="208"/>
      <c r="AV2322" s="92"/>
      <c r="AW2322" s="92"/>
      <c r="AX2322" s="315"/>
      <c r="AY2322" s="215"/>
      <c r="AZ2322" s="131"/>
      <c r="BA2322" s="131"/>
      <c r="BB2322" s="131"/>
      <c r="BC2322" s="223"/>
      <c r="BD2322" s="223"/>
      <c r="BE2322" s="223"/>
      <c r="BF2322" s="151"/>
      <c r="BG2322" s="151"/>
      <c r="BH2322" s="151"/>
      <c r="BI2322" s="151"/>
      <c r="BJ2322" s="151"/>
      <c r="BK2322" s="151"/>
      <c r="BL2322" s="151"/>
      <c r="BM2322" s="151"/>
      <c r="BN2322" s="208"/>
      <c r="BO2322" s="92"/>
      <c r="BP2322" s="92"/>
      <c r="BQ2322" s="92"/>
      <c r="BR2322" s="92"/>
      <c r="BS2322" s="92"/>
      <c r="BT2322" s="92"/>
      <c r="BU2322" s="208"/>
      <c r="BV2322" s="315"/>
    </row>
    <row r="2323" spans="6:74"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315"/>
      <c r="AU2323" s="208"/>
      <c r="AV2323" s="92"/>
      <c r="AW2323" s="92"/>
      <c r="AX2323" s="315"/>
      <c r="AY2323" s="215"/>
      <c r="AZ2323" s="131"/>
      <c r="BA2323" s="131"/>
      <c r="BB2323" s="131"/>
      <c r="BC2323" s="223"/>
      <c r="BD2323" s="223"/>
      <c r="BE2323" s="223"/>
      <c r="BF2323" s="151"/>
      <c r="BG2323" s="151"/>
      <c r="BH2323" s="151"/>
      <c r="BI2323" s="151"/>
      <c r="BJ2323" s="151"/>
      <c r="BK2323" s="151"/>
      <c r="BL2323" s="151"/>
      <c r="BM2323" s="151"/>
      <c r="BN2323" s="208"/>
      <c r="BO2323" s="92"/>
      <c r="BP2323" s="92"/>
      <c r="BQ2323" s="92"/>
      <c r="BR2323" s="92"/>
      <c r="BS2323" s="92"/>
      <c r="BT2323" s="92"/>
      <c r="BU2323" s="208"/>
      <c r="BV2323" s="315"/>
    </row>
    <row r="2324" spans="6:74"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315"/>
      <c r="AU2324" s="208"/>
      <c r="AV2324" s="92"/>
      <c r="AW2324" s="92"/>
      <c r="AX2324" s="315"/>
      <c r="AY2324" s="215"/>
      <c r="AZ2324" s="131"/>
      <c r="BA2324" s="131"/>
      <c r="BB2324" s="131"/>
      <c r="BC2324" s="223"/>
      <c r="BD2324" s="223"/>
      <c r="BE2324" s="223"/>
      <c r="BF2324" s="151"/>
      <c r="BG2324" s="151"/>
      <c r="BH2324" s="151"/>
      <c r="BI2324" s="151"/>
      <c r="BJ2324" s="151"/>
      <c r="BK2324" s="151"/>
      <c r="BL2324" s="151"/>
      <c r="BM2324" s="151"/>
      <c r="BN2324" s="208"/>
      <c r="BO2324" s="92"/>
      <c r="BP2324" s="92"/>
      <c r="BQ2324" s="92"/>
      <c r="BR2324" s="92"/>
      <c r="BS2324" s="92"/>
      <c r="BT2324" s="92"/>
      <c r="BU2324" s="208"/>
      <c r="BV2324" s="315"/>
    </row>
    <row r="2325" spans="6:74"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315"/>
      <c r="AU2325" s="208"/>
      <c r="AV2325" s="92"/>
      <c r="AW2325" s="92"/>
      <c r="AX2325" s="315"/>
      <c r="AY2325" s="215"/>
      <c r="AZ2325" s="131"/>
      <c r="BA2325" s="131"/>
      <c r="BB2325" s="131"/>
      <c r="BC2325" s="223"/>
      <c r="BD2325" s="223"/>
      <c r="BE2325" s="223"/>
      <c r="BF2325" s="151"/>
      <c r="BG2325" s="151"/>
      <c r="BH2325" s="151"/>
      <c r="BI2325" s="151"/>
      <c r="BJ2325" s="151"/>
      <c r="BK2325" s="151"/>
      <c r="BL2325" s="151"/>
      <c r="BM2325" s="151"/>
      <c r="BN2325" s="208"/>
      <c r="BO2325" s="92"/>
      <c r="BP2325" s="92"/>
      <c r="BQ2325" s="92"/>
      <c r="BR2325" s="92"/>
      <c r="BS2325" s="92"/>
      <c r="BT2325" s="92"/>
      <c r="BU2325" s="208"/>
      <c r="BV2325" s="315"/>
    </row>
    <row r="2326" spans="6:74"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315"/>
      <c r="AU2326" s="208"/>
      <c r="AV2326" s="92"/>
      <c r="AW2326" s="92"/>
      <c r="AX2326" s="315"/>
      <c r="AY2326" s="215"/>
      <c r="AZ2326" s="131"/>
      <c r="BA2326" s="131"/>
      <c r="BB2326" s="131"/>
      <c r="BC2326" s="223"/>
      <c r="BD2326" s="223"/>
      <c r="BE2326" s="223"/>
      <c r="BF2326" s="151"/>
      <c r="BG2326" s="151"/>
      <c r="BH2326" s="151"/>
      <c r="BI2326" s="151"/>
      <c r="BJ2326" s="151"/>
      <c r="BK2326" s="151"/>
      <c r="BL2326" s="151"/>
      <c r="BM2326" s="151"/>
      <c r="BN2326" s="208"/>
      <c r="BO2326" s="92"/>
      <c r="BP2326" s="92"/>
      <c r="BQ2326" s="92"/>
      <c r="BR2326" s="92"/>
      <c r="BS2326" s="92"/>
      <c r="BT2326" s="92"/>
      <c r="BU2326" s="208"/>
      <c r="BV2326" s="315"/>
    </row>
    <row r="2327" spans="6:74"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315"/>
      <c r="AU2327" s="208"/>
      <c r="AV2327" s="92"/>
      <c r="AW2327" s="92"/>
      <c r="AX2327" s="315"/>
      <c r="AY2327" s="215"/>
      <c r="AZ2327" s="131"/>
      <c r="BA2327" s="131"/>
      <c r="BB2327" s="131"/>
      <c r="BC2327" s="223"/>
      <c r="BD2327" s="223"/>
      <c r="BE2327" s="223"/>
      <c r="BF2327" s="151"/>
      <c r="BG2327" s="151"/>
      <c r="BH2327" s="151"/>
      <c r="BI2327" s="151"/>
      <c r="BJ2327" s="151"/>
      <c r="BK2327" s="151"/>
      <c r="BL2327" s="151"/>
      <c r="BM2327" s="151"/>
      <c r="BN2327" s="208"/>
      <c r="BO2327" s="92"/>
      <c r="BP2327" s="92"/>
      <c r="BQ2327" s="92"/>
      <c r="BR2327" s="92"/>
      <c r="BS2327" s="92"/>
      <c r="BT2327" s="92"/>
      <c r="BU2327" s="208"/>
      <c r="BV2327" s="315"/>
    </row>
    <row r="2328" spans="6:74"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315"/>
      <c r="AU2328" s="208"/>
      <c r="AV2328" s="92"/>
      <c r="AW2328" s="92"/>
      <c r="AX2328" s="315"/>
      <c r="AY2328" s="215"/>
      <c r="AZ2328" s="131"/>
      <c r="BA2328" s="131"/>
      <c r="BB2328" s="131"/>
      <c r="BC2328" s="223"/>
      <c r="BD2328" s="223"/>
      <c r="BE2328" s="223"/>
      <c r="BF2328" s="151"/>
      <c r="BG2328" s="151"/>
      <c r="BH2328" s="151"/>
      <c r="BI2328" s="151"/>
      <c r="BJ2328" s="151"/>
      <c r="BK2328" s="151"/>
      <c r="BL2328" s="151"/>
      <c r="BM2328" s="151"/>
      <c r="BN2328" s="208"/>
      <c r="BO2328" s="92"/>
      <c r="BP2328" s="92"/>
      <c r="BQ2328" s="92"/>
      <c r="BR2328" s="92"/>
      <c r="BS2328" s="92"/>
      <c r="BT2328" s="92"/>
      <c r="BU2328" s="208"/>
      <c r="BV2328" s="315"/>
    </row>
    <row r="2329" spans="6:74"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315"/>
      <c r="AU2329" s="208"/>
      <c r="AV2329" s="92"/>
      <c r="AW2329" s="92"/>
      <c r="AX2329" s="315"/>
      <c r="AY2329" s="215"/>
      <c r="AZ2329" s="131"/>
      <c r="BA2329" s="131"/>
      <c r="BB2329" s="131"/>
      <c r="BC2329" s="223"/>
      <c r="BD2329" s="223"/>
      <c r="BE2329" s="223"/>
      <c r="BF2329" s="151"/>
      <c r="BG2329" s="151"/>
      <c r="BH2329" s="151"/>
      <c r="BI2329" s="151"/>
      <c r="BJ2329" s="151"/>
      <c r="BK2329" s="151"/>
      <c r="BL2329" s="151"/>
      <c r="BM2329" s="151"/>
      <c r="BN2329" s="208"/>
      <c r="BO2329" s="92"/>
      <c r="BP2329" s="92"/>
      <c r="BQ2329" s="92"/>
      <c r="BR2329" s="92"/>
      <c r="BS2329" s="92"/>
      <c r="BT2329" s="92"/>
      <c r="BU2329" s="208"/>
      <c r="BV2329" s="315"/>
    </row>
    <row r="2330" spans="6:74"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315"/>
      <c r="AU2330" s="208"/>
      <c r="AV2330" s="92"/>
      <c r="AW2330" s="92"/>
      <c r="AX2330" s="315"/>
      <c r="AY2330" s="215"/>
      <c r="AZ2330" s="131"/>
      <c r="BA2330" s="131"/>
      <c r="BB2330" s="131"/>
      <c r="BC2330" s="223"/>
      <c r="BD2330" s="223"/>
      <c r="BE2330" s="223"/>
      <c r="BF2330" s="151"/>
      <c r="BG2330" s="151"/>
      <c r="BH2330" s="151"/>
      <c r="BI2330" s="151"/>
      <c r="BJ2330" s="151"/>
      <c r="BK2330" s="151"/>
      <c r="BL2330" s="151"/>
      <c r="BM2330" s="151"/>
      <c r="BN2330" s="208"/>
      <c r="BO2330" s="92"/>
      <c r="BP2330" s="92"/>
      <c r="BQ2330" s="92"/>
      <c r="BR2330" s="92"/>
      <c r="BS2330" s="92"/>
      <c r="BT2330" s="92"/>
      <c r="BU2330" s="208"/>
      <c r="BV2330" s="315"/>
    </row>
    <row r="2331" spans="6:74"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315"/>
      <c r="AU2331" s="208"/>
      <c r="AV2331" s="92"/>
      <c r="AW2331" s="92"/>
      <c r="AX2331" s="315"/>
      <c r="AY2331" s="215"/>
      <c r="AZ2331" s="131"/>
      <c r="BA2331" s="131"/>
      <c r="BB2331" s="131"/>
      <c r="BC2331" s="223"/>
      <c r="BD2331" s="223"/>
      <c r="BE2331" s="223"/>
      <c r="BF2331" s="151"/>
      <c r="BG2331" s="151"/>
      <c r="BH2331" s="151"/>
      <c r="BI2331" s="151"/>
      <c r="BJ2331" s="151"/>
      <c r="BK2331" s="151"/>
      <c r="BL2331" s="151"/>
      <c r="BM2331" s="151"/>
      <c r="BN2331" s="208"/>
      <c r="BO2331" s="92"/>
      <c r="BP2331" s="92"/>
      <c r="BQ2331" s="92"/>
      <c r="BR2331" s="92"/>
      <c r="BS2331" s="92"/>
      <c r="BT2331" s="92"/>
      <c r="BU2331" s="208"/>
      <c r="BV2331" s="315"/>
    </row>
    <row r="2332" spans="6:74"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315"/>
      <c r="AU2332" s="208"/>
      <c r="AV2332" s="92"/>
      <c r="AW2332" s="92"/>
      <c r="AX2332" s="315"/>
      <c r="AY2332" s="215"/>
      <c r="AZ2332" s="131"/>
      <c r="BA2332" s="131"/>
      <c r="BB2332" s="131"/>
      <c r="BC2332" s="223"/>
      <c r="BD2332" s="223"/>
      <c r="BE2332" s="223"/>
      <c r="BF2332" s="151"/>
      <c r="BG2332" s="151"/>
      <c r="BH2332" s="151"/>
      <c r="BI2332" s="151"/>
      <c r="BJ2332" s="151"/>
      <c r="BK2332" s="151"/>
      <c r="BL2332" s="151"/>
      <c r="BM2332" s="151"/>
      <c r="BN2332" s="208"/>
      <c r="BO2332" s="92"/>
      <c r="BP2332" s="92"/>
      <c r="BQ2332" s="92"/>
      <c r="BR2332" s="92"/>
      <c r="BS2332" s="92"/>
      <c r="BT2332" s="92"/>
      <c r="BU2332" s="208"/>
      <c r="BV2332" s="315"/>
    </row>
    <row r="2333" spans="6:74"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315"/>
      <c r="AU2333" s="208"/>
      <c r="AV2333" s="92"/>
      <c r="AW2333" s="92"/>
      <c r="AX2333" s="315"/>
      <c r="AY2333" s="215"/>
      <c r="AZ2333" s="131"/>
      <c r="BA2333" s="131"/>
      <c r="BB2333" s="131"/>
      <c r="BC2333" s="223"/>
      <c r="BD2333" s="223"/>
      <c r="BE2333" s="223"/>
      <c r="BF2333" s="151"/>
      <c r="BG2333" s="151"/>
      <c r="BH2333" s="151"/>
      <c r="BI2333" s="151"/>
      <c r="BJ2333" s="151"/>
      <c r="BK2333" s="151"/>
      <c r="BL2333" s="151"/>
      <c r="BM2333" s="151"/>
      <c r="BN2333" s="208"/>
      <c r="BO2333" s="92"/>
      <c r="BP2333" s="92"/>
      <c r="BQ2333" s="92"/>
      <c r="BR2333" s="92"/>
      <c r="BS2333" s="92"/>
      <c r="BT2333" s="92"/>
      <c r="BU2333" s="208"/>
      <c r="BV2333" s="315"/>
    </row>
    <row r="2334" spans="6:74"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315"/>
      <c r="AU2334" s="208"/>
      <c r="AV2334" s="92"/>
      <c r="AW2334" s="92"/>
      <c r="AX2334" s="315"/>
      <c r="AY2334" s="215"/>
      <c r="AZ2334" s="131"/>
      <c r="BA2334" s="131"/>
      <c r="BB2334" s="131"/>
      <c r="BC2334" s="223"/>
      <c r="BD2334" s="223"/>
      <c r="BE2334" s="223"/>
      <c r="BF2334" s="151"/>
      <c r="BG2334" s="151"/>
      <c r="BH2334" s="151"/>
      <c r="BI2334" s="151"/>
      <c r="BJ2334" s="151"/>
      <c r="BK2334" s="151"/>
      <c r="BL2334" s="151"/>
      <c r="BM2334" s="151"/>
      <c r="BN2334" s="208"/>
      <c r="BO2334" s="92"/>
      <c r="BP2334" s="92"/>
      <c r="BQ2334" s="92"/>
      <c r="BR2334" s="92"/>
      <c r="BS2334" s="92"/>
      <c r="BT2334" s="92"/>
      <c r="BU2334" s="208"/>
      <c r="BV2334" s="315"/>
    </row>
    <row r="2335" spans="6:74"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315"/>
      <c r="AU2335" s="208"/>
      <c r="AV2335" s="92"/>
      <c r="AW2335" s="92"/>
      <c r="AX2335" s="315"/>
      <c r="AY2335" s="215"/>
      <c r="AZ2335" s="131"/>
      <c r="BA2335" s="131"/>
      <c r="BB2335" s="131"/>
      <c r="BC2335" s="223"/>
      <c r="BD2335" s="223"/>
      <c r="BE2335" s="223"/>
      <c r="BF2335" s="151"/>
      <c r="BG2335" s="151"/>
      <c r="BH2335" s="151"/>
      <c r="BI2335" s="151"/>
      <c r="BJ2335" s="151"/>
      <c r="BK2335" s="151"/>
      <c r="BL2335" s="151"/>
      <c r="BM2335" s="151"/>
      <c r="BN2335" s="208"/>
      <c r="BO2335" s="92"/>
      <c r="BP2335" s="92"/>
      <c r="BQ2335" s="92"/>
      <c r="BR2335" s="92"/>
      <c r="BS2335" s="92"/>
      <c r="BT2335" s="92"/>
      <c r="BU2335" s="208"/>
      <c r="BV2335" s="315"/>
    </row>
    <row r="2336" spans="6:74"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315"/>
      <c r="AU2336" s="208"/>
      <c r="AV2336" s="92"/>
      <c r="AW2336" s="92"/>
      <c r="AX2336" s="315"/>
      <c r="AY2336" s="215"/>
      <c r="AZ2336" s="131"/>
      <c r="BA2336" s="131"/>
      <c r="BB2336" s="131"/>
      <c r="BC2336" s="223"/>
      <c r="BD2336" s="223"/>
      <c r="BE2336" s="223"/>
      <c r="BF2336" s="151"/>
      <c r="BG2336" s="151"/>
      <c r="BH2336" s="151"/>
      <c r="BI2336" s="151"/>
      <c r="BJ2336" s="151"/>
      <c r="BK2336" s="151"/>
      <c r="BL2336" s="151"/>
      <c r="BM2336" s="151"/>
      <c r="BN2336" s="208"/>
      <c r="BO2336" s="92"/>
      <c r="BP2336" s="92"/>
      <c r="BQ2336" s="92"/>
      <c r="BR2336" s="92"/>
      <c r="BS2336" s="92"/>
      <c r="BT2336" s="92"/>
      <c r="BU2336" s="208"/>
      <c r="BV2336" s="315"/>
    </row>
    <row r="2337" spans="6:74"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315"/>
      <c r="AU2337" s="208"/>
      <c r="AV2337" s="92"/>
      <c r="AW2337" s="92"/>
      <c r="AX2337" s="315"/>
      <c r="AY2337" s="215"/>
      <c r="AZ2337" s="131"/>
      <c r="BA2337" s="131"/>
      <c r="BB2337" s="131"/>
      <c r="BC2337" s="223"/>
      <c r="BD2337" s="223"/>
      <c r="BE2337" s="223"/>
      <c r="BF2337" s="151"/>
      <c r="BG2337" s="151"/>
      <c r="BH2337" s="151"/>
      <c r="BI2337" s="151"/>
      <c r="BJ2337" s="151"/>
      <c r="BK2337" s="151"/>
      <c r="BL2337" s="151"/>
      <c r="BM2337" s="151"/>
      <c r="BN2337" s="208"/>
      <c r="BO2337" s="92"/>
      <c r="BP2337" s="92"/>
      <c r="BQ2337" s="92"/>
      <c r="BR2337" s="92"/>
      <c r="BS2337" s="92"/>
      <c r="BT2337" s="92"/>
      <c r="BU2337" s="208"/>
      <c r="BV2337" s="315"/>
    </row>
    <row r="2338" spans="6:74"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315"/>
      <c r="AU2338" s="208"/>
      <c r="AV2338" s="92"/>
      <c r="AW2338" s="92"/>
      <c r="AX2338" s="315"/>
      <c r="AY2338" s="215"/>
      <c r="AZ2338" s="131"/>
      <c r="BA2338" s="131"/>
      <c r="BB2338" s="131"/>
      <c r="BC2338" s="223"/>
      <c r="BD2338" s="223"/>
      <c r="BE2338" s="223"/>
      <c r="BF2338" s="151"/>
      <c r="BG2338" s="151"/>
      <c r="BH2338" s="151"/>
      <c r="BI2338" s="151"/>
      <c r="BJ2338" s="151"/>
      <c r="BK2338" s="151"/>
      <c r="BL2338" s="151"/>
      <c r="BM2338" s="151"/>
      <c r="BN2338" s="208"/>
      <c r="BO2338" s="92"/>
      <c r="BP2338" s="92"/>
      <c r="BQ2338" s="92"/>
      <c r="BR2338" s="92"/>
      <c r="BS2338" s="92"/>
      <c r="BT2338" s="92"/>
      <c r="BU2338" s="208"/>
      <c r="BV2338" s="315"/>
    </row>
    <row r="2339" spans="6:74"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315"/>
      <c r="AU2339" s="208"/>
      <c r="AV2339" s="92"/>
      <c r="AW2339" s="92"/>
      <c r="AX2339" s="315"/>
      <c r="AY2339" s="215"/>
      <c r="AZ2339" s="131"/>
      <c r="BA2339" s="131"/>
      <c r="BB2339" s="131"/>
      <c r="BC2339" s="223"/>
      <c r="BD2339" s="223"/>
      <c r="BE2339" s="223"/>
      <c r="BF2339" s="151"/>
      <c r="BG2339" s="151"/>
      <c r="BH2339" s="151"/>
      <c r="BI2339" s="151"/>
      <c r="BJ2339" s="151"/>
      <c r="BK2339" s="151"/>
      <c r="BL2339" s="151"/>
      <c r="BM2339" s="151"/>
      <c r="BN2339" s="208"/>
      <c r="BO2339" s="92"/>
      <c r="BP2339" s="92"/>
      <c r="BQ2339" s="92"/>
      <c r="BR2339" s="92"/>
      <c r="BS2339" s="92"/>
      <c r="BT2339" s="92"/>
      <c r="BU2339" s="208"/>
      <c r="BV2339" s="315"/>
    </row>
    <row r="2340" spans="6:74"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315"/>
      <c r="AU2340" s="208"/>
      <c r="AV2340" s="92"/>
      <c r="AW2340" s="92"/>
      <c r="AX2340" s="315"/>
      <c r="AY2340" s="215"/>
      <c r="AZ2340" s="131"/>
      <c r="BA2340" s="131"/>
      <c r="BB2340" s="131"/>
      <c r="BC2340" s="223"/>
      <c r="BD2340" s="223"/>
      <c r="BE2340" s="223"/>
      <c r="BF2340" s="151"/>
      <c r="BG2340" s="151"/>
      <c r="BH2340" s="151"/>
      <c r="BI2340" s="151"/>
      <c r="BJ2340" s="151"/>
      <c r="BK2340" s="151"/>
      <c r="BL2340" s="151"/>
      <c r="BM2340" s="151"/>
      <c r="BN2340" s="208"/>
      <c r="BO2340" s="92"/>
      <c r="BP2340" s="92"/>
      <c r="BQ2340" s="92"/>
      <c r="BR2340" s="92"/>
      <c r="BS2340" s="92"/>
      <c r="BT2340" s="92"/>
      <c r="BU2340" s="208"/>
      <c r="BV2340" s="315"/>
    </row>
    <row r="2341" spans="6:74"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315"/>
      <c r="AU2341" s="208"/>
      <c r="AV2341" s="92"/>
      <c r="AW2341" s="92"/>
      <c r="AX2341" s="315"/>
      <c r="AY2341" s="215"/>
      <c r="AZ2341" s="131"/>
      <c r="BA2341" s="131"/>
      <c r="BB2341" s="131"/>
      <c r="BC2341" s="223"/>
      <c r="BD2341" s="223"/>
      <c r="BE2341" s="223"/>
      <c r="BF2341" s="151"/>
      <c r="BG2341" s="151"/>
      <c r="BH2341" s="151"/>
      <c r="BI2341" s="151"/>
      <c r="BJ2341" s="151"/>
      <c r="BK2341" s="151"/>
      <c r="BL2341" s="151"/>
      <c r="BM2341" s="151"/>
      <c r="BN2341" s="208"/>
      <c r="BO2341" s="92"/>
      <c r="BP2341" s="92"/>
      <c r="BQ2341" s="92"/>
      <c r="BR2341" s="92"/>
      <c r="BS2341" s="92"/>
      <c r="BT2341" s="92"/>
      <c r="BU2341" s="208"/>
      <c r="BV2341" s="315"/>
    </row>
    <row r="2342" spans="6:74"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315"/>
      <c r="AU2342" s="208"/>
      <c r="AV2342" s="92"/>
      <c r="AW2342" s="92"/>
      <c r="AX2342" s="315"/>
      <c r="AY2342" s="215"/>
      <c r="AZ2342" s="131"/>
      <c r="BA2342" s="131"/>
      <c r="BB2342" s="131"/>
      <c r="BC2342" s="223"/>
      <c r="BD2342" s="223"/>
      <c r="BE2342" s="223"/>
      <c r="BF2342" s="151"/>
      <c r="BG2342" s="151"/>
      <c r="BH2342" s="151"/>
      <c r="BI2342" s="151"/>
      <c r="BJ2342" s="151"/>
      <c r="BK2342" s="151"/>
      <c r="BL2342" s="151"/>
      <c r="BM2342" s="151"/>
      <c r="BN2342" s="208"/>
      <c r="BO2342" s="92"/>
      <c r="BP2342" s="92"/>
      <c r="BQ2342" s="92"/>
      <c r="BR2342" s="92"/>
      <c r="BS2342" s="92"/>
      <c r="BT2342" s="92"/>
      <c r="BU2342" s="208"/>
      <c r="BV2342" s="315"/>
    </row>
    <row r="2343" spans="6:74"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315"/>
      <c r="AU2343" s="208"/>
      <c r="AV2343" s="92"/>
      <c r="AW2343" s="92"/>
      <c r="AX2343" s="315"/>
      <c r="AY2343" s="215"/>
      <c r="AZ2343" s="131"/>
      <c r="BA2343" s="131"/>
      <c r="BB2343" s="131"/>
      <c r="BC2343" s="223"/>
      <c r="BD2343" s="223"/>
      <c r="BE2343" s="223"/>
      <c r="BF2343" s="151"/>
      <c r="BG2343" s="151"/>
      <c r="BH2343" s="151"/>
      <c r="BI2343" s="151"/>
      <c r="BJ2343" s="151"/>
      <c r="BK2343" s="151"/>
      <c r="BL2343" s="151"/>
      <c r="BM2343" s="151"/>
      <c r="BN2343" s="208"/>
      <c r="BO2343" s="92"/>
      <c r="BP2343" s="92"/>
      <c r="BQ2343" s="92"/>
      <c r="BR2343" s="92"/>
      <c r="BS2343" s="92"/>
      <c r="BT2343" s="92"/>
      <c r="BU2343" s="208"/>
      <c r="BV2343" s="315"/>
    </row>
    <row r="2344" spans="6:74"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315"/>
      <c r="AU2344" s="208"/>
      <c r="AV2344" s="92"/>
      <c r="AW2344" s="92"/>
      <c r="AX2344" s="315"/>
      <c r="AY2344" s="215"/>
      <c r="AZ2344" s="131"/>
      <c r="BA2344" s="131"/>
      <c r="BB2344" s="131"/>
      <c r="BC2344" s="223"/>
      <c r="BD2344" s="223"/>
      <c r="BE2344" s="223"/>
      <c r="BF2344" s="151"/>
      <c r="BG2344" s="151"/>
      <c r="BH2344" s="151"/>
      <c r="BI2344" s="151"/>
      <c r="BJ2344" s="151"/>
      <c r="BK2344" s="151"/>
      <c r="BL2344" s="151"/>
      <c r="BM2344" s="151"/>
      <c r="BN2344" s="208"/>
      <c r="BO2344" s="92"/>
      <c r="BP2344" s="92"/>
      <c r="BQ2344" s="92"/>
      <c r="BR2344" s="92"/>
      <c r="BS2344" s="92"/>
      <c r="BT2344" s="92"/>
      <c r="BU2344" s="208"/>
      <c r="BV2344" s="315"/>
    </row>
    <row r="2345" spans="6:74"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315"/>
      <c r="AU2345" s="208"/>
      <c r="AV2345" s="92"/>
      <c r="AW2345" s="92"/>
      <c r="AX2345" s="315"/>
      <c r="AY2345" s="215"/>
      <c r="AZ2345" s="131"/>
      <c r="BA2345" s="131"/>
      <c r="BB2345" s="131"/>
      <c r="BC2345" s="223"/>
      <c r="BD2345" s="223"/>
      <c r="BE2345" s="223"/>
      <c r="BF2345" s="151"/>
      <c r="BG2345" s="151"/>
      <c r="BH2345" s="151"/>
      <c r="BI2345" s="151"/>
      <c r="BJ2345" s="151"/>
      <c r="BK2345" s="151"/>
      <c r="BL2345" s="151"/>
      <c r="BM2345" s="151"/>
      <c r="BN2345" s="208"/>
      <c r="BO2345" s="92"/>
      <c r="BP2345" s="92"/>
      <c r="BQ2345" s="92"/>
      <c r="BR2345" s="92"/>
      <c r="BS2345" s="92"/>
      <c r="BT2345" s="92"/>
      <c r="BU2345" s="208"/>
      <c r="BV2345" s="315"/>
    </row>
    <row r="2346" spans="6:74"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315"/>
      <c r="AU2346" s="208"/>
      <c r="AV2346" s="92"/>
      <c r="AW2346" s="92"/>
      <c r="AX2346" s="315"/>
      <c r="AY2346" s="215"/>
      <c r="AZ2346" s="131"/>
      <c r="BA2346" s="131"/>
      <c r="BB2346" s="131"/>
      <c r="BC2346" s="223"/>
      <c r="BD2346" s="223"/>
      <c r="BE2346" s="223"/>
      <c r="BF2346" s="151"/>
      <c r="BG2346" s="151"/>
      <c r="BH2346" s="151"/>
      <c r="BI2346" s="151"/>
      <c r="BJ2346" s="151"/>
      <c r="BK2346" s="151"/>
      <c r="BL2346" s="151"/>
      <c r="BM2346" s="151"/>
      <c r="BN2346" s="208"/>
      <c r="BO2346" s="92"/>
      <c r="BP2346" s="92"/>
      <c r="BQ2346" s="92"/>
      <c r="BR2346" s="92"/>
      <c r="BS2346" s="92"/>
      <c r="BT2346" s="92"/>
      <c r="BU2346" s="208"/>
      <c r="BV2346" s="315"/>
    </row>
    <row r="2347" spans="6:74"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315"/>
      <c r="AU2347" s="208"/>
      <c r="AV2347" s="92"/>
      <c r="AW2347" s="92"/>
      <c r="AX2347" s="315"/>
      <c r="AY2347" s="215"/>
      <c r="AZ2347" s="131"/>
      <c r="BA2347" s="131"/>
      <c r="BB2347" s="131"/>
      <c r="BC2347" s="223"/>
      <c r="BD2347" s="223"/>
      <c r="BE2347" s="223"/>
      <c r="BF2347" s="151"/>
      <c r="BG2347" s="151"/>
      <c r="BH2347" s="151"/>
      <c r="BI2347" s="151"/>
      <c r="BJ2347" s="151"/>
      <c r="BK2347" s="151"/>
      <c r="BL2347" s="151"/>
      <c r="BM2347" s="151"/>
      <c r="BN2347" s="208"/>
      <c r="BO2347" s="92"/>
      <c r="BP2347" s="92"/>
      <c r="BQ2347" s="92"/>
      <c r="BR2347" s="92"/>
      <c r="BS2347" s="92"/>
      <c r="BT2347" s="92"/>
      <c r="BU2347" s="208"/>
      <c r="BV2347" s="315"/>
    </row>
    <row r="2348" spans="6:74"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315"/>
      <c r="AU2348" s="208"/>
      <c r="AV2348" s="92"/>
      <c r="AW2348" s="92"/>
      <c r="AX2348" s="315"/>
      <c r="AY2348" s="215"/>
      <c r="AZ2348" s="131"/>
      <c r="BA2348" s="131"/>
      <c r="BB2348" s="131"/>
      <c r="BC2348" s="223"/>
      <c r="BD2348" s="223"/>
      <c r="BE2348" s="223"/>
      <c r="BF2348" s="151"/>
      <c r="BG2348" s="151"/>
      <c r="BH2348" s="151"/>
      <c r="BI2348" s="151"/>
      <c r="BJ2348" s="151"/>
      <c r="BK2348" s="151"/>
      <c r="BL2348" s="151"/>
      <c r="BM2348" s="151"/>
      <c r="BN2348" s="208"/>
      <c r="BO2348" s="92"/>
      <c r="BP2348" s="92"/>
      <c r="BQ2348" s="92"/>
      <c r="BR2348" s="92"/>
      <c r="BS2348" s="92"/>
      <c r="BT2348" s="92"/>
      <c r="BU2348" s="208"/>
      <c r="BV2348" s="315"/>
    </row>
    <row r="2349" spans="6:74"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315"/>
      <c r="AU2349" s="208"/>
      <c r="AV2349" s="92"/>
      <c r="AW2349" s="92"/>
      <c r="AX2349" s="315"/>
      <c r="AY2349" s="215"/>
      <c r="AZ2349" s="131"/>
      <c r="BA2349" s="131"/>
      <c r="BB2349" s="131"/>
      <c r="BC2349" s="223"/>
      <c r="BD2349" s="223"/>
      <c r="BE2349" s="223"/>
      <c r="BF2349" s="151"/>
      <c r="BG2349" s="151"/>
      <c r="BH2349" s="151"/>
      <c r="BI2349" s="151"/>
      <c r="BJ2349" s="151"/>
      <c r="BK2349" s="151"/>
      <c r="BL2349" s="151"/>
      <c r="BM2349" s="151"/>
      <c r="BN2349" s="208"/>
      <c r="BO2349" s="92"/>
      <c r="BP2349" s="92"/>
      <c r="BQ2349" s="92"/>
      <c r="BR2349" s="92"/>
      <c r="BS2349" s="92"/>
      <c r="BT2349" s="92"/>
      <c r="BU2349" s="208"/>
      <c r="BV2349" s="315"/>
    </row>
    <row r="2350" spans="6:74"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315"/>
      <c r="AU2350" s="208"/>
      <c r="AV2350" s="92"/>
      <c r="AW2350" s="92"/>
      <c r="AX2350" s="315"/>
      <c r="AY2350" s="215"/>
      <c r="AZ2350" s="131"/>
      <c r="BA2350" s="131"/>
      <c r="BB2350" s="131"/>
      <c r="BC2350" s="223"/>
      <c r="BD2350" s="223"/>
      <c r="BE2350" s="223"/>
      <c r="BF2350" s="151"/>
      <c r="BG2350" s="151"/>
      <c r="BH2350" s="151"/>
      <c r="BI2350" s="151"/>
      <c r="BJ2350" s="151"/>
      <c r="BK2350" s="151"/>
      <c r="BL2350" s="151"/>
      <c r="BM2350" s="151"/>
      <c r="BN2350" s="208"/>
      <c r="BO2350" s="92"/>
      <c r="BP2350" s="92"/>
      <c r="BQ2350" s="92"/>
      <c r="BR2350" s="92"/>
      <c r="BS2350" s="92"/>
      <c r="BT2350" s="92"/>
      <c r="BU2350" s="208"/>
      <c r="BV2350" s="315"/>
    </row>
    <row r="2351" spans="6:74"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315"/>
      <c r="AU2351" s="208"/>
      <c r="AV2351" s="92"/>
      <c r="AW2351" s="92"/>
      <c r="AX2351" s="315"/>
      <c r="AY2351" s="215"/>
      <c r="AZ2351" s="131"/>
      <c r="BA2351" s="131"/>
      <c r="BB2351" s="131"/>
      <c r="BC2351" s="223"/>
      <c r="BD2351" s="223"/>
      <c r="BE2351" s="223"/>
      <c r="BF2351" s="151"/>
      <c r="BG2351" s="151"/>
      <c r="BH2351" s="151"/>
      <c r="BI2351" s="151"/>
      <c r="BJ2351" s="151"/>
      <c r="BK2351" s="151"/>
      <c r="BL2351" s="151"/>
      <c r="BM2351" s="151"/>
      <c r="BN2351" s="208"/>
      <c r="BO2351" s="92"/>
      <c r="BP2351" s="92"/>
      <c r="BQ2351" s="92"/>
      <c r="BR2351" s="92"/>
      <c r="BS2351" s="92"/>
      <c r="BT2351" s="92"/>
      <c r="BU2351" s="208"/>
      <c r="BV2351" s="315"/>
    </row>
    <row r="2352" spans="6:74"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315"/>
      <c r="AU2352" s="208"/>
      <c r="AV2352" s="92"/>
      <c r="AW2352" s="92"/>
      <c r="AX2352" s="315"/>
      <c r="AY2352" s="215"/>
      <c r="AZ2352" s="131"/>
      <c r="BA2352" s="131"/>
      <c r="BB2352" s="131"/>
      <c r="BC2352" s="223"/>
      <c r="BD2352" s="223"/>
      <c r="BE2352" s="223"/>
      <c r="BF2352" s="151"/>
      <c r="BG2352" s="151"/>
      <c r="BH2352" s="151"/>
      <c r="BI2352" s="151"/>
      <c r="BJ2352" s="151"/>
      <c r="BK2352" s="151"/>
      <c r="BL2352" s="151"/>
      <c r="BM2352" s="151"/>
      <c r="BN2352" s="208"/>
      <c r="BO2352" s="92"/>
      <c r="BP2352" s="92"/>
      <c r="BQ2352" s="92"/>
      <c r="BR2352" s="92"/>
      <c r="BS2352" s="92"/>
      <c r="BT2352" s="92"/>
      <c r="BU2352" s="208"/>
      <c r="BV2352" s="315"/>
    </row>
    <row r="2353" spans="6:74"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315"/>
      <c r="AU2353" s="208"/>
      <c r="AV2353" s="92"/>
      <c r="AW2353" s="92"/>
      <c r="AX2353" s="315"/>
      <c r="AY2353" s="215"/>
      <c r="AZ2353" s="131"/>
      <c r="BA2353" s="131"/>
      <c r="BB2353" s="131"/>
      <c r="BC2353" s="223"/>
      <c r="BD2353" s="223"/>
      <c r="BE2353" s="223"/>
      <c r="BF2353" s="151"/>
      <c r="BG2353" s="151"/>
      <c r="BH2353" s="151"/>
      <c r="BI2353" s="151"/>
      <c r="BJ2353" s="151"/>
      <c r="BK2353" s="151"/>
      <c r="BL2353" s="151"/>
      <c r="BM2353" s="151"/>
      <c r="BN2353" s="208"/>
      <c r="BO2353" s="92"/>
      <c r="BP2353" s="92"/>
      <c r="BQ2353" s="92"/>
      <c r="BR2353" s="92"/>
      <c r="BS2353" s="92"/>
      <c r="BT2353" s="92"/>
      <c r="BU2353" s="208"/>
      <c r="BV2353" s="315"/>
    </row>
    <row r="2354" spans="6:74"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315"/>
      <c r="AU2354" s="208"/>
      <c r="AV2354" s="92"/>
      <c r="AW2354" s="92"/>
      <c r="AX2354" s="315"/>
      <c r="AY2354" s="215"/>
      <c r="AZ2354" s="131"/>
      <c r="BA2354" s="131"/>
      <c r="BB2354" s="131"/>
      <c r="BC2354" s="223"/>
      <c r="BD2354" s="223"/>
      <c r="BE2354" s="223"/>
      <c r="BF2354" s="151"/>
      <c r="BG2354" s="151"/>
      <c r="BH2354" s="151"/>
      <c r="BI2354" s="151"/>
      <c r="BJ2354" s="151"/>
      <c r="BK2354" s="151"/>
      <c r="BL2354" s="151"/>
      <c r="BM2354" s="151"/>
      <c r="BN2354" s="208"/>
      <c r="BO2354" s="92"/>
      <c r="BP2354" s="92"/>
      <c r="BQ2354" s="92"/>
      <c r="BR2354" s="92"/>
      <c r="BS2354" s="92"/>
      <c r="BT2354" s="92"/>
      <c r="BU2354" s="208"/>
      <c r="BV2354" s="315"/>
    </row>
    <row r="2355" spans="6:74"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315"/>
      <c r="AU2355" s="208"/>
      <c r="AV2355" s="92"/>
      <c r="AW2355" s="92"/>
      <c r="AX2355" s="315"/>
      <c r="AY2355" s="215"/>
      <c r="AZ2355" s="131"/>
      <c r="BA2355" s="131"/>
      <c r="BB2355" s="131"/>
      <c r="BC2355" s="223"/>
      <c r="BD2355" s="223"/>
      <c r="BE2355" s="223"/>
      <c r="BF2355" s="151"/>
      <c r="BG2355" s="151"/>
      <c r="BH2355" s="151"/>
      <c r="BI2355" s="151"/>
      <c r="BJ2355" s="151"/>
      <c r="BK2355" s="151"/>
      <c r="BL2355" s="151"/>
      <c r="BM2355" s="151"/>
      <c r="BN2355" s="208"/>
      <c r="BO2355" s="92"/>
      <c r="BP2355" s="92"/>
      <c r="BQ2355" s="92"/>
      <c r="BR2355" s="92"/>
      <c r="BS2355" s="92"/>
      <c r="BT2355" s="92"/>
      <c r="BU2355" s="208"/>
      <c r="BV2355" s="315"/>
    </row>
    <row r="2356" spans="6:74"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315"/>
      <c r="AU2356" s="208"/>
      <c r="AV2356" s="92"/>
      <c r="AW2356" s="92"/>
      <c r="AX2356" s="315"/>
      <c r="AY2356" s="215"/>
      <c r="AZ2356" s="131"/>
      <c r="BA2356" s="131"/>
      <c r="BB2356" s="131"/>
      <c r="BC2356" s="223"/>
      <c r="BD2356" s="223"/>
      <c r="BE2356" s="223"/>
      <c r="BF2356" s="151"/>
      <c r="BG2356" s="151"/>
      <c r="BH2356" s="151"/>
      <c r="BI2356" s="151"/>
      <c r="BJ2356" s="151"/>
      <c r="BK2356" s="151"/>
      <c r="BL2356" s="151"/>
      <c r="BM2356" s="151"/>
      <c r="BN2356" s="208"/>
      <c r="BO2356" s="92"/>
      <c r="BP2356" s="92"/>
      <c r="BQ2356" s="92"/>
      <c r="BR2356" s="92"/>
      <c r="BS2356" s="92"/>
      <c r="BT2356" s="92"/>
      <c r="BU2356" s="208"/>
      <c r="BV2356" s="315"/>
    </row>
    <row r="2357" spans="6:74"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315"/>
      <c r="AU2357" s="208"/>
      <c r="AV2357" s="92"/>
      <c r="AW2357" s="92"/>
      <c r="AX2357" s="315"/>
      <c r="AY2357" s="215"/>
      <c r="AZ2357" s="131"/>
      <c r="BA2357" s="131"/>
      <c r="BB2357" s="131"/>
      <c r="BC2357" s="223"/>
      <c r="BD2357" s="223"/>
      <c r="BE2357" s="223"/>
      <c r="BF2357" s="151"/>
      <c r="BG2357" s="151"/>
      <c r="BH2357" s="151"/>
      <c r="BI2357" s="151"/>
      <c r="BJ2357" s="151"/>
      <c r="BK2357" s="151"/>
      <c r="BL2357" s="151"/>
      <c r="BM2357" s="151"/>
      <c r="BN2357" s="208"/>
      <c r="BO2357" s="92"/>
      <c r="BP2357" s="92"/>
      <c r="BQ2357" s="92"/>
      <c r="BR2357" s="92"/>
      <c r="BS2357" s="92"/>
      <c r="BT2357" s="92"/>
      <c r="BU2357" s="208"/>
      <c r="BV2357" s="315"/>
    </row>
    <row r="2358" spans="6:74"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315"/>
      <c r="AU2358" s="208"/>
      <c r="AV2358" s="92"/>
      <c r="AW2358" s="92"/>
      <c r="AX2358" s="315"/>
      <c r="AY2358" s="215"/>
      <c r="AZ2358" s="131"/>
      <c r="BA2358" s="131"/>
      <c r="BB2358" s="131"/>
      <c r="BC2358" s="223"/>
      <c r="BD2358" s="223"/>
      <c r="BE2358" s="223"/>
      <c r="BF2358" s="151"/>
      <c r="BG2358" s="151"/>
      <c r="BH2358" s="151"/>
      <c r="BI2358" s="151"/>
      <c r="BJ2358" s="151"/>
      <c r="BK2358" s="151"/>
      <c r="BL2358" s="151"/>
      <c r="BM2358" s="151"/>
      <c r="BN2358" s="208"/>
      <c r="BO2358" s="92"/>
      <c r="BP2358" s="92"/>
      <c r="BQ2358" s="92"/>
      <c r="BR2358" s="92"/>
      <c r="BS2358" s="92"/>
      <c r="BT2358" s="92"/>
      <c r="BU2358" s="208"/>
      <c r="BV2358" s="315"/>
    </row>
    <row r="2359" spans="6:74"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315"/>
      <c r="AU2359" s="208"/>
      <c r="AV2359" s="92"/>
      <c r="AW2359" s="92"/>
      <c r="AX2359" s="315"/>
      <c r="AY2359" s="215"/>
      <c r="AZ2359" s="131"/>
      <c r="BA2359" s="131"/>
      <c r="BB2359" s="131"/>
      <c r="BC2359" s="223"/>
      <c r="BD2359" s="223"/>
      <c r="BE2359" s="223"/>
      <c r="BF2359" s="151"/>
      <c r="BG2359" s="151"/>
      <c r="BH2359" s="151"/>
      <c r="BI2359" s="151"/>
      <c r="BJ2359" s="151"/>
      <c r="BK2359" s="151"/>
      <c r="BL2359" s="151"/>
      <c r="BM2359" s="151"/>
      <c r="BN2359" s="208"/>
      <c r="BO2359" s="92"/>
      <c r="BP2359" s="92"/>
      <c r="BQ2359" s="92"/>
      <c r="BR2359" s="92"/>
      <c r="BS2359" s="92"/>
      <c r="BT2359" s="92"/>
      <c r="BU2359" s="208"/>
      <c r="BV2359" s="315"/>
    </row>
    <row r="2360" spans="6:74"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315"/>
      <c r="AU2360" s="208"/>
      <c r="AV2360" s="92"/>
      <c r="AW2360" s="92"/>
      <c r="AX2360" s="315"/>
      <c r="AY2360" s="215"/>
      <c r="AZ2360" s="131"/>
      <c r="BA2360" s="131"/>
      <c r="BB2360" s="131"/>
      <c r="BC2360" s="223"/>
      <c r="BD2360" s="223"/>
      <c r="BE2360" s="223"/>
      <c r="BF2360" s="151"/>
      <c r="BG2360" s="151"/>
      <c r="BH2360" s="151"/>
      <c r="BI2360" s="151"/>
      <c r="BJ2360" s="151"/>
      <c r="BK2360" s="151"/>
      <c r="BL2360" s="151"/>
      <c r="BM2360" s="151"/>
      <c r="BN2360" s="208"/>
      <c r="BO2360" s="92"/>
      <c r="BP2360" s="92"/>
      <c r="BQ2360" s="92"/>
      <c r="BR2360" s="92"/>
      <c r="BS2360" s="92"/>
      <c r="BT2360" s="92"/>
      <c r="BU2360" s="208"/>
      <c r="BV2360" s="315"/>
    </row>
    <row r="2361" spans="6:74"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315"/>
      <c r="AU2361" s="208"/>
      <c r="AV2361" s="92"/>
      <c r="AW2361" s="92"/>
      <c r="AX2361" s="315"/>
      <c r="AY2361" s="215"/>
      <c r="AZ2361" s="131"/>
      <c r="BA2361" s="131"/>
      <c r="BB2361" s="131"/>
      <c r="BC2361" s="223"/>
      <c r="BD2361" s="223"/>
      <c r="BE2361" s="223"/>
      <c r="BF2361" s="151"/>
      <c r="BG2361" s="151"/>
      <c r="BH2361" s="151"/>
      <c r="BI2361" s="151"/>
      <c r="BJ2361" s="151"/>
      <c r="BK2361" s="151"/>
      <c r="BL2361" s="151"/>
      <c r="BM2361" s="151"/>
      <c r="BN2361" s="208"/>
      <c r="BO2361" s="92"/>
      <c r="BP2361" s="92"/>
      <c r="BQ2361" s="92"/>
      <c r="BR2361" s="92"/>
      <c r="BS2361" s="92"/>
      <c r="BT2361" s="92"/>
      <c r="BU2361" s="208"/>
      <c r="BV2361" s="315"/>
    </row>
    <row r="2362" spans="6:74"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315"/>
      <c r="AU2362" s="208"/>
      <c r="AV2362" s="92"/>
      <c r="AW2362" s="92"/>
      <c r="AX2362" s="315"/>
      <c r="AY2362" s="215"/>
      <c r="AZ2362" s="131"/>
      <c r="BA2362" s="131"/>
      <c r="BB2362" s="131"/>
      <c r="BC2362" s="223"/>
      <c r="BD2362" s="223"/>
      <c r="BE2362" s="223"/>
      <c r="BF2362" s="151"/>
      <c r="BG2362" s="151"/>
      <c r="BH2362" s="151"/>
      <c r="BI2362" s="151"/>
      <c r="BJ2362" s="151"/>
      <c r="BK2362" s="151"/>
      <c r="BL2362" s="151"/>
      <c r="BM2362" s="151"/>
      <c r="BN2362" s="208"/>
      <c r="BO2362" s="92"/>
      <c r="BP2362" s="92"/>
      <c r="BQ2362" s="92"/>
      <c r="BR2362" s="92"/>
      <c r="BS2362" s="92"/>
      <c r="BT2362" s="92"/>
      <c r="BU2362" s="208"/>
      <c r="BV2362" s="315"/>
    </row>
    <row r="2363" spans="6:74"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315"/>
      <c r="AU2363" s="208"/>
      <c r="AV2363" s="92"/>
      <c r="AW2363" s="92"/>
      <c r="AX2363" s="315"/>
      <c r="AY2363" s="215"/>
      <c r="AZ2363" s="131"/>
      <c r="BA2363" s="131"/>
      <c r="BB2363" s="131"/>
      <c r="BC2363" s="223"/>
      <c r="BD2363" s="223"/>
      <c r="BE2363" s="223"/>
      <c r="BF2363" s="151"/>
      <c r="BG2363" s="151"/>
      <c r="BH2363" s="151"/>
      <c r="BI2363" s="151"/>
      <c r="BJ2363" s="151"/>
      <c r="BK2363" s="151"/>
      <c r="BL2363" s="151"/>
      <c r="BM2363" s="151"/>
      <c r="BN2363" s="208"/>
      <c r="BO2363" s="92"/>
      <c r="BP2363" s="92"/>
      <c r="BQ2363" s="92"/>
      <c r="BR2363" s="92"/>
      <c r="BS2363" s="92"/>
      <c r="BT2363" s="92"/>
      <c r="BU2363" s="208"/>
      <c r="BV2363" s="315"/>
    </row>
    <row r="2364" spans="6:74"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315"/>
      <c r="AU2364" s="208"/>
      <c r="AV2364" s="92"/>
      <c r="AW2364" s="92"/>
      <c r="AX2364" s="315"/>
      <c r="AY2364" s="215"/>
      <c r="AZ2364" s="131"/>
      <c r="BA2364" s="131"/>
      <c r="BB2364" s="131"/>
      <c r="BC2364" s="223"/>
      <c r="BD2364" s="223"/>
      <c r="BE2364" s="223"/>
      <c r="BF2364" s="151"/>
      <c r="BG2364" s="151"/>
      <c r="BH2364" s="151"/>
      <c r="BI2364" s="151"/>
      <c r="BJ2364" s="151"/>
      <c r="BK2364" s="151"/>
      <c r="BL2364" s="151"/>
      <c r="BM2364" s="151"/>
      <c r="BN2364" s="208"/>
      <c r="BO2364" s="92"/>
      <c r="BP2364" s="92"/>
      <c r="BQ2364" s="92"/>
      <c r="BR2364" s="92"/>
      <c r="BS2364" s="92"/>
      <c r="BT2364" s="92"/>
      <c r="BU2364" s="208"/>
      <c r="BV2364" s="315"/>
    </row>
    <row r="2365" spans="6:74"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315"/>
      <c r="AU2365" s="208"/>
      <c r="AV2365" s="92"/>
      <c r="AW2365" s="92"/>
      <c r="AX2365" s="315"/>
      <c r="AY2365" s="215"/>
      <c r="AZ2365" s="131"/>
      <c r="BA2365" s="131"/>
      <c r="BB2365" s="131"/>
      <c r="BC2365" s="223"/>
      <c r="BD2365" s="223"/>
      <c r="BE2365" s="223"/>
      <c r="BF2365" s="151"/>
      <c r="BG2365" s="151"/>
      <c r="BH2365" s="151"/>
      <c r="BI2365" s="151"/>
      <c r="BJ2365" s="151"/>
      <c r="BK2365" s="151"/>
      <c r="BL2365" s="151"/>
      <c r="BM2365" s="151"/>
      <c r="BN2365" s="208"/>
      <c r="BO2365" s="92"/>
      <c r="BP2365" s="92"/>
      <c r="BQ2365" s="92"/>
      <c r="BR2365" s="92"/>
      <c r="BS2365" s="92"/>
      <c r="BT2365" s="92"/>
      <c r="BU2365" s="208"/>
      <c r="BV2365" s="315"/>
    </row>
    <row r="2366" spans="6:74"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315"/>
      <c r="AU2366" s="208"/>
      <c r="AV2366" s="92"/>
      <c r="AW2366" s="92"/>
      <c r="AX2366" s="315"/>
      <c r="AY2366" s="215"/>
      <c r="AZ2366" s="131"/>
      <c r="BA2366" s="131"/>
      <c r="BB2366" s="131"/>
      <c r="BC2366" s="223"/>
      <c r="BD2366" s="223"/>
      <c r="BE2366" s="223"/>
      <c r="BF2366" s="151"/>
      <c r="BG2366" s="151"/>
      <c r="BH2366" s="151"/>
      <c r="BI2366" s="151"/>
      <c r="BJ2366" s="151"/>
      <c r="BK2366" s="151"/>
      <c r="BL2366" s="151"/>
      <c r="BM2366" s="151"/>
      <c r="BN2366" s="208"/>
      <c r="BO2366" s="92"/>
      <c r="BP2366" s="92"/>
      <c r="BQ2366" s="92"/>
      <c r="BR2366" s="92"/>
      <c r="BS2366" s="92"/>
      <c r="BT2366" s="92"/>
      <c r="BU2366" s="208"/>
      <c r="BV2366" s="315"/>
    </row>
    <row r="2367" spans="6:74"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315"/>
      <c r="AU2367" s="208"/>
      <c r="AV2367" s="92"/>
      <c r="AW2367" s="92"/>
      <c r="AX2367" s="315"/>
      <c r="AY2367" s="215"/>
      <c r="AZ2367" s="131"/>
      <c r="BA2367" s="131"/>
      <c r="BB2367" s="131"/>
      <c r="BC2367" s="223"/>
      <c r="BD2367" s="223"/>
      <c r="BE2367" s="223"/>
      <c r="BF2367" s="151"/>
      <c r="BG2367" s="151"/>
      <c r="BH2367" s="151"/>
      <c r="BI2367" s="151"/>
      <c r="BJ2367" s="151"/>
      <c r="BK2367" s="151"/>
      <c r="BL2367" s="151"/>
      <c r="BM2367" s="151"/>
      <c r="BN2367" s="208"/>
      <c r="BO2367" s="92"/>
      <c r="BP2367" s="92"/>
      <c r="BQ2367" s="92"/>
      <c r="BR2367" s="92"/>
      <c r="BS2367" s="92"/>
      <c r="BT2367" s="92"/>
      <c r="BU2367" s="208"/>
      <c r="BV2367" s="315"/>
    </row>
    <row r="2368" spans="6:74"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315"/>
      <c r="AU2368" s="208"/>
      <c r="AV2368" s="92"/>
      <c r="AW2368" s="92"/>
      <c r="AX2368" s="315"/>
      <c r="AY2368" s="215"/>
      <c r="AZ2368" s="131"/>
      <c r="BA2368" s="131"/>
      <c r="BB2368" s="131"/>
      <c r="BC2368" s="223"/>
      <c r="BD2368" s="223"/>
      <c r="BE2368" s="223"/>
      <c r="BF2368" s="151"/>
      <c r="BG2368" s="151"/>
      <c r="BH2368" s="151"/>
      <c r="BI2368" s="151"/>
      <c r="BJ2368" s="151"/>
      <c r="BK2368" s="151"/>
      <c r="BL2368" s="151"/>
      <c r="BM2368" s="151"/>
      <c r="BN2368" s="208"/>
      <c r="BO2368" s="92"/>
      <c r="BP2368" s="92"/>
      <c r="BQ2368" s="92"/>
      <c r="BR2368" s="92"/>
      <c r="BS2368" s="92"/>
      <c r="BT2368" s="92"/>
      <c r="BU2368" s="208"/>
      <c r="BV2368" s="315"/>
    </row>
    <row r="2369" spans="6:74"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315"/>
      <c r="AU2369" s="208"/>
      <c r="AV2369" s="92"/>
      <c r="AW2369" s="92"/>
      <c r="AX2369" s="315"/>
      <c r="AY2369" s="215"/>
      <c r="AZ2369" s="131"/>
      <c r="BA2369" s="131"/>
      <c r="BB2369" s="131"/>
      <c r="BC2369" s="223"/>
      <c r="BD2369" s="223"/>
      <c r="BE2369" s="223"/>
      <c r="BF2369" s="151"/>
      <c r="BG2369" s="151"/>
      <c r="BH2369" s="151"/>
      <c r="BI2369" s="151"/>
      <c r="BJ2369" s="151"/>
      <c r="BK2369" s="151"/>
      <c r="BL2369" s="151"/>
      <c r="BM2369" s="151"/>
      <c r="BN2369" s="208"/>
      <c r="BO2369" s="92"/>
      <c r="BP2369" s="92"/>
      <c r="BQ2369" s="92"/>
      <c r="BR2369" s="92"/>
      <c r="BS2369" s="92"/>
      <c r="BT2369" s="92"/>
      <c r="BU2369" s="208"/>
      <c r="BV2369" s="315"/>
    </row>
    <row r="2370" spans="6:74"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315"/>
      <c r="AU2370" s="208"/>
      <c r="AV2370" s="92"/>
      <c r="AW2370" s="92"/>
      <c r="AX2370" s="315"/>
      <c r="AY2370" s="215"/>
      <c r="AZ2370" s="131"/>
      <c r="BA2370" s="131"/>
      <c r="BB2370" s="131"/>
      <c r="BC2370" s="223"/>
      <c r="BD2370" s="223"/>
      <c r="BE2370" s="223"/>
      <c r="BF2370" s="151"/>
      <c r="BG2370" s="151"/>
      <c r="BH2370" s="151"/>
      <c r="BI2370" s="151"/>
      <c r="BJ2370" s="151"/>
      <c r="BK2370" s="151"/>
      <c r="BL2370" s="151"/>
      <c r="BM2370" s="151"/>
      <c r="BN2370" s="208"/>
      <c r="BO2370" s="92"/>
      <c r="BP2370" s="92"/>
      <c r="BQ2370" s="92"/>
      <c r="BR2370" s="92"/>
      <c r="BS2370" s="92"/>
      <c r="BT2370" s="92"/>
      <c r="BU2370" s="208"/>
      <c r="BV2370" s="315"/>
    </row>
    <row r="2371" spans="6:74"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315"/>
      <c r="AU2371" s="208"/>
      <c r="AV2371" s="92"/>
      <c r="AW2371" s="92"/>
      <c r="AX2371" s="315"/>
      <c r="AY2371" s="215"/>
      <c r="AZ2371" s="131"/>
      <c r="BA2371" s="131"/>
      <c r="BB2371" s="131"/>
      <c r="BC2371" s="223"/>
      <c r="BD2371" s="223"/>
      <c r="BE2371" s="223"/>
      <c r="BF2371" s="151"/>
      <c r="BG2371" s="151"/>
      <c r="BH2371" s="151"/>
      <c r="BI2371" s="151"/>
      <c r="BJ2371" s="151"/>
      <c r="BK2371" s="151"/>
      <c r="BL2371" s="151"/>
      <c r="BM2371" s="151"/>
      <c r="BN2371" s="208"/>
      <c r="BO2371" s="92"/>
      <c r="BP2371" s="92"/>
      <c r="BQ2371" s="92"/>
      <c r="BR2371" s="92"/>
      <c r="BS2371" s="92"/>
      <c r="BT2371" s="92"/>
      <c r="BU2371" s="208"/>
      <c r="BV2371" s="315"/>
    </row>
    <row r="2372" spans="6:74"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315"/>
      <c r="AU2372" s="208"/>
      <c r="AV2372" s="92"/>
      <c r="AW2372" s="92"/>
      <c r="AX2372" s="315"/>
      <c r="AY2372" s="215"/>
      <c r="AZ2372" s="131"/>
      <c r="BA2372" s="131"/>
      <c r="BB2372" s="131"/>
      <c r="BC2372" s="223"/>
      <c r="BD2372" s="223"/>
      <c r="BE2372" s="223"/>
      <c r="BF2372" s="151"/>
      <c r="BG2372" s="151"/>
      <c r="BH2372" s="151"/>
      <c r="BI2372" s="151"/>
      <c r="BJ2372" s="151"/>
      <c r="BK2372" s="151"/>
      <c r="BL2372" s="151"/>
      <c r="BM2372" s="151"/>
      <c r="BN2372" s="208"/>
      <c r="BO2372" s="92"/>
      <c r="BP2372" s="92"/>
      <c r="BQ2372" s="92"/>
      <c r="BR2372" s="92"/>
      <c r="BS2372" s="92"/>
      <c r="BT2372" s="92"/>
      <c r="BU2372" s="208"/>
      <c r="BV2372" s="315"/>
    </row>
    <row r="2373" spans="6:74"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315"/>
      <c r="AU2373" s="208"/>
      <c r="AV2373" s="92"/>
      <c r="AW2373" s="92"/>
      <c r="AX2373" s="315"/>
      <c r="AY2373" s="215"/>
      <c r="AZ2373" s="131"/>
      <c r="BA2373" s="131"/>
      <c r="BB2373" s="131"/>
      <c r="BC2373" s="223"/>
      <c r="BD2373" s="223"/>
      <c r="BE2373" s="223"/>
      <c r="BF2373" s="151"/>
      <c r="BG2373" s="151"/>
      <c r="BH2373" s="151"/>
      <c r="BI2373" s="151"/>
      <c r="BJ2373" s="151"/>
      <c r="BK2373" s="151"/>
      <c r="BL2373" s="151"/>
      <c r="BM2373" s="151"/>
      <c r="BN2373" s="208"/>
      <c r="BO2373" s="92"/>
      <c r="BP2373" s="92"/>
      <c r="BQ2373" s="92"/>
      <c r="BR2373" s="92"/>
      <c r="BS2373" s="92"/>
      <c r="BT2373" s="92"/>
      <c r="BU2373" s="208"/>
      <c r="BV2373" s="315"/>
    </row>
    <row r="2374" spans="6:74"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315"/>
      <c r="AU2374" s="208"/>
      <c r="AV2374" s="92"/>
      <c r="AW2374" s="92"/>
      <c r="AX2374" s="315"/>
      <c r="AY2374" s="215"/>
      <c r="AZ2374" s="131"/>
      <c r="BA2374" s="131"/>
      <c r="BB2374" s="131"/>
      <c r="BC2374" s="223"/>
      <c r="BD2374" s="223"/>
      <c r="BE2374" s="223"/>
      <c r="BF2374" s="151"/>
      <c r="BG2374" s="151"/>
      <c r="BH2374" s="151"/>
      <c r="BI2374" s="151"/>
      <c r="BJ2374" s="151"/>
      <c r="BK2374" s="151"/>
      <c r="BL2374" s="151"/>
      <c r="BM2374" s="151"/>
      <c r="BN2374" s="208"/>
      <c r="BO2374" s="92"/>
      <c r="BP2374" s="92"/>
      <c r="BQ2374" s="92"/>
      <c r="BR2374" s="92"/>
      <c r="BS2374" s="92"/>
      <c r="BT2374" s="92"/>
      <c r="BU2374" s="208"/>
      <c r="BV2374" s="315"/>
    </row>
    <row r="2375" spans="6:74"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315"/>
      <c r="AU2375" s="208"/>
      <c r="AV2375" s="92"/>
      <c r="AW2375" s="92"/>
      <c r="AX2375" s="315"/>
      <c r="AY2375" s="215"/>
      <c r="AZ2375" s="131"/>
      <c r="BA2375" s="131"/>
      <c r="BB2375" s="131"/>
      <c r="BC2375" s="223"/>
      <c r="BD2375" s="223"/>
      <c r="BE2375" s="223"/>
      <c r="BF2375" s="151"/>
      <c r="BG2375" s="151"/>
      <c r="BH2375" s="151"/>
      <c r="BI2375" s="151"/>
      <c r="BJ2375" s="151"/>
      <c r="BK2375" s="151"/>
      <c r="BL2375" s="151"/>
      <c r="BM2375" s="151"/>
      <c r="BN2375" s="208"/>
      <c r="BO2375" s="92"/>
      <c r="BP2375" s="92"/>
      <c r="BQ2375" s="92"/>
      <c r="BR2375" s="92"/>
      <c r="BS2375" s="92"/>
      <c r="BT2375" s="92"/>
      <c r="BU2375" s="208"/>
      <c r="BV2375" s="315"/>
    </row>
    <row r="2376" spans="6:74"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315"/>
      <c r="AU2376" s="208"/>
      <c r="AV2376" s="92"/>
      <c r="AW2376" s="92"/>
      <c r="AX2376" s="315"/>
      <c r="AY2376" s="215"/>
      <c r="AZ2376" s="131"/>
      <c r="BA2376" s="131"/>
      <c r="BB2376" s="131"/>
      <c r="BC2376" s="223"/>
      <c r="BD2376" s="223"/>
      <c r="BE2376" s="223"/>
      <c r="BF2376" s="151"/>
      <c r="BG2376" s="151"/>
      <c r="BH2376" s="151"/>
      <c r="BI2376" s="151"/>
      <c r="BJ2376" s="151"/>
      <c r="BK2376" s="151"/>
      <c r="BL2376" s="151"/>
      <c r="BM2376" s="151"/>
      <c r="BN2376" s="208"/>
      <c r="BO2376" s="92"/>
      <c r="BP2376" s="92"/>
      <c r="BQ2376" s="92"/>
      <c r="BR2376" s="92"/>
      <c r="BS2376" s="92"/>
      <c r="BT2376" s="92"/>
      <c r="BU2376" s="208"/>
      <c r="BV2376" s="315"/>
    </row>
    <row r="2377" spans="6:74"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315"/>
      <c r="AU2377" s="208"/>
      <c r="AV2377" s="92"/>
      <c r="AW2377" s="92"/>
      <c r="AX2377" s="315"/>
      <c r="AY2377" s="215"/>
      <c r="AZ2377" s="131"/>
      <c r="BA2377" s="131"/>
      <c r="BB2377" s="131"/>
      <c r="BC2377" s="223"/>
      <c r="BD2377" s="223"/>
      <c r="BE2377" s="223"/>
      <c r="BF2377" s="151"/>
      <c r="BG2377" s="151"/>
      <c r="BH2377" s="151"/>
      <c r="BI2377" s="151"/>
      <c r="BJ2377" s="151"/>
      <c r="BK2377" s="151"/>
      <c r="BL2377" s="151"/>
      <c r="BM2377" s="151"/>
      <c r="BN2377" s="208"/>
      <c r="BO2377" s="92"/>
      <c r="BP2377" s="92"/>
      <c r="BQ2377" s="92"/>
      <c r="BR2377" s="92"/>
      <c r="BS2377" s="92"/>
      <c r="BT2377" s="92"/>
      <c r="BU2377" s="208"/>
      <c r="BV2377" s="315"/>
    </row>
    <row r="2378" spans="6:74"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315"/>
      <c r="AU2378" s="208"/>
      <c r="AV2378" s="92"/>
      <c r="AW2378" s="92"/>
      <c r="AX2378" s="315"/>
      <c r="AY2378" s="215"/>
      <c r="AZ2378" s="131"/>
      <c r="BA2378" s="131"/>
      <c r="BB2378" s="131"/>
      <c r="BC2378" s="223"/>
      <c r="BD2378" s="223"/>
      <c r="BE2378" s="223"/>
      <c r="BF2378" s="151"/>
      <c r="BG2378" s="151"/>
      <c r="BH2378" s="151"/>
      <c r="BI2378" s="151"/>
      <c r="BJ2378" s="151"/>
      <c r="BK2378" s="151"/>
      <c r="BL2378" s="151"/>
      <c r="BM2378" s="151"/>
      <c r="BN2378" s="208"/>
      <c r="BO2378" s="92"/>
      <c r="BP2378" s="92"/>
      <c r="BQ2378" s="92"/>
      <c r="BR2378" s="92"/>
      <c r="BS2378" s="92"/>
      <c r="BT2378" s="92"/>
      <c r="BU2378" s="208"/>
      <c r="BV2378" s="315"/>
    </row>
    <row r="2379" spans="6:74"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315"/>
      <c r="AU2379" s="208"/>
      <c r="AV2379" s="92"/>
      <c r="AW2379" s="92"/>
      <c r="AX2379" s="315"/>
      <c r="AY2379" s="215"/>
      <c r="AZ2379" s="131"/>
      <c r="BA2379" s="131"/>
      <c r="BB2379" s="131"/>
      <c r="BC2379" s="223"/>
      <c r="BD2379" s="223"/>
      <c r="BE2379" s="223"/>
      <c r="BF2379" s="151"/>
      <c r="BG2379" s="151"/>
      <c r="BH2379" s="151"/>
      <c r="BI2379" s="151"/>
      <c r="BJ2379" s="151"/>
      <c r="BK2379" s="151"/>
      <c r="BL2379" s="151"/>
      <c r="BM2379" s="151"/>
      <c r="BN2379" s="208"/>
      <c r="BO2379" s="92"/>
      <c r="BP2379" s="92"/>
      <c r="BQ2379" s="92"/>
      <c r="BR2379" s="92"/>
      <c r="BS2379" s="92"/>
      <c r="BT2379" s="92"/>
      <c r="BU2379" s="208"/>
      <c r="BV2379" s="315"/>
    </row>
    <row r="2380" spans="6:74"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315"/>
      <c r="AU2380" s="208"/>
      <c r="AV2380" s="92"/>
      <c r="AW2380" s="92"/>
      <c r="AX2380" s="315"/>
      <c r="AY2380" s="215"/>
      <c r="AZ2380" s="131"/>
      <c r="BA2380" s="131"/>
      <c r="BB2380" s="131"/>
      <c r="BC2380" s="223"/>
      <c r="BD2380" s="223"/>
      <c r="BE2380" s="223"/>
      <c r="BF2380" s="151"/>
      <c r="BG2380" s="151"/>
      <c r="BH2380" s="151"/>
      <c r="BI2380" s="151"/>
      <c r="BJ2380" s="151"/>
      <c r="BK2380" s="151"/>
      <c r="BL2380" s="151"/>
      <c r="BM2380" s="151"/>
      <c r="BN2380" s="208"/>
      <c r="BO2380" s="92"/>
      <c r="BP2380" s="92"/>
      <c r="BQ2380" s="92"/>
      <c r="BR2380" s="92"/>
      <c r="BS2380" s="92"/>
      <c r="BT2380" s="92"/>
      <c r="BU2380" s="208"/>
      <c r="BV2380" s="315"/>
    </row>
    <row r="2381" spans="6:74"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315"/>
      <c r="AU2381" s="208"/>
      <c r="AV2381" s="92"/>
      <c r="AW2381" s="92"/>
      <c r="AX2381" s="315"/>
      <c r="AY2381" s="215"/>
      <c r="AZ2381" s="131"/>
      <c r="BA2381" s="131"/>
      <c r="BB2381" s="131"/>
      <c r="BC2381" s="223"/>
      <c r="BD2381" s="223"/>
      <c r="BE2381" s="223"/>
      <c r="BF2381" s="151"/>
      <c r="BG2381" s="151"/>
      <c r="BH2381" s="151"/>
      <c r="BI2381" s="151"/>
      <c r="BJ2381" s="151"/>
      <c r="BK2381" s="151"/>
      <c r="BL2381" s="151"/>
      <c r="BM2381" s="151"/>
      <c r="BN2381" s="208"/>
      <c r="BO2381" s="92"/>
      <c r="BP2381" s="92"/>
      <c r="BQ2381" s="92"/>
      <c r="BR2381" s="92"/>
      <c r="BS2381" s="92"/>
      <c r="BT2381" s="92"/>
      <c r="BU2381" s="208"/>
      <c r="BV2381" s="315"/>
    </row>
    <row r="2382" spans="6:74"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315"/>
      <c r="AU2382" s="208"/>
      <c r="AV2382" s="92"/>
      <c r="AW2382" s="92"/>
      <c r="AX2382" s="315"/>
      <c r="AY2382" s="215"/>
      <c r="AZ2382" s="131"/>
      <c r="BA2382" s="131"/>
      <c r="BB2382" s="131"/>
      <c r="BC2382" s="223"/>
      <c r="BD2382" s="223"/>
      <c r="BE2382" s="223"/>
      <c r="BF2382" s="151"/>
      <c r="BG2382" s="151"/>
      <c r="BH2382" s="151"/>
      <c r="BI2382" s="151"/>
      <c r="BJ2382" s="151"/>
      <c r="BK2382" s="151"/>
      <c r="BL2382" s="151"/>
      <c r="BM2382" s="151"/>
      <c r="BN2382" s="208"/>
      <c r="BO2382" s="92"/>
      <c r="BP2382" s="92"/>
      <c r="BQ2382" s="92"/>
      <c r="BR2382" s="92"/>
      <c r="BS2382" s="92"/>
      <c r="BT2382" s="92"/>
      <c r="BU2382" s="208"/>
      <c r="BV2382" s="315"/>
    </row>
    <row r="2383" spans="6:74"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315"/>
      <c r="AU2383" s="208"/>
      <c r="AV2383" s="92"/>
      <c r="AW2383" s="92"/>
      <c r="AX2383" s="315"/>
      <c r="AY2383" s="215"/>
      <c r="AZ2383" s="131"/>
      <c r="BA2383" s="131"/>
      <c r="BB2383" s="131"/>
      <c r="BC2383" s="223"/>
      <c r="BD2383" s="223"/>
      <c r="BE2383" s="223"/>
      <c r="BF2383" s="151"/>
      <c r="BG2383" s="151"/>
      <c r="BH2383" s="151"/>
      <c r="BI2383" s="151"/>
      <c r="BJ2383" s="151"/>
      <c r="BK2383" s="151"/>
      <c r="BL2383" s="151"/>
      <c r="BM2383" s="151"/>
      <c r="BN2383" s="208"/>
      <c r="BO2383" s="92"/>
      <c r="BP2383" s="92"/>
      <c r="BQ2383" s="92"/>
      <c r="BR2383" s="92"/>
      <c r="BS2383" s="92"/>
      <c r="BT2383" s="92"/>
      <c r="BU2383" s="208"/>
      <c r="BV2383" s="315"/>
    </row>
    <row r="2384" spans="6:74"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315"/>
      <c r="AU2384" s="208"/>
      <c r="AV2384" s="92"/>
      <c r="AW2384" s="92"/>
      <c r="AX2384" s="315"/>
      <c r="AY2384" s="215"/>
      <c r="AZ2384" s="131"/>
      <c r="BA2384" s="131"/>
      <c r="BB2384" s="131"/>
      <c r="BC2384" s="223"/>
      <c r="BD2384" s="223"/>
      <c r="BE2384" s="223"/>
      <c r="BF2384" s="151"/>
      <c r="BG2384" s="151"/>
      <c r="BH2384" s="151"/>
      <c r="BI2384" s="151"/>
      <c r="BJ2384" s="151"/>
      <c r="BK2384" s="151"/>
      <c r="BL2384" s="151"/>
      <c r="BM2384" s="151"/>
      <c r="BN2384" s="208"/>
      <c r="BO2384" s="92"/>
      <c r="BP2384" s="92"/>
      <c r="BQ2384" s="92"/>
      <c r="BR2384" s="92"/>
      <c r="BS2384" s="92"/>
      <c r="BT2384" s="92"/>
      <c r="BU2384" s="208"/>
      <c r="BV2384" s="315"/>
    </row>
    <row r="2385" spans="6:74"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315"/>
      <c r="AU2385" s="208"/>
      <c r="AV2385" s="92"/>
      <c r="AW2385" s="92"/>
      <c r="AX2385" s="315"/>
      <c r="AY2385" s="215"/>
      <c r="AZ2385" s="131"/>
      <c r="BA2385" s="131"/>
      <c r="BB2385" s="131"/>
      <c r="BC2385" s="223"/>
      <c r="BD2385" s="223"/>
      <c r="BE2385" s="223"/>
      <c r="BF2385" s="151"/>
      <c r="BG2385" s="151"/>
      <c r="BH2385" s="151"/>
      <c r="BI2385" s="151"/>
      <c r="BJ2385" s="151"/>
      <c r="BK2385" s="151"/>
      <c r="BL2385" s="151"/>
      <c r="BM2385" s="151"/>
      <c r="BN2385" s="208"/>
      <c r="BO2385" s="92"/>
      <c r="BP2385" s="92"/>
      <c r="BQ2385" s="92"/>
      <c r="BR2385" s="92"/>
      <c r="BS2385" s="92"/>
      <c r="BT2385" s="92"/>
      <c r="BU2385" s="208"/>
      <c r="BV2385" s="315"/>
    </row>
    <row r="2386" spans="6:74"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315"/>
      <c r="AU2386" s="208"/>
      <c r="AV2386" s="92"/>
      <c r="AW2386" s="92"/>
      <c r="AX2386" s="315"/>
      <c r="AY2386" s="215"/>
      <c r="AZ2386" s="131"/>
      <c r="BA2386" s="131"/>
      <c r="BB2386" s="131"/>
      <c r="BC2386" s="223"/>
      <c r="BD2386" s="223"/>
      <c r="BE2386" s="223"/>
      <c r="BF2386" s="151"/>
      <c r="BG2386" s="151"/>
      <c r="BH2386" s="151"/>
      <c r="BI2386" s="151"/>
      <c r="BJ2386" s="151"/>
      <c r="BK2386" s="151"/>
      <c r="BL2386" s="151"/>
      <c r="BM2386" s="151"/>
      <c r="BN2386" s="208"/>
      <c r="BO2386" s="92"/>
      <c r="BP2386" s="92"/>
      <c r="BQ2386" s="92"/>
      <c r="BR2386" s="92"/>
      <c r="BS2386" s="92"/>
      <c r="BT2386" s="92"/>
      <c r="BU2386" s="208"/>
      <c r="BV2386" s="315"/>
    </row>
    <row r="2387" spans="6:74"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315"/>
      <c r="AU2387" s="208"/>
      <c r="AV2387" s="92"/>
      <c r="AW2387" s="92"/>
      <c r="AX2387" s="315"/>
      <c r="AY2387" s="215"/>
      <c r="AZ2387" s="131"/>
      <c r="BA2387" s="131"/>
      <c r="BB2387" s="131"/>
      <c r="BC2387" s="223"/>
      <c r="BD2387" s="223"/>
      <c r="BE2387" s="223"/>
      <c r="BF2387" s="151"/>
      <c r="BG2387" s="151"/>
      <c r="BH2387" s="151"/>
      <c r="BI2387" s="151"/>
      <c r="BJ2387" s="151"/>
      <c r="BK2387" s="151"/>
      <c r="BL2387" s="151"/>
      <c r="BM2387" s="151"/>
      <c r="BN2387" s="208"/>
      <c r="BO2387" s="92"/>
      <c r="BP2387" s="92"/>
      <c r="BQ2387" s="92"/>
      <c r="BR2387" s="92"/>
      <c r="BS2387" s="92"/>
      <c r="BT2387" s="92"/>
      <c r="BU2387" s="208"/>
      <c r="BV2387" s="315"/>
    </row>
    <row r="2388" spans="6:74"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315"/>
      <c r="AU2388" s="208"/>
      <c r="AV2388" s="92"/>
      <c r="AW2388" s="92"/>
      <c r="AX2388" s="315"/>
      <c r="AY2388" s="215"/>
      <c r="AZ2388" s="131"/>
      <c r="BA2388" s="131"/>
      <c r="BB2388" s="131"/>
      <c r="BC2388" s="223"/>
      <c r="BD2388" s="223"/>
      <c r="BE2388" s="223"/>
      <c r="BF2388" s="151"/>
      <c r="BG2388" s="151"/>
      <c r="BH2388" s="151"/>
      <c r="BI2388" s="151"/>
      <c r="BJ2388" s="151"/>
      <c r="BK2388" s="151"/>
      <c r="BL2388" s="151"/>
      <c r="BM2388" s="151"/>
      <c r="BN2388" s="208"/>
      <c r="BO2388" s="92"/>
      <c r="BP2388" s="92"/>
      <c r="BQ2388" s="92"/>
      <c r="BR2388" s="92"/>
      <c r="BS2388" s="92"/>
      <c r="BT2388" s="92"/>
      <c r="BU2388" s="208"/>
      <c r="BV2388" s="315"/>
    </row>
    <row r="2389" spans="6:74"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315"/>
      <c r="AU2389" s="208"/>
      <c r="AV2389" s="92"/>
      <c r="AW2389" s="92"/>
      <c r="AX2389" s="315"/>
      <c r="AY2389" s="215"/>
      <c r="AZ2389" s="131"/>
      <c r="BA2389" s="131"/>
      <c r="BB2389" s="131"/>
      <c r="BC2389" s="223"/>
      <c r="BD2389" s="223"/>
      <c r="BE2389" s="223"/>
      <c r="BF2389" s="151"/>
      <c r="BG2389" s="151"/>
      <c r="BH2389" s="151"/>
      <c r="BI2389" s="151"/>
      <c r="BJ2389" s="151"/>
      <c r="BK2389" s="151"/>
      <c r="BL2389" s="151"/>
      <c r="BM2389" s="151"/>
      <c r="BN2389" s="208"/>
      <c r="BO2389" s="92"/>
      <c r="BP2389" s="92"/>
      <c r="BQ2389" s="92"/>
      <c r="BR2389" s="92"/>
      <c r="BS2389" s="92"/>
      <c r="BT2389" s="92"/>
      <c r="BU2389" s="208"/>
      <c r="BV2389" s="315"/>
    </row>
    <row r="2390" spans="6:74"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315"/>
      <c r="AU2390" s="208"/>
      <c r="AV2390" s="92"/>
      <c r="AW2390" s="92"/>
      <c r="AX2390" s="315"/>
      <c r="AY2390" s="215"/>
      <c r="AZ2390" s="131"/>
      <c r="BA2390" s="131"/>
      <c r="BB2390" s="131"/>
      <c r="BC2390" s="223"/>
      <c r="BD2390" s="223"/>
      <c r="BE2390" s="223"/>
      <c r="BF2390" s="151"/>
      <c r="BG2390" s="151"/>
      <c r="BH2390" s="151"/>
      <c r="BI2390" s="151"/>
      <c r="BJ2390" s="151"/>
      <c r="BK2390" s="151"/>
      <c r="BL2390" s="151"/>
      <c r="BM2390" s="151"/>
      <c r="BN2390" s="208"/>
      <c r="BO2390" s="92"/>
      <c r="BP2390" s="92"/>
      <c r="BQ2390" s="92"/>
      <c r="BR2390" s="92"/>
      <c r="BS2390" s="92"/>
      <c r="BT2390" s="92"/>
      <c r="BU2390" s="208"/>
      <c r="BV2390" s="315"/>
    </row>
    <row r="2391" spans="6:74"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315"/>
      <c r="AU2391" s="208"/>
      <c r="AV2391" s="92"/>
      <c r="AW2391" s="92"/>
      <c r="AX2391" s="315"/>
      <c r="AY2391" s="215"/>
      <c r="AZ2391" s="131"/>
      <c r="BA2391" s="131"/>
      <c r="BB2391" s="131"/>
      <c r="BC2391" s="223"/>
      <c r="BD2391" s="223"/>
      <c r="BE2391" s="223"/>
      <c r="BF2391" s="151"/>
      <c r="BG2391" s="151"/>
      <c r="BH2391" s="151"/>
      <c r="BI2391" s="151"/>
      <c r="BJ2391" s="151"/>
      <c r="BK2391" s="151"/>
      <c r="BL2391" s="151"/>
      <c r="BM2391" s="151"/>
      <c r="BN2391" s="208"/>
      <c r="BO2391" s="92"/>
      <c r="BP2391" s="92"/>
      <c r="BQ2391" s="92"/>
      <c r="BR2391" s="92"/>
      <c r="BS2391" s="92"/>
      <c r="BT2391" s="92"/>
      <c r="BU2391" s="208"/>
      <c r="BV2391" s="315"/>
    </row>
    <row r="2392" spans="6:74"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315"/>
      <c r="AU2392" s="208"/>
      <c r="AV2392" s="92"/>
      <c r="AW2392" s="92"/>
      <c r="AX2392" s="315"/>
      <c r="AY2392" s="215"/>
      <c r="AZ2392" s="131"/>
      <c r="BA2392" s="131"/>
      <c r="BB2392" s="131"/>
      <c r="BC2392" s="223"/>
      <c r="BD2392" s="223"/>
      <c r="BE2392" s="223"/>
      <c r="BF2392" s="151"/>
      <c r="BG2392" s="151"/>
      <c r="BH2392" s="151"/>
      <c r="BI2392" s="151"/>
      <c r="BJ2392" s="151"/>
      <c r="BK2392" s="151"/>
      <c r="BL2392" s="151"/>
      <c r="BM2392" s="151"/>
      <c r="BN2392" s="208"/>
      <c r="BO2392" s="92"/>
      <c r="BP2392" s="92"/>
      <c r="BQ2392" s="92"/>
      <c r="BR2392" s="92"/>
      <c r="BS2392" s="92"/>
      <c r="BT2392" s="92"/>
      <c r="BU2392" s="208"/>
      <c r="BV2392" s="315"/>
    </row>
    <row r="2393" spans="6:74"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315"/>
      <c r="AU2393" s="208"/>
      <c r="AV2393" s="92"/>
      <c r="AW2393" s="92"/>
      <c r="AX2393" s="315"/>
      <c r="AY2393" s="215"/>
      <c r="AZ2393" s="131"/>
      <c r="BA2393" s="131"/>
      <c r="BB2393" s="131"/>
      <c r="BC2393" s="223"/>
      <c r="BD2393" s="223"/>
      <c r="BE2393" s="223"/>
      <c r="BF2393" s="151"/>
      <c r="BG2393" s="151"/>
      <c r="BH2393" s="151"/>
      <c r="BI2393" s="151"/>
      <c r="BJ2393" s="151"/>
      <c r="BK2393" s="151"/>
      <c r="BL2393" s="151"/>
      <c r="BM2393" s="151"/>
      <c r="BN2393" s="208"/>
      <c r="BO2393" s="92"/>
      <c r="BP2393" s="92"/>
      <c r="BQ2393" s="92"/>
      <c r="BR2393" s="92"/>
      <c r="BS2393" s="92"/>
      <c r="BT2393" s="92"/>
      <c r="BU2393" s="208"/>
      <c r="BV2393" s="315"/>
    </row>
    <row r="2394" spans="6:74"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315"/>
      <c r="AU2394" s="208"/>
      <c r="AV2394" s="92"/>
      <c r="AW2394" s="92"/>
      <c r="AX2394" s="315"/>
      <c r="AY2394" s="215"/>
      <c r="AZ2394" s="131"/>
      <c r="BA2394" s="131"/>
      <c r="BB2394" s="131"/>
      <c r="BC2394" s="223"/>
      <c r="BD2394" s="223"/>
      <c r="BE2394" s="223"/>
      <c r="BF2394" s="151"/>
      <c r="BG2394" s="151"/>
      <c r="BH2394" s="151"/>
      <c r="BI2394" s="151"/>
      <c r="BJ2394" s="151"/>
      <c r="BK2394" s="151"/>
      <c r="BL2394" s="151"/>
      <c r="BM2394" s="151"/>
      <c r="BN2394" s="208"/>
      <c r="BO2394" s="92"/>
      <c r="BP2394" s="92"/>
      <c r="BQ2394" s="92"/>
      <c r="BR2394" s="92"/>
      <c r="BS2394" s="92"/>
      <c r="BT2394" s="92"/>
      <c r="BU2394" s="208"/>
      <c r="BV2394" s="315"/>
    </row>
    <row r="2395" spans="6:74"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315"/>
      <c r="AU2395" s="208"/>
      <c r="AV2395" s="92"/>
      <c r="AW2395" s="92"/>
      <c r="AX2395" s="315"/>
      <c r="AY2395" s="215"/>
      <c r="AZ2395" s="131"/>
      <c r="BA2395" s="131"/>
      <c r="BB2395" s="131"/>
      <c r="BC2395" s="223"/>
      <c r="BD2395" s="223"/>
      <c r="BE2395" s="223"/>
      <c r="BF2395" s="151"/>
      <c r="BG2395" s="151"/>
      <c r="BH2395" s="151"/>
      <c r="BI2395" s="151"/>
      <c r="BJ2395" s="151"/>
      <c r="BK2395" s="151"/>
      <c r="BL2395" s="151"/>
      <c r="BM2395" s="151"/>
      <c r="BN2395" s="208"/>
      <c r="BO2395" s="92"/>
      <c r="BP2395" s="92"/>
      <c r="BQ2395" s="92"/>
      <c r="BR2395" s="92"/>
      <c r="BS2395" s="92"/>
      <c r="BT2395" s="92"/>
      <c r="BU2395" s="208"/>
      <c r="BV2395" s="315"/>
    </row>
    <row r="2396" spans="6:74"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315"/>
      <c r="AU2396" s="208"/>
      <c r="AV2396" s="92"/>
      <c r="AW2396" s="92"/>
      <c r="AX2396" s="315"/>
      <c r="AY2396" s="215"/>
      <c r="AZ2396" s="131"/>
      <c r="BA2396" s="131"/>
      <c r="BB2396" s="131"/>
      <c r="BC2396" s="223"/>
      <c r="BD2396" s="223"/>
      <c r="BE2396" s="223"/>
      <c r="BF2396" s="151"/>
      <c r="BG2396" s="151"/>
      <c r="BH2396" s="151"/>
      <c r="BI2396" s="151"/>
      <c r="BJ2396" s="151"/>
      <c r="BK2396" s="151"/>
      <c r="BL2396" s="151"/>
      <c r="BM2396" s="151"/>
      <c r="BN2396" s="208"/>
      <c r="BO2396" s="92"/>
      <c r="BP2396" s="92"/>
      <c r="BQ2396" s="92"/>
      <c r="BR2396" s="92"/>
      <c r="BS2396" s="92"/>
      <c r="BT2396" s="92"/>
      <c r="BU2396" s="208"/>
      <c r="BV2396" s="315"/>
    </row>
    <row r="2397" spans="6:74"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315"/>
      <c r="AU2397" s="208"/>
      <c r="AV2397" s="92"/>
      <c r="AW2397" s="92"/>
      <c r="AX2397" s="315"/>
      <c r="AY2397" s="215"/>
      <c r="AZ2397" s="131"/>
      <c r="BA2397" s="131"/>
      <c r="BB2397" s="131"/>
      <c r="BC2397" s="223"/>
      <c r="BD2397" s="223"/>
      <c r="BE2397" s="223"/>
      <c r="BF2397" s="151"/>
      <c r="BG2397" s="151"/>
      <c r="BH2397" s="151"/>
      <c r="BI2397" s="151"/>
      <c r="BJ2397" s="151"/>
      <c r="BK2397" s="151"/>
      <c r="BL2397" s="151"/>
      <c r="BM2397" s="151"/>
      <c r="BN2397" s="208"/>
      <c r="BO2397" s="92"/>
      <c r="BP2397" s="92"/>
      <c r="BQ2397" s="92"/>
      <c r="BR2397" s="92"/>
      <c r="BS2397" s="92"/>
      <c r="BT2397" s="92"/>
      <c r="BU2397" s="208"/>
      <c r="BV2397" s="315"/>
    </row>
    <row r="2398" spans="6:74"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315"/>
      <c r="AU2398" s="208"/>
      <c r="AV2398" s="92"/>
      <c r="AW2398" s="92"/>
      <c r="AX2398" s="315"/>
      <c r="AY2398" s="215"/>
      <c r="AZ2398" s="131"/>
      <c r="BA2398" s="131"/>
      <c r="BB2398" s="131"/>
      <c r="BC2398" s="223"/>
      <c r="BD2398" s="223"/>
      <c r="BE2398" s="223"/>
      <c r="BF2398" s="151"/>
      <c r="BG2398" s="151"/>
      <c r="BH2398" s="151"/>
      <c r="BI2398" s="151"/>
      <c r="BJ2398" s="151"/>
      <c r="BK2398" s="151"/>
      <c r="BL2398" s="151"/>
      <c r="BM2398" s="151"/>
      <c r="BN2398" s="208"/>
      <c r="BO2398" s="92"/>
      <c r="BP2398" s="92"/>
      <c r="BQ2398" s="92"/>
      <c r="BR2398" s="92"/>
      <c r="BS2398" s="92"/>
      <c r="BT2398" s="92"/>
      <c r="BU2398" s="208"/>
      <c r="BV2398" s="315"/>
    </row>
    <row r="2399" spans="6:74"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315"/>
      <c r="AU2399" s="208"/>
      <c r="AV2399" s="92"/>
      <c r="AW2399" s="92"/>
      <c r="AX2399" s="315"/>
      <c r="AY2399" s="215"/>
      <c r="AZ2399" s="131"/>
      <c r="BA2399" s="131"/>
      <c r="BB2399" s="131"/>
      <c r="BC2399" s="223"/>
      <c r="BD2399" s="223"/>
      <c r="BE2399" s="223"/>
      <c r="BF2399" s="151"/>
      <c r="BG2399" s="151"/>
      <c r="BH2399" s="151"/>
      <c r="BI2399" s="151"/>
      <c r="BJ2399" s="151"/>
      <c r="BK2399" s="151"/>
      <c r="BL2399" s="151"/>
      <c r="BM2399" s="151"/>
      <c r="BN2399" s="208"/>
      <c r="BO2399" s="92"/>
      <c r="BP2399" s="92"/>
      <c r="BQ2399" s="92"/>
      <c r="BR2399" s="92"/>
      <c r="BS2399" s="92"/>
      <c r="BT2399" s="92"/>
      <c r="BU2399" s="208"/>
      <c r="BV2399" s="315"/>
    </row>
    <row r="2400" spans="6:74"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315"/>
      <c r="AU2400" s="208"/>
      <c r="AV2400" s="92"/>
      <c r="AW2400" s="92"/>
      <c r="AX2400" s="315"/>
      <c r="AY2400" s="215"/>
      <c r="AZ2400" s="131"/>
      <c r="BA2400" s="131"/>
      <c r="BB2400" s="131"/>
      <c r="BC2400" s="223"/>
      <c r="BD2400" s="223"/>
      <c r="BE2400" s="223"/>
      <c r="BF2400" s="151"/>
      <c r="BG2400" s="151"/>
      <c r="BH2400" s="151"/>
      <c r="BI2400" s="151"/>
      <c r="BJ2400" s="151"/>
      <c r="BK2400" s="151"/>
      <c r="BL2400" s="151"/>
      <c r="BM2400" s="151"/>
      <c r="BN2400" s="208"/>
      <c r="BO2400" s="92"/>
      <c r="BP2400" s="92"/>
      <c r="BQ2400" s="92"/>
      <c r="BR2400" s="92"/>
      <c r="BS2400" s="92"/>
      <c r="BT2400" s="92"/>
      <c r="BU2400" s="208"/>
      <c r="BV2400" s="315"/>
    </row>
    <row r="2401" spans="6:74"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315"/>
      <c r="AU2401" s="208"/>
      <c r="AV2401" s="92"/>
      <c r="AW2401" s="92"/>
      <c r="AX2401" s="315"/>
      <c r="AY2401" s="215"/>
      <c r="AZ2401" s="131"/>
      <c r="BA2401" s="131"/>
      <c r="BB2401" s="131"/>
      <c r="BC2401" s="223"/>
      <c r="BD2401" s="223"/>
      <c r="BE2401" s="223"/>
      <c r="BF2401" s="151"/>
      <c r="BG2401" s="151"/>
      <c r="BH2401" s="151"/>
      <c r="BI2401" s="151"/>
      <c r="BJ2401" s="151"/>
      <c r="BK2401" s="151"/>
      <c r="BL2401" s="151"/>
      <c r="BM2401" s="151"/>
      <c r="BN2401" s="208"/>
      <c r="BO2401" s="92"/>
      <c r="BP2401" s="92"/>
      <c r="BQ2401" s="92"/>
      <c r="BR2401" s="92"/>
      <c r="BS2401" s="92"/>
      <c r="BT2401" s="92"/>
      <c r="BU2401" s="208"/>
      <c r="BV2401" s="315"/>
    </row>
    <row r="2402" spans="6:74"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315"/>
      <c r="AU2402" s="208"/>
      <c r="AV2402" s="92"/>
      <c r="AW2402" s="92"/>
      <c r="AX2402" s="315"/>
      <c r="AY2402" s="215"/>
      <c r="AZ2402" s="131"/>
      <c r="BA2402" s="131"/>
      <c r="BB2402" s="131"/>
      <c r="BC2402" s="223"/>
      <c r="BD2402" s="223"/>
      <c r="BE2402" s="223"/>
      <c r="BF2402" s="151"/>
      <c r="BG2402" s="151"/>
      <c r="BH2402" s="151"/>
      <c r="BI2402" s="151"/>
      <c r="BJ2402" s="151"/>
      <c r="BK2402" s="151"/>
      <c r="BL2402" s="151"/>
      <c r="BM2402" s="151"/>
      <c r="BN2402" s="208"/>
      <c r="BO2402" s="92"/>
      <c r="BP2402" s="92"/>
      <c r="BQ2402" s="92"/>
      <c r="BR2402" s="92"/>
      <c r="BS2402" s="92"/>
      <c r="BT2402" s="92"/>
      <c r="BU2402" s="208"/>
      <c r="BV2402" s="315"/>
    </row>
    <row r="2403" spans="6:74"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315"/>
      <c r="AU2403" s="208"/>
      <c r="AV2403" s="92"/>
      <c r="AW2403" s="92"/>
      <c r="AX2403" s="315"/>
      <c r="AY2403" s="215"/>
      <c r="AZ2403" s="131"/>
      <c r="BA2403" s="131"/>
      <c r="BB2403" s="131"/>
      <c r="BC2403" s="223"/>
      <c r="BD2403" s="223"/>
      <c r="BE2403" s="223"/>
      <c r="BF2403" s="151"/>
      <c r="BG2403" s="151"/>
      <c r="BH2403" s="151"/>
      <c r="BI2403" s="151"/>
      <c r="BJ2403" s="151"/>
      <c r="BK2403" s="151"/>
      <c r="BL2403" s="151"/>
      <c r="BM2403" s="151"/>
      <c r="BN2403" s="208"/>
      <c r="BO2403" s="92"/>
      <c r="BP2403" s="92"/>
      <c r="BQ2403" s="92"/>
      <c r="BR2403" s="92"/>
      <c r="BS2403" s="92"/>
      <c r="BT2403" s="92"/>
      <c r="BU2403" s="208"/>
      <c r="BV2403" s="315"/>
    </row>
    <row r="2404" spans="6:74"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315"/>
      <c r="AU2404" s="208"/>
      <c r="AV2404" s="92"/>
      <c r="AW2404" s="92"/>
      <c r="AX2404" s="315"/>
      <c r="AY2404" s="215"/>
      <c r="AZ2404" s="131"/>
      <c r="BA2404" s="131"/>
      <c r="BB2404" s="131"/>
      <c r="BC2404" s="223"/>
      <c r="BD2404" s="223"/>
      <c r="BE2404" s="223"/>
      <c r="BF2404" s="151"/>
      <c r="BG2404" s="151"/>
      <c r="BH2404" s="151"/>
      <c r="BI2404" s="151"/>
      <c r="BJ2404" s="151"/>
      <c r="BK2404" s="151"/>
      <c r="BL2404" s="151"/>
      <c r="BM2404" s="151"/>
      <c r="BN2404" s="208"/>
      <c r="BO2404" s="92"/>
      <c r="BP2404" s="92"/>
      <c r="BQ2404" s="92"/>
      <c r="BR2404" s="92"/>
      <c r="BS2404" s="92"/>
      <c r="BT2404" s="92"/>
      <c r="BU2404" s="208"/>
      <c r="BV2404" s="315"/>
    </row>
    <row r="2405" spans="6:74"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315"/>
      <c r="AU2405" s="208"/>
      <c r="AV2405" s="92"/>
      <c r="AW2405" s="92"/>
      <c r="AX2405" s="315"/>
      <c r="AY2405" s="215"/>
      <c r="AZ2405" s="131"/>
      <c r="BA2405" s="131"/>
      <c r="BB2405" s="131"/>
      <c r="BC2405" s="223"/>
      <c r="BD2405" s="223"/>
      <c r="BE2405" s="223"/>
      <c r="BF2405" s="151"/>
      <c r="BG2405" s="151"/>
      <c r="BH2405" s="151"/>
      <c r="BI2405" s="151"/>
      <c r="BJ2405" s="151"/>
      <c r="BK2405" s="151"/>
      <c r="BL2405" s="151"/>
      <c r="BM2405" s="151"/>
      <c r="BN2405" s="208"/>
      <c r="BO2405" s="92"/>
      <c r="BP2405" s="92"/>
      <c r="BQ2405" s="92"/>
      <c r="BR2405" s="92"/>
      <c r="BS2405" s="92"/>
      <c r="BT2405" s="92"/>
      <c r="BU2405" s="208"/>
      <c r="BV2405" s="315"/>
    </row>
    <row r="2406" spans="6:74"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315"/>
      <c r="AU2406" s="208"/>
      <c r="AV2406" s="92"/>
      <c r="AW2406" s="92"/>
      <c r="AX2406" s="315"/>
      <c r="AY2406" s="215"/>
      <c r="AZ2406" s="131"/>
      <c r="BA2406" s="131"/>
      <c r="BB2406" s="131"/>
      <c r="BC2406" s="223"/>
      <c r="BD2406" s="223"/>
      <c r="BE2406" s="223"/>
      <c r="BF2406" s="151"/>
      <c r="BG2406" s="151"/>
      <c r="BH2406" s="151"/>
      <c r="BI2406" s="151"/>
      <c r="BJ2406" s="151"/>
      <c r="BK2406" s="151"/>
      <c r="BL2406" s="151"/>
      <c r="BM2406" s="151"/>
      <c r="BN2406" s="208"/>
      <c r="BO2406" s="92"/>
      <c r="BP2406" s="92"/>
      <c r="BQ2406" s="92"/>
      <c r="BR2406" s="92"/>
      <c r="BS2406" s="92"/>
      <c r="BT2406" s="92"/>
      <c r="BU2406" s="208"/>
      <c r="BV2406" s="315"/>
    </row>
    <row r="2407" spans="6:74"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315"/>
      <c r="AU2407" s="208"/>
      <c r="AV2407" s="92"/>
      <c r="AW2407" s="92"/>
      <c r="AX2407" s="315"/>
      <c r="AY2407" s="215"/>
      <c r="AZ2407" s="131"/>
      <c r="BA2407" s="131"/>
      <c r="BB2407" s="131"/>
      <c r="BC2407" s="223"/>
      <c r="BD2407" s="223"/>
      <c r="BE2407" s="223"/>
      <c r="BF2407" s="151"/>
      <c r="BG2407" s="151"/>
      <c r="BH2407" s="151"/>
      <c r="BI2407" s="151"/>
      <c r="BJ2407" s="151"/>
      <c r="BK2407" s="151"/>
      <c r="BL2407" s="151"/>
      <c r="BM2407" s="151"/>
      <c r="BN2407" s="208"/>
      <c r="BO2407" s="92"/>
      <c r="BP2407" s="92"/>
      <c r="BQ2407" s="92"/>
      <c r="BR2407" s="92"/>
      <c r="BS2407" s="92"/>
      <c r="BT2407" s="92"/>
      <c r="BU2407" s="208"/>
      <c r="BV2407" s="315"/>
    </row>
    <row r="2408" spans="6:74"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315"/>
      <c r="AU2408" s="208"/>
      <c r="AV2408" s="92"/>
      <c r="AW2408" s="92"/>
      <c r="AX2408" s="315"/>
      <c r="AY2408" s="215"/>
      <c r="AZ2408" s="131"/>
      <c r="BA2408" s="131"/>
      <c r="BB2408" s="131"/>
      <c r="BC2408" s="223"/>
      <c r="BD2408" s="223"/>
      <c r="BE2408" s="223"/>
      <c r="BF2408" s="151"/>
      <c r="BG2408" s="151"/>
      <c r="BH2408" s="151"/>
      <c r="BI2408" s="151"/>
      <c r="BJ2408" s="151"/>
      <c r="BK2408" s="151"/>
      <c r="BL2408" s="151"/>
      <c r="BM2408" s="151"/>
      <c r="BN2408" s="208"/>
      <c r="BO2408" s="92"/>
      <c r="BP2408" s="92"/>
      <c r="BQ2408" s="92"/>
      <c r="BR2408" s="92"/>
      <c r="BS2408" s="92"/>
      <c r="BT2408" s="92"/>
      <c r="BU2408" s="208"/>
      <c r="BV2408" s="315"/>
    </row>
    <row r="2409" spans="6:74"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315"/>
      <c r="AU2409" s="208"/>
      <c r="AV2409" s="92"/>
      <c r="AW2409" s="92"/>
      <c r="AX2409" s="315"/>
      <c r="AY2409" s="215"/>
      <c r="AZ2409" s="131"/>
      <c r="BA2409" s="131"/>
      <c r="BB2409" s="131"/>
      <c r="BC2409" s="223"/>
      <c r="BD2409" s="223"/>
      <c r="BE2409" s="223"/>
      <c r="BF2409" s="151"/>
      <c r="BG2409" s="151"/>
      <c r="BH2409" s="151"/>
      <c r="BI2409" s="151"/>
      <c r="BJ2409" s="151"/>
      <c r="BK2409" s="151"/>
      <c r="BL2409" s="151"/>
      <c r="BM2409" s="151"/>
      <c r="BN2409" s="208"/>
      <c r="BO2409" s="92"/>
      <c r="BP2409" s="92"/>
      <c r="BQ2409" s="92"/>
      <c r="BR2409" s="92"/>
      <c r="BS2409" s="92"/>
      <c r="BT2409" s="92"/>
      <c r="BU2409" s="208"/>
      <c r="BV2409" s="315"/>
    </row>
    <row r="2410" spans="6:74"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315"/>
      <c r="AU2410" s="208"/>
      <c r="AV2410" s="92"/>
      <c r="AW2410" s="92"/>
      <c r="AX2410" s="315"/>
      <c r="AY2410" s="215"/>
      <c r="AZ2410" s="131"/>
      <c r="BA2410" s="131"/>
      <c r="BB2410" s="131"/>
      <c r="BC2410" s="223"/>
      <c r="BD2410" s="223"/>
      <c r="BE2410" s="223"/>
      <c r="BF2410" s="151"/>
      <c r="BG2410" s="151"/>
      <c r="BH2410" s="151"/>
      <c r="BI2410" s="151"/>
      <c r="BJ2410" s="151"/>
      <c r="BK2410" s="151"/>
      <c r="BL2410" s="151"/>
      <c r="BM2410" s="151"/>
      <c r="BN2410" s="208"/>
      <c r="BO2410" s="92"/>
      <c r="BP2410" s="92"/>
      <c r="BQ2410" s="92"/>
      <c r="BR2410" s="92"/>
      <c r="BS2410" s="92"/>
      <c r="BT2410" s="92"/>
      <c r="BU2410" s="208"/>
      <c r="BV2410" s="315"/>
    </row>
    <row r="2411" spans="6:74"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315"/>
      <c r="AU2411" s="208"/>
      <c r="AV2411" s="92"/>
      <c r="AW2411" s="92"/>
      <c r="AX2411" s="315"/>
      <c r="AY2411" s="215"/>
      <c r="AZ2411" s="131"/>
      <c r="BA2411" s="131"/>
      <c r="BB2411" s="131"/>
      <c r="BC2411" s="223"/>
      <c r="BD2411" s="223"/>
      <c r="BE2411" s="223"/>
      <c r="BF2411" s="151"/>
      <c r="BG2411" s="151"/>
      <c r="BH2411" s="151"/>
      <c r="BI2411" s="151"/>
      <c r="BJ2411" s="151"/>
      <c r="BK2411" s="151"/>
      <c r="BL2411" s="151"/>
      <c r="BM2411" s="151"/>
      <c r="BN2411" s="208"/>
      <c r="BO2411" s="92"/>
      <c r="BP2411" s="92"/>
      <c r="BQ2411" s="92"/>
      <c r="BR2411" s="92"/>
      <c r="BS2411" s="92"/>
      <c r="BT2411" s="92"/>
      <c r="BU2411" s="208"/>
      <c r="BV2411" s="315"/>
    </row>
    <row r="2412" spans="6:74"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315"/>
      <c r="AU2412" s="208"/>
      <c r="AV2412" s="92"/>
      <c r="AW2412" s="92"/>
      <c r="AX2412" s="315"/>
      <c r="AY2412" s="215"/>
      <c r="AZ2412" s="131"/>
      <c r="BA2412" s="131"/>
      <c r="BB2412" s="131"/>
      <c r="BC2412" s="223"/>
      <c r="BD2412" s="223"/>
      <c r="BE2412" s="223"/>
      <c r="BF2412" s="151"/>
      <c r="BG2412" s="151"/>
      <c r="BH2412" s="151"/>
      <c r="BI2412" s="151"/>
      <c r="BJ2412" s="151"/>
      <c r="BK2412" s="151"/>
      <c r="BL2412" s="151"/>
      <c r="BM2412" s="151"/>
      <c r="BN2412" s="208"/>
      <c r="BO2412" s="92"/>
      <c r="BP2412" s="92"/>
      <c r="BQ2412" s="92"/>
      <c r="BR2412" s="92"/>
      <c r="BS2412" s="92"/>
      <c r="BT2412" s="92"/>
      <c r="BU2412" s="208"/>
      <c r="BV2412" s="315"/>
    </row>
    <row r="2413" spans="6:74"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315"/>
      <c r="AU2413" s="208"/>
      <c r="AV2413" s="92"/>
      <c r="AW2413" s="92"/>
      <c r="AX2413" s="315"/>
      <c r="AY2413" s="215"/>
      <c r="AZ2413" s="131"/>
      <c r="BA2413" s="131"/>
      <c r="BB2413" s="131"/>
      <c r="BC2413" s="223"/>
      <c r="BD2413" s="223"/>
      <c r="BE2413" s="223"/>
      <c r="BF2413" s="151"/>
      <c r="BG2413" s="151"/>
      <c r="BH2413" s="151"/>
      <c r="BI2413" s="151"/>
      <c r="BJ2413" s="151"/>
      <c r="BK2413" s="151"/>
      <c r="BL2413" s="151"/>
      <c r="BM2413" s="151"/>
      <c r="BN2413" s="208"/>
      <c r="BO2413" s="92"/>
      <c r="BP2413" s="92"/>
      <c r="BQ2413" s="92"/>
      <c r="BR2413" s="92"/>
      <c r="BS2413" s="92"/>
      <c r="BT2413" s="92"/>
      <c r="BU2413" s="208"/>
      <c r="BV2413" s="315"/>
    </row>
    <row r="2414" spans="6:74"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315"/>
      <c r="AU2414" s="208"/>
      <c r="AV2414" s="92"/>
      <c r="AW2414" s="92"/>
      <c r="AX2414" s="315"/>
      <c r="AY2414" s="215"/>
      <c r="AZ2414" s="131"/>
      <c r="BA2414" s="131"/>
      <c r="BB2414" s="131"/>
      <c r="BC2414" s="223"/>
      <c r="BD2414" s="223"/>
      <c r="BE2414" s="223"/>
      <c r="BF2414" s="151"/>
      <c r="BG2414" s="151"/>
      <c r="BH2414" s="151"/>
      <c r="BI2414" s="151"/>
      <c r="BJ2414" s="151"/>
      <c r="BK2414" s="151"/>
      <c r="BL2414" s="151"/>
      <c r="BM2414" s="151"/>
      <c r="BN2414" s="208"/>
      <c r="BO2414" s="92"/>
      <c r="BP2414" s="92"/>
      <c r="BQ2414" s="92"/>
      <c r="BR2414" s="92"/>
      <c r="BS2414" s="92"/>
      <c r="BT2414" s="92"/>
      <c r="BU2414" s="208"/>
      <c r="BV2414" s="315"/>
    </row>
    <row r="2415" spans="6:74"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315"/>
      <c r="AU2415" s="208"/>
      <c r="AV2415" s="92"/>
      <c r="AW2415" s="92"/>
      <c r="AX2415" s="315"/>
      <c r="AY2415" s="215"/>
      <c r="AZ2415" s="131"/>
      <c r="BA2415" s="131"/>
      <c r="BB2415" s="131"/>
      <c r="BC2415" s="223"/>
      <c r="BD2415" s="223"/>
      <c r="BE2415" s="223"/>
      <c r="BF2415" s="151"/>
      <c r="BG2415" s="151"/>
      <c r="BH2415" s="151"/>
      <c r="BI2415" s="151"/>
      <c r="BJ2415" s="151"/>
      <c r="BK2415" s="151"/>
      <c r="BL2415" s="151"/>
      <c r="BM2415" s="151"/>
      <c r="BN2415" s="208"/>
      <c r="BO2415" s="92"/>
      <c r="BP2415" s="92"/>
      <c r="BQ2415" s="92"/>
      <c r="BR2415" s="92"/>
      <c r="BS2415" s="92"/>
      <c r="BT2415" s="92"/>
      <c r="BU2415" s="208"/>
      <c r="BV2415" s="315"/>
    </row>
    <row r="2416" spans="6:74"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315"/>
      <c r="AU2416" s="208"/>
      <c r="AV2416" s="92"/>
      <c r="AW2416" s="92"/>
      <c r="AX2416" s="315"/>
      <c r="AY2416" s="215"/>
      <c r="AZ2416" s="131"/>
      <c r="BA2416" s="131"/>
      <c r="BB2416" s="131"/>
      <c r="BC2416" s="223"/>
      <c r="BD2416" s="223"/>
      <c r="BE2416" s="223"/>
      <c r="BF2416" s="151"/>
      <c r="BG2416" s="151"/>
      <c r="BH2416" s="151"/>
      <c r="BI2416" s="151"/>
      <c r="BJ2416" s="151"/>
      <c r="BK2416" s="151"/>
      <c r="BL2416" s="151"/>
      <c r="BM2416" s="151"/>
      <c r="BN2416" s="208"/>
      <c r="BO2416" s="92"/>
      <c r="BP2416" s="92"/>
      <c r="BQ2416" s="92"/>
      <c r="BR2416" s="92"/>
      <c r="BS2416" s="92"/>
      <c r="BT2416" s="92"/>
      <c r="BU2416" s="208"/>
      <c r="BV2416" s="315"/>
    </row>
    <row r="2417" spans="6:74"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315"/>
      <c r="AU2417" s="208"/>
      <c r="AV2417" s="92"/>
      <c r="AW2417" s="92"/>
      <c r="AX2417" s="315"/>
      <c r="AY2417" s="215"/>
      <c r="AZ2417" s="131"/>
      <c r="BA2417" s="131"/>
      <c r="BB2417" s="131"/>
      <c r="BC2417" s="223"/>
      <c r="BD2417" s="223"/>
      <c r="BE2417" s="223"/>
      <c r="BF2417" s="151"/>
      <c r="BG2417" s="151"/>
      <c r="BH2417" s="151"/>
      <c r="BI2417" s="151"/>
      <c r="BJ2417" s="151"/>
      <c r="BK2417" s="151"/>
      <c r="BL2417" s="151"/>
      <c r="BM2417" s="151"/>
      <c r="BN2417" s="208"/>
      <c r="BO2417" s="92"/>
      <c r="BP2417" s="92"/>
      <c r="BQ2417" s="92"/>
      <c r="BR2417" s="92"/>
      <c r="BS2417" s="92"/>
      <c r="BT2417" s="92"/>
      <c r="BU2417" s="208"/>
      <c r="BV2417" s="315"/>
    </row>
    <row r="2418" spans="6:74"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315"/>
      <c r="AU2418" s="208"/>
      <c r="AV2418" s="92"/>
      <c r="AW2418" s="92"/>
      <c r="AX2418" s="315"/>
      <c r="AY2418" s="215"/>
      <c r="AZ2418" s="131"/>
      <c r="BA2418" s="131"/>
      <c r="BB2418" s="131"/>
      <c r="BC2418" s="223"/>
      <c r="BD2418" s="223"/>
      <c r="BE2418" s="223"/>
      <c r="BF2418" s="151"/>
      <c r="BG2418" s="151"/>
      <c r="BH2418" s="151"/>
      <c r="BI2418" s="151"/>
      <c r="BJ2418" s="151"/>
      <c r="BK2418" s="151"/>
      <c r="BL2418" s="151"/>
      <c r="BM2418" s="151"/>
      <c r="BN2418" s="208"/>
      <c r="BO2418" s="92"/>
      <c r="BP2418" s="92"/>
      <c r="BQ2418" s="92"/>
      <c r="BR2418" s="92"/>
      <c r="BS2418" s="92"/>
      <c r="BT2418" s="92"/>
      <c r="BU2418" s="208"/>
      <c r="BV2418" s="315"/>
    </row>
    <row r="2419" spans="6:74"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315"/>
      <c r="AU2419" s="208"/>
      <c r="AV2419" s="92"/>
      <c r="AW2419" s="92"/>
      <c r="AX2419" s="315"/>
      <c r="AY2419" s="215"/>
      <c r="AZ2419" s="131"/>
      <c r="BA2419" s="131"/>
      <c r="BB2419" s="131"/>
      <c r="BC2419" s="223"/>
      <c r="BD2419" s="223"/>
      <c r="BE2419" s="223"/>
      <c r="BF2419" s="151"/>
      <c r="BG2419" s="151"/>
      <c r="BH2419" s="151"/>
      <c r="BI2419" s="151"/>
      <c r="BJ2419" s="151"/>
      <c r="BK2419" s="151"/>
      <c r="BL2419" s="151"/>
      <c r="BM2419" s="151"/>
      <c r="BN2419" s="208"/>
      <c r="BO2419" s="92"/>
      <c r="BP2419" s="92"/>
      <c r="BQ2419" s="92"/>
      <c r="BR2419" s="92"/>
      <c r="BS2419" s="92"/>
      <c r="BT2419" s="92"/>
      <c r="BU2419" s="208"/>
      <c r="BV2419" s="315"/>
    </row>
    <row r="2420" spans="6:74"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315"/>
      <c r="AU2420" s="208"/>
      <c r="AV2420" s="92"/>
      <c r="AW2420" s="92"/>
      <c r="AX2420" s="315"/>
      <c r="AY2420" s="215"/>
      <c r="AZ2420" s="131"/>
      <c r="BA2420" s="131"/>
      <c r="BB2420" s="131"/>
      <c r="BC2420" s="223"/>
      <c r="BD2420" s="223"/>
      <c r="BE2420" s="223"/>
      <c r="BF2420" s="151"/>
      <c r="BG2420" s="151"/>
      <c r="BH2420" s="151"/>
      <c r="BI2420" s="151"/>
      <c r="BJ2420" s="151"/>
      <c r="BK2420" s="151"/>
      <c r="BL2420" s="151"/>
      <c r="BM2420" s="151"/>
      <c r="BN2420" s="208"/>
      <c r="BO2420" s="92"/>
      <c r="BP2420" s="92"/>
      <c r="BQ2420" s="92"/>
      <c r="BR2420" s="92"/>
      <c r="BS2420" s="92"/>
      <c r="BT2420" s="92"/>
      <c r="BU2420" s="208"/>
      <c r="BV2420" s="315"/>
    </row>
    <row r="2421" spans="6:74"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315"/>
      <c r="AU2421" s="208"/>
      <c r="AV2421" s="92"/>
      <c r="AW2421" s="92"/>
      <c r="AX2421" s="315"/>
      <c r="AY2421" s="215"/>
      <c r="AZ2421" s="131"/>
      <c r="BA2421" s="131"/>
      <c r="BB2421" s="131"/>
      <c r="BC2421" s="223"/>
      <c r="BD2421" s="223"/>
      <c r="BE2421" s="223"/>
      <c r="BF2421" s="151"/>
      <c r="BG2421" s="151"/>
      <c r="BH2421" s="151"/>
      <c r="BI2421" s="151"/>
      <c r="BJ2421" s="151"/>
      <c r="BK2421" s="151"/>
      <c r="BL2421" s="151"/>
      <c r="BM2421" s="151"/>
      <c r="BN2421" s="208"/>
      <c r="BO2421" s="92"/>
      <c r="BP2421" s="92"/>
      <c r="BQ2421" s="92"/>
      <c r="BR2421" s="92"/>
      <c r="BS2421" s="92"/>
      <c r="BT2421" s="92"/>
      <c r="BU2421" s="208"/>
      <c r="BV2421" s="315"/>
    </row>
    <row r="2422" spans="6:74"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315"/>
      <c r="AU2422" s="208"/>
      <c r="AV2422" s="92"/>
      <c r="AW2422" s="92"/>
      <c r="AX2422" s="315"/>
      <c r="AY2422" s="215"/>
      <c r="AZ2422" s="131"/>
      <c r="BA2422" s="131"/>
      <c r="BB2422" s="131"/>
      <c r="BC2422" s="223"/>
      <c r="BD2422" s="223"/>
      <c r="BE2422" s="223"/>
      <c r="BF2422" s="151"/>
      <c r="BG2422" s="151"/>
      <c r="BH2422" s="151"/>
      <c r="BI2422" s="151"/>
      <c r="BJ2422" s="151"/>
      <c r="BK2422" s="151"/>
      <c r="BL2422" s="151"/>
      <c r="BM2422" s="151"/>
      <c r="BN2422" s="208"/>
      <c r="BO2422" s="92"/>
      <c r="BP2422" s="92"/>
      <c r="BQ2422" s="92"/>
      <c r="BR2422" s="92"/>
      <c r="BS2422" s="92"/>
      <c r="BT2422" s="92"/>
      <c r="BU2422" s="208"/>
      <c r="BV2422" s="315"/>
    </row>
    <row r="2423" spans="6:74"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315"/>
      <c r="AU2423" s="208"/>
      <c r="AV2423" s="92"/>
      <c r="AW2423" s="92"/>
      <c r="AX2423" s="315"/>
      <c r="AY2423" s="215"/>
      <c r="AZ2423" s="131"/>
      <c r="BA2423" s="131"/>
      <c r="BB2423" s="131"/>
      <c r="BC2423" s="223"/>
      <c r="BD2423" s="223"/>
      <c r="BE2423" s="223"/>
      <c r="BF2423" s="151"/>
      <c r="BG2423" s="151"/>
      <c r="BH2423" s="151"/>
      <c r="BI2423" s="151"/>
      <c r="BJ2423" s="151"/>
      <c r="BK2423" s="151"/>
      <c r="BL2423" s="151"/>
      <c r="BM2423" s="151"/>
      <c r="BN2423" s="208"/>
      <c r="BO2423" s="92"/>
      <c r="BP2423" s="92"/>
      <c r="BQ2423" s="92"/>
      <c r="BR2423" s="92"/>
      <c r="BS2423" s="92"/>
      <c r="BT2423" s="92"/>
      <c r="BU2423" s="208"/>
      <c r="BV2423" s="315"/>
    </row>
    <row r="2424" spans="6:74"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315"/>
      <c r="AU2424" s="208"/>
      <c r="AV2424" s="92"/>
      <c r="AW2424" s="92"/>
      <c r="AX2424" s="315"/>
      <c r="AY2424" s="215"/>
      <c r="AZ2424" s="131"/>
      <c r="BA2424" s="131"/>
      <c r="BB2424" s="131"/>
      <c r="BC2424" s="223"/>
      <c r="BD2424" s="223"/>
      <c r="BE2424" s="223"/>
      <c r="BF2424" s="151"/>
      <c r="BG2424" s="151"/>
      <c r="BH2424" s="151"/>
      <c r="BI2424" s="151"/>
      <c r="BJ2424" s="151"/>
      <c r="BK2424" s="151"/>
      <c r="BL2424" s="151"/>
      <c r="BM2424" s="151"/>
      <c r="BN2424" s="208"/>
      <c r="BO2424" s="92"/>
      <c r="BP2424" s="92"/>
      <c r="BQ2424" s="92"/>
      <c r="BR2424" s="92"/>
      <c r="BS2424" s="92"/>
      <c r="BT2424" s="92"/>
      <c r="BU2424" s="208"/>
      <c r="BV2424" s="315"/>
    </row>
    <row r="2425" spans="6:74"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315"/>
      <c r="AU2425" s="208"/>
      <c r="AV2425" s="92"/>
      <c r="AW2425" s="92"/>
      <c r="AX2425" s="315"/>
      <c r="AY2425" s="215"/>
      <c r="AZ2425" s="131"/>
      <c r="BA2425" s="131"/>
      <c r="BB2425" s="131"/>
      <c r="BC2425" s="223"/>
      <c r="BD2425" s="223"/>
      <c r="BE2425" s="223"/>
      <c r="BF2425" s="151"/>
      <c r="BG2425" s="151"/>
      <c r="BH2425" s="151"/>
      <c r="BI2425" s="151"/>
      <c r="BJ2425" s="151"/>
      <c r="BK2425" s="151"/>
      <c r="BL2425" s="151"/>
      <c r="BM2425" s="151"/>
      <c r="BN2425" s="208"/>
      <c r="BO2425" s="92"/>
      <c r="BP2425" s="92"/>
      <c r="BQ2425" s="92"/>
      <c r="BR2425" s="92"/>
      <c r="BS2425" s="92"/>
      <c r="BT2425" s="92"/>
      <c r="BU2425" s="208"/>
      <c r="BV2425" s="315"/>
    </row>
    <row r="2426" spans="6:74"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315"/>
      <c r="AU2426" s="208"/>
      <c r="AV2426" s="92"/>
      <c r="AW2426" s="92"/>
      <c r="AX2426" s="315"/>
      <c r="AY2426" s="215"/>
      <c r="AZ2426" s="131"/>
      <c r="BA2426" s="131"/>
      <c r="BB2426" s="131"/>
      <c r="BC2426" s="223"/>
      <c r="BD2426" s="223"/>
      <c r="BE2426" s="223"/>
      <c r="BF2426" s="151"/>
      <c r="BG2426" s="151"/>
      <c r="BH2426" s="151"/>
      <c r="BI2426" s="151"/>
      <c r="BJ2426" s="151"/>
      <c r="BK2426" s="151"/>
      <c r="BL2426" s="151"/>
      <c r="BM2426" s="151"/>
      <c r="BN2426" s="208"/>
      <c r="BO2426" s="92"/>
      <c r="BP2426" s="92"/>
      <c r="BQ2426" s="92"/>
      <c r="BR2426" s="92"/>
      <c r="BS2426" s="92"/>
      <c r="BT2426" s="92"/>
      <c r="BU2426" s="208"/>
      <c r="BV2426" s="315"/>
    </row>
    <row r="2427" spans="6:74"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315"/>
      <c r="AU2427" s="208"/>
      <c r="AV2427" s="92"/>
      <c r="AW2427" s="92"/>
      <c r="AX2427" s="315"/>
      <c r="AY2427" s="215"/>
      <c r="AZ2427" s="131"/>
      <c r="BA2427" s="131"/>
      <c r="BB2427" s="131"/>
      <c r="BC2427" s="223"/>
      <c r="BD2427" s="223"/>
      <c r="BE2427" s="223"/>
      <c r="BF2427" s="151"/>
      <c r="BG2427" s="151"/>
      <c r="BH2427" s="151"/>
      <c r="BI2427" s="151"/>
      <c r="BJ2427" s="151"/>
      <c r="BK2427" s="151"/>
      <c r="BL2427" s="151"/>
      <c r="BM2427" s="151"/>
      <c r="BN2427" s="208"/>
      <c r="BO2427" s="92"/>
      <c r="BP2427" s="92"/>
      <c r="BQ2427" s="92"/>
      <c r="BR2427" s="92"/>
      <c r="BS2427" s="92"/>
      <c r="BT2427" s="92"/>
      <c r="BU2427" s="208"/>
      <c r="BV2427" s="315"/>
    </row>
    <row r="2428" spans="6:74"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315"/>
      <c r="AU2428" s="208"/>
      <c r="AV2428" s="92"/>
      <c r="AW2428" s="92"/>
      <c r="AX2428" s="315"/>
      <c r="AY2428" s="215"/>
      <c r="AZ2428" s="131"/>
      <c r="BA2428" s="131"/>
      <c r="BB2428" s="131"/>
      <c r="BC2428" s="223"/>
      <c r="BD2428" s="223"/>
      <c r="BE2428" s="223"/>
      <c r="BF2428" s="151"/>
      <c r="BG2428" s="151"/>
      <c r="BH2428" s="151"/>
      <c r="BI2428" s="151"/>
      <c r="BJ2428" s="151"/>
      <c r="BK2428" s="151"/>
      <c r="BL2428" s="151"/>
      <c r="BM2428" s="151"/>
      <c r="BN2428" s="208"/>
      <c r="BO2428" s="92"/>
      <c r="BP2428" s="92"/>
      <c r="BQ2428" s="92"/>
      <c r="BR2428" s="92"/>
      <c r="BS2428" s="92"/>
      <c r="BT2428" s="92"/>
      <c r="BU2428" s="208"/>
      <c r="BV2428" s="315"/>
    </row>
    <row r="2429" spans="6:74"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315"/>
      <c r="AU2429" s="208"/>
      <c r="AV2429" s="92"/>
      <c r="AW2429" s="92"/>
      <c r="AX2429" s="315"/>
      <c r="AY2429" s="215"/>
      <c r="AZ2429" s="131"/>
      <c r="BA2429" s="131"/>
      <c r="BB2429" s="131"/>
      <c r="BC2429" s="223"/>
      <c r="BD2429" s="223"/>
      <c r="BE2429" s="223"/>
      <c r="BF2429" s="151"/>
      <c r="BG2429" s="151"/>
      <c r="BH2429" s="151"/>
      <c r="BI2429" s="151"/>
      <c r="BJ2429" s="151"/>
      <c r="BK2429" s="151"/>
      <c r="BL2429" s="151"/>
      <c r="BM2429" s="151"/>
      <c r="BN2429" s="208"/>
      <c r="BO2429" s="92"/>
      <c r="BP2429" s="92"/>
      <c r="BQ2429" s="92"/>
      <c r="BR2429" s="92"/>
      <c r="BS2429" s="92"/>
      <c r="BT2429" s="92"/>
      <c r="BU2429" s="208"/>
      <c r="BV2429" s="315"/>
    </row>
    <row r="2430" spans="6:74"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315"/>
      <c r="AU2430" s="208"/>
      <c r="AV2430" s="92"/>
      <c r="AW2430" s="92"/>
      <c r="AX2430" s="315"/>
      <c r="AY2430" s="215"/>
      <c r="AZ2430" s="131"/>
      <c r="BA2430" s="131"/>
      <c r="BB2430" s="131"/>
      <c r="BC2430" s="223"/>
      <c r="BD2430" s="223"/>
      <c r="BE2430" s="223"/>
      <c r="BF2430" s="151"/>
      <c r="BG2430" s="151"/>
      <c r="BH2430" s="151"/>
      <c r="BI2430" s="151"/>
      <c r="BJ2430" s="151"/>
      <c r="BK2430" s="151"/>
      <c r="BL2430" s="151"/>
      <c r="BM2430" s="151"/>
      <c r="BN2430" s="208"/>
      <c r="BO2430" s="92"/>
      <c r="BP2430" s="92"/>
      <c r="BQ2430" s="92"/>
      <c r="BR2430" s="92"/>
      <c r="BS2430" s="92"/>
      <c r="BT2430" s="92"/>
      <c r="BU2430" s="208"/>
      <c r="BV2430" s="315"/>
    </row>
    <row r="2431" spans="6:74"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315"/>
      <c r="AU2431" s="208"/>
      <c r="AV2431" s="92"/>
      <c r="AW2431" s="92"/>
      <c r="AX2431" s="315"/>
      <c r="AY2431" s="215"/>
      <c r="AZ2431" s="131"/>
      <c r="BA2431" s="131"/>
      <c r="BB2431" s="131"/>
      <c r="BC2431" s="223"/>
      <c r="BD2431" s="223"/>
      <c r="BE2431" s="223"/>
      <c r="BF2431" s="151"/>
      <c r="BG2431" s="151"/>
      <c r="BH2431" s="151"/>
      <c r="BI2431" s="151"/>
      <c r="BJ2431" s="151"/>
      <c r="BK2431" s="151"/>
      <c r="BL2431" s="151"/>
      <c r="BM2431" s="151"/>
      <c r="BN2431" s="208"/>
      <c r="BO2431" s="92"/>
      <c r="BP2431" s="92"/>
      <c r="BQ2431" s="92"/>
      <c r="BR2431" s="92"/>
      <c r="BS2431" s="92"/>
      <c r="BT2431" s="92"/>
      <c r="BU2431" s="208"/>
      <c r="BV2431" s="315"/>
    </row>
    <row r="2432" spans="6:74"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315"/>
      <c r="AU2432" s="208"/>
      <c r="AV2432" s="92"/>
      <c r="AW2432" s="92"/>
      <c r="AX2432" s="315"/>
      <c r="AY2432" s="215"/>
      <c r="AZ2432" s="131"/>
      <c r="BA2432" s="131"/>
      <c r="BB2432" s="131"/>
      <c r="BC2432" s="223"/>
      <c r="BD2432" s="223"/>
      <c r="BE2432" s="223"/>
      <c r="BF2432" s="151"/>
      <c r="BG2432" s="151"/>
      <c r="BH2432" s="151"/>
      <c r="BI2432" s="151"/>
      <c r="BJ2432" s="151"/>
      <c r="BK2432" s="151"/>
      <c r="BL2432" s="151"/>
      <c r="BM2432" s="151"/>
      <c r="BN2432" s="208"/>
      <c r="BO2432" s="92"/>
      <c r="BP2432" s="92"/>
      <c r="BQ2432" s="92"/>
      <c r="BR2432" s="92"/>
      <c r="BS2432" s="92"/>
      <c r="BT2432" s="92"/>
      <c r="BU2432" s="208"/>
      <c r="BV2432" s="315"/>
    </row>
    <row r="2433" spans="6:74"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315"/>
      <c r="AU2433" s="208"/>
      <c r="AV2433" s="92"/>
      <c r="AW2433" s="92"/>
      <c r="AX2433" s="315"/>
      <c r="AY2433" s="215"/>
      <c r="AZ2433" s="131"/>
      <c r="BA2433" s="131"/>
      <c r="BB2433" s="131"/>
      <c r="BC2433" s="223"/>
      <c r="BD2433" s="223"/>
      <c r="BE2433" s="223"/>
      <c r="BF2433" s="151"/>
      <c r="BG2433" s="151"/>
      <c r="BH2433" s="151"/>
      <c r="BI2433" s="151"/>
      <c r="BJ2433" s="151"/>
      <c r="BK2433" s="151"/>
      <c r="BL2433" s="151"/>
      <c r="BM2433" s="151"/>
      <c r="BN2433" s="208"/>
      <c r="BO2433" s="92"/>
      <c r="BP2433" s="92"/>
      <c r="BQ2433" s="92"/>
      <c r="BR2433" s="92"/>
      <c r="BS2433" s="92"/>
      <c r="BT2433" s="92"/>
      <c r="BU2433" s="208"/>
      <c r="BV2433" s="315"/>
    </row>
    <row r="2434" spans="6:74"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315"/>
      <c r="AU2434" s="208"/>
      <c r="AV2434" s="92"/>
      <c r="AW2434" s="92"/>
      <c r="AX2434" s="315"/>
      <c r="AY2434" s="215"/>
      <c r="AZ2434" s="131"/>
      <c r="BA2434" s="131"/>
      <c r="BB2434" s="131"/>
      <c r="BC2434" s="223"/>
      <c r="BD2434" s="223"/>
      <c r="BE2434" s="223"/>
      <c r="BF2434" s="151"/>
      <c r="BG2434" s="151"/>
      <c r="BH2434" s="151"/>
      <c r="BI2434" s="151"/>
      <c r="BJ2434" s="151"/>
      <c r="BK2434" s="151"/>
      <c r="BL2434" s="151"/>
      <c r="BM2434" s="151"/>
      <c r="BN2434" s="208"/>
      <c r="BO2434" s="92"/>
      <c r="BP2434" s="92"/>
      <c r="BQ2434" s="92"/>
      <c r="BR2434" s="92"/>
      <c r="BS2434" s="92"/>
      <c r="BT2434" s="92"/>
      <c r="BU2434" s="208"/>
      <c r="BV2434" s="315"/>
    </row>
    <row r="2435" spans="6:74"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315"/>
      <c r="AU2435" s="208"/>
      <c r="AV2435" s="92"/>
      <c r="AW2435" s="92"/>
      <c r="AX2435" s="315"/>
      <c r="AY2435" s="215"/>
      <c r="AZ2435" s="131"/>
      <c r="BA2435" s="131"/>
      <c r="BB2435" s="131"/>
      <c r="BC2435" s="223"/>
      <c r="BD2435" s="223"/>
      <c r="BE2435" s="223"/>
      <c r="BF2435" s="151"/>
      <c r="BG2435" s="151"/>
      <c r="BH2435" s="151"/>
      <c r="BI2435" s="151"/>
      <c r="BJ2435" s="151"/>
      <c r="BK2435" s="151"/>
      <c r="BL2435" s="151"/>
      <c r="BM2435" s="151"/>
      <c r="BN2435" s="208"/>
      <c r="BO2435" s="92"/>
      <c r="BP2435" s="92"/>
      <c r="BQ2435" s="92"/>
      <c r="BR2435" s="92"/>
      <c r="BS2435" s="92"/>
      <c r="BT2435" s="92"/>
      <c r="BU2435" s="208"/>
      <c r="BV2435" s="315"/>
    </row>
    <row r="2436" spans="6:74"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315"/>
      <c r="AU2436" s="208"/>
      <c r="AV2436" s="92"/>
      <c r="AW2436" s="92"/>
      <c r="AX2436" s="315"/>
      <c r="AY2436" s="215"/>
      <c r="AZ2436" s="131"/>
      <c r="BA2436" s="131"/>
      <c r="BB2436" s="131"/>
      <c r="BC2436" s="223"/>
      <c r="BD2436" s="223"/>
      <c r="BE2436" s="223"/>
      <c r="BF2436" s="151"/>
      <c r="BG2436" s="151"/>
      <c r="BH2436" s="151"/>
      <c r="BI2436" s="151"/>
      <c r="BJ2436" s="151"/>
      <c r="BK2436" s="151"/>
      <c r="BL2436" s="151"/>
      <c r="BM2436" s="151"/>
      <c r="BN2436" s="208"/>
      <c r="BO2436" s="92"/>
      <c r="BP2436" s="92"/>
      <c r="BQ2436" s="92"/>
      <c r="BR2436" s="92"/>
      <c r="BS2436" s="92"/>
      <c r="BT2436" s="92"/>
      <c r="BU2436" s="208"/>
      <c r="BV2436" s="315"/>
    </row>
    <row r="2437" spans="6:74"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315"/>
      <c r="AU2437" s="208"/>
      <c r="AV2437" s="92"/>
      <c r="AW2437" s="92"/>
      <c r="AX2437" s="315"/>
      <c r="AY2437" s="215"/>
      <c r="AZ2437" s="131"/>
      <c r="BA2437" s="131"/>
      <c r="BB2437" s="131"/>
      <c r="BC2437" s="223"/>
      <c r="BD2437" s="223"/>
      <c r="BE2437" s="223"/>
      <c r="BF2437" s="151"/>
      <c r="BG2437" s="151"/>
      <c r="BH2437" s="151"/>
      <c r="BI2437" s="151"/>
      <c r="BJ2437" s="151"/>
      <c r="BK2437" s="151"/>
      <c r="BL2437" s="151"/>
      <c r="BM2437" s="151"/>
      <c r="BN2437" s="208"/>
      <c r="BO2437" s="92"/>
      <c r="BP2437" s="92"/>
      <c r="BQ2437" s="92"/>
      <c r="BR2437" s="92"/>
      <c r="BS2437" s="92"/>
      <c r="BT2437" s="92"/>
      <c r="BU2437" s="208"/>
      <c r="BV2437" s="315"/>
    </row>
    <row r="2438" spans="6:74"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315"/>
      <c r="AU2438" s="208"/>
      <c r="AV2438" s="92"/>
      <c r="AW2438" s="92"/>
      <c r="AX2438" s="315"/>
      <c r="AY2438" s="215"/>
      <c r="AZ2438" s="131"/>
      <c r="BA2438" s="131"/>
      <c r="BB2438" s="131"/>
      <c r="BC2438" s="223"/>
      <c r="BD2438" s="223"/>
      <c r="BE2438" s="223"/>
      <c r="BF2438" s="151"/>
      <c r="BG2438" s="151"/>
      <c r="BH2438" s="151"/>
      <c r="BI2438" s="151"/>
      <c r="BJ2438" s="151"/>
      <c r="BK2438" s="151"/>
      <c r="BL2438" s="151"/>
      <c r="BM2438" s="151"/>
      <c r="BN2438" s="208"/>
      <c r="BO2438" s="92"/>
      <c r="BP2438" s="92"/>
      <c r="BQ2438" s="92"/>
      <c r="BR2438" s="92"/>
      <c r="BS2438" s="92"/>
      <c r="BT2438" s="92"/>
      <c r="BU2438" s="208"/>
      <c r="BV2438" s="315"/>
    </row>
    <row r="2439" spans="6:74"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315"/>
      <c r="AU2439" s="208"/>
      <c r="AV2439" s="92"/>
      <c r="AW2439" s="92"/>
      <c r="AX2439" s="315"/>
      <c r="AY2439" s="215"/>
      <c r="AZ2439" s="131"/>
      <c r="BA2439" s="131"/>
      <c r="BB2439" s="131"/>
      <c r="BC2439" s="223"/>
      <c r="BD2439" s="223"/>
      <c r="BE2439" s="223"/>
      <c r="BF2439" s="151"/>
      <c r="BG2439" s="151"/>
      <c r="BH2439" s="151"/>
      <c r="BI2439" s="151"/>
      <c r="BJ2439" s="151"/>
      <c r="BK2439" s="151"/>
      <c r="BL2439" s="151"/>
      <c r="BM2439" s="151"/>
      <c r="BN2439" s="208"/>
      <c r="BO2439" s="92"/>
      <c r="BP2439" s="92"/>
      <c r="BQ2439" s="92"/>
      <c r="BR2439" s="92"/>
      <c r="BS2439" s="92"/>
      <c r="BT2439" s="92"/>
      <c r="BU2439" s="208"/>
      <c r="BV2439" s="315"/>
    </row>
    <row r="2440" spans="6:74"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315"/>
      <c r="AU2440" s="208"/>
      <c r="AV2440" s="92"/>
      <c r="AW2440" s="92"/>
      <c r="AX2440" s="315"/>
      <c r="AY2440" s="215"/>
      <c r="AZ2440" s="131"/>
      <c r="BA2440" s="131"/>
      <c r="BB2440" s="131"/>
      <c r="BC2440" s="223"/>
      <c r="BD2440" s="223"/>
      <c r="BE2440" s="223"/>
      <c r="BF2440" s="151"/>
      <c r="BG2440" s="151"/>
      <c r="BH2440" s="151"/>
      <c r="BI2440" s="151"/>
      <c r="BJ2440" s="151"/>
      <c r="BK2440" s="151"/>
      <c r="BL2440" s="151"/>
      <c r="BM2440" s="151"/>
      <c r="BN2440" s="208"/>
      <c r="BO2440" s="92"/>
      <c r="BP2440" s="92"/>
      <c r="BQ2440" s="92"/>
      <c r="BR2440" s="92"/>
      <c r="BS2440" s="92"/>
      <c r="BT2440" s="92"/>
      <c r="BU2440" s="208"/>
      <c r="BV2440" s="315"/>
    </row>
    <row r="2441" spans="6:74"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315"/>
      <c r="AU2441" s="208"/>
      <c r="AV2441" s="92"/>
      <c r="AW2441" s="92"/>
      <c r="AX2441" s="315"/>
      <c r="AY2441" s="215"/>
      <c r="AZ2441" s="131"/>
      <c r="BA2441" s="131"/>
      <c r="BB2441" s="131"/>
      <c r="BC2441" s="223"/>
      <c r="BD2441" s="223"/>
      <c r="BE2441" s="223"/>
      <c r="BF2441" s="151"/>
      <c r="BG2441" s="151"/>
      <c r="BH2441" s="151"/>
      <c r="BI2441" s="151"/>
      <c r="BJ2441" s="151"/>
      <c r="BK2441" s="151"/>
      <c r="BL2441" s="151"/>
      <c r="BM2441" s="151"/>
      <c r="BN2441" s="208"/>
      <c r="BO2441" s="92"/>
      <c r="BP2441" s="92"/>
      <c r="BQ2441" s="92"/>
      <c r="BR2441" s="92"/>
      <c r="BS2441" s="92"/>
      <c r="BT2441" s="92"/>
      <c r="BU2441" s="208"/>
      <c r="BV2441" s="315"/>
    </row>
    <row r="2442" spans="6:74"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315"/>
      <c r="AU2442" s="208"/>
      <c r="AV2442" s="92"/>
      <c r="AW2442" s="92"/>
      <c r="AX2442" s="315"/>
      <c r="AY2442" s="215"/>
      <c r="AZ2442" s="131"/>
      <c r="BA2442" s="131"/>
      <c r="BB2442" s="131"/>
      <c r="BC2442" s="223"/>
      <c r="BD2442" s="223"/>
      <c r="BE2442" s="223"/>
      <c r="BF2442" s="151"/>
      <c r="BG2442" s="151"/>
      <c r="BH2442" s="151"/>
      <c r="BI2442" s="151"/>
      <c r="BJ2442" s="151"/>
      <c r="BK2442" s="151"/>
      <c r="BL2442" s="151"/>
      <c r="BM2442" s="151"/>
      <c r="BN2442" s="208"/>
      <c r="BO2442" s="92"/>
      <c r="BP2442" s="92"/>
      <c r="BQ2442" s="92"/>
      <c r="BR2442" s="92"/>
      <c r="BS2442" s="92"/>
      <c r="BT2442" s="92"/>
      <c r="BU2442" s="208"/>
      <c r="BV2442" s="315"/>
    </row>
    <row r="2443" spans="6:74"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315"/>
      <c r="AU2443" s="208"/>
      <c r="AV2443" s="92"/>
      <c r="AW2443" s="92"/>
      <c r="AX2443" s="315"/>
      <c r="AY2443" s="215"/>
      <c r="AZ2443" s="131"/>
      <c r="BA2443" s="131"/>
      <c r="BB2443" s="131"/>
      <c r="BC2443" s="223"/>
      <c r="BD2443" s="223"/>
      <c r="BE2443" s="223"/>
      <c r="BF2443" s="151"/>
      <c r="BG2443" s="151"/>
      <c r="BH2443" s="151"/>
      <c r="BI2443" s="151"/>
      <c r="BJ2443" s="151"/>
      <c r="BK2443" s="151"/>
      <c r="BL2443" s="151"/>
      <c r="BM2443" s="151"/>
      <c r="BN2443" s="208"/>
      <c r="BO2443" s="92"/>
      <c r="BP2443" s="92"/>
      <c r="BQ2443" s="92"/>
      <c r="BR2443" s="92"/>
      <c r="BS2443" s="92"/>
      <c r="BT2443" s="92"/>
      <c r="BU2443" s="208"/>
      <c r="BV2443" s="315"/>
    </row>
    <row r="2444" spans="6:74"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315"/>
      <c r="AU2444" s="208"/>
      <c r="AV2444" s="92"/>
      <c r="AW2444" s="92"/>
      <c r="AX2444" s="315"/>
      <c r="AY2444" s="215"/>
      <c r="AZ2444" s="131"/>
      <c r="BA2444" s="131"/>
      <c r="BB2444" s="131"/>
      <c r="BC2444" s="223"/>
      <c r="BD2444" s="223"/>
      <c r="BE2444" s="223"/>
      <c r="BF2444" s="151"/>
      <c r="BG2444" s="151"/>
      <c r="BH2444" s="151"/>
      <c r="BI2444" s="151"/>
      <c r="BJ2444" s="151"/>
      <c r="BK2444" s="151"/>
      <c r="BL2444" s="151"/>
      <c r="BM2444" s="151"/>
      <c r="BN2444" s="208"/>
      <c r="BO2444" s="92"/>
      <c r="BP2444" s="92"/>
      <c r="BQ2444" s="92"/>
      <c r="BR2444" s="92"/>
      <c r="BS2444" s="92"/>
      <c r="BT2444" s="92"/>
      <c r="BU2444" s="208"/>
      <c r="BV2444" s="315"/>
    </row>
    <row r="2445" spans="6:74"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315"/>
      <c r="AU2445" s="208"/>
      <c r="AV2445" s="92"/>
      <c r="AW2445" s="92"/>
      <c r="AX2445" s="315"/>
      <c r="AY2445" s="215"/>
      <c r="AZ2445" s="131"/>
      <c r="BA2445" s="131"/>
      <c r="BB2445" s="131"/>
      <c r="BC2445" s="223"/>
      <c r="BD2445" s="223"/>
      <c r="BE2445" s="223"/>
      <c r="BF2445" s="151"/>
      <c r="BG2445" s="151"/>
      <c r="BH2445" s="151"/>
      <c r="BI2445" s="151"/>
      <c r="BJ2445" s="151"/>
      <c r="BK2445" s="151"/>
      <c r="BL2445" s="151"/>
      <c r="BM2445" s="151"/>
      <c r="BN2445" s="208"/>
      <c r="BO2445" s="92"/>
      <c r="BP2445" s="92"/>
      <c r="BQ2445" s="92"/>
      <c r="BR2445" s="92"/>
      <c r="BS2445" s="92"/>
      <c r="BT2445" s="92"/>
      <c r="BU2445" s="208"/>
      <c r="BV2445" s="315"/>
    </row>
    <row r="2446" spans="6:74"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315"/>
      <c r="AU2446" s="208"/>
      <c r="AV2446" s="92"/>
      <c r="AW2446" s="92"/>
      <c r="AX2446" s="315"/>
      <c r="AY2446" s="215"/>
      <c r="AZ2446" s="131"/>
      <c r="BA2446" s="131"/>
      <c r="BB2446" s="131"/>
      <c r="BC2446" s="223"/>
      <c r="BD2446" s="223"/>
      <c r="BE2446" s="223"/>
      <c r="BF2446" s="151"/>
      <c r="BG2446" s="151"/>
      <c r="BH2446" s="151"/>
      <c r="BI2446" s="151"/>
      <c r="BJ2446" s="151"/>
      <c r="BK2446" s="151"/>
      <c r="BL2446" s="151"/>
      <c r="BM2446" s="151"/>
      <c r="BN2446" s="208"/>
      <c r="BO2446" s="92"/>
      <c r="BP2446" s="92"/>
      <c r="BQ2446" s="92"/>
      <c r="BR2446" s="92"/>
      <c r="BS2446" s="92"/>
      <c r="BT2446" s="92"/>
      <c r="BU2446" s="208"/>
      <c r="BV2446" s="315"/>
    </row>
    <row r="2447" spans="6:74"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315"/>
      <c r="AU2447" s="208"/>
      <c r="AV2447" s="92"/>
      <c r="AW2447" s="92"/>
      <c r="AX2447" s="315"/>
      <c r="AY2447" s="215"/>
      <c r="AZ2447" s="131"/>
      <c r="BA2447" s="131"/>
      <c r="BB2447" s="131"/>
      <c r="BC2447" s="223"/>
      <c r="BD2447" s="223"/>
      <c r="BE2447" s="223"/>
      <c r="BF2447" s="151"/>
      <c r="BG2447" s="151"/>
      <c r="BH2447" s="151"/>
      <c r="BI2447" s="151"/>
      <c r="BJ2447" s="151"/>
      <c r="BK2447" s="151"/>
      <c r="BL2447" s="151"/>
      <c r="BM2447" s="151"/>
      <c r="BN2447" s="208"/>
      <c r="BO2447" s="92"/>
      <c r="BP2447" s="92"/>
      <c r="BQ2447" s="92"/>
      <c r="BR2447" s="92"/>
      <c r="BS2447" s="92"/>
      <c r="BT2447" s="92"/>
      <c r="BU2447" s="208"/>
      <c r="BV2447" s="315"/>
    </row>
    <row r="2448" spans="6:74"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315"/>
      <c r="AU2448" s="208"/>
      <c r="AV2448" s="92"/>
      <c r="AW2448" s="92"/>
      <c r="AX2448" s="315"/>
      <c r="AY2448" s="215"/>
      <c r="AZ2448" s="131"/>
      <c r="BA2448" s="131"/>
      <c r="BB2448" s="131"/>
      <c r="BC2448" s="223"/>
      <c r="BD2448" s="223"/>
      <c r="BE2448" s="223"/>
      <c r="BF2448" s="151"/>
      <c r="BG2448" s="151"/>
      <c r="BH2448" s="151"/>
      <c r="BI2448" s="151"/>
      <c r="BJ2448" s="151"/>
      <c r="BK2448" s="151"/>
      <c r="BL2448" s="151"/>
      <c r="BM2448" s="151"/>
      <c r="BN2448" s="208"/>
      <c r="BO2448" s="92"/>
      <c r="BP2448" s="92"/>
      <c r="BQ2448" s="92"/>
      <c r="BR2448" s="92"/>
      <c r="BS2448" s="92"/>
      <c r="BT2448" s="92"/>
      <c r="BU2448" s="208"/>
      <c r="BV2448" s="315"/>
    </row>
    <row r="2449" spans="6:74"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315"/>
      <c r="AU2449" s="208"/>
      <c r="AV2449" s="92"/>
      <c r="AW2449" s="92"/>
      <c r="AX2449" s="315"/>
      <c r="AY2449" s="215"/>
      <c r="AZ2449" s="131"/>
      <c r="BA2449" s="131"/>
      <c r="BB2449" s="131"/>
      <c r="BC2449" s="223"/>
      <c r="BD2449" s="223"/>
      <c r="BE2449" s="223"/>
      <c r="BF2449" s="151"/>
      <c r="BG2449" s="151"/>
      <c r="BH2449" s="151"/>
      <c r="BI2449" s="151"/>
      <c r="BJ2449" s="151"/>
      <c r="BK2449" s="151"/>
      <c r="BL2449" s="151"/>
      <c r="BM2449" s="151"/>
      <c r="BN2449" s="208"/>
      <c r="BO2449" s="92"/>
      <c r="BP2449" s="92"/>
      <c r="BQ2449" s="92"/>
      <c r="BR2449" s="92"/>
      <c r="BS2449" s="92"/>
      <c r="BT2449" s="92"/>
      <c r="BU2449" s="208"/>
      <c r="BV2449" s="315"/>
    </row>
    <row r="2450" spans="6:74"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315"/>
      <c r="AU2450" s="208"/>
      <c r="AV2450" s="92"/>
      <c r="AW2450" s="92"/>
      <c r="AX2450" s="315"/>
      <c r="AY2450" s="215"/>
      <c r="AZ2450" s="131"/>
      <c r="BA2450" s="131"/>
      <c r="BB2450" s="131"/>
      <c r="BC2450" s="223"/>
      <c r="BD2450" s="223"/>
      <c r="BE2450" s="223"/>
      <c r="BF2450" s="151"/>
      <c r="BG2450" s="151"/>
      <c r="BH2450" s="151"/>
      <c r="BI2450" s="151"/>
      <c r="BJ2450" s="151"/>
      <c r="BK2450" s="151"/>
      <c r="BL2450" s="151"/>
      <c r="BM2450" s="151"/>
      <c r="BN2450" s="208"/>
      <c r="BO2450" s="92"/>
      <c r="BP2450" s="92"/>
      <c r="BQ2450" s="92"/>
      <c r="BR2450" s="92"/>
      <c r="BS2450" s="92"/>
      <c r="BT2450" s="92"/>
      <c r="BU2450" s="208"/>
      <c r="BV2450" s="315"/>
    </row>
    <row r="2451" spans="6:74"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315"/>
      <c r="AU2451" s="208"/>
      <c r="AV2451" s="92"/>
      <c r="AW2451" s="92"/>
      <c r="AX2451" s="315"/>
      <c r="AY2451" s="215"/>
      <c r="AZ2451" s="131"/>
      <c r="BA2451" s="131"/>
      <c r="BB2451" s="131"/>
      <c r="BC2451" s="223"/>
      <c r="BD2451" s="223"/>
      <c r="BE2451" s="223"/>
      <c r="BF2451" s="151"/>
      <c r="BG2451" s="151"/>
      <c r="BH2451" s="151"/>
      <c r="BI2451" s="151"/>
      <c r="BJ2451" s="151"/>
      <c r="BK2451" s="151"/>
      <c r="BL2451" s="151"/>
      <c r="BM2451" s="151"/>
      <c r="BN2451" s="208"/>
      <c r="BO2451" s="92"/>
      <c r="BP2451" s="92"/>
      <c r="BQ2451" s="92"/>
      <c r="BR2451" s="92"/>
      <c r="BS2451" s="92"/>
      <c r="BT2451" s="92"/>
      <c r="BU2451" s="208"/>
      <c r="BV2451" s="315"/>
    </row>
    <row r="2452" spans="6:74"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315"/>
      <c r="AU2452" s="208"/>
      <c r="AV2452" s="92"/>
      <c r="AW2452" s="92"/>
      <c r="AX2452" s="315"/>
      <c r="AY2452" s="215"/>
      <c r="AZ2452" s="131"/>
      <c r="BA2452" s="131"/>
      <c r="BB2452" s="131"/>
      <c r="BC2452" s="223"/>
      <c r="BD2452" s="223"/>
      <c r="BE2452" s="223"/>
      <c r="BF2452" s="151"/>
      <c r="BG2452" s="151"/>
      <c r="BH2452" s="151"/>
      <c r="BI2452" s="151"/>
      <c r="BJ2452" s="151"/>
      <c r="BK2452" s="151"/>
      <c r="BL2452" s="151"/>
      <c r="BM2452" s="151"/>
      <c r="BN2452" s="208"/>
      <c r="BO2452" s="92"/>
      <c r="BP2452" s="92"/>
      <c r="BQ2452" s="92"/>
      <c r="BR2452" s="92"/>
      <c r="BS2452" s="92"/>
      <c r="BT2452" s="92"/>
      <c r="BU2452" s="208"/>
      <c r="BV2452" s="315"/>
    </row>
    <row r="2453" spans="6:74"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315"/>
      <c r="AU2453" s="208"/>
      <c r="AV2453" s="92"/>
      <c r="AW2453" s="92"/>
      <c r="AX2453" s="315"/>
      <c r="AY2453" s="215"/>
      <c r="AZ2453" s="131"/>
      <c r="BA2453" s="131"/>
      <c r="BB2453" s="131"/>
      <c r="BC2453" s="223"/>
      <c r="BD2453" s="223"/>
      <c r="BE2453" s="223"/>
      <c r="BF2453" s="151"/>
      <c r="BG2453" s="151"/>
      <c r="BH2453" s="151"/>
      <c r="BI2453" s="151"/>
      <c r="BJ2453" s="151"/>
      <c r="BK2453" s="151"/>
      <c r="BL2453" s="151"/>
      <c r="BM2453" s="151"/>
      <c r="BN2453" s="208"/>
      <c r="BO2453" s="92"/>
      <c r="BP2453" s="92"/>
      <c r="BQ2453" s="92"/>
      <c r="BR2453" s="92"/>
      <c r="BS2453" s="92"/>
      <c r="BT2453" s="92"/>
      <c r="BU2453" s="208"/>
      <c r="BV2453" s="315"/>
    </row>
    <row r="2454" spans="6:74"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315"/>
      <c r="AU2454" s="208"/>
      <c r="AV2454" s="92"/>
      <c r="AW2454" s="92"/>
      <c r="AX2454" s="315"/>
      <c r="AY2454" s="215"/>
      <c r="AZ2454" s="131"/>
      <c r="BA2454" s="131"/>
      <c r="BB2454" s="131"/>
      <c r="BC2454" s="223"/>
      <c r="BD2454" s="223"/>
      <c r="BE2454" s="223"/>
      <c r="BF2454" s="151"/>
      <c r="BG2454" s="151"/>
      <c r="BH2454" s="151"/>
      <c r="BI2454" s="151"/>
      <c r="BJ2454" s="151"/>
      <c r="BK2454" s="151"/>
      <c r="BL2454" s="151"/>
      <c r="BM2454" s="151"/>
      <c r="BN2454" s="208"/>
      <c r="BO2454" s="92"/>
      <c r="BP2454" s="92"/>
      <c r="BQ2454" s="92"/>
      <c r="BR2454" s="92"/>
      <c r="BS2454" s="92"/>
      <c r="BT2454" s="92"/>
      <c r="BU2454" s="208"/>
      <c r="BV2454" s="315"/>
    </row>
    <row r="2455" spans="6:74"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315"/>
      <c r="AU2455" s="208"/>
      <c r="AV2455" s="92"/>
      <c r="AW2455" s="92"/>
      <c r="AX2455" s="315"/>
      <c r="AY2455" s="215"/>
      <c r="AZ2455" s="131"/>
      <c r="BA2455" s="131"/>
      <c r="BB2455" s="131"/>
      <c r="BC2455" s="223"/>
      <c r="BD2455" s="223"/>
      <c r="BE2455" s="223"/>
      <c r="BF2455" s="151"/>
      <c r="BG2455" s="151"/>
      <c r="BH2455" s="151"/>
      <c r="BI2455" s="151"/>
      <c r="BJ2455" s="151"/>
      <c r="BK2455" s="151"/>
      <c r="BL2455" s="151"/>
      <c r="BM2455" s="151"/>
      <c r="BN2455" s="208"/>
      <c r="BO2455" s="92"/>
      <c r="BP2455" s="92"/>
      <c r="BQ2455" s="92"/>
      <c r="BR2455" s="92"/>
      <c r="BS2455" s="92"/>
      <c r="BT2455" s="92"/>
      <c r="BU2455" s="208"/>
      <c r="BV2455" s="315"/>
    </row>
    <row r="2456" spans="6:74"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315"/>
      <c r="AU2456" s="208"/>
      <c r="AV2456" s="92"/>
      <c r="AW2456" s="92"/>
      <c r="AX2456" s="315"/>
      <c r="AY2456" s="215"/>
      <c r="AZ2456" s="131"/>
      <c r="BA2456" s="131"/>
      <c r="BB2456" s="131"/>
      <c r="BC2456" s="223"/>
      <c r="BD2456" s="223"/>
      <c r="BE2456" s="223"/>
      <c r="BF2456" s="151"/>
      <c r="BG2456" s="151"/>
      <c r="BH2456" s="151"/>
      <c r="BI2456" s="151"/>
      <c r="BJ2456" s="151"/>
      <c r="BK2456" s="151"/>
      <c r="BL2456" s="151"/>
      <c r="BM2456" s="151"/>
      <c r="BN2456" s="208"/>
      <c r="BO2456" s="92"/>
      <c r="BP2456" s="92"/>
      <c r="BQ2456" s="92"/>
      <c r="BR2456" s="92"/>
      <c r="BS2456" s="92"/>
      <c r="BT2456" s="92"/>
      <c r="BU2456" s="208"/>
      <c r="BV2456" s="315"/>
    </row>
    <row r="2457" spans="6:74"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315"/>
      <c r="AU2457" s="208"/>
      <c r="AV2457" s="92"/>
      <c r="AW2457" s="92"/>
      <c r="AX2457" s="315"/>
      <c r="AY2457" s="215"/>
      <c r="AZ2457" s="131"/>
      <c r="BA2457" s="131"/>
      <c r="BB2457" s="131"/>
      <c r="BC2457" s="223"/>
      <c r="BD2457" s="223"/>
      <c r="BE2457" s="223"/>
      <c r="BF2457" s="151"/>
      <c r="BG2457" s="151"/>
      <c r="BH2457" s="151"/>
      <c r="BI2457" s="151"/>
      <c r="BJ2457" s="151"/>
      <c r="BK2457" s="151"/>
      <c r="BL2457" s="151"/>
      <c r="BM2457" s="151"/>
      <c r="BN2457" s="208"/>
      <c r="BO2457" s="92"/>
      <c r="BP2457" s="92"/>
      <c r="BQ2457" s="92"/>
      <c r="BR2457" s="92"/>
      <c r="BS2457" s="92"/>
      <c r="BT2457" s="92"/>
      <c r="BU2457" s="208"/>
      <c r="BV2457" s="315"/>
    </row>
    <row r="2458" spans="6:74"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315"/>
      <c r="AU2458" s="208"/>
      <c r="AV2458" s="92"/>
      <c r="AW2458" s="92"/>
      <c r="AX2458" s="315"/>
      <c r="AY2458" s="215"/>
      <c r="AZ2458" s="131"/>
      <c r="BA2458" s="131"/>
      <c r="BB2458" s="131"/>
      <c r="BC2458" s="223"/>
      <c r="BD2458" s="223"/>
      <c r="BE2458" s="223"/>
      <c r="BF2458" s="151"/>
      <c r="BG2458" s="151"/>
      <c r="BH2458" s="151"/>
      <c r="BI2458" s="151"/>
      <c r="BJ2458" s="151"/>
      <c r="BK2458" s="151"/>
      <c r="BL2458" s="151"/>
      <c r="BM2458" s="151"/>
      <c r="BN2458" s="208"/>
      <c r="BO2458" s="92"/>
      <c r="BP2458" s="92"/>
      <c r="BQ2458" s="92"/>
      <c r="BR2458" s="92"/>
      <c r="BS2458" s="92"/>
      <c r="BT2458" s="92"/>
      <c r="BU2458" s="208"/>
      <c r="BV2458" s="315"/>
    </row>
    <row r="2459" spans="6:74"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315"/>
      <c r="AU2459" s="208"/>
      <c r="AV2459" s="92"/>
      <c r="AW2459" s="92"/>
      <c r="AX2459" s="315"/>
      <c r="AY2459" s="215"/>
      <c r="AZ2459" s="131"/>
      <c r="BA2459" s="131"/>
      <c r="BB2459" s="131"/>
      <c r="BC2459" s="223"/>
      <c r="BD2459" s="223"/>
      <c r="BE2459" s="223"/>
      <c r="BF2459" s="151"/>
      <c r="BG2459" s="151"/>
      <c r="BH2459" s="151"/>
      <c r="BI2459" s="151"/>
      <c r="BJ2459" s="151"/>
      <c r="BK2459" s="151"/>
      <c r="BL2459" s="151"/>
      <c r="BM2459" s="151"/>
      <c r="BN2459" s="208"/>
      <c r="BO2459" s="92"/>
      <c r="BP2459" s="92"/>
      <c r="BQ2459" s="92"/>
      <c r="BR2459" s="92"/>
      <c r="BS2459" s="92"/>
      <c r="BT2459" s="92"/>
      <c r="BU2459" s="208"/>
      <c r="BV2459" s="315"/>
    </row>
    <row r="2460" spans="6:74"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315"/>
      <c r="AU2460" s="208"/>
      <c r="AV2460" s="92"/>
      <c r="AW2460" s="92"/>
      <c r="AX2460" s="315"/>
      <c r="AY2460" s="215"/>
      <c r="AZ2460" s="131"/>
      <c r="BA2460" s="131"/>
      <c r="BB2460" s="131"/>
      <c r="BC2460" s="223"/>
      <c r="BD2460" s="223"/>
      <c r="BE2460" s="223"/>
      <c r="BF2460" s="151"/>
      <c r="BG2460" s="151"/>
      <c r="BH2460" s="151"/>
      <c r="BI2460" s="151"/>
      <c r="BJ2460" s="151"/>
      <c r="BK2460" s="151"/>
      <c r="BL2460" s="151"/>
      <c r="BM2460" s="151"/>
      <c r="BN2460" s="208"/>
      <c r="BO2460" s="92"/>
      <c r="BP2460" s="92"/>
      <c r="BQ2460" s="92"/>
      <c r="BR2460" s="92"/>
      <c r="BS2460" s="92"/>
      <c r="BT2460" s="92"/>
      <c r="BU2460" s="208"/>
      <c r="BV2460" s="315"/>
    </row>
    <row r="2461" spans="6:74"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315"/>
      <c r="AU2461" s="208"/>
      <c r="AV2461" s="92"/>
      <c r="AW2461" s="92"/>
      <c r="AX2461" s="315"/>
      <c r="AY2461" s="215"/>
      <c r="AZ2461" s="131"/>
      <c r="BA2461" s="131"/>
      <c r="BB2461" s="131"/>
      <c r="BC2461" s="223"/>
      <c r="BD2461" s="223"/>
      <c r="BE2461" s="223"/>
      <c r="BF2461" s="151"/>
      <c r="BG2461" s="151"/>
      <c r="BH2461" s="151"/>
      <c r="BI2461" s="151"/>
      <c r="BJ2461" s="151"/>
      <c r="BK2461" s="151"/>
      <c r="BL2461" s="151"/>
      <c r="BM2461" s="151"/>
      <c r="BN2461" s="208"/>
      <c r="BO2461" s="92"/>
      <c r="BP2461" s="92"/>
      <c r="BQ2461" s="92"/>
      <c r="BR2461" s="92"/>
      <c r="BS2461" s="92"/>
      <c r="BT2461" s="92"/>
      <c r="BU2461" s="208"/>
      <c r="BV2461" s="315"/>
    </row>
    <row r="2462" spans="6:74"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315"/>
      <c r="AU2462" s="208"/>
      <c r="AV2462" s="92"/>
      <c r="AW2462" s="92"/>
      <c r="AX2462" s="315"/>
      <c r="AY2462" s="215"/>
      <c r="AZ2462" s="131"/>
      <c r="BA2462" s="131"/>
      <c r="BB2462" s="131"/>
      <c r="BC2462" s="223"/>
      <c r="BD2462" s="223"/>
      <c r="BE2462" s="223"/>
      <c r="BF2462" s="151"/>
      <c r="BG2462" s="151"/>
      <c r="BH2462" s="151"/>
      <c r="BI2462" s="151"/>
      <c r="BJ2462" s="151"/>
      <c r="BK2462" s="151"/>
      <c r="BL2462" s="151"/>
      <c r="BM2462" s="151"/>
      <c r="BN2462" s="208"/>
      <c r="BO2462" s="92"/>
      <c r="BP2462" s="92"/>
      <c r="BQ2462" s="92"/>
      <c r="BR2462" s="92"/>
      <c r="BS2462" s="92"/>
      <c r="BT2462" s="92"/>
      <c r="BU2462" s="208"/>
      <c r="BV2462" s="315"/>
    </row>
    <row r="2463" spans="6:74"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315"/>
      <c r="AU2463" s="208"/>
      <c r="AV2463" s="92"/>
      <c r="AW2463" s="92"/>
      <c r="AX2463" s="315"/>
      <c r="AY2463" s="215"/>
      <c r="AZ2463" s="131"/>
      <c r="BA2463" s="131"/>
      <c r="BB2463" s="131"/>
      <c r="BC2463" s="223"/>
      <c r="BD2463" s="223"/>
      <c r="BE2463" s="223"/>
      <c r="BF2463" s="151"/>
      <c r="BG2463" s="151"/>
      <c r="BH2463" s="151"/>
      <c r="BI2463" s="151"/>
      <c r="BJ2463" s="151"/>
      <c r="BK2463" s="151"/>
      <c r="BL2463" s="151"/>
      <c r="BM2463" s="151"/>
      <c r="BN2463" s="208"/>
      <c r="BO2463" s="92"/>
      <c r="BP2463" s="92"/>
      <c r="BQ2463" s="92"/>
      <c r="BR2463" s="92"/>
      <c r="BS2463" s="92"/>
      <c r="BT2463" s="92"/>
      <c r="BU2463" s="208"/>
      <c r="BV2463" s="315"/>
    </row>
    <row r="2464" spans="6:74"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315"/>
      <c r="AU2464" s="208"/>
      <c r="AV2464" s="92"/>
      <c r="AW2464" s="92"/>
      <c r="AX2464" s="315"/>
      <c r="AY2464" s="215"/>
      <c r="AZ2464" s="131"/>
      <c r="BA2464" s="131"/>
      <c r="BB2464" s="131"/>
      <c r="BC2464" s="223"/>
      <c r="BD2464" s="223"/>
      <c r="BE2464" s="223"/>
      <c r="BF2464" s="151"/>
      <c r="BG2464" s="151"/>
      <c r="BH2464" s="151"/>
      <c r="BI2464" s="151"/>
      <c r="BJ2464" s="151"/>
      <c r="BK2464" s="151"/>
      <c r="BL2464" s="151"/>
      <c r="BM2464" s="151"/>
      <c r="BN2464" s="208"/>
      <c r="BO2464" s="92"/>
      <c r="BP2464" s="92"/>
      <c r="BQ2464" s="92"/>
      <c r="BR2464" s="92"/>
      <c r="BS2464" s="92"/>
      <c r="BT2464" s="92"/>
      <c r="BU2464" s="208"/>
      <c r="BV2464" s="315"/>
    </row>
    <row r="2465" spans="6:74"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315"/>
      <c r="AU2465" s="208"/>
      <c r="AV2465" s="92"/>
      <c r="AW2465" s="92"/>
      <c r="AX2465" s="315"/>
      <c r="AY2465" s="215"/>
      <c r="AZ2465" s="131"/>
      <c r="BA2465" s="131"/>
      <c r="BB2465" s="131"/>
      <c r="BC2465" s="223"/>
      <c r="BD2465" s="223"/>
      <c r="BE2465" s="223"/>
      <c r="BF2465" s="151"/>
      <c r="BG2465" s="151"/>
      <c r="BH2465" s="151"/>
      <c r="BI2465" s="151"/>
      <c r="BJ2465" s="151"/>
      <c r="BK2465" s="151"/>
      <c r="BL2465" s="151"/>
      <c r="BM2465" s="151"/>
      <c r="BN2465" s="208"/>
      <c r="BO2465" s="92"/>
      <c r="BP2465" s="92"/>
      <c r="BQ2465" s="92"/>
      <c r="BR2465" s="92"/>
      <c r="BS2465" s="92"/>
      <c r="BT2465" s="92"/>
      <c r="BU2465" s="208"/>
      <c r="BV2465" s="315"/>
    </row>
    <row r="2466" spans="6:74"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315"/>
      <c r="AU2466" s="208"/>
      <c r="AV2466" s="92"/>
      <c r="AW2466" s="92"/>
      <c r="AX2466" s="315"/>
      <c r="AY2466" s="215"/>
      <c r="AZ2466" s="131"/>
      <c r="BA2466" s="131"/>
      <c r="BB2466" s="131"/>
      <c r="BC2466" s="223"/>
      <c r="BD2466" s="223"/>
      <c r="BE2466" s="223"/>
      <c r="BF2466" s="151"/>
      <c r="BG2466" s="151"/>
      <c r="BH2466" s="151"/>
      <c r="BI2466" s="151"/>
      <c r="BJ2466" s="151"/>
      <c r="BK2466" s="151"/>
      <c r="BL2466" s="151"/>
      <c r="BM2466" s="151"/>
      <c r="BN2466" s="208"/>
      <c r="BO2466" s="92"/>
      <c r="BP2466" s="92"/>
      <c r="BQ2466" s="92"/>
      <c r="BR2466" s="92"/>
      <c r="BS2466" s="92"/>
      <c r="BT2466" s="92"/>
      <c r="BU2466" s="208"/>
      <c r="BV2466" s="315"/>
    </row>
    <row r="2467" spans="6:74"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315"/>
      <c r="AU2467" s="208"/>
      <c r="AV2467" s="92"/>
      <c r="AW2467" s="92"/>
      <c r="AX2467" s="315"/>
      <c r="AY2467" s="215"/>
      <c r="AZ2467" s="131"/>
      <c r="BA2467" s="131"/>
      <c r="BB2467" s="131"/>
      <c r="BC2467" s="223"/>
      <c r="BD2467" s="223"/>
      <c r="BE2467" s="223"/>
      <c r="BF2467" s="151"/>
      <c r="BG2467" s="151"/>
      <c r="BH2467" s="151"/>
      <c r="BI2467" s="151"/>
      <c r="BJ2467" s="151"/>
      <c r="BK2467" s="151"/>
      <c r="BL2467" s="151"/>
      <c r="BM2467" s="151"/>
      <c r="BN2467" s="208"/>
      <c r="BO2467" s="92"/>
      <c r="BP2467" s="92"/>
      <c r="BQ2467" s="92"/>
      <c r="BR2467" s="92"/>
      <c r="BS2467" s="92"/>
      <c r="BT2467" s="92"/>
      <c r="BU2467" s="208"/>
      <c r="BV2467" s="315"/>
    </row>
    <row r="2468" spans="6:74"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315"/>
      <c r="AU2468" s="208"/>
      <c r="AV2468" s="92"/>
      <c r="AW2468" s="92"/>
      <c r="AX2468" s="315"/>
      <c r="AY2468" s="215"/>
      <c r="AZ2468" s="131"/>
      <c r="BA2468" s="131"/>
      <c r="BB2468" s="131"/>
      <c r="BC2468" s="223"/>
      <c r="BD2468" s="223"/>
      <c r="BE2468" s="223"/>
      <c r="BF2468" s="151"/>
      <c r="BG2468" s="151"/>
      <c r="BH2468" s="151"/>
      <c r="BI2468" s="151"/>
      <c r="BJ2468" s="151"/>
      <c r="BK2468" s="151"/>
      <c r="BL2468" s="151"/>
      <c r="BM2468" s="151"/>
      <c r="BN2468" s="208"/>
      <c r="BO2468" s="92"/>
      <c r="BP2468" s="92"/>
      <c r="BQ2468" s="92"/>
      <c r="BR2468" s="92"/>
      <c r="BS2468" s="92"/>
      <c r="BT2468" s="92"/>
      <c r="BU2468" s="208"/>
      <c r="BV2468" s="315"/>
    </row>
    <row r="2469" spans="6:74"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315"/>
      <c r="AU2469" s="208"/>
      <c r="AV2469" s="92"/>
      <c r="AW2469" s="92"/>
      <c r="AX2469" s="315"/>
      <c r="AY2469" s="215"/>
      <c r="AZ2469" s="131"/>
      <c r="BA2469" s="131"/>
      <c r="BB2469" s="131"/>
      <c r="BC2469" s="223"/>
      <c r="BD2469" s="223"/>
      <c r="BE2469" s="223"/>
      <c r="BF2469" s="151"/>
      <c r="BG2469" s="151"/>
      <c r="BH2469" s="151"/>
      <c r="BI2469" s="151"/>
      <c r="BJ2469" s="151"/>
      <c r="BK2469" s="151"/>
      <c r="BL2469" s="151"/>
      <c r="BM2469" s="151"/>
      <c r="BN2469" s="208"/>
      <c r="BO2469" s="92"/>
      <c r="BP2469" s="92"/>
      <c r="BQ2469" s="92"/>
      <c r="BR2469" s="92"/>
      <c r="BS2469" s="92"/>
      <c r="BT2469" s="92"/>
      <c r="BU2469" s="208"/>
      <c r="BV2469" s="315"/>
    </row>
    <row r="2470" spans="6:74"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315"/>
      <c r="AU2470" s="208"/>
      <c r="AV2470" s="92"/>
      <c r="AW2470" s="92"/>
      <c r="AX2470" s="315"/>
      <c r="AY2470" s="215"/>
      <c r="AZ2470" s="131"/>
      <c r="BA2470" s="131"/>
      <c r="BB2470" s="131"/>
      <c r="BC2470" s="223"/>
      <c r="BD2470" s="223"/>
      <c r="BE2470" s="223"/>
      <c r="BF2470" s="151"/>
      <c r="BG2470" s="151"/>
      <c r="BH2470" s="151"/>
      <c r="BI2470" s="151"/>
      <c r="BJ2470" s="151"/>
      <c r="BK2470" s="151"/>
      <c r="BL2470" s="151"/>
      <c r="BM2470" s="151"/>
      <c r="BN2470" s="208"/>
      <c r="BO2470" s="92"/>
      <c r="BP2470" s="92"/>
      <c r="BQ2470" s="92"/>
      <c r="BR2470" s="92"/>
      <c r="BS2470" s="92"/>
      <c r="BT2470" s="92"/>
      <c r="BU2470" s="208"/>
      <c r="BV2470" s="315"/>
    </row>
    <row r="2471" spans="6:74"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315"/>
      <c r="AU2471" s="208"/>
      <c r="AV2471" s="92"/>
      <c r="AW2471" s="92"/>
      <c r="AX2471" s="315"/>
      <c r="AY2471" s="215"/>
      <c r="AZ2471" s="131"/>
      <c r="BA2471" s="131"/>
      <c r="BB2471" s="131"/>
      <c r="BC2471" s="223"/>
      <c r="BD2471" s="223"/>
      <c r="BE2471" s="223"/>
      <c r="BF2471" s="151"/>
      <c r="BG2471" s="151"/>
      <c r="BH2471" s="151"/>
      <c r="BI2471" s="151"/>
      <c r="BJ2471" s="151"/>
      <c r="BK2471" s="151"/>
      <c r="BL2471" s="151"/>
      <c r="BM2471" s="151"/>
      <c r="BN2471" s="208"/>
      <c r="BO2471" s="92"/>
      <c r="BP2471" s="92"/>
      <c r="BQ2471" s="92"/>
      <c r="BR2471" s="92"/>
      <c r="BS2471" s="92"/>
      <c r="BT2471" s="92"/>
      <c r="BU2471" s="208"/>
      <c r="BV2471" s="315"/>
    </row>
    <row r="2472" spans="6:74"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315"/>
      <c r="AU2472" s="208"/>
      <c r="AV2472" s="92"/>
      <c r="AW2472" s="92"/>
      <c r="AX2472" s="315"/>
      <c r="AY2472" s="215"/>
      <c r="AZ2472" s="131"/>
      <c r="BA2472" s="131"/>
      <c r="BB2472" s="131"/>
      <c r="BC2472" s="223"/>
      <c r="BD2472" s="223"/>
      <c r="BE2472" s="223"/>
      <c r="BF2472" s="151"/>
      <c r="BG2472" s="151"/>
      <c r="BH2472" s="151"/>
      <c r="BI2472" s="151"/>
      <c r="BJ2472" s="151"/>
      <c r="BK2472" s="151"/>
      <c r="BL2472" s="151"/>
      <c r="BM2472" s="151"/>
      <c r="BN2472" s="208"/>
      <c r="BO2472" s="92"/>
      <c r="BP2472" s="92"/>
      <c r="BQ2472" s="92"/>
      <c r="BR2472" s="92"/>
      <c r="BS2472" s="92"/>
      <c r="BT2472" s="92"/>
      <c r="BU2472" s="208"/>
      <c r="BV2472" s="315"/>
    </row>
    <row r="2473" spans="6:74"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315"/>
      <c r="AU2473" s="208"/>
      <c r="AV2473" s="92"/>
      <c r="AW2473" s="92"/>
      <c r="AX2473" s="315"/>
      <c r="AY2473" s="215"/>
      <c r="AZ2473" s="131"/>
      <c r="BA2473" s="131"/>
      <c r="BB2473" s="131"/>
      <c r="BC2473" s="223"/>
      <c r="BD2473" s="223"/>
      <c r="BE2473" s="223"/>
      <c r="BF2473" s="151"/>
      <c r="BG2473" s="151"/>
      <c r="BH2473" s="151"/>
      <c r="BI2473" s="151"/>
      <c r="BJ2473" s="151"/>
      <c r="BK2473" s="151"/>
      <c r="BL2473" s="151"/>
      <c r="BM2473" s="151"/>
      <c r="BN2473" s="208"/>
      <c r="BO2473" s="92"/>
      <c r="BP2473" s="92"/>
      <c r="BQ2473" s="92"/>
      <c r="BR2473" s="92"/>
      <c r="BS2473" s="92"/>
      <c r="BT2473" s="92"/>
      <c r="BU2473" s="208"/>
      <c r="BV2473" s="315"/>
    </row>
    <row r="2474" spans="6:74"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315"/>
      <c r="AU2474" s="208"/>
      <c r="AV2474" s="92"/>
      <c r="AW2474" s="92"/>
      <c r="AX2474" s="315"/>
      <c r="AY2474" s="215"/>
      <c r="AZ2474" s="131"/>
      <c r="BA2474" s="131"/>
      <c r="BB2474" s="131"/>
      <c r="BC2474" s="223"/>
      <c r="BD2474" s="223"/>
      <c r="BE2474" s="223"/>
      <c r="BF2474" s="151"/>
      <c r="BG2474" s="151"/>
      <c r="BH2474" s="151"/>
      <c r="BI2474" s="151"/>
      <c r="BJ2474" s="151"/>
      <c r="BK2474" s="151"/>
      <c r="BL2474" s="151"/>
      <c r="BM2474" s="151"/>
      <c r="BN2474" s="208"/>
      <c r="BO2474" s="92"/>
      <c r="BP2474" s="92"/>
      <c r="BQ2474" s="92"/>
      <c r="BR2474" s="92"/>
      <c r="BS2474" s="92"/>
      <c r="BT2474" s="92"/>
      <c r="BU2474" s="208"/>
      <c r="BV2474" s="315"/>
    </row>
    <row r="2475" spans="6:74"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315"/>
      <c r="AU2475" s="208"/>
      <c r="AV2475" s="92"/>
      <c r="AW2475" s="92"/>
      <c r="AX2475" s="315"/>
      <c r="AY2475" s="215"/>
      <c r="AZ2475" s="131"/>
      <c r="BA2475" s="131"/>
      <c r="BB2475" s="131"/>
      <c r="BC2475" s="223"/>
      <c r="BD2475" s="223"/>
      <c r="BE2475" s="223"/>
      <c r="BF2475" s="151"/>
      <c r="BG2475" s="151"/>
      <c r="BH2475" s="151"/>
      <c r="BI2475" s="151"/>
      <c r="BJ2475" s="151"/>
      <c r="BK2475" s="151"/>
      <c r="BL2475" s="151"/>
      <c r="BM2475" s="151"/>
      <c r="BN2475" s="208"/>
      <c r="BO2475" s="92"/>
      <c r="BP2475" s="92"/>
      <c r="BQ2475" s="92"/>
      <c r="BR2475" s="92"/>
      <c r="BS2475" s="92"/>
      <c r="BT2475" s="92"/>
      <c r="BU2475" s="208"/>
      <c r="BV2475" s="315"/>
    </row>
    <row r="2476" spans="6:74"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315"/>
      <c r="AU2476" s="208"/>
      <c r="AV2476" s="92"/>
      <c r="AW2476" s="92"/>
      <c r="AX2476" s="315"/>
      <c r="AY2476" s="215"/>
      <c r="AZ2476" s="131"/>
      <c r="BA2476" s="131"/>
      <c r="BB2476" s="131"/>
      <c r="BC2476" s="223"/>
      <c r="BD2476" s="223"/>
      <c r="BE2476" s="223"/>
      <c r="BF2476" s="151"/>
      <c r="BG2476" s="151"/>
      <c r="BH2476" s="151"/>
      <c r="BI2476" s="151"/>
      <c r="BJ2476" s="151"/>
      <c r="BK2476" s="151"/>
      <c r="BL2476" s="151"/>
      <c r="BM2476" s="151"/>
      <c r="BN2476" s="208"/>
      <c r="BO2476" s="92"/>
      <c r="BP2476" s="92"/>
      <c r="BQ2476" s="92"/>
      <c r="BR2476" s="92"/>
      <c r="BS2476" s="92"/>
      <c r="BT2476" s="92"/>
      <c r="BU2476" s="208"/>
      <c r="BV2476" s="315"/>
    </row>
    <row r="2477" spans="6:74"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315"/>
      <c r="AU2477" s="208"/>
      <c r="AV2477" s="92"/>
      <c r="AW2477" s="92"/>
      <c r="AX2477" s="315"/>
      <c r="AY2477" s="215"/>
      <c r="AZ2477" s="131"/>
      <c r="BA2477" s="131"/>
      <c r="BB2477" s="131"/>
      <c r="BC2477" s="223"/>
      <c r="BD2477" s="223"/>
      <c r="BE2477" s="223"/>
      <c r="BF2477" s="151"/>
      <c r="BG2477" s="151"/>
      <c r="BH2477" s="151"/>
      <c r="BI2477" s="151"/>
      <c r="BJ2477" s="151"/>
      <c r="BK2477" s="151"/>
      <c r="BL2477" s="151"/>
      <c r="BM2477" s="151"/>
      <c r="BN2477" s="208"/>
      <c r="BO2477" s="92"/>
      <c r="BP2477" s="92"/>
      <c r="BQ2477" s="92"/>
      <c r="BR2477" s="92"/>
      <c r="BS2477" s="92"/>
      <c r="BT2477" s="92"/>
      <c r="BU2477" s="208"/>
      <c r="BV2477" s="315"/>
    </row>
    <row r="2478" spans="6:74"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315"/>
      <c r="AU2478" s="208"/>
      <c r="AV2478" s="92"/>
      <c r="AW2478" s="92"/>
      <c r="AX2478" s="315"/>
      <c r="AY2478" s="215"/>
      <c r="AZ2478" s="131"/>
      <c r="BA2478" s="131"/>
      <c r="BB2478" s="131"/>
      <c r="BC2478" s="223"/>
      <c r="BD2478" s="223"/>
      <c r="BE2478" s="223"/>
      <c r="BF2478" s="151"/>
      <c r="BG2478" s="151"/>
      <c r="BH2478" s="151"/>
      <c r="BI2478" s="151"/>
      <c r="BJ2478" s="151"/>
      <c r="BK2478" s="151"/>
      <c r="BL2478" s="151"/>
      <c r="BM2478" s="151"/>
      <c r="BN2478" s="208"/>
      <c r="BO2478" s="92"/>
      <c r="BP2478" s="92"/>
      <c r="BQ2478" s="92"/>
      <c r="BR2478" s="92"/>
      <c r="BS2478" s="92"/>
      <c r="BT2478" s="92"/>
      <c r="BU2478" s="208"/>
      <c r="BV2478" s="315"/>
    </row>
    <row r="2479" spans="6:74"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315"/>
      <c r="AU2479" s="208"/>
      <c r="AV2479" s="92"/>
      <c r="AW2479" s="92"/>
      <c r="AX2479" s="315"/>
      <c r="AY2479" s="215"/>
      <c r="AZ2479" s="131"/>
      <c r="BA2479" s="131"/>
      <c r="BB2479" s="131"/>
      <c r="BC2479" s="223"/>
      <c r="BD2479" s="223"/>
      <c r="BE2479" s="223"/>
      <c r="BF2479" s="151"/>
      <c r="BG2479" s="151"/>
      <c r="BH2479" s="151"/>
      <c r="BI2479" s="151"/>
      <c r="BJ2479" s="151"/>
      <c r="BK2479" s="151"/>
      <c r="BL2479" s="151"/>
      <c r="BM2479" s="151"/>
      <c r="BN2479" s="208"/>
      <c r="BO2479" s="92"/>
      <c r="BP2479" s="92"/>
      <c r="BQ2479" s="92"/>
      <c r="BR2479" s="92"/>
      <c r="BS2479" s="92"/>
      <c r="BT2479" s="92"/>
      <c r="BU2479" s="208"/>
      <c r="BV2479" s="315"/>
    </row>
    <row r="2480" spans="6:74"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315"/>
      <c r="AU2480" s="208"/>
      <c r="AV2480" s="92"/>
      <c r="AW2480" s="92"/>
      <c r="AX2480" s="315"/>
      <c r="AY2480" s="215"/>
      <c r="AZ2480" s="131"/>
      <c r="BA2480" s="131"/>
      <c r="BB2480" s="131"/>
      <c r="BC2480" s="223"/>
      <c r="BD2480" s="223"/>
      <c r="BE2480" s="223"/>
      <c r="BF2480" s="151"/>
      <c r="BG2480" s="151"/>
      <c r="BH2480" s="151"/>
      <c r="BI2480" s="151"/>
      <c r="BJ2480" s="151"/>
      <c r="BK2480" s="151"/>
      <c r="BL2480" s="151"/>
      <c r="BM2480" s="151"/>
      <c r="BN2480" s="208"/>
      <c r="BO2480" s="92"/>
      <c r="BP2480" s="92"/>
      <c r="BQ2480" s="92"/>
      <c r="BR2480" s="92"/>
      <c r="BS2480" s="92"/>
      <c r="BT2480" s="92"/>
      <c r="BU2480" s="208"/>
      <c r="BV2480" s="315"/>
    </row>
    <row r="2481" spans="6:74"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315"/>
      <c r="AU2481" s="208"/>
      <c r="AV2481" s="92"/>
      <c r="AW2481" s="92"/>
      <c r="AX2481" s="315"/>
      <c r="AY2481" s="215"/>
      <c r="AZ2481" s="131"/>
      <c r="BA2481" s="131"/>
      <c r="BB2481" s="131"/>
      <c r="BC2481" s="223"/>
      <c r="BD2481" s="223"/>
      <c r="BE2481" s="223"/>
      <c r="BF2481" s="151"/>
      <c r="BG2481" s="151"/>
      <c r="BH2481" s="151"/>
      <c r="BI2481" s="151"/>
      <c r="BJ2481" s="151"/>
      <c r="BK2481" s="151"/>
      <c r="BL2481" s="151"/>
      <c r="BM2481" s="151"/>
      <c r="BN2481" s="208"/>
      <c r="BO2481" s="92"/>
      <c r="BP2481" s="92"/>
      <c r="BQ2481" s="92"/>
      <c r="BR2481" s="92"/>
      <c r="BS2481" s="92"/>
      <c r="BT2481" s="92"/>
      <c r="BU2481" s="208"/>
      <c r="BV2481" s="315"/>
    </row>
    <row r="2482" spans="6:74"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315"/>
      <c r="AU2482" s="208"/>
      <c r="AV2482" s="92"/>
      <c r="AW2482" s="92"/>
      <c r="AX2482" s="315"/>
      <c r="AY2482" s="215"/>
      <c r="AZ2482" s="131"/>
      <c r="BA2482" s="131"/>
      <c r="BB2482" s="131"/>
      <c r="BC2482" s="223"/>
      <c r="BD2482" s="223"/>
      <c r="BE2482" s="223"/>
      <c r="BF2482" s="151"/>
      <c r="BG2482" s="151"/>
      <c r="BH2482" s="151"/>
      <c r="BI2482" s="151"/>
      <c r="BJ2482" s="151"/>
      <c r="BK2482" s="151"/>
      <c r="BL2482" s="151"/>
      <c r="BM2482" s="151"/>
      <c r="BN2482" s="208"/>
      <c r="BO2482" s="92"/>
      <c r="BP2482" s="92"/>
      <c r="BQ2482" s="92"/>
      <c r="BR2482" s="92"/>
      <c r="BS2482" s="92"/>
      <c r="BT2482" s="92"/>
      <c r="BU2482" s="208"/>
      <c r="BV2482" s="315"/>
    </row>
    <row r="2483" spans="6:74"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315"/>
      <c r="AU2483" s="208"/>
      <c r="AV2483" s="92"/>
      <c r="AW2483" s="92"/>
      <c r="AX2483" s="315"/>
      <c r="AY2483" s="215"/>
      <c r="AZ2483" s="131"/>
      <c r="BA2483" s="131"/>
      <c r="BB2483" s="131"/>
      <c r="BC2483" s="223"/>
      <c r="BD2483" s="223"/>
      <c r="BE2483" s="223"/>
      <c r="BF2483" s="151"/>
      <c r="BG2483" s="151"/>
      <c r="BH2483" s="151"/>
      <c r="BI2483" s="151"/>
      <c r="BJ2483" s="151"/>
      <c r="BK2483" s="151"/>
      <c r="BL2483" s="151"/>
      <c r="BM2483" s="151"/>
      <c r="BN2483" s="208"/>
      <c r="BO2483" s="92"/>
      <c r="BP2483" s="92"/>
      <c r="BQ2483" s="92"/>
      <c r="BR2483" s="92"/>
      <c r="BS2483" s="92"/>
      <c r="BT2483" s="92"/>
      <c r="BU2483" s="208"/>
      <c r="BV2483" s="315"/>
    </row>
    <row r="2484" spans="6:74"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315"/>
      <c r="AU2484" s="208"/>
      <c r="AV2484" s="92"/>
      <c r="AW2484" s="92"/>
      <c r="AX2484" s="315"/>
      <c r="AY2484" s="215"/>
      <c r="AZ2484" s="131"/>
      <c r="BA2484" s="131"/>
      <c r="BB2484" s="131"/>
      <c r="BC2484" s="223"/>
      <c r="BD2484" s="223"/>
      <c r="BE2484" s="223"/>
      <c r="BF2484" s="151"/>
      <c r="BG2484" s="151"/>
      <c r="BH2484" s="151"/>
      <c r="BI2484" s="151"/>
      <c r="BJ2484" s="151"/>
      <c r="BK2484" s="151"/>
      <c r="BL2484" s="151"/>
      <c r="BM2484" s="151"/>
      <c r="BN2484" s="208"/>
      <c r="BO2484" s="92"/>
      <c r="BP2484" s="92"/>
      <c r="BQ2484" s="92"/>
      <c r="BR2484" s="92"/>
      <c r="BS2484" s="92"/>
      <c r="BT2484" s="92"/>
      <c r="BU2484" s="208"/>
      <c r="BV2484" s="315"/>
    </row>
    <row r="2485" spans="6:74"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315"/>
      <c r="AU2485" s="208"/>
      <c r="AV2485" s="92"/>
      <c r="AW2485" s="92"/>
      <c r="AX2485" s="315"/>
      <c r="AY2485" s="215"/>
      <c r="AZ2485" s="131"/>
      <c r="BA2485" s="131"/>
      <c r="BB2485" s="131"/>
      <c r="BC2485" s="223"/>
      <c r="BD2485" s="223"/>
      <c r="BE2485" s="223"/>
      <c r="BF2485" s="151"/>
      <c r="BG2485" s="151"/>
      <c r="BH2485" s="151"/>
      <c r="BI2485" s="151"/>
      <c r="BJ2485" s="151"/>
      <c r="BK2485" s="151"/>
      <c r="BL2485" s="151"/>
      <c r="BM2485" s="151"/>
      <c r="BN2485" s="208"/>
      <c r="BO2485" s="92"/>
      <c r="BP2485" s="92"/>
      <c r="BQ2485" s="92"/>
      <c r="BR2485" s="92"/>
      <c r="BS2485" s="92"/>
      <c r="BT2485" s="92"/>
      <c r="BU2485" s="208"/>
      <c r="BV2485" s="315"/>
    </row>
    <row r="2486" spans="6:74"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315"/>
      <c r="AU2486" s="208"/>
      <c r="AV2486" s="92"/>
      <c r="AW2486" s="92"/>
      <c r="AX2486" s="315"/>
      <c r="AY2486" s="215"/>
      <c r="AZ2486" s="131"/>
      <c r="BA2486" s="131"/>
      <c r="BB2486" s="131"/>
      <c r="BC2486" s="223"/>
      <c r="BD2486" s="223"/>
      <c r="BE2486" s="223"/>
      <c r="BF2486" s="151"/>
      <c r="BG2486" s="151"/>
      <c r="BH2486" s="151"/>
      <c r="BI2486" s="151"/>
      <c r="BJ2486" s="151"/>
      <c r="BK2486" s="151"/>
      <c r="BL2486" s="151"/>
      <c r="BM2486" s="151"/>
      <c r="BN2486" s="208"/>
      <c r="BO2486" s="92"/>
      <c r="BP2486" s="92"/>
      <c r="BQ2486" s="92"/>
      <c r="BR2486" s="92"/>
      <c r="BS2486" s="92"/>
      <c r="BT2486" s="92"/>
      <c r="BU2486" s="208"/>
      <c r="BV2486" s="315"/>
    </row>
    <row r="2487" spans="6:74"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315"/>
      <c r="AU2487" s="208"/>
      <c r="AV2487" s="92"/>
      <c r="AW2487" s="92"/>
      <c r="AX2487" s="315"/>
      <c r="AY2487" s="215"/>
      <c r="AZ2487" s="131"/>
      <c r="BA2487" s="131"/>
      <c r="BB2487" s="131"/>
      <c r="BC2487" s="223"/>
      <c r="BD2487" s="223"/>
      <c r="BE2487" s="223"/>
      <c r="BF2487" s="151"/>
      <c r="BG2487" s="151"/>
      <c r="BH2487" s="151"/>
      <c r="BI2487" s="151"/>
      <c r="BJ2487" s="151"/>
      <c r="BK2487" s="151"/>
      <c r="BL2487" s="151"/>
      <c r="BM2487" s="151"/>
      <c r="BN2487" s="208"/>
      <c r="BO2487" s="92"/>
      <c r="BP2487" s="92"/>
      <c r="BQ2487" s="92"/>
      <c r="BR2487" s="92"/>
      <c r="BS2487" s="92"/>
      <c r="BT2487" s="92"/>
      <c r="BU2487" s="208"/>
      <c r="BV2487" s="315"/>
    </row>
    <row r="2488" spans="6:74"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315"/>
      <c r="AU2488" s="208"/>
      <c r="AV2488" s="92"/>
      <c r="AW2488" s="92"/>
      <c r="AX2488" s="315"/>
      <c r="AY2488" s="215"/>
      <c r="AZ2488" s="131"/>
      <c r="BA2488" s="131"/>
      <c r="BB2488" s="131"/>
      <c r="BC2488" s="223"/>
      <c r="BD2488" s="223"/>
      <c r="BE2488" s="223"/>
      <c r="BF2488" s="151"/>
      <c r="BG2488" s="151"/>
      <c r="BH2488" s="151"/>
      <c r="BI2488" s="151"/>
      <c r="BJ2488" s="151"/>
      <c r="BK2488" s="151"/>
      <c r="BL2488" s="151"/>
      <c r="BM2488" s="151"/>
      <c r="BN2488" s="208"/>
      <c r="BO2488" s="92"/>
      <c r="BP2488" s="92"/>
      <c r="BQ2488" s="92"/>
      <c r="BR2488" s="92"/>
      <c r="BS2488" s="92"/>
      <c r="BT2488" s="92"/>
      <c r="BU2488" s="208"/>
      <c r="BV2488" s="315"/>
    </row>
    <row r="2489" spans="6:74"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315"/>
      <c r="AU2489" s="208"/>
      <c r="AV2489" s="92"/>
      <c r="AW2489" s="92"/>
      <c r="AX2489" s="315"/>
      <c r="AY2489" s="215"/>
      <c r="AZ2489" s="131"/>
      <c r="BA2489" s="131"/>
      <c r="BB2489" s="131"/>
      <c r="BC2489" s="223"/>
      <c r="BD2489" s="223"/>
      <c r="BE2489" s="223"/>
      <c r="BF2489" s="151"/>
      <c r="BG2489" s="151"/>
      <c r="BH2489" s="151"/>
      <c r="BI2489" s="151"/>
      <c r="BJ2489" s="151"/>
      <c r="BK2489" s="151"/>
      <c r="BL2489" s="151"/>
      <c r="BM2489" s="151"/>
      <c r="BN2489" s="208"/>
      <c r="BO2489" s="92"/>
      <c r="BP2489" s="92"/>
      <c r="BQ2489" s="92"/>
      <c r="BR2489" s="92"/>
      <c r="BS2489" s="92"/>
      <c r="BT2489" s="92"/>
      <c r="BU2489" s="208"/>
      <c r="BV2489" s="315"/>
    </row>
    <row r="2490" spans="6:74"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315"/>
      <c r="AU2490" s="208"/>
      <c r="AV2490" s="92"/>
      <c r="AW2490" s="92"/>
      <c r="AX2490" s="315"/>
      <c r="AY2490" s="215"/>
      <c r="AZ2490" s="131"/>
      <c r="BA2490" s="131"/>
      <c r="BB2490" s="131"/>
      <c r="BC2490" s="223"/>
      <c r="BD2490" s="223"/>
      <c r="BE2490" s="223"/>
      <c r="BF2490" s="151"/>
      <c r="BG2490" s="151"/>
      <c r="BH2490" s="151"/>
      <c r="BI2490" s="151"/>
      <c r="BJ2490" s="151"/>
      <c r="BK2490" s="151"/>
      <c r="BL2490" s="151"/>
      <c r="BM2490" s="151"/>
      <c r="BN2490" s="208"/>
      <c r="BO2490" s="92"/>
      <c r="BP2490" s="92"/>
      <c r="BQ2490" s="92"/>
      <c r="BR2490" s="92"/>
      <c r="BS2490" s="92"/>
      <c r="BT2490" s="92"/>
      <c r="BU2490" s="208"/>
      <c r="BV2490" s="315"/>
    </row>
    <row r="2491" spans="6:74"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315"/>
      <c r="AU2491" s="208"/>
      <c r="AV2491" s="92"/>
      <c r="AW2491" s="92"/>
      <c r="AX2491" s="315"/>
      <c r="AY2491" s="215"/>
      <c r="AZ2491" s="131"/>
      <c r="BA2491" s="131"/>
      <c r="BB2491" s="131"/>
      <c r="BC2491" s="223"/>
      <c r="BD2491" s="223"/>
      <c r="BE2491" s="223"/>
      <c r="BF2491" s="151"/>
      <c r="BG2491" s="151"/>
      <c r="BH2491" s="151"/>
      <c r="BI2491" s="151"/>
      <c r="BJ2491" s="151"/>
      <c r="BK2491" s="151"/>
      <c r="BL2491" s="151"/>
      <c r="BM2491" s="151"/>
      <c r="BN2491" s="208"/>
      <c r="BO2491" s="92"/>
      <c r="BP2491" s="92"/>
      <c r="BQ2491" s="92"/>
      <c r="BR2491" s="92"/>
      <c r="BS2491" s="92"/>
      <c r="BT2491" s="92"/>
      <c r="BU2491" s="208"/>
      <c r="BV2491" s="315"/>
    </row>
    <row r="2492" spans="6:74"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315"/>
      <c r="AU2492" s="208"/>
      <c r="AV2492" s="92"/>
      <c r="AW2492" s="92"/>
      <c r="AX2492" s="315"/>
      <c r="AY2492" s="215"/>
      <c r="AZ2492" s="131"/>
      <c r="BA2492" s="131"/>
      <c r="BB2492" s="131"/>
      <c r="BC2492" s="223"/>
      <c r="BD2492" s="223"/>
      <c r="BE2492" s="223"/>
      <c r="BF2492" s="151"/>
      <c r="BG2492" s="151"/>
      <c r="BH2492" s="151"/>
      <c r="BI2492" s="151"/>
      <c r="BJ2492" s="151"/>
      <c r="BK2492" s="151"/>
      <c r="BL2492" s="151"/>
      <c r="BM2492" s="151"/>
      <c r="BN2492" s="208"/>
      <c r="BO2492" s="92"/>
      <c r="BP2492" s="92"/>
      <c r="BQ2492" s="92"/>
      <c r="BR2492" s="92"/>
      <c r="BS2492" s="92"/>
      <c r="BT2492" s="92"/>
      <c r="BU2492" s="208"/>
      <c r="BV2492" s="315"/>
    </row>
    <row r="2493" spans="6:74"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315"/>
      <c r="AU2493" s="208"/>
      <c r="AV2493" s="92"/>
      <c r="AW2493" s="92"/>
      <c r="AX2493" s="315"/>
      <c r="AY2493" s="215"/>
      <c r="AZ2493" s="131"/>
      <c r="BA2493" s="131"/>
      <c r="BB2493" s="131"/>
      <c r="BC2493" s="223"/>
      <c r="BD2493" s="223"/>
      <c r="BE2493" s="223"/>
      <c r="BF2493" s="151"/>
      <c r="BG2493" s="151"/>
      <c r="BH2493" s="151"/>
      <c r="BI2493" s="151"/>
      <c r="BJ2493" s="151"/>
      <c r="BK2493" s="151"/>
      <c r="BL2493" s="151"/>
      <c r="BM2493" s="151"/>
      <c r="BN2493" s="208"/>
      <c r="BO2493" s="92"/>
      <c r="BP2493" s="92"/>
      <c r="BQ2493" s="92"/>
      <c r="BR2493" s="92"/>
      <c r="BS2493" s="92"/>
      <c r="BT2493" s="92"/>
      <c r="BU2493" s="208"/>
      <c r="BV2493" s="315"/>
    </row>
    <row r="2494" spans="6:74"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315"/>
      <c r="AU2494" s="208"/>
      <c r="AV2494" s="92"/>
      <c r="AW2494" s="92"/>
      <c r="AX2494" s="315"/>
      <c r="AY2494" s="215"/>
      <c r="AZ2494" s="131"/>
      <c r="BA2494" s="131"/>
      <c r="BB2494" s="131"/>
      <c r="BC2494" s="223"/>
      <c r="BD2494" s="223"/>
      <c r="BE2494" s="223"/>
      <c r="BF2494" s="151"/>
      <c r="BG2494" s="151"/>
      <c r="BH2494" s="151"/>
      <c r="BI2494" s="151"/>
      <c r="BJ2494" s="151"/>
      <c r="BK2494" s="151"/>
      <c r="BL2494" s="151"/>
      <c r="BM2494" s="151"/>
      <c r="BN2494" s="208"/>
      <c r="BO2494" s="92"/>
      <c r="BP2494" s="92"/>
      <c r="BQ2494" s="92"/>
      <c r="BR2494" s="92"/>
      <c r="BS2494" s="92"/>
      <c r="BT2494" s="92"/>
      <c r="BU2494" s="208"/>
      <c r="BV2494" s="315"/>
    </row>
    <row r="2495" spans="6:74"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315"/>
      <c r="AU2495" s="208"/>
      <c r="AV2495" s="92"/>
      <c r="AW2495" s="92"/>
      <c r="AX2495" s="315"/>
      <c r="AY2495" s="215"/>
      <c r="AZ2495" s="131"/>
      <c r="BA2495" s="131"/>
      <c r="BB2495" s="131"/>
      <c r="BC2495" s="223"/>
      <c r="BD2495" s="223"/>
      <c r="BE2495" s="223"/>
      <c r="BF2495" s="151"/>
      <c r="BG2495" s="151"/>
      <c r="BH2495" s="151"/>
      <c r="BI2495" s="151"/>
      <c r="BJ2495" s="151"/>
      <c r="BK2495" s="151"/>
      <c r="BL2495" s="151"/>
      <c r="BM2495" s="151"/>
      <c r="BN2495" s="208"/>
      <c r="BO2495" s="92"/>
      <c r="BP2495" s="92"/>
      <c r="BQ2495" s="92"/>
      <c r="BR2495" s="92"/>
      <c r="BS2495" s="92"/>
      <c r="BT2495" s="92"/>
      <c r="BU2495" s="208"/>
      <c r="BV2495" s="315"/>
    </row>
    <row r="2496" spans="6:74"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315"/>
      <c r="AU2496" s="208"/>
      <c r="AV2496" s="92"/>
      <c r="AW2496" s="92"/>
      <c r="AX2496" s="315"/>
      <c r="AY2496" s="215"/>
      <c r="AZ2496" s="131"/>
      <c r="BA2496" s="131"/>
      <c r="BB2496" s="131"/>
      <c r="BC2496" s="223"/>
      <c r="BD2496" s="223"/>
      <c r="BE2496" s="223"/>
      <c r="BF2496" s="151"/>
      <c r="BG2496" s="151"/>
      <c r="BH2496" s="151"/>
      <c r="BI2496" s="151"/>
      <c r="BJ2496" s="151"/>
      <c r="BK2496" s="151"/>
      <c r="BL2496" s="151"/>
      <c r="BM2496" s="151"/>
      <c r="BN2496" s="208"/>
      <c r="BO2496" s="92"/>
      <c r="BP2496" s="92"/>
      <c r="BQ2496" s="92"/>
      <c r="BR2496" s="92"/>
      <c r="BS2496" s="92"/>
      <c r="BT2496" s="92"/>
      <c r="BU2496" s="208"/>
      <c r="BV2496" s="315"/>
    </row>
    <row r="2497" spans="6:74"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315"/>
      <c r="AU2497" s="208"/>
      <c r="AV2497" s="92"/>
      <c r="AW2497" s="92"/>
      <c r="AX2497" s="315"/>
      <c r="AY2497" s="215"/>
      <c r="AZ2497" s="131"/>
      <c r="BA2497" s="131"/>
      <c r="BB2497" s="131"/>
      <c r="BC2497" s="223"/>
      <c r="BD2497" s="223"/>
      <c r="BE2497" s="223"/>
      <c r="BF2497" s="151"/>
      <c r="BG2497" s="151"/>
      <c r="BH2497" s="151"/>
      <c r="BI2497" s="151"/>
      <c r="BJ2497" s="151"/>
      <c r="BK2497" s="151"/>
      <c r="BL2497" s="151"/>
      <c r="BM2497" s="151"/>
      <c r="BN2497" s="208"/>
      <c r="BO2497" s="92"/>
      <c r="BP2497" s="92"/>
      <c r="BQ2497" s="92"/>
      <c r="BR2497" s="92"/>
      <c r="BS2497" s="92"/>
      <c r="BT2497" s="92"/>
      <c r="BU2497" s="208"/>
      <c r="BV2497" s="315"/>
    </row>
    <row r="2498" spans="6:74"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315"/>
      <c r="AU2498" s="208"/>
      <c r="AV2498" s="92"/>
      <c r="AW2498" s="92"/>
      <c r="AX2498" s="315"/>
      <c r="AY2498" s="215"/>
      <c r="AZ2498" s="131"/>
      <c r="BA2498" s="131"/>
      <c r="BB2498" s="131"/>
      <c r="BC2498" s="223"/>
      <c r="BD2498" s="223"/>
      <c r="BE2498" s="223"/>
      <c r="BF2498" s="151"/>
      <c r="BG2498" s="151"/>
      <c r="BH2498" s="151"/>
      <c r="BI2498" s="151"/>
      <c r="BJ2498" s="151"/>
      <c r="BK2498" s="151"/>
      <c r="BL2498" s="151"/>
      <c r="BM2498" s="151"/>
      <c r="BN2498" s="208"/>
      <c r="BO2498" s="92"/>
      <c r="BP2498" s="92"/>
      <c r="BQ2498" s="92"/>
      <c r="BR2498" s="92"/>
      <c r="BS2498" s="92"/>
      <c r="BT2498" s="92"/>
      <c r="BU2498" s="208"/>
      <c r="BV2498" s="315"/>
    </row>
    <row r="2499" spans="6:74"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315"/>
      <c r="AU2499" s="208"/>
      <c r="AV2499" s="92"/>
      <c r="AW2499" s="92"/>
      <c r="AX2499" s="315"/>
      <c r="AY2499" s="215"/>
      <c r="AZ2499" s="131"/>
      <c r="BA2499" s="131"/>
      <c r="BB2499" s="131"/>
      <c r="BC2499" s="223"/>
      <c r="BD2499" s="223"/>
      <c r="BE2499" s="223"/>
      <c r="BF2499" s="151"/>
      <c r="BG2499" s="151"/>
      <c r="BH2499" s="151"/>
      <c r="BI2499" s="151"/>
      <c r="BJ2499" s="151"/>
      <c r="BK2499" s="151"/>
      <c r="BL2499" s="151"/>
      <c r="BM2499" s="151"/>
      <c r="BN2499" s="208"/>
      <c r="BO2499" s="92"/>
      <c r="BP2499" s="92"/>
      <c r="BQ2499" s="92"/>
      <c r="BR2499" s="92"/>
      <c r="BS2499" s="92"/>
      <c r="BT2499" s="92"/>
      <c r="BU2499" s="208"/>
      <c r="BV2499" s="315"/>
    </row>
    <row r="2500" spans="6:74"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315"/>
      <c r="AU2500" s="208"/>
      <c r="AV2500" s="92"/>
      <c r="AW2500" s="92"/>
      <c r="AX2500" s="315"/>
      <c r="AY2500" s="215"/>
      <c r="AZ2500" s="131"/>
      <c r="BA2500" s="131"/>
      <c r="BB2500" s="131"/>
      <c r="BC2500" s="223"/>
      <c r="BD2500" s="223"/>
      <c r="BE2500" s="223"/>
      <c r="BF2500" s="151"/>
      <c r="BG2500" s="151"/>
      <c r="BH2500" s="151"/>
      <c r="BI2500" s="151"/>
      <c r="BJ2500" s="151"/>
      <c r="BK2500" s="151"/>
      <c r="BL2500" s="151"/>
      <c r="BM2500" s="151"/>
      <c r="BN2500" s="208"/>
      <c r="BO2500" s="92"/>
      <c r="BP2500" s="92"/>
      <c r="BQ2500" s="92"/>
      <c r="BR2500" s="92"/>
      <c r="BS2500" s="92"/>
      <c r="BT2500" s="92"/>
      <c r="BU2500" s="208"/>
      <c r="BV2500" s="315"/>
    </row>
    <row r="2501" spans="6:74"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315"/>
      <c r="AU2501" s="208"/>
      <c r="AV2501" s="92"/>
      <c r="AW2501" s="92"/>
      <c r="AX2501" s="315"/>
      <c r="AY2501" s="215"/>
      <c r="AZ2501" s="131"/>
      <c r="BA2501" s="131"/>
      <c r="BB2501" s="131"/>
      <c r="BC2501" s="223"/>
      <c r="BD2501" s="223"/>
      <c r="BE2501" s="223"/>
      <c r="BF2501" s="151"/>
      <c r="BG2501" s="151"/>
      <c r="BH2501" s="151"/>
      <c r="BI2501" s="151"/>
      <c r="BJ2501" s="151"/>
      <c r="BK2501" s="151"/>
      <c r="BL2501" s="151"/>
      <c r="BM2501" s="151"/>
      <c r="BN2501" s="208"/>
      <c r="BO2501" s="92"/>
      <c r="BP2501" s="92"/>
      <c r="BQ2501" s="92"/>
      <c r="BR2501" s="92"/>
      <c r="BS2501" s="92"/>
      <c r="BT2501" s="92"/>
      <c r="BU2501" s="208"/>
      <c r="BV2501" s="315"/>
    </row>
    <row r="2502" spans="6:74"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315"/>
      <c r="AU2502" s="208"/>
      <c r="AV2502" s="92"/>
      <c r="AW2502" s="92"/>
      <c r="AX2502" s="315"/>
      <c r="AY2502" s="215"/>
      <c r="AZ2502" s="131"/>
      <c r="BA2502" s="131"/>
      <c r="BB2502" s="131"/>
      <c r="BC2502" s="223"/>
      <c r="BD2502" s="223"/>
      <c r="BE2502" s="223"/>
      <c r="BF2502" s="151"/>
      <c r="BG2502" s="151"/>
      <c r="BH2502" s="151"/>
      <c r="BI2502" s="151"/>
      <c r="BJ2502" s="151"/>
      <c r="BK2502" s="151"/>
      <c r="BL2502" s="151"/>
      <c r="BM2502" s="151"/>
      <c r="BN2502" s="208"/>
      <c r="BO2502" s="92"/>
      <c r="BP2502" s="92"/>
      <c r="BQ2502" s="92"/>
      <c r="BR2502" s="92"/>
      <c r="BS2502" s="92"/>
      <c r="BT2502" s="92"/>
      <c r="BU2502" s="208"/>
      <c r="BV2502" s="315"/>
    </row>
    <row r="2503" spans="6:74"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315"/>
      <c r="AU2503" s="208"/>
      <c r="AV2503" s="92"/>
      <c r="AW2503" s="92"/>
      <c r="AX2503" s="315"/>
      <c r="AY2503" s="215"/>
      <c r="AZ2503" s="131"/>
      <c r="BA2503" s="131"/>
      <c r="BB2503" s="131"/>
      <c r="BC2503" s="223"/>
      <c r="BD2503" s="223"/>
      <c r="BE2503" s="223"/>
      <c r="BF2503" s="151"/>
      <c r="BG2503" s="151"/>
      <c r="BH2503" s="151"/>
      <c r="BI2503" s="151"/>
      <c r="BJ2503" s="151"/>
      <c r="BK2503" s="151"/>
      <c r="BL2503" s="151"/>
      <c r="BM2503" s="151"/>
      <c r="BN2503" s="208"/>
      <c r="BO2503" s="92"/>
      <c r="BP2503" s="92"/>
      <c r="BQ2503" s="92"/>
      <c r="BR2503" s="92"/>
      <c r="BS2503" s="92"/>
      <c r="BT2503" s="92"/>
      <c r="BU2503" s="208"/>
      <c r="BV2503" s="315"/>
    </row>
    <row r="2504" spans="6:74"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315"/>
      <c r="AU2504" s="208"/>
      <c r="AV2504" s="92"/>
      <c r="AW2504" s="92"/>
      <c r="AX2504" s="315"/>
      <c r="AY2504" s="215"/>
      <c r="AZ2504" s="131"/>
      <c r="BA2504" s="131"/>
      <c r="BB2504" s="131"/>
      <c r="BC2504" s="223"/>
      <c r="BD2504" s="223"/>
      <c r="BE2504" s="223"/>
      <c r="BF2504" s="151"/>
      <c r="BG2504" s="151"/>
      <c r="BH2504" s="151"/>
      <c r="BI2504" s="151"/>
      <c r="BJ2504" s="151"/>
      <c r="BK2504" s="151"/>
      <c r="BL2504" s="151"/>
      <c r="BM2504" s="151"/>
      <c r="BN2504" s="208"/>
      <c r="BO2504" s="92"/>
      <c r="BP2504" s="92"/>
      <c r="BQ2504" s="92"/>
      <c r="BR2504" s="92"/>
      <c r="BS2504" s="92"/>
      <c r="BT2504" s="92"/>
      <c r="BU2504" s="208"/>
      <c r="BV2504" s="315"/>
    </row>
    <row r="2505" spans="6:74"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315"/>
      <c r="AU2505" s="208"/>
      <c r="AV2505" s="92"/>
      <c r="AW2505" s="92"/>
      <c r="AX2505" s="315"/>
      <c r="AY2505" s="215"/>
      <c r="AZ2505" s="131"/>
      <c r="BA2505" s="131"/>
      <c r="BB2505" s="131"/>
      <c r="BC2505" s="223"/>
      <c r="BD2505" s="223"/>
      <c r="BE2505" s="223"/>
      <c r="BF2505" s="151"/>
      <c r="BG2505" s="151"/>
      <c r="BH2505" s="151"/>
      <c r="BI2505" s="151"/>
      <c r="BJ2505" s="151"/>
      <c r="BK2505" s="151"/>
      <c r="BL2505" s="151"/>
      <c r="BM2505" s="151"/>
      <c r="BN2505" s="208"/>
      <c r="BO2505" s="92"/>
      <c r="BP2505" s="92"/>
      <c r="BQ2505" s="92"/>
      <c r="BR2505" s="92"/>
      <c r="BS2505" s="92"/>
      <c r="BT2505" s="92"/>
      <c r="BU2505" s="208"/>
      <c r="BV2505" s="315"/>
    </row>
    <row r="2506" spans="6:74"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315"/>
      <c r="AU2506" s="208"/>
      <c r="AV2506" s="92"/>
      <c r="AW2506" s="92"/>
      <c r="AX2506" s="315"/>
      <c r="AY2506" s="215"/>
      <c r="AZ2506" s="131"/>
      <c r="BA2506" s="131"/>
      <c r="BB2506" s="131"/>
      <c r="BC2506" s="223"/>
      <c r="BD2506" s="223"/>
      <c r="BE2506" s="223"/>
      <c r="BF2506" s="151"/>
      <c r="BG2506" s="151"/>
      <c r="BH2506" s="151"/>
      <c r="BI2506" s="151"/>
      <c r="BJ2506" s="151"/>
      <c r="BK2506" s="151"/>
      <c r="BL2506" s="151"/>
      <c r="BM2506" s="151"/>
      <c r="BN2506" s="208"/>
      <c r="BO2506" s="92"/>
      <c r="BP2506" s="92"/>
      <c r="BQ2506" s="92"/>
      <c r="BR2506" s="92"/>
      <c r="BS2506" s="92"/>
      <c r="BT2506" s="92"/>
      <c r="BU2506" s="208"/>
      <c r="BV2506" s="315"/>
    </row>
    <row r="2507" spans="6:74"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315"/>
      <c r="AU2507" s="208"/>
      <c r="AV2507" s="92"/>
      <c r="AW2507" s="92"/>
      <c r="AX2507" s="315"/>
      <c r="AY2507" s="215"/>
      <c r="AZ2507" s="131"/>
      <c r="BA2507" s="131"/>
      <c r="BB2507" s="131"/>
      <c r="BC2507" s="223"/>
      <c r="BD2507" s="223"/>
      <c r="BE2507" s="223"/>
      <c r="BF2507" s="151"/>
      <c r="BG2507" s="151"/>
      <c r="BH2507" s="151"/>
      <c r="BI2507" s="151"/>
      <c r="BJ2507" s="151"/>
      <c r="BK2507" s="151"/>
      <c r="BL2507" s="151"/>
      <c r="BM2507" s="151"/>
      <c r="BN2507" s="208"/>
      <c r="BO2507" s="92"/>
      <c r="BP2507" s="92"/>
      <c r="BQ2507" s="92"/>
      <c r="BR2507" s="92"/>
      <c r="BS2507" s="92"/>
      <c r="BT2507" s="92"/>
      <c r="BU2507" s="208"/>
      <c r="BV2507" s="315"/>
    </row>
    <row r="2508" spans="6:74"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315"/>
      <c r="AU2508" s="208"/>
      <c r="AV2508" s="92"/>
      <c r="AW2508" s="92"/>
      <c r="AX2508" s="315"/>
      <c r="AY2508" s="215"/>
      <c r="AZ2508" s="131"/>
      <c r="BA2508" s="131"/>
      <c r="BB2508" s="131"/>
      <c r="BC2508" s="223"/>
      <c r="BD2508" s="223"/>
      <c r="BE2508" s="223"/>
      <c r="BF2508" s="151"/>
      <c r="BG2508" s="151"/>
      <c r="BH2508" s="151"/>
      <c r="BI2508" s="151"/>
      <c r="BJ2508" s="151"/>
      <c r="BK2508" s="151"/>
      <c r="BL2508" s="151"/>
      <c r="BM2508" s="151"/>
      <c r="BN2508" s="208"/>
      <c r="BO2508" s="92"/>
      <c r="BP2508" s="92"/>
      <c r="BQ2508" s="92"/>
      <c r="BR2508" s="92"/>
      <c r="BS2508" s="92"/>
      <c r="BT2508" s="92"/>
      <c r="BU2508" s="208"/>
      <c r="BV2508" s="315"/>
    </row>
    <row r="2509" spans="6:74"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315"/>
      <c r="AU2509" s="208"/>
      <c r="AV2509" s="92"/>
      <c r="AW2509" s="92"/>
      <c r="AX2509" s="315"/>
      <c r="AY2509" s="215"/>
      <c r="AZ2509" s="131"/>
      <c r="BA2509" s="131"/>
      <c r="BB2509" s="131"/>
      <c r="BC2509" s="223"/>
      <c r="BD2509" s="223"/>
      <c r="BE2509" s="223"/>
      <c r="BF2509" s="151"/>
      <c r="BG2509" s="151"/>
      <c r="BH2509" s="151"/>
      <c r="BI2509" s="151"/>
      <c r="BJ2509" s="151"/>
      <c r="BK2509" s="151"/>
      <c r="BL2509" s="151"/>
      <c r="BM2509" s="151"/>
      <c r="BN2509" s="208"/>
      <c r="BO2509" s="92"/>
      <c r="BP2509" s="92"/>
      <c r="BQ2509" s="92"/>
      <c r="BR2509" s="92"/>
      <c r="BS2509" s="92"/>
      <c r="BT2509" s="92"/>
      <c r="BU2509" s="208"/>
      <c r="BV2509" s="315"/>
    </row>
    <row r="2510" spans="6:74"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315"/>
      <c r="AU2510" s="208"/>
      <c r="AV2510" s="92"/>
      <c r="AW2510" s="92"/>
      <c r="AX2510" s="315"/>
      <c r="AY2510" s="215"/>
      <c r="AZ2510" s="131"/>
      <c r="BA2510" s="131"/>
      <c r="BB2510" s="131"/>
      <c r="BC2510" s="223"/>
      <c r="BD2510" s="223"/>
      <c r="BE2510" s="223"/>
      <c r="BF2510" s="151"/>
      <c r="BG2510" s="151"/>
      <c r="BH2510" s="151"/>
      <c r="BI2510" s="151"/>
      <c r="BJ2510" s="151"/>
      <c r="BK2510" s="151"/>
      <c r="BL2510" s="151"/>
      <c r="BM2510" s="151"/>
      <c r="BN2510" s="208"/>
      <c r="BO2510" s="92"/>
      <c r="BP2510" s="92"/>
      <c r="BQ2510" s="92"/>
      <c r="BR2510" s="92"/>
      <c r="BS2510" s="92"/>
      <c r="BT2510" s="92"/>
      <c r="BU2510" s="208"/>
      <c r="BV2510" s="315"/>
    </row>
    <row r="2511" spans="6:74"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315"/>
      <c r="AU2511" s="208"/>
      <c r="AV2511" s="92"/>
      <c r="AW2511" s="92"/>
      <c r="AX2511" s="315"/>
      <c r="AY2511" s="215"/>
      <c r="AZ2511" s="131"/>
      <c r="BA2511" s="131"/>
      <c r="BB2511" s="131"/>
      <c r="BC2511" s="223"/>
      <c r="BD2511" s="223"/>
      <c r="BE2511" s="223"/>
      <c r="BF2511" s="151"/>
      <c r="BG2511" s="151"/>
      <c r="BH2511" s="151"/>
      <c r="BI2511" s="151"/>
      <c r="BJ2511" s="151"/>
      <c r="BK2511" s="151"/>
      <c r="BL2511" s="151"/>
      <c r="BM2511" s="151"/>
      <c r="BN2511" s="208"/>
      <c r="BO2511" s="92"/>
      <c r="BP2511" s="92"/>
      <c r="BQ2511" s="92"/>
      <c r="BR2511" s="92"/>
      <c r="BS2511" s="92"/>
      <c r="BT2511" s="92"/>
      <c r="BU2511" s="208"/>
      <c r="BV2511" s="315"/>
    </row>
    <row r="2512" spans="6:74"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315"/>
      <c r="AU2512" s="208"/>
      <c r="AV2512" s="92"/>
      <c r="AW2512" s="92"/>
      <c r="AX2512" s="315"/>
      <c r="AY2512" s="215"/>
      <c r="AZ2512" s="131"/>
      <c r="BA2512" s="131"/>
      <c r="BB2512" s="131"/>
      <c r="BC2512" s="223"/>
      <c r="BD2512" s="223"/>
      <c r="BE2512" s="223"/>
      <c r="BF2512" s="151"/>
      <c r="BG2512" s="151"/>
      <c r="BH2512" s="151"/>
      <c r="BI2512" s="151"/>
      <c r="BJ2512" s="151"/>
      <c r="BK2512" s="151"/>
      <c r="BL2512" s="151"/>
      <c r="BM2512" s="151"/>
      <c r="BN2512" s="208"/>
      <c r="BO2512" s="92"/>
      <c r="BP2512" s="92"/>
      <c r="BQ2512" s="92"/>
      <c r="BR2512" s="92"/>
      <c r="BS2512" s="92"/>
      <c r="BT2512" s="92"/>
      <c r="BU2512" s="208"/>
      <c r="BV2512" s="315"/>
    </row>
    <row r="2513" spans="6:74"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315"/>
      <c r="AU2513" s="208"/>
      <c r="AV2513" s="92"/>
      <c r="AW2513" s="92"/>
      <c r="AX2513" s="315"/>
      <c r="AY2513" s="215"/>
      <c r="AZ2513" s="131"/>
      <c r="BA2513" s="131"/>
      <c r="BB2513" s="131"/>
      <c r="BC2513" s="223"/>
      <c r="BD2513" s="223"/>
      <c r="BE2513" s="223"/>
      <c r="BF2513" s="151"/>
      <c r="BG2513" s="151"/>
      <c r="BH2513" s="151"/>
      <c r="BI2513" s="151"/>
      <c r="BJ2513" s="151"/>
      <c r="BK2513" s="151"/>
      <c r="BL2513" s="151"/>
      <c r="BM2513" s="151"/>
      <c r="BN2513" s="208"/>
      <c r="BO2513" s="92"/>
      <c r="BP2513" s="92"/>
      <c r="BQ2513" s="92"/>
      <c r="BR2513" s="92"/>
      <c r="BS2513" s="92"/>
      <c r="BT2513" s="92"/>
      <c r="BU2513" s="208"/>
      <c r="BV2513" s="315"/>
    </row>
    <row r="2514" spans="6:74"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315"/>
      <c r="AU2514" s="208"/>
      <c r="AV2514" s="92"/>
      <c r="AW2514" s="92"/>
      <c r="AX2514" s="315"/>
      <c r="AY2514" s="215"/>
      <c r="AZ2514" s="131"/>
      <c r="BA2514" s="131"/>
      <c r="BB2514" s="131"/>
      <c r="BC2514" s="223"/>
      <c r="BD2514" s="223"/>
      <c r="BE2514" s="223"/>
      <c r="BF2514" s="151"/>
      <c r="BG2514" s="151"/>
      <c r="BH2514" s="151"/>
      <c r="BI2514" s="151"/>
      <c r="BJ2514" s="151"/>
      <c r="BK2514" s="151"/>
      <c r="BL2514" s="151"/>
      <c r="BM2514" s="151"/>
      <c r="BN2514" s="208"/>
      <c r="BO2514" s="92"/>
      <c r="BP2514" s="92"/>
      <c r="BQ2514" s="92"/>
      <c r="BR2514" s="92"/>
      <c r="BS2514" s="92"/>
      <c r="BT2514" s="92"/>
      <c r="BU2514" s="208"/>
      <c r="BV2514" s="315"/>
    </row>
    <row r="2515" spans="6:74"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315"/>
      <c r="AU2515" s="208"/>
      <c r="AV2515" s="92"/>
      <c r="AW2515" s="92"/>
      <c r="AX2515" s="315"/>
      <c r="AY2515" s="215"/>
      <c r="AZ2515" s="131"/>
      <c r="BA2515" s="131"/>
      <c r="BB2515" s="131"/>
      <c r="BC2515" s="223"/>
      <c r="BD2515" s="223"/>
      <c r="BE2515" s="223"/>
      <c r="BF2515" s="151"/>
      <c r="BG2515" s="151"/>
      <c r="BH2515" s="151"/>
      <c r="BI2515" s="151"/>
      <c r="BJ2515" s="151"/>
      <c r="BK2515" s="151"/>
      <c r="BL2515" s="151"/>
      <c r="BM2515" s="151"/>
      <c r="BN2515" s="208"/>
      <c r="BO2515" s="92"/>
      <c r="BP2515" s="92"/>
      <c r="BQ2515" s="92"/>
      <c r="BR2515" s="92"/>
      <c r="BS2515" s="92"/>
      <c r="BT2515" s="92"/>
      <c r="BU2515" s="208"/>
      <c r="BV2515" s="315"/>
    </row>
    <row r="2516" spans="6:74"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315"/>
      <c r="AU2516" s="208"/>
      <c r="AV2516" s="92"/>
      <c r="AW2516" s="92"/>
      <c r="AX2516" s="315"/>
      <c r="AY2516" s="215"/>
      <c r="AZ2516" s="131"/>
      <c r="BA2516" s="131"/>
      <c r="BB2516" s="131"/>
      <c r="BC2516" s="223"/>
      <c r="BD2516" s="223"/>
      <c r="BE2516" s="223"/>
      <c r="BF2516" s="151"/>
      <c r="BG2516" s="151"/>
      <c r="BH2516" s="151"/>
      <c r="BI2516" s="151"/>
      <c r="BJ2516" s="151"/>
      <c r="BK2516" s="151"/>
      <c r="BL2516" s="151"/>
      <c r="BM2516" s="151"/>
      <c r="BN2516" s="208"/>
      <c r="BO2516" s="92"/>
      <c r="BP2516" s="92"/>
      <c r="BQ2516" s="92"/>
      <c r="BR2516" s="92"/>
      <c r="BS2516" s="92"/>
      <c r="BT2516" s="92"/>
      <c r="BU2516" s="208"/>
      <c r="BV2516" s="315"/>
    </row>
    <row r="2517" spans="6:74"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315"/>
      <c r="AU2517" s="208"/>
      <c r="AV2517" s="92"/>
      <c r="AW2517" s="92"/>
      <c r="AX2517" s="315"/>
      <c r="AY2517" s="215"/>
      <c r="AZ2517" s="131"/>
      <c r="BA2517" s="131"/>
      <c r="BB2517" s="131"/>
      <c r="BC2517" s="223"/>
      <c r="BD2517" s="223"/>
      <c r="BE2517" s="223"/>
      <c r="BF2517" s="151"/>
      <c r="BG2517" s="151"/>
      <c r="BH2517" s="151"/>
      <c r="BI2517" s="151"/>
      <c r="BJ2517" s="151"/>
      <c r="BK2517" s="151"/>
      <c r="BL2517" s="151"/>
      <c r="BM2517" s="151"/>
      <c r="BN2517" s="208"/>
      <c r="BO2517" s="92"/>
      <c r="BP2517" s="92"/>
      <c r="BQ2517" s="92"/>
      <c r="BR2517" s="92"/>
      <c r="BS2517" s="92"/>
      <c r="BT2517" s="92"/>
      <c r="BU2517" s="208"/>
      <c r="BV2517" s="315"/>
    </row>
    <row r="2518" spans="6:74"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315"/>
      <c r="AU2518" s="208"/>
      <c r="AV2518" s="92"/>
      <c r="AW2518" s="92"/>
      <c r="AX2518" s="315"/>
      <c r="AY2518" s="215"/>
      <c r="AZ2518" s="131"/>
      <c r="BA2518" s="131"/>
      <c r="BB2518" s="131"/>
      <c r="BC2518" s="223"/>
      <c r="BD2518" s="223"/>
      <c r="BE2518" s="223"/>
      <c r="BF2518" s="151"/>
      <c r="BG2518" s="151"/>
      <c r="BH2518" s="151"/>
      <c r="BI2518" s="151"/>
      <c r="BJ2518" s="151"/>
      <c r="BK2518" s="151"/>
      <c r="BL2518" s="151"/>
      <c r="BM2518" s="151"/>
      <c r="BN2518" s="208"/>
      <c r="BO2518" s="92"/>
      <c r="BP2518" s="92"/>
      <c r="BQ2518" s="92"/>
      <c r="BR2518" s="92"/>
      <c r="BS2518" s="92"/>
      <c r="BT2518" s="92"/>
      <c r="BU2518" s="208"/>
      <c r="BV2518" s="315"/>
    </row>
    <row r="2519" spans="6:74"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315"/>
      <c r="AU2519" s="208"/>
      <c r="AV2519" s="92"/>
      <c r="AW2519" s="92"/>
      <c r="AX2519" s="315"/>
      <c r="AY2519" s="215"/>
      <c r="AZ2519" s="131"/>
      <c r="BA2519" s="131"/>
      <c r="BB2519" s="131"/>
      <c r="BC2519" s="223"/>
      <c r="BD2519" s="223"/>
      <c r="BE2519" s="223"/>
      <c r="BF2519" s="151"/>
      <c r="BG2519" s="151"/>
      <c r="BH2519" s="151"/>
      <c r="BI2519" s="151"/>
      <c r="BJ2519" s="151"/>
      <c r="BK2519" s="151"/>
      <c r="BL2519" s="151"/>
      <c r="BM2519" s="151"/>
      <c r="BN2519" s="208"/>
      <c r="BO2519" s="92"/>
      <c r="BP2519" s="92"/>
      <c r="BQ2519" s="92"/>
      <c r="BR2519" s="92"/>
      <c r="BS2519" s="92"/>
      <c r="BT2519" s="92"/>
      <c r="BU2519" s="208"/>
      <c r="BV2519" s="315"/>
    </row>
    <row r="2520" spans="6:74"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315"/>
      <c r="AU2520" s="208"/>
      <c r="AV2520" s="92"/>
      <c r="AW2520" s="92"/>
      <c r="AX2520" s="315"/>
      <c r="AY2520" s="215"/>
      <c r="AZ2520" s="131"/>
      <c r="BA2520" s="131"/>
      <c r="BB2520" s="131"/>
      <c r="BC2520" s="223"/>
      <c r="BD2520" s="223"/>
      <c r="BE2520" s="223"/>
      <c r="BF2520" s="151"/>
      <c r="BG2520" s="151"/>
      <c r="BH2520" s="151"/>
      <c r="BI2520" s="151"/>
      <c r="BJ2520" s="151"/>
      <c r="BK2520" s="151"/>
      <c r="BL2520" s="151"/>
      <c r="BM2520" s="151"/>
      <c r="BN2520" s="208"/>
      <c r="BO2520" s="92"/>
      <c r="BP2520" s="92"/>
      <c r="BQ2520" s="92"/>
      <c r="BR2520" s="92"/>
      <c r="BS2520" s="92"/>
      <c r="BT2520" s="92"/>
      <c r="BU2520" s="208"/>
      <c r="BV2520" s="315"/>
    </row>
    <row r="2521" spans="6:74"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315"/>
      <c r="AU2521" s="208"/>
      <c r="AV2521" s="92"/>
      <c r="AW2521" s="92"/>
      <c r="AX2521" s="315"/>
      <c r="AY2521" s="215"/>
      <c r="AZ2521" s="131"/>
      <c r="BA2521" s="131"/>
      <c r="BB2521" s="131"/>
      <c r="BC2521" s="223"/>
      <c r="BD2521" s="223"/>
      <c r="BE2521" s="223"/>
      <c r="BF2521" s="151"/>
      <c r="BG2521" s="151"/>
      <c r="BH2521" s="151"/>
      <c r="BI2521" s="151"/>
      <c r="BJ2521" s="151"/>
      <c r="BK2521" s="151"/>
      <c r="BL2521" s="151"/>
      <c r="BM2521" s="151"/>
      <c r="BN2521" s="208"/>
      <c r="BO2521" s="92"/>
      <c r="BP2521" s="92"/>
      <c r="BQ2521" s="92"/>
      <c r="BR2521" s="92"/>
      <c r="BS2521" s="92"/>
      <c r="BT2521" s="92"/>
      <c r="BU2521" s="208"/>
      <c r="BV2521" s="315"/>
    </row>
    <row r="2522" spans="6:74"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315"/>
      <c r="AU2522" s="208"/>
      <c r="AV2522" s="92"/>
      <c r="AW2522" s="92"/>
      <c r="AX2522" s="315"/>
      <c r="AY2522" s="215"/>
      <c r="AZ2522" s="131"/>
      <c r="BA2522" s="131"/>
      <c r="BB2522" s="131"/>
      <c r="BC2522" s="223"/>
      <c r="BD2522" s="223"/>
      <c r="BE2522" s="223"/>
      <c r="BF2522" s="151"/>
      <c r="BG2522" s="151"/>
      <c r="BH2522" s="151"/>
      <c r="BI2522" s="151"/>
      <c r="BJ2522" s="151"/>
      <c r="BK2522" s="151"/>
      <c r="BL2522" s="151"/>
      <c r="BM2522" s="151"/>
      <c r="BN2522" s="208"/>
      <c r="BO2522" s="92"/>
      <c r="BP2522" s="92"/>
      <c r="BQ2522" s="92"/>
      <c r="BR2522" s="92"/>
      <c r="BS2522" s="92"/>
      <c r="BT2522" s="92"/>
      <c r="BU2522" s="208"/>
      <c r="BV2522" s="315"/>
    </row>
    <row r="2523" spans="6:74"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315"/>
      <c r="AU2523" s="208"/>
      <c r="AV2523" s="92"/>
      <c r="AW2523" s="92"/>
      <c r="AX2523" s="315"/>
      <c r="AY2523" s="215"/>
      <c r="AZ2523" s="131"/>
      <c r="BA2523" s="131"/>
      <c r="BB2523" s="131"/>
      <c r="BC2523" s="223"/>
      <c r="BD2523" s="223"/>
      <c r="BE2523" s="223"/>
      <c r="BF2523" s="151"/>
      <c r="BG2523" s="151"/>
      <c r="BH2523" s="151"/>
      <c r="BI2523" s="151"/>
      <c r="BJ2523" s="151"/>
      <c r="BK2523" s="151"/>
      <c r="BL2523" s="151"/>
      <c r="BM2523" s="151"/>
      <c r="BN2523" s="208"/>
      <c r="BO2523" s="92"/>
      <c r="BP2523" s="92"/>
      <c r="BQ2523" s="92"/>
      <c r="BR2523" s="92"/>
      <c r="BS2523" s="92"/>
      <c r="BT2523" s="92"/>
      <c r="BU2523" s="208"/>
      <c r="BV2523" s="315"/>
    </row>
    <row r="2524" spans="6:74"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315"/>
      <c r="AU2524" s="208"/>
      <c r="AV2524" s="92"/>
      <c r="AW2524" s="92"/>
      <c r="AX2524" s="315"/>
      <c r="AY2524" s="215"/>
      <c r="AZ2524" s="131"/>
      <c r="BA2524" s="131"/>
      <c r="BB2524" s="131"/>
      <c r="BC2524" s="223"/>
      <c r="BD2524" s="223"/>
      <c r="BE2524" s="223"/>
      <c r="BF2524" s="151"/>
      <c r="BG2524" s="151"/>
      <c r="BH2524" s="151"/>
      <c r="BI2524" s="151"/>
      <c r="BJ2524" s="151"/>
      <c r="BK2524" s="151"/>
      <c r="BL2524" s="151"/>
      <c r="BM2524" s="151"/>
      <c r="BN2524" s="208"/>
      <c r="BO2524" s="92"/>
      <c r="BP2524" s="92"/>
      <c r="BQ2524" s="92"/>
      <c r="BR2524" s="92"/>
      <c r="BS2524" s="92"/>
      <c r="BT2524" s="92"/>
      <c r="BU2524" s="208"/>
      <c r="BV2524" s="315"/>
    </row>
    <row r="2525" spans="6:74"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315"/>
      <c r="AU2525" s="208"/>
      <c r="AV2525" s="92"/>
      <c r="AW2525" s="92"/>
      <c r="AX2525" s="315"/>
      <c r="AY2525" s="215"/>
      <c r="AZ2525" s="131"/>
      <c r="BA2525" s="131"/>
      <c r="BB2525" s="131"/>
      <c r="BC2525" s="223"/>
      <c r="BD2525" s="223"/>
      <c r="BE2525" s="223"/>
      <c r="BF2525" s="151"/>
      <c r="BG2525" s="151"/>
      <c r="BH2525" s="151"/>
      <c r="BI2525" s="151"/>
      <c r="BJ2525" s="151"/>
      <c r="BK2525" s="151"/>
      <c r="BL2525" s="151"/>
      <c r="BM2525" s="151"/>
      <c r="BN2525" s="208"/>
      <c r="BO2525" s="92"/>
      <c r="BP2525" s="92"/>
      <c r="BQ2525" s="92"/>
      <c r="BR2525" s="92"/>
      <c r="BS2525" s="92"/>
      <c r="BT2525" s="92"/>
      <c r="BU2525" s="208"/>
      <c r="BV2525" s="315"/>
    </row>
    <row r="2526" spans="6:74"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315"/>
      <c r="AU2526" s="208"/>
      <c r="AV2526" s="92"/>
      <c r="AW2526" s="92"/>
      <c r="AX2526" s="315"/>
      <c r="AY2526" s="215"/>
      <c r="AZ2526" s="131"/>
      <c r="BA2526" s="131"/>
      <c r="BB2526" s="131"/>
      <c r="BC2526" s="223"/>
      <c r="BD2526" s="223"/>
      <c r="BE2526" s="223"/>
      <c r="BF2526" s="151"/>
      <c r="BG2526" s="151"/>
      <c r="BH2526" s="151"/>
      <c r="BI2526" s="151"/>
      <c r="BJ2526" s="151"/>
      <c r="BK2526" s="151"/>
      <c r="BL2526" s="151"/>
      <c r="BM2526" s="151"/>
      <c r="BN2526" s="208"/>
      <c r="BO2526" s="92"/>
      <c r="BP2526" s="92"/>
      <c r="BQ2526" s="92"/>
      <c r="BR2526" s="92"/>
      <c r="BS2526" s="92"/>
      <c r="BT2526" s="92"/>
      <c r="BU2526" s="208"/>
      <c r="BV2526" s="315"/>
    </row>
    <row r="2527" spans="6:74"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315"/>
      <c r="AU2527" s="208"/>
      <c r="AV2527" s="92"/>
      <c r="AW2527" s="92"/>
      <c r="AX2527" s="315"/>
      <c r="AY2527" s="215"/>
      <c r="AZ2527" s="131"/>
      <c r="BA2527" s="131"/>
      <c r="BB2527" s="131"/>
      <c r="BC2527" s="223"/>
      <c r="BD2527" s="223"/>
      <c r="BE2527" s="223"/>
      <c r="BF2527" s="151"/>
      <c r="BG2527" s="151"/>
      <c r="BH2527" s="151"/>
      <c r="BI2527" s="151"/>
      <c r="BJ2527" s="151"/>
      <c r="BK2527" s="151"/>
      <c r="BL2527" s="151"/>
      <c r="BM2527" s="151"/>
      <c r="BN2527" s="208"/>
      <c r="BO2527" s="92"/>
      <c r="BP2527" s="92"/>
      <c r="BQ2527" s="92"/>
      <c r="BR2527" s="92"/>
      <c r="BS2527" s="92"/>
      <c r="BT2527" s="92"/>
      <c r="BU2527" s="208"/>
      <c r="BV2527" s="315"/>
    </row>
    <row r="2528" spans="6:74"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315"/>
      <c r="AU2528" s="208"/>
      <c r="AV2528" s="92"/>
      <c r="AW2528" s="92"/>
      <c r="AX2528" s="315"/>
      <c r="AY2528" s="215"/>
      <c r="AZ2528" s="131"/>
      <c r="BA2528" s="131"/>
      <c r="BB2528" s="131"/>
      <c r="BC2528" s="223"/>
      <c r="BD2528" s="223"/>
      <c r="BE2528" s="223"/>
      <c r="BF2528" s="151"/>
      <c r="BG2528" s="151"/>
      <c r="BH2528" s="151"/>
      <c r="BI2528" s="151"/>
      <c r="BJ2528" s="151"/>
      <c r="BK2528" s="151"/>
      <c r="BL2528" s="151"/>
      <c r="BM2528" s="151"/>
      <c r="BN2528" s="208"/>
      <c r="BO2528" s="92"/>
      <c r="BP2528" s="92"/>
      <c r="BQ2528" s="92"/>
      <c r="BR2528" s="92"/>
      <c r="BS2528" s="92"/>
      <c r="BT2528" s="92"/>
      <c r="BU2528" s="208"/>
      <c r="BV2528" s="315"/>
    </row>
    <row r="2529" spans="6:74"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315"/>
      <c r="AU2529" s="208"/>
      <c r="AV2529" s="92"/>
      <c r="AW2529" s="92"/>
      <c r="AX2529" s="315"/>
      <c r="AY2529" s="215"/>
      <c r="AZ2529" s="131"/>
      <c r="BA2529" s="131"/>
      <c r="BB2529" s="131"/>
      <c r="BC2529" s="223"/>
      <c r="BD2529" s="223"/>
      <c r="BE2529" s="223"/>
      <c r="BF2529" s="151"/>
      <c r="BG2529" s="151"/>
      <c r="BH2529" s="151"/>
      <c r="BI2529" s="151"/>
      <c r="BJ2529" s="151"/>
      <c r="BK2529" s="151"/>
      <c r="BL2529" s="151"/>
      <c r="BM2529" s="151"/>
      <c r="BN2529" s="208"/>
      <c r="BO2529" s="92"/>
      <c r="BP2529" s="92"/>
      <c r="BQ2529" s="92"/>
      <c r="BR2529" s="92"/>
      <c r="BS2529" s="92"/>
      <c r="BT2529" s="92"/>
      <c r="BU2529" s="208"/>
      <c r="BV2529" s="315"/>
    </row>
    <row r="2530" spans="6:74"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315"/>
      <c r="AU2530" s="208"/>
      <c r="AV2530" s="92"/>
      <c r="AW2530" s="92"/>
      <c r="AX2530" s="315"/>
      <c r="AY2530" s="215"/>
      <c r="AZ2530" s="131"/>
      <c r="BA2530" s="131"/>
      <c r="BB2530" s="131"/>
      <c r="BC2530" s="223"/>
      <c r="BD2530" s="223"/>
      <c r="BE2530" s="223"/>
      <c r="BF2530" s="151"/>
      <c r="BG2530" s="151"/>
      <c r="BH2530" s="151"/>
      <c r="BI2530" s="151"/>
      <c r="BJ2530" s="151"/>
      <c r="BK2530" s="151"/>
      <c r="BL2530" s="151"/>
      <c r="BM2530" s="151"/>
      <c r="BN2530" s="208"/>
      <c r="BO2530" s="92"/>
      <c r="BP2530" s="92"/>
      <c r="BQ2530" s="92"/>
      <c r="BR2530" s="92"/>
      <c r="BS2530" s="92"/>
      <c r="BT2530" s="92"/>
      <c r="BU2530" s="208"/>
      <c r="BV2530" s="315"/>
    </row>
    <row r="2531" spans="6:74"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315"/>
      <c r="AU2531" s="208"/>
      <c r="AV2531" s="92"/>
      <c r="AW2531" s="92"/>
      <c r="AX2531" s="315"/>
      <c r="AY2531" s="215"/>
      <c r="AZ2531" s="131"/>
      <c r="BA2531" s="131"/>
      <c r="BB2531" s="131"/>
      <c r="BC2531" s="223"/>
      <c r="BD2531" s="223"/>
      <c r="BE2531" s="223"/>
      <c r="BF2531" s="151"/>
      <c r="BG2531" s="151"/>
      <c r="BH2531" s="151"/>
      <c r="BI2531" s="151"/>
      <c r="BJ2531" s="151"/>
      <c r="BK2531" s="151"/>
      <c r="BL2531" s="151"/>
      <c r="BM2531" s="151"/>
      <c r="BN2531" s="208"/>
      <c r="BO2531" s="92"/>
      <c r="BP2531" s="92"/>
      <c r="BQ2531" s="92"/>
      <c r="BR2531" s="92"/>
      <c r="BS2531" s="92"/>
      <c r="BT2531" s="92"/>
      <c r="BU2531" s="208"/>
      <c r="BV2531" s="315"/>
    </row>
    <row r="2532" spans="6:74"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315"/>
      <c r="AU2532" s="208"/>
      <c r="AV2532" s="92"/>
      <c r="AW2532" s="92"/>
      <c r="AX2532" s="315"/>
      <c r="AY2532" s="215"/>
      <c r="AZ2532" s="131"/>
      <c r="BA2532" s="131"/>
      <c r="BB2532" s="131"/>
      <c r="BC2532" s="223"/>
      <c r="BD2532" s="223"/>
      <c r="BE2532" s="223"/>
      <c r="BF2532" s="151"/>
      <c r="BG2532" s="151"/>
      <c r="BH2532" s="151"/>
      <c r="BI2532" s="151"/>
      <c r="BJ2532" s="151"/>
      <c r="BK2532" s="151"/>
      <c r="BL2532" s="151"/>
      <c r="BM2532" s="151"/>
      <c r="BN2532" s="208"/>
      <c r="BO2532" s="92"/>
      <c r="BP2532" s="92"/>
      <c r="BQ2532" s="92"/>
      <c r="BR2532" s="92"/>
      <c r="BS2532" s="92"/>
      <c r="BT2532" s="92"/>
      <c r="BU2532" s="208"/>
      <c r="BV2532" s="315"/>
    </row>
    <row r="2533" spans="6:74"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315"/>
      <c r="AU2533" s="208"/>
      <c r="AV2533" s="92"/>
      <c r="AW2533" s="92"/>
      <c r="AX2533" s="315"/>
      <c r="AY2533" s="215"/>
      <c r="AZ2533" s="131"/>
      <c r="BA2533" s="131"/>
      <c r="BB2533" s="131"/>
      <c r="BC2533" s="223"/>
      <c r="BD2533" s="223"/>
      <c r="BE2533" s="223"/>
      <c r="BF2533" s="151"/>
      <c r="BG2533" s="151"/>
      <c r="BH2533" s="151"/>
      <c r="BI2533" s="151"/>
      <c r="BJ2533" s="151"/>
      <c r="BK2533" s="151"/>
      <c r="BL2533" s="151"/>
      <c r="BM2533" s="151"/>
      <c r="BN2533" s="208"/>
      <c r="BO2533" s="92"/>
      <c r="BP2533" s="92"/>
      <c r="BQ2533" s="92"/>
      <c r="BR2533" s="92"/>
      <c r="BS2533" s="92"/>
      <c r="BT2533" s="92"/>
      <c r="BU2533" s="208"/>
      <c r="BV2533" s="315"/>
    </row>
    <row r="2534" spans="6:74"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315"/>
      <c r="AU2534" s="208"/>
      <c r="AV2534" s="92"/>
      <c r="AW2534" s="92"/>
      <c r="AX2534" s="315"/>
      <c r="AY2534" s="215"/>
      <c r="AZ2534" s="131"/>
      <c r="BA2534" s="131"/>
      <c r="BB2534" s="131"/>
      <c r="BC2534" s="223"/>
      <c r="BD2534" s="223"/>
      <c r="BE2534" s="223"/>
      <c r="BF2534" s="151"/>
      <c r="BG2534" s="151"/>
      <c r="BH2534" s="151"/>
      <c r="BI2534" s="151"/>
      <c r="BJ2534" s="151"/>
      <c r="BK2534" s="151"/>
      <c r="BL2534" s="151"/>
      <c r="BM2534" s="151"/>
      <c r="BN2534" s="208"/>
      <c r="BO2534" s="92"/>
      <c r="BP2534" s="92"/>
      <c r="BQ2534" s="92"/>
      <c r="BR2534" s="92"/>
      <c r="BS2534" s="92"/>
      <c r="BT2534" s="92"/>
      <c r="BU2534" s="208"/>
      <c r="BV2534" s="315"/>
    </row>
    <row r="2535" spans="6:74"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315"/>
      <c r="AU2535" s="208"/>
      <c r="AV2535" s="92"/>
      <c r="AW2535" s="92"/>
      <c r="AX2535" s="315"/>
      <c r="AY2535" s="215"/>
      <c r="AZ2535" s="131"/>
      <c r="BA2535" s="131"/>
      <c r="BB2535" s="131"/>
      <c r="BC2535" s="223"/>
      <c r="BD2535" s="223"/>
      <c r="BE2535" s="223"/>
      <c r="BF2535" s="151"/>
      <c r="BG2535" s="151"/>
      <c r="BH2535" s="151"/>
      <c r="BI2535" s="151"/>
      <c r="BJ2535" s="151"/>
      <c r="BK2535" s="151"/>
      <c r="BL2535" s="151"/>
      <c r="BM2535" s="151"/>
      <c r="BN2535" s="208"/>
      <c r="BO2535" s="92"/>
      <c r="BP2535" s="92"/>
      <c r="BQ2535" s="92"/>
      <c r="BR2535" s="92"/>
      <c r="BS2535" s="92"/>
      <c r="BT2535" s="92"/>
      <c r="BU2535" s="208"/>
      <c r="BV2535" s="315"/>
    </row>
    <row r="2536" spans="6:74"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315"/>
      <c r="AU2536" s="208"/>
      <c r="AV2536" s="92"/>
      <c r="AW2536" s="92"/>
      <c r="AX2536" s="315"/>
      <c r="AY2536" s="215"/>
      <c r="AZ2536" s="131"/>
      <c r="BA2536" s="131"/>
      <c r="BB2536" s="131"/>
      <c r="BC2536" s="223"/>
      <c r="BD2536" s="223"/>
      <c r="BE2536" s="223"/>
      <c r="BF2536" s="151"/>
      <c r="BG2536" s="151"/>
      <c r="BH2536" s="151"/>
      <c r="BI2536" s="151"/>
      <c r="BJ2536" s="151"/>
      <c r="BK2536" s="151"/>
      <c r="BL2536" s="151"/>
      <c r="BM2536" s="151"/>
      <c r="BN2536" s="208"/>
      <c r="BO2536" s="92"/>
      <c r="BP2536" s="92"/>
      <c r="BQ2536" s="92"/>
      <c r="BR2536" s="92"/>
      <c r="BS2536" s="92"/>
      <c r="BT2536" s="92"/>
      <c r="BU2536" s="208"/>
      <c r="BV2536" s="315"/>
    </row>
    <row r="2537" spans="6:74"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315"/>
      <c r="AU2537" s="208"/>
      <c r="AV2537" s="92"/>
      <c r="AW2537" s="92"/>
      <c r="AX2537" s="315"/>
      <c r="AY2537" s="215"/>
      <c r="AZ2537" s="131"/>
      <c r="BA2537" s="131"/>
      <c r="BB2537" s="131"/>
      <c r="BC2537" s="223"/>
      <c r="BD2537" s="223"/>
      <c r="BE2537" s="223"/>
      <c r="BF2537" s="151"/>
      <c r="BG2537" s="151"/>
      <c r="BH2537" s="151"/>
      <c r="BI2537" s="151"/>
      <c r="BJ2537" s="151"/>
      <c r="BK2537" s="151"/>
      <c r="BL2537" s="151"/>
      <c r="BM2537" s="151"/>
      <c r="BN2537" s="208"/>
      <c r="BO2537" s="92"/>
      <c r="BP2537" s="92"/>
      <c r="BQ2537" s="92"/>
      <c r="BR2537" s="92"/>
      <c r="BS2537" s="92"/>
      <c r="BT2537" s="92"/>
      <c r="BU2537" s="208"/>
      <c r="BV2537" s="315"/>
    </row>
    <row r="2538" spans="6:74"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315"/>
      <c r="AU2538" s="208"/>
      <c r="AV2538" s="92"/>
      <c r="AW2538" s="92"/>
      <c r="AX2538" s="315"/>
      <c r="AY2538" s="215"/>
      <c r="AZ2538" s="131"/>
      <c r="BA2538" s="131"/>
      <c r="BB2538" s="131"/>
      <c r="BC2538" s="223"/>
      <c r="BD2538" s="223"/>
      <c r="BE2538" s="223"/>
      <c r="BF2538" s="151"/>
      <c r="BG2538" s="151"/>
      <c r="BH2538" s="151"/>
      <c r="BI2538" s="151"/>
      <c r="BJ2538" s="151"/>
      <c r="BK2538" s="151"/>
      <c r="BL2538" s="151"/>
      <c r="BM2538" s="151"/>
      <c r="BN2538" s="208"/>
      <c r="BO2538" s="92"/>
      <c r="BP2538" s="92"/>
      <c r="BQ2538" s="92"/>
      <c r="BR2538" s="92"/>
      <c r="BS2538" s="92"/>
      <c r="BT2538" s="92"/>
      <c r="BU2538" s="208"/>
      <c r="BV2538" s="315"/>
    </row>
    <row r="2539" spans="6:74"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315"/>
      <c r="AU2539" s="208"/>
      <c r="AV2539" s="92"/>
      <c r="AW2539" s="92"/>
      <c r="AX2539" s="315"/>
      <c r="AY2539" s="215"/>
      <c r="AZ2539" s="131"/>
      <c r="BA2539" s="131"/>
      <c r="BB2539" s="131"/>
      <c r="BC2539" s="223"/>
      <c r="BD2539" s="223"/>
      <c r="BE2539" s="223"/>
      <c r="BF2539" s="151"/>
      <c r="BG2539" s="151"/>
      <c r="BH2539" s="151"/>
      <c r="BI2539" s="151"/>
      <c r="BJ2539" s="151"/>
      <c r="BK2539" s="151"/>
      <c r="BL2539" s="151"/>
      <c r="BM2539" s="151"/>
      <c r="BN2539" s="208"/>
      <c r="BO2539" s="92"/>
      <c r="BP2539" s="92"/>
      <c r="BQ2539" s="92"/>
      <c r="BR2539" s="92"/>
      <c r="BS2539" s="92"/>
      <c r="BT2539" s="92"/>
      <c r="BU2539" s="208"/>
      <c r="BV2539" s="315"/>
    </row>
    <row r="2540" spans="6:74"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315"/>
      <c r="AU2540" s="208"/>
      <c r="AV2540" s="92"/>
      <c r="AW2540" s="92"/>
      <c r="AX2540" s="315"/>
      <c r="AY2540" s="215"/>
      <c r="AZ2540" s="131"/>
      <c r="BA2540" s="131"/>
      <c r="BB2540" s="131"/>
      <c r="BC2540" s="223"/>
      <c r="BD2540" s="223"/>
      <c r="BE2540" s="223"/>
      <c r="BF2540" s="151"/>
      <c r="BG2540" s="151"/>
      <c r="BH2540" s="151"/>
      <c r="BI2540" s="151"/>
      <c r="BJ2540" s="151"/>
      <c r="BK2540" s="151"/>
      <c r="BL2540" s="151"/>
      <c r="BM2540" s="151"/>
      <c r="BN2540" s="208"/>
      <c r="BO2540" s="92"/>
      <c r="BP2540" s="92"/>
      <c r="BQ2540" s="92"/>
      <c r="BR2540" s="92"/>
      <c r="BS2540" s="92"/>
      <c r="BT2540" s="92"/>
      <c r="BU2540" s="208"/>
      <c r="BV2540" s="315"/>
    </row>
    <row r="2541" spans="6:74"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315"/>
      <c r="AU2541" s="208"/>
      <c r="AV2541" s="92"/>
      <c r="AW2541" s="92"/>
      <c r="AX2541" s="315"/>
      <c r="AY2541" s="215"/>
      <c r="AZ2541" s="131"/>
      <c r="BA2541" s="131"/>
      <c r="BB2541" s="131"/>
      <c r="BC2541" s="223"/>
      <c r="BD2541" s="223"/>
      <c r="BE2541" s="223"/>
      <c r="BF2541" s="151"/>
      <c r="BG2541" s="151"/>
      <c r="BH2541" s="151"/>
      <c r="BI2541" s="151"/>
      <c r="BJ2541" s="151"/>
      <c r="BK2541" s="151"/>
      <c r="BL2541" s="151"/>
      <c r="BM2541" s="151"/>
      <c r="BN2541" s="208"/>
      <c r="BO2541" s="92"/>
      <c r="BP2541" s="92"/>
      <c r="BQ2541" s="92"/>
      <c r="BR2541" s="92"/>
      <c r="BS2541" s="92"/>
      <c r="BT2541" s="92"/>
      <c r="BU2541" s="208"/>
      <c r="BV2541" s="315"/>
    </row>
    <row r="2542" spans="6:74"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315"/>
      <c r="AU2542" s="208"/>
      <c r="AV2542" s="92"/>
      <c r="AW2542" s="92"/>
      <c r="AX2542" s="315"/>
      <c r="AY2542" s="215"/>
      <c r="AZ2542" s="131"/>
      <c r="BA2542" s="131"/>
      <c r="BB2542" s="131"/>
      <c r="BC2542" s="223"/>
      <c r="BD2542" s="223"/>
      <c r="BE2542" s="223"/>
      <c r="BF2542" s="151"/>
      <c r="BG2542" s="151"/>
      <c r="BH2542" s="151"/>
      <c r="BI2542" s="151"/>
      <c r="BJ2542" s="151"/>
      <c r="BK2542" s="151"/>
      <c r="BL2542" s="151"/>
      <c r="BM2542" s="151"/>
      <c r="BN2542" s="208"/>
      <c r="BO2542" s="92"/>
      <c r="BP2542" s="92"/>
      <c r="BQ2542" s="92"/>
      <c r="BR2542" s="92"/>
      <c r="BS2542" s="92"/>
      <c r="BT2542" s="92"/>
      <c r="BU2542" s="208"/>
      <c r="BV2542" s="315"/>
    </row>
    <row r="2543" spans="6:74"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315"/>
      <c r="AU2543" s="208"/>
      <c r="AV2543" s="92"/>
      <c r="AW2543" s="92"/>
      <c r="AX2543" s="315"/>
      <c r="AY2543" s="215"/>
      <c r="AZ2543" s="131"/>
      <c r="BA2543" s="131"/>
      <c r="BB2543" s="131"/>
      <c r="BC2543" s="223"/>
      <c r="BD2543" s="223"/>
      <c r="BE2543" s="223"/>
      <c r="BF2543" s="151"/>
      <c r="BG2543" s="151"/>
      <c r="BH2543" s="151"/>
      <c r="BI2543" s="151"/>
      <c r="BJ2543" s="151"/>
      <c r="BK2543" s="151"/>
      <c r="BL2543" s="151"/>
      <c r="BM2543" s="151"/>
      <c r="BN2543" s="208"/>
      <c r="BO2543" s="92"/>
      <c r="BP2543" s="92"/>
      <c r="BQ2543" s="92"/>
      <c r="BR2543" s="92"/>
      <c r="BS2543" s="92"/>
      <c r="BT2543" s="92"/>
      <c r="BU2543" s="208"/>
      <c r="BV2543" s="315"/>
    </row>
    <row r="2544" spans="6:74"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315"/>
      <c r="AU2544" s="208"/>
      <c r="AV2544" s="92"/>
      <c r="AW2544" s="92"/>
      <c r="AX2544" s="315"/>
      <c r="AY2544" s="215"/>
      <c r="AZ2544" s="131"/>
      <c r="BA2544" s="131"/>
      <c r="BB2544" s="131"/>
      <c r="BC2544" s="223"/>
      <c r="BD2544" s="223"/>
      <c r="BE2544" s="223"/>
      <c r="BF2544" s="151"/>
      <c r="BG2544" s="151"/>
      <c r="BH2544" s="151"/>
      <c r="BI2544" s="151"/>
      <c r="BJ2544" s="151"/>
      <c r="BK2544" s="151"/>
      <c r="BL2544" s="151"/>
      <c r="BM2544" s="151"/>
      <c r="BN2544" s="208"/>
      <c r="BO2544" s="92"/>
      <c r="BP2544" s="92"/>
      <c r="BQ2544" s="92"/>
      <c r="BR2544" s="92"/>
      <c r="BS2544" s="92"/>
      <c r="BT2544" s="92"/>
      <c r="BU2544" s="208"/>
      <c r="BV2544" s="315"/>
    </row>
    <row r="2545" spans="6:74"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315"/>
      <c r="AU2545" s="208"/>
      <c r="AV2545" s="92"/>
      <c r="AW2545" s="92"/>
      <c r="AX2545" s="315"/>
      <c r="AY2545" s="215"/>
      <c r="AZ2545" s="131"/>
      <c r="BA2545" s="131"/>
      <c r="BB2545" s="131"/>
      <c r="BC2545" s="223"/>
      <c r="BD2545" s="223"/>
      <c r="BE2545" s="223"/>
      <c r="BF2545" s="151"/>
      <c r="BG2545" s="151"/>
      <c r="BH2545" s="151"/>
      <c r="BI2545" s="151"/>
      <c r="BJ2545" s="151"/>
      <c r="BK2545" s="151"/>
      <c r="BL2545" s="151"/>
      <c r="BM2545" s="151"/>
      <c r="BN2545" s="208"/>
      <c r="BO2545" s="92"/>
      <c r="BP2545" s="92"/>
      <c r="BQ2545" s="92"/>
      <c r="BR2545" s="92"/>
      <c r="BS2545" s="92"/>
      <c r="BT2545" s="92"/>
      <c r="BU2545" s="208"/>
      <c r="BV2545" s="315"/>
    </row>
    <row r="2546" spans="6:74"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315"/>
      <c r="AU2546" s="208"/>
      <c r="AV2546" s="92"/>
      <c r="AW2546" s="92"/>
      <c r="AX2546" s="315"/>
      <c r="AY2546" s="215"/>
      <c r="AZ2546" s="131"/>
      <c r="BA2546" s="131"/>
      <c r="BB2546" s="131"/>
      <c r="BC2546" s="223"/>
      <c r="BD2546" s="223"/>
      <c r="BE2546" s="223"/>
      <c r="BF2546" s="151"/>
      <c r="BG2546" s="151"/>
      <c r="BH2546" s="151"/>
      <c r="BI2546" s="151"/>
      <c r="BJ2546" s="151"/>
      <c r="BK2546" s="151"/>
      <c r="BL2546" s="151"/>
      <c r="BM2546" s="151"/>
      <c r="BN2546" s="208"/>
      <c r="BO2546" s="92"/>
      <c r="BP2546" s="92"/>
      <c r="BQ2546" s="92"/>
      <c r="BR2546" s="92"/>
      <c r="BS2546" s="92"/>
      <c r="BT2546" s="92"/>
      <c r="BU2546" s="208"/>
      <c r="BV2546" s="315"/>
    </row>
    <row r="2547" spans="6:74"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315"/>
      <c r="AU2547" s="208"/>
      <c r="AV2547" s="92"/>
      <c r="AW2547" s="92"/>
      <c r="AX2547" s="315"/>
      <c r="AY2547" s="215"/>
      <c r="AZ2547" s="131"/>
      <c r="BA2547" s="131"/>
      <c r="BB2547" s="131"/>
      <c r="BC2547" s="223"/>
      <c r="BD2547" s="223"/>
      <c r="BE2547" s="223"/>
      <c r="BF2547" s="151"/>
      <c r="BG2547" s="151"/>
      <c r="BH2547" s="151"/>
      <c r="BI2547" s="151"/>
      <c r="BJ2547" s="151"/>
      <c r="BK2547" s="151"/>
      <c r="BL2547" s="151"/>
      <c r="BM2547" s="151"/>
      <c r="BN2547" s="208"/>
      <c r="BO2547" s="92"/>
      <c r="BP2547" s="92"/>
      <c r="BQ2547" s="92"/>
      <c r="BR2547" s="92"/>
      <c r="BS2547" s="92"/>
      <c r="BT2547" s="92"/>
      <c r="BU2547" s="208"/>
      <c r="BV2547" s="315"/>
    </row>
    <row r="2548" spans="6:74"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315"/>
      <c r="AU2548" s="208"/>
      <c r="AV2548" s="92"/>
      <c r="AW2548" s="92"/>
      <c r="AX2548" s="315"/>
      <c r="AY2548" s="215"/>
      <c r="AZ2548" s="131"/>
      <c r="BA2548" s="131"/>
      <c r="BB2548" s="131"/>
      <c r="BC2548" s="223"/>
      <c r="BD2548" s="223"/>
      <c r="BE2548" s="223"/>
      <c r="BF2548" s="151"/>
      <c r="BG2548" s="151"/>
      <c r="BH2548" s="151"/>
      <c r="BI2548" s="151"/>
      <c r="BJ2548" s="151"/>
      <c r="BK2548" s="151"/>
      <c r="BL2548" s="151"/>
      <c r="BM2548" s="151"/>
      <c r="BN2548" s="208"/>
      <c r="BO2548" s="92"/>
      <c r="BP2548" s="92"/>
      <c r="BQ2548" s="92"/>
      <c r="BR2548" s="92"/>
      <c r="BS2548" s="92"/>
      <c r="BT2548" s="92"/>
      <c r="BU2548" s="208"/>
      <c r="BV2548" s="315"/>
    </row>
    <row r="2549" spans="6:74"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315"/>
      <c r="AU2549" s="208"/>
      <c r="AV2549" s="92"/>
      <c r="AW2549" s="92"/>
      <c r="AX2549" s="315"/>
      <c r="AY2549" s="215"/>
      <c r="AZ2549" s="131"/>
      <c r="BA2549" s="131"/>
      <c r="BB2549" s="131"/>
      <c r="BC2549" s="223"/>
      <c r="BD2549" s="223"/>
      <c r="BE2549" s="223"/>
      <c r="BF2549" s="151"/>
      <c r="BG2549" s="151"/>
      <c r="BH2549" s="151"/>
      <c r="BI2549" s="151"/>
      <c r="BJ2549" s="151"/>
      <c r="BK2549" s="151"/>
      <c r="BL2549" s="151"/>
      <c r="BM2549" s="151"/>
      <c r="BN2549" s="208"/>
      <c r="BO2549" s="92"/>
      <c r="BP2549" s="92"/>
      <c r="BQ2549" s="92"/>
      <c r="BR2549" s="92"/>
      <c r="BS2549" s="92"/>
      <c r="BT2549" s="92"/>
      <c r="BU2549" s="208"/>
      <c r="BV2549" s="315"/>
    </row>
    <row r="2550" spans="6:74"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315"/>
      <c r="AU2550" s="208"/>
      <c r="AV2550" s="92"/>
      <c r="AW2550" s="92"/>
      <c r="AX2550" s="315"/>
      <c r="AY2550" s="215"/>
      <c r="AZ2550" s="131"/>
      <c r="BA2550" s="131"/>
      <c r="BB2550" s="131"/>
      <c r="BC2550" s="223"/>
      <c r="BD2550" s="223"/>
      <c r="BE2550" s="223"/>
      <c r="BF2550" s="151"/>
      <c r="BG2550" s="151"/>
      <c r="BH2550" s="151"/>
      <c r="BI2550" s="151"/>
      <c r="BJ2550" s="151"/>
      <c r="BK2550" s="151"/>
      <c r="BL2550" s="151"/>
      <c r="BM2550" s="151"/>
      <c r="BN2550" s="208"/>
      <c r="BO2550" s="92"/>
      <c r="BP2550" s="92"/>
      <c r="BQ2550" s="92"/>
      <c r="BR2550" s="92"/>
      <c r="BS2550" s="92"/>
      <c r="BT2550" s="92"/>
      <c r="BU2550" s="208"/>
      <c r="BV2550" s="315"/>
    </row>
    <row r="2551" spans="6:74"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315"/>
      <c r="AU2551" s="208"/>
      <c r="AV2551" s="92"/>
      <c r="AW2551" s="92"/>
      <c r="AX2551" s="315"/>
      <c r="AY2551" s="215"/>
      <c r="AZ2551" s="131"/>
      <c r="BA2551" s="131"/>
      <c r="BB2551" s="131"/>
      <c r="BC2551" s="223"/>
      <c r="BD2551" s="223"/>
      <c r="BE2551" s="223"/>
      <c r="BF2551" s="151"/>
      <c r="BG2551" s="151"/>
      <c r="BH2551" s="151"/>
      <c r="BI2551" s="151"/>
      <c r="BJ2551" s="151"/>
      <c r="BK2551" s="151"/>
      <c r="BL2551" s="151"/>
      <c r="BM2551" s="151"/>
      <c r="BN2551" s="208"/>
      <c r="BO2551" s="92"/>
      <c r="BP2551" s="92"/>
      <c r="BQ2551" s="92"/>
      <c r="BR2551" s="92"/>
      <c r="BS2551" s="92"/>
      <c r="BT2551" s="92"/>
      <c r="BU2551" s="208"/>
      <c r="BV2551" s="315"/>
    </row>
    <row r="2552" spans="6:74"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315"/>
      <c r="AU2552" s="208"/>
      <c r="AV2552" s="92"/>
      <c r="AW2552" s="92"/>
      <c r="AX2552" s="315"/>
      <c r="AY2552" s="215"/>
      <c r="AZ2552" s="131"/>
      <c r="BA2552" s="131"/>
      <c r="BB2552" s="131"/>
      <c r="BC2552" s="223"/>
      <c r="BD2552" s="223"/>
      <c r="BE2552" s="223"/>
      <c r="BF2552" s="151"/>
      <c r="BG2552" s="151"/>
      <c r="BH2552" s="151"/>
      <c r="BI2552" s="151"/>
      <c r="BJ2552" s="151"/>
      <c r="BK2552" s="151"/>
      <c r="BL2552" s="151"/>
      <c r="BM2552" s="151"/>
      <c r="BN2552" s="208"/>
      <c r="BO2552" s="92"/>
      <c r="BP2552" s="92"/>
      <c r="BQ2552" s="92"/>
      <c r="BR2552" s="92"/>
      <c r="BS2552" s="92"/>
      <c r="BT2552" s="92"/>
      <c r="BU2552" s="208"/>
      <c r="BV2552" s="315"/>
    </row>
    <row r="2553" spans="6:74"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315"/>
      <c r="AU2553" s="208"/>
      <c r="AV2553" s="92"/>
      <c r="AW2553" s="92"/>
      <c r="AX2553" s="315"/>
      <c r="AY2553" s="215"/>
      <c r="AZ2553" s="131"/>
      <c r="BA2553" s="131"/>
      <c r="BB2553" s="131"/>
      <c r="BC2553" s="223"/>
      <c r="BD2553" s="223"/>
      <c r="BE2553" s="223"/>
      <c r="BF2553" s="151"/>
      <c r="BG2553" s="151"/>
      <c r="BH2553" s="151"/>
      <c r="BI2553" s="151"/>
      <c r="BJ2553" s="151"/>
      <c r="BK2553" s="151"/>
      <c r="BL2553" s="151"/>
      <c r="BM2553" s="151"/>
      <c r="BN2553" s="208"/>
      <c r="BO2553" s="92"/>
      <c r="BP2553" s="92"/>
      <c r="BQ2553" s="92"/>
      <c r="BR2553" s="92"/>
      <c r="BS2553" s="92"/>
      <c r="BT2553" s="92"/>
      <c r="BU2553" s="208"/>
      <c r="BV2553" s="315"/>
    </row>
    <row r="2554" spans="6:74"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315"/>
      <c r="AU2554" s="208"/>
      <c r="AV2554" s="92"/>
      <c r="AW2554" s="92"/>
      <c r="AX2554" s="315"/>
      <c r="AY2554" s="215"/>
      <c r="AZ2554" s="131"/>
      <c r="BA2554" s="131"/>
      <c r="BB2554" s="131"/>
      <c r="BC2554" s="223"/>
      <c r="BD2554" s="223"/>
      <c r="BE2554" s="223"/>
      <c r="BF2554" s="151"/>
      <c r="BG2554" s="151"/>
      <c r="BH2554" s="151"/>
      <c r="BI2554" s="151"/>
      <c r="BJ2554" s="151"/>
      <c r="BK2554" s="151"/>
      <c r="BL2554" s="151"/>
      <c r="BM2554" s="151"/>
      <c r="BN2554" s="208"/>
      <c r="BO2554" s="92"/>
      <c r="BP2554" s="92"/>
      <c r="BQ2554" s="92"/>
      <c r="BR2554" s="92"/>
      <c r="BS2554" s="92"/>
      <c r="BT2554" s="92"/>
      <c r="BU2554" s="208"/>
      <c r="BV2554" s="315"/>
    </row>
    <row r="2555" spans="6:74"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315"/>
      <c r="AU2555" s="208"/>
      <c r="AV2555" s="92"/>
      <c r="AW2555" s="92"/>
      <c r="AX2555" s="315"/>
      <c r="AY2555" s="215"/>
      <c r="AZ2555" s="131"/>
      <c r="BA2555" s="131"/>
      <c r="BB2555" s="131"/>
      <c r="BC2555" s="223"/>
      <c r="BD2555" s="223"/>
      <c r="BE2555" s="223"/>
      <c r="BF2555" s="151"/>
      <c r="BG2555" s="151"/>
      <c r="BH2555" s="151"/>
      <c r="BI2555" s="151"/>
      <c r="BJ2555" s="151"/>
      <c r="BK2555" s="151"/>
      <c r="BL2555" s="151"/>
      <c r="BM2555" s="151"/>
      <c r="BN2555" s="208"/>
      <c r="BO2555" s="92"/>
      <c r="BP2555" s="92"/>
      <c r="BQ2555" s="92"/>
      <c r="BR2555" s="92"/>
      <c r="BS2555" s="92"/>
      <c r="BT2555" s="92"/>
      <c r="BU2555" s="208"/>
      <c r="BV2555" s="315"/>
    </row>
    <row r="2556" spans="6:74"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315"/>
      <c r="AU2556" s="208"/>
      <c r="AV2556" s="92"/>
      <c r="AW2556" s="92"/>
      <c r="AX2556" s="315"/>
      <c r="AY2556" s="215"/>
      <c r="AZ2556" s="131"/>
      <c r="BA2556" s="131"/>
      <c r="BB2556" s="131"/>
      <c r="BC2556" s="223"/>
      <c r="BD2556" s="223"/>
      <c r="BE2556" s="223"/>
      <c r="BF2556" s="151"/>
      <c r="BG2556" s="151"/>
      <c r="BH2556" s="151"/>
      <c r="BI2556" s="151"/>
      <c r="BJ2556" s="151"/>
      <c r="BK2556" s="151"/>
      <c r="BL2556" s="151"/>
      <c r="BM2556" s="151"/>
      <c r="BN2556" s="208"/>
      <c r="BO2556" s="92"/>
      <c r="BP2556" s="92"/>
      <c r="BQ2556" s="92"/>
      <c r="BR2556" s="92"/>
      <c r="BS2556" s="92"/>
      <c r="BT2556" s="92"/>
      <c r="BU2556" s="208"/>
      <c r="BV2556" s="315"/>
    </row>
    <row r="2557" spans="6:74"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315"/>
      <c r="AU2557" s="208"/>
      <c r="AV2557" s="92"/>
      <c r="AW2557" s="92"/>
      <c r="AX2557" s="315"/>
      <c r="AY2557" s="215"/>
      <c r="AZ2557" s="131"/>
      <c r="BA2557" s="131"/>
      <c r="BB2557" s="131"/>
      <c r="BC2557" s="223"/>
      <c r="BD2557" s="223"/>
      <c r="BE2557" s="223"/>
      <c r="BF2557" s="151"/>
      <c r="BG2557" s="151"/>
      <c r="BH2557" s="151"/>
      <c r="BI2557" s="151"/>
      <c r="BJ2557" s="151"/>
      <c r="BK2557" s="151"/>
      <c r="BL2557" s="151"/>
      <c r="BM2557" s="151"/>
      <c r="BN2557" s="208"/>
      <c r="BO2557" s="92"/>
      <c r="BP2557" s="92"/>
      <c r="BQ2557" s="92"/>
      <c r="BR2557" s="92"/>
      <c r="BS2557" s="92"/>
      <c r="BT2557" s="92"/>
      <c r="BU2557" s="208"/>
      <c r="BV2557" s="315"/>
    </row>
    <row r="2558" spans="6:74"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315"/>
      <c r="AU2558" s="208"/>
      <c r="AV2558" s="92"/>
      <c r="AW2558" s="92"/>
      <c r="AX2558" s="315"/>
      <c r="AY2558" s="215"/>
      <c r="AZ2558" s="131"/>
      <c r="BA2558" s="131"/>
      <c r="BB2558" s="131"/>
      <c r="BC2558" s="223"/>
      <c r="BD2558" s="223"/>
      <c r="BE2558" s="223"/>
      <c r="BF2558" s="151"/>
      <c r="BG2558" s="151"/>
      <c r="BH2558" s="151"/>
      <c r="BI2558" s="151"/>
      <c r="BJ2558" s="151"/>
      <c r="BK2558" s="151"/>
      <c r="BL2558" s="151"/>
      <c r="BM2558" s="151"/>
      <c r="BN2558" s="208"/>
      <c r="BO2558" s="92"/>
      <c r="BP2558" s="92"/>
      <c r="BQ2558" s="92"/>
      <c r="BR2558" s="92"/>
      <c r="BS2558" s="92"/>
      <c r="BT2558" s="92"/>
      <c r="BU2558" s="208"/>
      <c r="BV2558" s="315"/>
    </row>
    <row r="2559" spans="6:74"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315"/>
      <c r="AU2559" s="208"/>
      <c r="AV2559" s="92"/>
      <c r="AW2559" s="92"/>
      <c r="AX2559" s="315"/>
      <c r="AY2559" s="215"/>
      <c r="AZ2559" s="131"/>
      <c r="BA2559" s="131"/>
      <c r="BB2559" s="131"/>
      <c r="BC2559" s="223"/>
      <c r="BD2559" s="223"/>
      <c r="BE2559" s="223"/>
      <c r="BF2559" s="151"/>
      <c r="BG2559" s="151"/>
      <c r="BH2559" s="151"/>
      <c r="BI2559" s="151"/>
      <c r="BJ2559" s="151"/>
      <c r="BK2559" s="151"/>
      <c r="BL2559" s="151"/>
      <c r="BM2559" s="151"/>
      <c r="BN2559" s="208"/>
      <c r="BO2559" s="92"/>
      <c r="BP2559" s="92"/>
      <c r="BQ2559" s="92"/>
      <c r="BR2559" s="92"/>
      <c r="BS2559" s="92"/>
      <c r="BT2559" s="92"/>
      <c r="BU2559" s="208"/>
      <c r="BV2559" s="315"/>
    </row>
    <row r="2560" spans="6:74"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315"/>
      <c r="AU2560" s="208"/>
      <c r="AV2560" s="92"/>
      <c r="AW2560" s="92"/>
      <c r="AX2560" s="315"/>
      <c r="AY2560" s="215"/>
      <c r="AZ2560" s="131"/>
      <c r="BA2560" s="131"/>
      <c r="BB2560" s="131"/>
      <c r="BC2560" s="223"/>
      <c r="BD2560" s="223"/>
      <c r="BE2560" s="223"/>
      <c r="BF2560" s="151"/>
      <c r="BG2560" s="151"/>
      <c r="BH2560" s="151"/>
      <c r="BI2560" s="151"/>
      <c r="BJ2560" s="151"/>
      <c r="BK2560" s="151"/>
      <c r="BL2560" s="151"/>
      <c r="BM2560" s="151"/>
      <c r="BN2560" s="208"/>
      <c r="BO2560" s="92"/>
      <c r="BP2560" s="92"/>
      <c r="BQ2560" s="92"/>
      <c r="BR2560" s="92"/>
      <c r="BS2560" s="92"/>
      <c r="BT2560" s="92"/>
      <c r="BU2560" s="208"/>
      <c r="BV2560" s="315"/>
    </row>
    <row r="2561" spans="6:74"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315"/>
      <c r="AU2561" s="208"/>
      <c r="AV2561" s="92"/>
      <c r="AW2561" s="92"/>
      <c r="AX2561" s="315"/>
      <c r="AY2561" s="215"/>
      <c r="AZ2561" s="131"/>
      <c r="BA2561" s="131"/>
      <c r="BB2561" s="131"/>
      <c r="BC2561" s="223"/>
      <c r="BD2561" s="223"/>
      <c r="BE2561" s="223"/>
      <c r="BF2561" s="151"/>
      <c r="BG2561" s="151"/>
      <c r="BH2561" s="151"/>
      <c r="BI2561" s="151"/>
      <c r="BJ2561" s="151"/>
      <c r="BK2561" s="151"/>
      <c r="BL2561" s="151"/>
      <c r="BM2561" s="151"/>
      <c r="BN2561" s="208"/>
      <c r="BO2561" s="92"/>
      <c r="BP2561" s="92"/>
      <c r="BQ2561" s="92"/>
      <c r="BR2561" s="92"/>
      <c r="BS2561" s="92"/>
      <c r="BT2561" s="92"/>
      <c r="BU2561" s="208"/>
      <c r="BV2561" s="315"/>
    </row>
    <row r="2562" spans="6:74"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315"/>
      <c r="AU2562" s="208"/>
      <c r="AV2562" s="92"/>
      <c r="AW2562" s="92"/>
      <c r="AX2562" s="315"/>
      <c r="AY2562" s="215"/>
      <c r="AZ2562" s="131"/>
      <c r="BA2562" s="131"/>
      <c r="BB2562" s="131"/>
      <c r="BC2562" s="223"/>
      <c r="BD2562" s="223"/>
      <c r="BE2562" s="223"/>
      <c r="BF2562" s="151"/>
      <c r="BG2562" s="151"/>
      <c r="BH2562" s="151"/>
      <c r="BI2562" s="151"/>
      <c r="BJ2562" s="151"/>
      <c r="BK2562" s="151"/>
      <c r="BL2562" s="151"/>
      <c r="BM2562" s="151"/>
      <c r="BN2562" s="208"/>
      <c r="BO2562" s="92"/>
      <c r="BP2562" s="92"/>
      <c r="BQ2562" s="92"/>
      <c r="BR2562" s="92"/>
      <c r="BS2562" s="92"/>
      <c r="BT2562" s="92"/>
      <c r="BU2562" s="208"/>
      <c r="BV2562" s="315"/>
    </row>
    <row r="2563" spans="6:74"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315"/>
      <c r="AU2563" s="208"/>
      <c r="AV2563" s="92"/>
      <c r="AW2563" s="92"/>
      <c r="AX2563" s="315"/>
      <c r="AY2563" s="215"/>
      <c r="AZ2563" s="131"/>
      <c r="BA2563" s="131"/>
      <c r="BB2563" s="131"/>
      <c r="BC2563" s="223"/>
      <c r="BD2563" s="223"/>
      <c r="BE2563" s="223"/>
      <c r="BF2563" s="151"/>
      <c r="BG2563" s="151"/>
      <c r="BH2563" s="151"/>
      <c r="BI2563" s="151"/>
      <c r="BJ2563" s="151"/>
      <c r="BK2563" s="151"/>
      <c r="BL2563" s="151"/>
      <c r="BM2563" s="151"/>
      <c r="BN2563" s="208"/>
      <c r="BO2563" s="92"/>
      <c r="BP2563" s="92"/>
      <c r="BQ2563" s="92"/>
      <c r="BR2563" s="92"/>
      <c r="BS2563" s="92"/>
      <c r="BT2563" s="92"/>
      <c r="BU2563" s="208"/>
      <c r="BV2563" s="315"/>
    </row>
    <row r="2564" spans="6:74"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315"/>
      <c r="AU2564" s="208"/>
      <c r="AV2564" s="92"/>
      <c r="AW2564" s="92"/>
      <c r="AX2564" s="315"/>
      <c r="AY2564" s="215"/>
      <c r="AZ2564" s="131"/>
      <c r="BA2564" s="131"/>
      <c r="BB2564" s="131"/>
      <c r="BC2564" s="223"/>
      <c r="BD2564" s="223"/>
      <c r="BE2564" s="223"/>
      <c r="BF2564" s="151"/>
      <c r="BG2564" s="151"/>
      <c r="BH2564" s="151"/>
      <c r="BI2564" s="151"/>
      <c r="BJ2564" s="151"/>
      <c r="BK2564" s="151"/>
      <c r="BL2564" s="151"/>
      <c r="BM2564" s="151"/>
      <c r="BN2564" s="208"/>
      <c r="BO2564" s="92"/>
      <c r="BP2564" s="92"/>
      <c r="BQ2564" s="92"/>
      <c r="BR2564" s="92"/>
      <c r="BS2564" s="92"/>
      <c r="BT2564" s="92"/>
      <c r="BU2564" s="208"/>
      <c r="BV2564" s="315"/>
    </row>
    <row r="2565" spans="6:74"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315"/>
      <c r="AU2565" s="208"/>
      <c r="AV2565" s="92"/>
      <c r="AW2565" s="92"/>
      <c r="AX2565" s="315"/>
      <c r="AY2565" s="215"/>
      <c r="AZ2565" s="131"/>
      <c r="BA2565" s="131"/>
      <c r="BB2565" s="131"/>
      <c r="BC2565" s="223"/>
      <c r="BD2565" s="223"/>
      <c r="BE2565" s="223"/>
      <c r="BF2565" s="151"/>
      <c r="BG2565" s="151"/>
      <c r="BH2565" s="151"/>
      <c r="BI2565" s="151"/>
      <c r="BJ2565" s="151"/>
      <c r="BK2565" s="151"/>
      <c r="BL2565" s="151"/>
      <c r="BM2565" s="151"/>
      <c r="BN2565" s="208"/>
      <c r="BO2565" s="92"/>
      <c r="BP2565" s="92"/>
      <c r="BQ2565" s="92"/>
      <c r="BR2565" s="92"/>
      <c r="BS2565" s="92"/>
      <c r="BT2565" s="92"/>
      <c r="BU2565" s="208"/>
      <c r="BV2565" s="315"/>
    </row>
    <row r="2566" spans="6:74"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315"/>
      <c r="AU2566" s="208"/>
      <c r="AV2566" s="92"/>
      <c r="AW2566" s="92"/>
      <c r="AX2566" s="315"/>
      <c r="AY2566" s="215"/>
      <c r="AZ2566" s="131"/>
      <c r="BA2566" s="131"/>
      <c r="BB2566" s="131"/>
      <c r="BC2566" s="223"/>
      <c r="BD2566" s="223"/>
      <c r="BE2566" s="223"/>
      <c r="BF2566" s="151"/>
      <c r="BG2566" s="151"/>
      <c r="BH2566" s="151"/>
      <c r="BI2566" s="151"/>
      <c r="BJ2566" s="151"/>
      <c r="BK2566" s="151"/>
      <c r="BL2566" s="151"/>
      <c r="BM2566" s="151"/>
      <c r="BN2566" s="208"/>
      <c r="BO2566" s="92"/>
      <c r="BP2566" s="92"/>
      <c r="BQ2566" s="92"/>
      <c r="BR2566" s="92"/>
      <c r="BS2566" s="92"/>
      <c r="BT2566" s="92"/>
      <c r="BU2566" s="208"/>
      <c r="BV2566" s="315"/>
    </row>
    <row r="2567" spans="6:74"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315"/>
      <c r="AU2567" s="208"/>
      <c r="AV2567" s="92"/>
      <c r="AW2567" s="92"/>
      <c r="AX2567" s="315"/>
      <c r="AY2567" s="215"/>
      <c r="AZ2567" s="131"/>
      <c r="BA2567" s="131"/>
      <c r="BB2567" s="131"/>
      <c r="BC2567" s="223"/>
      <c r="BD2567" s="223"/>
      <c r="BE2567" s="223"/>
      <c r="BF2567" s="151"/>
      <c r="BG2567" s="151"/>
      <c r="BH2567" s="151"/>
      <c r="BI2567" s="151"/>
      <c r="BJ2567" s="151"/>
      <c r="BK2567" s="151"/>
      <c r="BL2567" s="151"/>
      <c r="BM2567" s="151"/>
      <c r="BN2567" s="208"/>
      <c r="BO2567" s="92"/>
      <c r="BP2567" s="92"/>
      <c r="BQ2567" s="92"/>
      <c r="BR2567" s="92"/>
      <c r="BS2567" s="92"/>
      <c r="BT2567" s="92"/>
      <c r="BU2567" s="208"/>
      <c r="BV2567" s="315"/>
    </row>
    <row r="2568" spans="6:74"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315"/>
      <c r="AU2568" s="208"/>
      <c r="AV2568" s="92"/>
      <c r="AW2568" s="92"/>
      <c r="AX2568" s="315"/>
      <c r="AY2568" s="215"/>
      <c r="AZ2568" s="131"/>
      <c r="BA2568" s="131"/>
      <c r="BB2568" s="131"/>
      <c r="BC2568" s="223"/>
      <c r="BD2568" s="223"/>
      <c r="BE2568" s="223"/>
      <c r="BF2568" s="151"/>
      <c r="BG2568" s="151"/>
      <c r="BH2568" s="151"/>
      <c r="BI2568" s="151"/>
      <c r="BJ2568" s="151"/>
      <c r="BK2568" s="151"/>
      <c r="BL2568" s="151"/>
      <c r="BM2568" s="151"/>
      <c r="BN2568" s="208"/>
      <c r="BO2568" s="92"/>
      <c r="BP2568" s="92"/>
      <c r="BQ2568" s="92"/>
      <c r="BR2568" s="92"/>
      <c r="BS2568" s="92"/>
      <c r="BT2568" s="92"/>
      <c r="BU2568" s="208"/>
      <c r="BV2568" s="315"/>
    </row>
    <row r="2569" spans="6:74"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315"/>
      <c r="AU2569" s="208"/>
      <c r="AV2569" s="92"/>
      <c r="AW2569" s="92"/>
      <c r="AX2569" s="315"/>
      <c r="AY2569" s="215"/>
      <c r="AZ2569" s="131"/>
      <c r="BA2569" s="131"/>
      <c r="BB2569" s="131"/>
      <c r="BC2569" s="223"/>
      <c r="BD2569" s="223"/>
      <c r="BE2569" s="223"/>
      <c r="BF2569" s="151"/>
      <c r="BG2569" s="151"/>
      <c r="BH2569" s="151"/>
      <c r="BI2569" s="151"/>
      <c r="BJ2569" s="151"/>
      <c r="BK2569" s="151"/>
      <c r="BL2569" s="151"/>
      <c r="BM2569" s="151"/>
      <c r="BN2569" s="208"/>
      <c r="BO2569" s="92"/>
      <c r="BP2569" s="92"/>
      <c r="BQ2569" s="92"/>
      <c r="BR2569" s="92"/>
      <c r="BS2569" s="92"/>
      <c r="BT2569" s="92"/>
      <c r="BU2569" s="208"/>
      <c r="BV2569" s="315"/>
    </row>
    <row r="2570" spans="6:74"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315"/>
      <c r="AU2570" s="208"/>
      <c r="AV2570" s="92"/>
      <c r="AW2570" s="92"/>
      <c r="AX2570" s="315"/>
      <c r="AY2570" s="215"/>
      <c r="AZ2570" s="131"/>
      <c r="BA2570" s="131"/>
      <c r="BB2570" s="131"/>
      <c r="BC2570" s="223"/>
      <c r="BD2570" s="223"/>
      <c r="BE2570" s="223"/>
      <c r="BF2570" s="151"/>
      <c r="BG2570" s="151"/>
      <c r="BH2570" s="151"/>
      <c r="BI2570" s="151"/>
      <c r="BJ2570" s="151"/>
      <c r="BK2570" s="151"/>
      <c r="BL2570" s="151"/>
      <c r="BM2570" s="151"/>
      <c r="BN2570" s="208"/>
      <c r="BO2570" s="92"/>
      <c r="BP2570" s="92"/>
      <c r="BQ2570" s="92"/>
      <c r="BR2570" s="92"/>
      <c r="BS2570" s="92"/>
      <c r="BT2570" s="92"/>
      <c r="BU2570" s="208"/>
      <c r="BV2570" s="315"/>
    </row>
    <row r="2571" spans="6:74"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315"/>
      <c r="AU2571" s="208"/>
      <c r="AV2571" s="92"/>
      <c r="AW2571" s="92"/>
      <c r="AX2571" s="315"/>
      <c r="AY2571" s="215"/>
      <c r="AZ2571" s="131"/>
      <c r="BA2571" s="131"/>
      <c r="BB2571" s="131"/>
      <c r="BC2571" s="223"/>
      <c r="BD2571" s="223"/>
      <c r="BE2571" s="223"/>
      <c r="BF2571" s="151"/>
      <c r="BG2571" s="151"/>
      <c r="BH2571" s="151"/>
      <c r="BI2571" s="151"/>
      <c r="BJ2571" s="151"/>
      <c r="BK2571" s="151"/>
      <c r="BL2571" s="151"/>
      <c r="BM2571" s="151"/>
      <c r="BN2571" s="208"/>
      <c r="BO2571" s="92"/>
      <c r="BP2571" s="92"/>
      <c r="BQ2571" s="92"/>
      <c r="BR2571" s="92"/>
      <c r="BS2571" s="92"/>
      <c r="BT2571" s="92"/>
      <c r="BU2571" s="208"/>
      <c r="BV2571" s="315"/>
    </row>
    <row r="2572" spans="6:74"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315"/>
      <c r="AU2572" s="208"/>
      <c r="AV2572" s="92"/>
      <c r="AW2572" s="92"/>
      <c r="AX2572" s="315"/>
      <c r="AY2572" s="215"/>
      <c r="AZ2572" s="131"/>
      <c r="BA2572" s="131"/>
      <c r="BB2572" s="131"/>
      <c r="BC2572" s="223"/>
      <c r="BD2572" s="223"/>
      <c r="BE2572" s="223"/>
      <c r="BF2572" s="151"/>
      <c r="BG2572" s="151"/>
      <c r="BH2572" s="151"/>
      <c r="BI2572" s="151"/>
      <c r="BJ2572" s="151"/>
      <c r="BK2572" s="151"/>
      <c r="BL2572" s="151"/>
      <c r="BM2572" s="151"/>
      <c r="BN2572" s="208"/>
      <c r="BO2572" s="92"/>
      <c r="BP2572" s="92"/>
      <c r="BQ2572" s="92"/>
      <c r="BR2572" s="92"/>
      <c r="BS2572" s="92"/>
      <c r="BT2572" s="92"/>
      <c r="BU2572" s="208"/>
      <c r="BV2572" s="315"/>
    </row>
    <row r="2573" spans="6:74"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315"/>
      <c r="AU2573" s="208"/>
      <c r="AV2573" s="92"/>
      <c r="AW2573" s="92"/>
      <c r="AX2573" s="315"/>
      <c r="AY2573" s="215"/>
      <c r="AZ2573" s="131"/>
      <c r="BA2573" s="131"/>
      <c r="BB2573" s="131"/>
      <c r="BC2573" s="223"/>
      <c r="BD2573" s="223"/>
      <c r="BE2573" s="223"/>
      <c r="BF2573" s="151"/>
      <c r="BG2573" s="151"/>
      <c r="BH2573" s="151"/>
      <c r="BI2573" s="151"/>
      <c r="BJ2573" s="151"/>
      <c r="BK2573" s="151"/>
      <c r="BL2573" s="151"/>
      <c r="BM2573" s="151"/>
      <c r="BN2573" s="208"/>
      <c r="BO2573" s="92"/>
      <c r="BP2573" s="92"/>
      <c r="BQ2573" s="92"/>
      <c r="BR2573" s="92"/>
      <c r="BS2573" s="92"/>
      <c r="BT2573" s="92"/>
      <c r="BU2573" s="208"/>
      <c r="BV2573" s="315"/>
    </row>
    <row r="2574" spans="6:74"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315"/>
      <c r="AU2574" s="208"/>
      <c r="AV2574" s="92"/>
      <c r="AW2574" s="92"/>
      <c r="AX2574" s="315"/>
      <c r="AY2574" s="215"/>
      <c r="AZ2574" s="131"/>
      <c r="BA2574" s="131"/>
      <c r="BB2574" s="131"/>
      <c r="BC2574" s="223"/>
      <c r="BD2574" s="223"/>
      <c r="BE2574" s="223"/>
      <c r="BF2574" s="151"/>
      <c r="BG2574" s="151"/>
      <c r="BH2574" s="151"/>
      <c r="BI2574" s="151"/>
      <c r="BJ2574" s="151"/>
      <c r="BK2574" s="151"/>
      <c r="BL2574" s="151"/>
      <c r="BM2574" s="151"/>
      <c r="BN2574" s="208"/>
      <c r="BO2574" s="92"/>
      <c r="BP2574" s="92"/>
      <c r="BQ2574" s="92"/>
      <c r="BR2574" s="92"/>
      <c r="BS2574" s="92"/>
      <c r="BT2574" s="92"/>
      <c r="BU2574" s="208"/>
      <c r="BV2574" s="315"/>
    </row>
    <row r="2575" spans="6:74"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315"/>
      <c r="AU2575" s="208"/>
      <c r="AV2575" s="92"/>
      <c r="AW2575" s="92"/>
      <c r="AX2575" s="315"/>
      <c r="AY2575" s="215"/>
      <c r="AZ2575" s="131"/>
      <c r="BA2575" s="131"/>
      <c r="BB2575" s="131"/>
      <c r="BC2575" s="223"/>
      <c r="BD2575" s="223"/>
      <c r="BE2575" s="223"/>
      <c r="BF2575" s="151"/>
      <c r="BG2575" s="151"/>
      <c r="BH2575" s="151"/>
      <c r="BI2575" s="151"/>
      <c r="BJ2575" s="151"/>
      <c r="BK2575" s="151"/>
      <c r="BL2575" s="151"/>
      <c r="BM2575" s="151"/>
      <c r="BN2575" s="208"/>
      <c r="BO2575" s="92"/>
      <c r="BP2575" s="92"/>
      <c r="BQ2575" s="92"/>
      <c r="BR2575" s="92"/>
      <c r="BS2575" s="92"/>
      <c r="BT2575" s="92"/>
      <c r="BU2575" s="208"/>
      <c r="BV2575" s="315"/>
    </row>
    <row r="2576" spans="6:74"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315"/>
      <c r="AU2576" s="208"/>
      <c r="AV2576" s="92"/>
      <c r="AW2576" s="92"/>
      <c r="AX2576" s="315"/>
      <c r="AY2576" s="215"/>
      <c r="AZ2576" s="131"/>
      <c r="BA2576" s="131"/>
      <c r="BB2576" s="131"/>
      <c r="BC2576" s="223"/>
      <c r="BD2576" s="223"/>
      <c r="BE2576" s="223"/>
      <c r="BF2576" s="151"/>
      <c r="BG2576" s="151"/>
      <c r="BH2576" s="151"/>
      <c r="BI2576" s="151"/>
      <c r="BJ2576" s="151"/>
      <c r="BK2576" s="151"/>
      <c r="BL2576" s="151"/>
      <c r="BM2576" s="151"/>
      <c r="BN2576" s="208"/>
      <c r="BO2576" s="92"/>
      <c r="BP2576" s="92"/>
      <c r="BQ2576" s="92"/>
      <c r="BR2576" s="92"/>
      <c r="BS2576" s="92"/>
      <c r="BT2576" s="92"/>
      <c r="BU2576" s="208"/>
      <c r="BV2576" s="315"/>
    </row>
    <row r="2577" spans="6:74"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315"/>
      <c r="AU2577" s="208"/>
      <c r="AV2577" s="92"/>
      <c r="AW2577" s="92"/>
      <c r="AX2577" s="315"/>
      <c r="AY2577" s="215"/>
      <c r="AZ2577" s="131"/>
      <c r="BA2577" s="131"/>
      <c r="BB2577" s="131"/>
      <c r="BC2577" s="223"/>
      <c r="BD2577" s="223"/>
      <c r="BE2577" s="223"/>
      <c r="BF2577" s="151"/>
      <c r="BG2577" s="151"/>
      <c r="BH2577" s="151"/>
      <c r="BI2577" s="151"/>
      <c r="BJ2577" s="151"/>
      <c r="BK2577" s="151"/>
      <c r="BL2577" s="151"/>
      <c r="BM2577" s="151"/>
      <c r="BN2577" s="208"/>
      <c r="BO2577" s="92"/>
      <c r="BP2577" s="92"/>
      <c r="BQ2577" s="92"/>
      <c r="BR2577" s="92"/>
      <c r="BS2577" s="92"/>
      <c r="BT2577" s="92"/>
      <c r="BU2577" s="208"/>
      <c r="BV2577" s="315"/>
    </row>
    <row r="2578" spans="6:74"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315"/>
      <c r="AU2578" s="208"/>
      <c r="AV2578" s="92"/>
      <c r="AW2578" s="92"/>
      <c r="AX2578" s="315"/>
      <c r="AY2578" s="215"/>
      <c r="AZ2578" s="131"/>
      <c r="BA2578" s="131"/>
      <c r="BB2578" s="131"/>
      <c r="BC2578" s="223"/>
      <c r="BD2578" s="223"/>
      <c r="BE2578" s="223"/>
      <c r="BF2578" s="151"/>
      <c r="BG2578" s="151"/>
      <c r="BH2578" s="151"/>
      <c r="BI2578" s="151"/>
      <c r="BJ2578" s="151"/>
      <c r="BK2578" s="151"/>
      <c r="BL2578" s="151"/>
      <c r="BM2578" s="151"/>
      <c r="BN2578" s="208"/>
      <c r="BO2578" s="92"/>
      <c r="BP2578" s="92"/>
      <c r="BQ2578" s="92"/>
      <c r="BR2578" s="92"/>
      <c r="BS2578" s="92"/>
      <c r="BT2578" s="92"/>
      <c r="BU2578" s="208"/>
      <c r="BV2578" s="315"/>
    </row>
    <row r="2579" spans="6:74"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315"/>
      <c r="AU2579" s="208"/>
      <c r="AV2579" s="92"/>
      <c r="AW2579" s="92"/>
      <c r="AX2579" s="315"/>
      <c r="AY2579" s="215"/>
      <c r="AZ2579" s="131"/>
      <c r="BA2579" s="131"/>
      <c r="BB2579" s="131"/>
      <c r="BC2579" s="223"/>
      <c r="BD2579" s="223"/>
      <c r="BE2579" s="223"/>
      <c r="BF2579" s="151"/>
      <c r="BG2579" s="151"/>
      <c r="BH2579" s="151"/>
      <c r="BI2579" s="151"/>
      <c r="BJ2579" s="151"/>
      <c r="BK2579" s="151"/>
      <c r="BL2579" s="151"/>
      <c r="BM2579" s="151"/>
      <c r="BN2579" s="208"/>
      <c r="BO2579" s="92"/>
      <c r="BP2579" s="92"/>
      <c r="BQ2579" s="92"/>
      <c r="BR2579" s="92"/>
      <c r="BS2579" s="92"/>
      <c r="BT2579" s="92"/>
      <c r="BU2579" s="208"/>
      <c r="BV2579" s="315"/>
    </row>
    <row r="2580" spans="6:74"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315"/>
      <c r="AU2580" s="208"/>
      <c r="AV2580" s="92"/>
      <c r="AW2580" s="92"/>
      <c r="AX2580" s="315"/>
      <c r="AY2580" s="215"/>
      <c r="AZ2580" s="131"/>
      <c r="BA2580" s="131"/>
      <c r="BB2580" s="131"/>
      <c r="BC2580" s="223"/>
      <c r="BD2580" s="223"/>
      <c r="BE2580" s="223"/>
      <c r="BF2580" s="151"/>
      <c r="BG2580" s="151"/>
      <c r="BH2580" s="151"/>
      <c r="BI2580" s="151"/>
      <c r="BJ2580" s="151"/>
      <c r="BK2580" s="151"/>
      <c r="BL2580" s="151"/>
      <c r="BM2580" s="151"/>
      <c r="BN2580" s="208"/>
      <c r="BO2580" s="92"/>
      <c r="BP2580" s="92"/>
      <c r="BQ2580" s="92"/>
      <c r="BR2580" s="92"/>
      <c r="BS2580" s="92"/>
      <c r="BT2580" s="92"/>
      <c r="BU2580" s="208"/>
      <c r="BV2580" s="315"/>
    </row>
    <row r="2581" spans="6:74"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315"/>
      <c r="AU2581" s="208"/>
      <c r="AV2581" s="92"/>
      <c r="AW2581" s="92"/>
      <c r="AX2581" s="315"/>
      <c r="AY2581" s="215"/>
      <c r="AZ2581" s="131"/>
      <c r="BA2581" s="131"/>
      <c r="BB2581" s="131"/>
      <c r="BC2581" s="223"/>
      <c r="BD2581" s="223"/>
      <c r="BE2581" s="223"/>
      <c r="BF2581" s="151"/>
      <c r="BG2581" s="151"/>
      <c r="BH2581" s="151"/>
      <c r="BI2581" s="151"/>
      <c r="BJ2581" s="151"/>
      <c r="BK2581" s="151"/>
      <c r="BL2581" s="151"/>
      <c r="BM2581" s="151"/>
      <c r="BN2581" s="208"/>
      <c r="BO2581" s="92"/>
      <c r="BP2581" s="92"/>
      <c r="BQ2581" s="92"/>
      <c r="BR2581" s="92"/>
      <c r="BS2581" s="92"/>
      <c r="BT2581" s="92"/>
      <c r="BU2581" s="208"/>
      <c r="BV2581" s="315"/>
    </row>
    <row r="2582" spans="6:74"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315"/>
      <c r="AU2582" s="208"/>
      <c r="AV2582" s="92"/>
      <c r="AW2582" s="92"/>
      <c r="AX2582" s="315"/>
      <c r="AY2582" s="215"/>
      <c r="AZ2582" s="131"/>
      <c r="BA2582" s="131"/>
      <c r="BB2582" s="131"/>
      <c r="BC2582" s="223"/>
      <c r="BD2582" s="223"/>
      <c r="BE2582" s="223"/>
      <c r="BF2582" s="151"/>
      <c r="BG2582" s="151"/>
      <c r="BH2582" s="151"/>
      <c r="BI2582" s="151"/>
      <c r="BJ2582" s="151"/>
      <c r="BK2582" s="151"/>
      <c r="BL2582" s="151"/>
      <c r="BM2582" s="151"/>
      <c r="BN2582" s="208"/>
      <c r="BO2582" s="92"/>
      <c r="BP2582" s="92"/>
      <c r="BQ2582" s="92"/>
      <c r="BR2582" s="92"/>
      <c r="BS2582" s="92"/>
      <c r="BT2582" s="92"/>
      <c r="BU2582" s="208"/>
      <c r="BV2582" s="315"/>
    </row>
    <row r="2583" spans="6:74"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315"/>
      <c r="AU2583" s="208"/>
      <c r="AV2583" s="92"/>
      <c r="AW2583" s="92"/>
      <c r="AX2583" s="315"/>
      <c r="AY2583" s="215"/>
      <c r="AZ2583" s="131"/>
      <c r="BA2583" s="131"/>
      <c r="BB2583" s="131"/>
      <c r="BC2583" s="223"/>
      <c r="BD2583" s="223"/>
      <c r="BE2583" s="223"/>
      <c r="BF2583" s="151"/>
      <c r="BG2583" s="151"/>
      <c r="BH2583" s="151"/>
      <c r="BI2583" s="151"/>
      <c r="BJ2583" s="151"/>
      <c r="BK2583" s="151"/>
      <c r="BL2583" s="151"/>
      <c r="BM2583" s="151"/>
      <c r="BN2583" s="208"/>
      <c r="BO2583" s="92"/>
      <c r="BP2583" s="92"/>
      <c r="BQ2583" s="92"/>
      <c r="BR2583" s="92"/>
      <c r="BS2583" s="92"/>
      <c r="BT2583" s="92"/>
      <c r="BU2583" s="208"/>
      <c r="BV2583" s="315"/>
    </row>
    <row r="2584" spans="6:74"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315"/>
      <c r="AU2584" s="208"/>
      <c r="AV2584" s="92"/>
      <c r="AW2584" s="92"/>
      <c r="AX2584" s="315"/>
      <c r="AY2584" s="215"/>
      <c r="AZ2584" s="131"/>
      <c r="BA2584" s="131"/>
      <c r="BB2584" s="131"/>
      <c r="BC2584" s="223"/>
      <c r="BD2584" s="223"/>
      <c r="BE2584" s="223"/>
      <c r="BF2584" s="151"/>
      <c r="BG2584" s="151"/>
      <c r="BH2584" s="151"/>
      <c r="BI2584" s="151"/>
      <c r="BJ2584" s="151"/>
      <c r="BK2584" s="151"/>
      <c r="BL2584" s="151"/>
      <c r="BM2584" s="151"/>
      <c r="BN2584" s="208"/>
      <c r="BO2584" s="92"/>
      <c r="BP2584" s="92"/>
      <c r="BQ2584" s="92"/>
      <c r="BR2584" s="92"/>
      <c r="BS2584" s="92"/>
      <c r="BT2584" s="92"/>
      <c r="BU2584" s="208"/>
      <c r="BV2584" s="315"/>
    </row>
    <row r="2585" spans="6:74"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315"/>
      <c r="AU2585" s="208"/>
      <c r="AV2585" s="92"/>
      <c r="AW2585" s="92"/>
      <c r="AX2585" s="315"/>
      <c r="AY2585" s="215"/>
      <c r="AZ2585" s="131"/>
      <c r="BA2585" s="131"/>
      <c r="BB2585" s="131"/>
      <c r="BC2585" s="223"/>
      <c r="BD2585" s="223"/>
      <c r="BE2585" s="223"/>
      <c r="BF2585" s="151"/>
      <c r="BG2585" s="151"/>
      <c r="BH2585" s="151"/>
      <c r="BI2585" s="151"/>
      <c r="BJ2585" s="151"/>
      <c r="BK2585" s="151"/>
      <c r="BL2585" s="151"/>
      <c r="BM2585" s="151"/>
      <c r="BN2585" s="208"/>
      <c r="BO2585" s="92"/>
      <c r="BP2585" s="92"/>
      <c r="BQ2585" s="92"/>
      <c r="BR2585" s="92"/>
      <c r="BS2585" s="92"/>
      <c r="BT2585" s="92"/>
      <c r="BU2585" s="208"/>
      <c r="BV2585" s="315"/>
    </row>
    <row r="2586" spans="6:74"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315"/>
      <c r="AU2586" s="208"/>
      <c r="AV2586" s="92"/>
      <c r="AW2586" s="92"/>
      <c r="AX2586" s="315"/>
      <c r="AY2586" s="215"/>
      <c r="AZ2586" s="131"/>
      <c r="BA2586" s="131"/>
      <c r="BB2586" s="131"/>
      <c r="BC2586" s="223"/>
      <c r="BD2586" s="223"/>
      <c r="BE2586" s="223"/>
      <c r="BF2586" s="151"/>
      <c r="BG2586" s="151"/>
      <c r="BH2586" s="151"/>
      <c r="BI2586" s="151"/>
      <c r="BJ2586" s="151"/>
      <c r="BK2586" s="151"/>
      <c r="BL2586" s="151"/>
      <c r="BM2586" s="151"/>
      <c r="BN2586" s="208"/>
      <c r="BO2586" s="92"/>
      <c r="BP2586" s="92"/>
      <c r="BQ2586" s="92"/>
      <c r="BR2586" s="92"/>
      <c r="BS2586" s="92"/>
      <c r="BT2586" s="92"/>
      <c r="BU2586" s="208"/>
      <c r="BV2586" s="315"/>
    </row>
    <row r="2587" spans="6:74"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315"/>
      <c r="AU2587" s="208"/>
      <c r="AV2587" s="92"/>
      <c r="AW2587" s="92"/>
      <c r="AX2587" s="315"/>
      <c r="AY2587" s="215"/>
      <c r="AZ2587" s="131"/>
      <c r="BA2587" s="131"/>
      <c r="BB2587" s="131"/>
      <c r="BC2587" s="223"/>
      <c r="BD2587" s="223"/>
      <c r="BE2587" s="223"/>
      <c r="BF2587" s="151"/>
      <c r="BG2587" s="151"/>
      <c r="BH2587" s="151"/>
      <c r="BI2587" s="151"/>
      <c r="BJ2587" s="151"/>
      <c r="BK2587" s="151"/>
      <c r="BL2587" s="151"/>
      <c r="BM2587" s="151"/>
      <c r="BN2587" s="208"/>
      <c r="BO2587" s="92"/>
      <c r="BP2587" s="92"/>
      <c r="BQ2587" s="92"/>
      <c r="BR2587" s="92"/>
      <c r="BS2587" s="92"/>
      <c r="BT2587" s="92"/>
      <c r="BU2587" s="208"/>
      <c r="BV2587" s="315"/>
    </row>
    <row r="2588" spans="6:74"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315"/>
      <c r="AU2588" s="208"/>
      <c r="AV2588" s="92"/>
      <c r="AW2588" s="92"/>
      <c r="AX2588" s="315"/>
      <c r="AY2588" s="215"/>
      <c r="AZ2588" s="131"/>
      <c r="BA2588" s="131"/>
      <c r="BB2588" s="131"/>
      <c r="BC2588" s="223"/>
      <c r="BD2588" s="223"/>
      <c r="BE2588" s="223"/>
      <c r="BF2588" s="151"/>
      <c r="BG2588" s="151"/>
      <c r="BH2588" s="151"/>
      <c r="BI2588" s="151"/>
      <c r="BJ2588" s="151"/>
      <c r="BK2588" s="151"/>
      <c r="BL2588" s="151"/>
      <c r="BM2588" s="151"/>
      <c r="BN2588" s="208"/>
      <c r="BO2588" s="92"/>
      <c r="BP2588" s="92"/>
      <c r="BQ2588" s="92"/>
      <c r="BR2588" s="92"/>
      <c r="BS2588" s="92"/>
      <c r="BT2588" s="92"/>
      <c r="BU2588" s="208"/>
      <c r="BV2588" s="315"/>
    </row>
    <row r="2589" spans="6:74"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315"/>
      <c r="AU2589" s="208"/>
      <c r="AV2589" s="92"/>
      <c r="AW2589" s="92"/>
      <c r="AX2589" s="315"/>
      <c r="AY2589" s="215"/>
      <c r="AZ2589" s="131"/>
      <c r="BA2589" s="131"/>
      <c r="BB2589" s="131"/>
      <c r="BC2589" s="223"/>
      <c r="BD2589" s="223"/>
      <c r="BE2589" s="223"/>
      <c r="BF2589" s="151"/>
      <c r="BG2589" s="151"/>
      <c r="BH2589" s="151"/>
      <c r="BI2589" s="151"/>
      <c r="BJ2589" s="151"/>
      <c r="BK2589" s="151"/>
      <c r="BL2589" s="151"/>
      <c r="BM2589" s="151"/>
      <c r="BN2589" s="208"/>
      <c r="BO2589" s="92"/>
      <c r="BP2589" s="92"/>
      <c r="BQ2589" s="92"/>
      <c r="BR2589" s="92"/>
      <c r="BS2589" s="92"/>
      <c r="BT2589" s="92"/>
      <c r="BU2589" s="208"/>
      <c r="BV2589" s="315"/>
    </row>
    <row r="2590" spans="6:74"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315"/>
      <c r="AU2590" s="208"/>
      <c r="AV2590" s="92"/>
      <c r="AW2590" s="92"/>
      <c r="AX2590" s="315"/>
      <c r="AY2590" s="215"/>
      <c r="AZ2590" s="131"/>
      <c r="BA2590" s="131"/>
      <c r="BB2590" s="131"/>
      <c r="BC2590" s="223"/>
      <c r="BD2590" s="223"/>
      <c r="BE2590" s="223"/>
      <c r="BF2590" s="151"/>
      <c r="BG2590" s="151"/>
      <c r="BH2590" s="151"/>
      <c r="BI2590" s="151"/>
      <c r="BJ2590" s="151"/>
      <c r="BK2590" s="151"/>
      <c r="BL2590" s="151"/>
      <c r="BM2590" s="151"/>
      <c r="BN2590" s="208"/>
      <c r="BO2590" s="92"/>
      <c r="BP2590" s="92"/>
      <c r="BQ2590" s="92"/>
      <c r="BR2590" s="92"/>
      <c r="BS2590" s="92"/>
      <c r="BT2590" s="92"/>
      <c r="BU2590" s="208"/>
      <c r="BV2590" s="315"/>
    </row>
    <row r="2591" spans="6:74"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315"/>
      <c r="AU2591" s="208"/>
      <c r="AV2591" s="92"/>
      <c r="AW2591" s="92"/>
      <c r="AX2591" s="315"/>
      <c r="AY2591" s="215"/>
      <c r="AZ2591" s="131"/>
      <c r="BA2591" s="131"/>
      <c r="BB2591" s="131"/>
      <c r="BC2591" s="223"/>
      <c r="BD2591" s="223"/>
      <c r="BE2591" s="223"/>
      <c r="BF2591" s="151"/>
      <c r="BG2591" s="151"/>
      <c r="BH2591" s="151"/>
      <c r="BI2591" s="151"/>
      <c r="BJ2591" s="151"/>
      <c r="BK2591" s="151"/>
      <c r="BL2591" s="151"/>
      <c r="BM2591" s="151"/>
      <c r="BN2591" s="208"/>
      <c r="BO2591" s="92"/>
      <c r="BP2591" s="92"/>
      <c r="BQ2591" s="92"/>
      <c r="BR2591" s="92"/>
      <c r="BS2591" s="92"/>
      <c r="BT2591" s="92"/>
      <c r="BU2591" s="208"/>
      <c r="BV2591" s="315"/>
    </row>
    <row r="2592" spans="6:74"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315"/>
      <c r="AU2592" s="208"/>
      <c r="AV2592" s="92"/>
      <c r="AW2592" s="92"/>
      <c r="AX2592" s="315"/>
      <c r="AY2592" s="215"/>
      <c r="AZ2592" s="131"/>
      <c r="BA2592" s="131"/>
      <c r="BB2592" s="131"/>
      <c r="BC2592" s="223"/>
      <c r="BD2592" s="223"/>
      <c r="BE2592" s="223"/>
      <c r="BF2592" s="151"/>
      <c r="BG2592" s="151"/>
      <c r="BH2592" s="151"/>
      <c r="BI2592" s="151"/>
      <c r="BJ2592" s="151"/>
      <c r="BK2592" s="151"/>
      <c r="BL2592" s="151"/>
      <c r="BM2592" s="151"/>
      <c r="BN2592" s="208"/>
      <c r="BO2592" s="92"/>
      <c r="BP2592" s="92"/>
      <c r="BQ2592" s="92"/>
      <c r="BR2592" s="92"/>
      <c r="BS2592" s="92"/>
      <c r="BT2592" s="92"/>
      <c r="BU2592" s="208"/>
      <c r="BV2592" s="315"/>
    </row>
    <row r="2593" spans="6:74"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315"/>
      <c r="AU2593" s="208"/>
      <c r="AV2593" s="92"/>
      <c r="AW2593" s="92"/>
      <c r="AX2593" s="315"/>
      <c r="AY2593" s="215"/>
      <c r="AZ2593" s="131"/>
      <c r="BA2593" s="131"/>
      <c r="BB2593" s="131"/>
      <c r="BC2593" s="223"/>
      <c r="BD2593" s="223"/>
      <c r="BE2593" s="223"/>
      <c r="BF2593" s="151"/>
      <c r="BG2593" s="151"/>
      <c r="BH2593" s="151"/>
      <c r="BI2593" s="151"/>
      <c r="BJ2593" s="151"/>
      <c r="BK2593" s="151"/>
      <c r="BL2593" s="151"/>
      <c r="BM2593" s="151"/>
      <c r="BN2593" s="208"/>
      <c r="BO2593" s="92"/>
      <c r="BP2593" s="92"/>
      <c r="BQ2593" s="92"/>
      <c r="BR2593" s="92"/>
      <c r="BS2593" s="92"/>
      <c r="BT2593" s="92"/>
      <c r="BU2593" s="208"/>
      <c r="BV2593" s="315"/>
    </row>
    <row r="2594" spans="6:74"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315"/>
      <c r="AU2594" s="208"/>
      <c r="AV2594" s="92"/>
      <c r="AW2594" s="92"/>
      <c r="AX2594" s="315"/>
      <c r="AY2594" s="215"/>
      <c r="AZ2594" s="131"/>
      <c r="BA2594" s="131"/>
      <c r="BB2594" s="131"/>
      <c r="BC2594" s="223"/>
      <c r="BD2594" s="223"/>
      <c r="BE2594" s="223"/>
      <c r="BF2594" s="151"/>
      <c r="BG2594" s="151"/>
      <c r="BH2594" s="151"/>
      <c r="BI2594" s="151"/>
      <c r="BJ2594" s="151"/>
      <c r="BK2594" s="151"/>
      <c r="BL2594" s="151"/>
      <c r="BM2594" s="151"/>
      <c r="BN2594" s="208"/>
      <c r="BO2594" s="92"/>
      <c r="BP2594" s="92"/>
      <c r="BQ2594" s="92"/>
      <c r="BR2594" s="92"/>
      <c r="BS2594" s="92"/>
      <c r="BT2594" s="92"/>
      <c r="BU2594" s="208"/>
      <c r="BV2594" s="315"/>
    </row>
    <row r="2595" spans="6:74"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315"/>
      <c r="AU2595" s="208"/>
      <c r="AV2595" s="92"/>
      <c r="AW2595" s="92"/>
      <c r="AX2595" s="315"/>
      <c r="AY2595" s="215"/>
      <c r="AZ2595" s="131"/>
      <c r="BA2595" s="131"/>
      <c r="BB2595" s="131"/>
      <c r="BC2595" s="223"/>
      <c r="BD2595" s="223"/>
      <c r="BE2595" s="223"/>
      <c r="BF2595" s="151"/>
      <c r="BG2595" s="151"/>
      <c r="BH2595" s="151"/>
      <c r="BI2595" s="151"/>
      <c r="BJ2595" s="151"/>
      <c r="BK2595" s="151"/>
      <c r="BL2595" s="151"/>
      <c r="BM2595" s="151"/>
      <c r="BN2595" s="208"/>
      <c r="BO2595" s="92"/>
      <c r="BP2595" s="92"/>
      <c r="BQ2595" s="92"/>
      <c r="BR2595" s="92"/>
      <c r="BS2595" s="92"/>
      <c r="BT2595" s="92"/>
      <c r="BU2595" s="208"/>
      <c r="BV2595" s="315"/>
    </row>
    <row r="2596" spans="6:74"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315"/>
      <c r="AU2596" s="208"/>
      <c r="AV2596" s="92"/>
      <c r="AW2596" s="92"/>
      <c r="AX2596" s="315"/>
      <c r="AY2596" s="215"/>
      <c r="AZ2596" s="131"/>
      <c r="BA2596" s="131"/>
      <c r="BB2596" s="131"/>
      <c r="BC2596" s="223"/>
      <c r="BD2596" s="223"/>
      <c r="BE2596" s="223"/>
      <c r="BF2596" s="151"/>
      <c r="BG2596" s="151"/>
      <c r="BH2596" s="151"/>
      <c r="BI2596" s="151"/>
      <c r="BJ2596" s="151"/>
      <c r="BK2596" s="151"/>
      <c r="BL2596" s="151"/>
      <c r="BM2596" s="151"/>
      <c r="BN2596" s="208"/>
      <c r="BO2596" s="92"/>
      <c r="BP2596" s="92"/>
      <c r="BQ2596" s="92"/>
      <c r="BR2596" s="92"/>
      <c r="BS2596" s="92"/>
      <c r="BT2596" s="92"/>
      <c r="BU2596" s="208"/>
      <c r="BV2596" s="315"/>
    </row>
    <row r="2597" spans="6:74"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315"/>
      <c r="AU2597" s="208"/>
      <c r="AV2597" s="92"/>
      <c r="AW2597" s="92"/>
      <c r="AX2597" s="315"/>
      <c r="AY2597" s="215"/>
      <c r="AZ2597" s="131"/>
      <c r="BA2597" s="131"/>
      <c r="BB2597" s="131"/>
      <c r="BC2597" s="223"/>
      <c r="BD2597" s="223"/>
      <c r="BE2597" s="223"/>
      <c r="BF2597" s="151"/>
      <c r="BG2597" s="151"/>
      <c r="BH2597" s="151"/>
      <c r="BI2597" s="151"/>
      <c r="BJ2597" s="151"/>
      <c r="BK2597" s="151"/>
      <c r="BL2597" s="151"/>
      <c r="BM2597" s="151"/>
      <c r="BN2597" s="208"/>
      <c r="BO2597" s="92"/>
      <c r="BP2597" s="92"/>
      <c r="BQ2597" s="92"/>
      <c r="BR2597" s="92"/>
      <c r="BS2597" s="92"/>
      <c r="BT2597" s="92"/>
      <c r="BU2597" s="208"/>
      <c r="BV2597" s="315"/>
    </row>
    <row r="2598" spans="6:74"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315"/>
      <c r="AU2598" s="208"/>
      <c r="AV2598" s="92"/>
      <c r="AW2598" s="92"/>
      <c r="AX2598" s="315"/>
      <c r="AY2598" s="215"/>
      <c r="AZ2598" s="131"/>
      <c r="BA2598" s="131"/>
      <c r="BB2598" s="131"/>
      <c r="BC2598" s="223"/>
      <c r="BD2598" s="223"/>
      <c r="BE2598" s="223"/>
      <c r="BF2598" s="151"/>
      <c r="BG2598" s="151"/>
      <c r="BH2598" s="151"/>
      <c r="BI2598" s="151"/>
      <c r="BJ2598" s="151"/>
      <c r="BK2598" s="151"/>
      <c r="BL2598" s="151"/>
      <c r="BM2598" s="151"/>
      <c r="BN2598" s="208"/>
      <c r="BO2598" s="92"/>
      <c r="BP2598" s="92"/>
      <c r="BQ2598" s="92"/>
      <c r="BR2598" s="92"/>
      <c r="BS2598" s="92"/>
      <c r="BT2598" s="92"/>
      <c r="BU2598" s="208"/>
      <c r="BV2598" s="315"/>
    </row>
    <row r="2599" spans="6:74"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315"/>
      <c r="AU2599" s="208"/>
      <c r="AV2599" s="92"/>
      <c r="AW2599" s="92"/>
      <c r="AX2599" s="315"/>
      <c r="AY2599" s="215"/>
      <c r="AZ2599" s="131"/>
      <c r="BA2599" s="131"/>
      <c r="BB2599" s="131"/>
      <c r="BC2599" s="223"/>
      <c r="BD2599" s="223"/>
      <c r="BE2599" s="223"/>
      <c r="BF2599" s="151"/>
      <c r="BG2599" s="151"/>
      <c r="BH2599" s="151"/>
      <c r="BI2599" s="151"/>
      <c r="BJ2599" s="151"/>
      <c r="BK2599" s="151"/>
      <c r="BL2599" s="151"/>
      <c r="BM2599" s="151"/>
      <c r="BN2599" s="208"/>
      <c r="BO2599" s="92"/>
      <c r="BP2599" s="92"/>
      <c r="BQ2599" s="92"/>
      <c r="BR2599" s="92"/>
      <c r="BS2599" s="92"/>
      <c r="BT2599" s="92"/>
      <c r="BU2599" s="208"/>
      <c r="BV2599" s="315"/>
    </row>
    <row r="2600" spans="6:74"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315"/>
      <c r="AU2600" s="208"/>
      <c r="AV2600" s="92"/>
      <c r="AW2600" s="92"/>
      <c r="AX2600" s="315"/>
      <c r="AY2600" s="215"/>
      <c r="AZ2600" s="131"/>
      <c r="BA2600" s="131"/>
      <c r="BB2600" s="131"/>
      <c r="BC2600" s="223"/>
      <c r="BD2600" s="223"/>
      <c r="BE2600" s="223"/>
      <c r="BF2600" s="151"/>
      <c r="BG2600" s="151"/>
      <c r="BH2600" s="151"/>
      <c r="BI2600" s="151"/>
      <c r="BJ2600" s="151"/>
      <c r="BK2600" s="151"/>
      <c r="BL2600" s="151"/>
      <c r="BM2600" s="151"/>
      <c r="BN2600" s="208"/>
      <c r="BO2600" s="92"/>
      <c r="BP2600" s="92"/>
      <c r="BQ2600" s="92"/>
      <c r="BR2600" s="92"/>
      <c r="BS2600" s="92"/>
      <c r="BT2600" s="92"/>
      <c r="BU2600" s="208"/>
      <c r="BV2600" s="315"/>
    </row>
    <row r="2601" spans="6:74"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315"/>
      <c r="AU2601" s="208"/>
      <c r="AV2601" s="92"/>
      <c r="AW2601" s="92"/>
      <c r="AX2601" s="315"/>
      <c r="AY2601" s="215"/>
      <c r="AZ2601" s="131"/>
      <c r="BA2601" s="131"/>
      <c r="BB2601" s="131"/>
      <c r="BC2601" s="223"/>
      <c r="BD2601" s="223"/>
      <c r="BE2601" s="223"/>
      <c r="BF2601" s="151"/>
      <c r="BG2601" s="151"/>
      <c r="BH2601" s="151"/>
      <c r="BI2601" s="151"/>
      <c r="BJ2601" s="151"/>
      <c r="BK2601" s="151"/>
      <c r="BL2601" s="151"/>
      <c r="BM2601" s="151"/>
      <c r="BN2601" s="208"/>
      <c r="BO2601" s="92"/>
      <c r="BP2601" s="92"/>
      <c r="BQ2601" s="92"/>
      <c r="BR2601" s="92"/>
      <c r="BS2601" s="92"/>
      <c r="BT2601" s="92"/>
      <c r="BU2601" s="208"/>
      <c r="BV2601" s="315"/>
    </row>
    <row r="2602" spans="6:74"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315"/>
      <c r="AU2602" s="208"/>
      <c r="AV2602" s="92"/>
      <c r="AW2602" s="92"/>
      <c r="AX2602" s="315"/>
      <c r="AY2602" s="215"/>
      <c r="AZ2602" s="131"/>
      <c r="BA2602" s="131"/>
      <c r="BB2602" s="131"/>
      <c r="BC2602" s="223"/>
      <c r="BD2602" s="223"/>
      <c r="BE2602" s="223"/>
      <c r="BF2602" s="151"/>
      <c r="BG2602" s="151"/>
      <c r="BH2602" s="151"/>
      <c r="BI2602" s="151"/>
      <c r="BJ2602" s="151"/>
      <c r="BK2602" s="151"/>
      <c r="BL2602" s="151"/>
      <c r="BM2602" s="151"/>
      <c r="BN2602" s="208"/>
      <c r="BO2602" s="92"/>
      <c r="BP2602" s="92"/>
      <c r="BQ2602" s="92"/>
      <c r="BR2602" s="92"/>
      <c r="BS2602" s="92"/>
      <c r="BT2602" s="92"/>
      <c r="BU2602" s="208"/>
      <c r="BV2602" s="315"/>
    </row>
    <row r="2603" spans="6:74"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315"/>
      <c r="AU2603" s="208"/>
      <c r="AV2603" s="92"/>
      <c r="AW2603" s="92"/>
      <c r="AX2603" s="315"/>
      <c r="AY2603" s="215"/>
      <c r="AZ2603" s="131"/>
      <c r="BA2603" s="131"/>
      <c r="BB2603" s="131"/>
      <c r="BC2603" s="223"/>
      <c r="BD2603" s="223"/>
      <c r="BE2603" s="223"/>
      <c r="BF2603" s="151"/>
      <c r="BG2603" s="151"/>
      <c r="BH2603" s="151"/>
      <c r="BI2603" s="151"/>
      <c r="BJ2603" s="151"/>
      <c r="BK2603" s="151"/>
      <c r="BL2603" s="151"/>
      <c r="BM2603" s="151"/>
      <c r="BN2603" s="208"/>
      <c r="BO2603" s="92"/>
      <c r="BP2603" s="92"/>
      <c r="BQ2603" s="92"/>
      <c r="BR2603" s="92"/>
      <c r="BS2603" s="92"/>
      <c r="BT2603" s="92"/>
      <c r="BU2603" s="208"/>
      <c r="BV2603" s="315"/>
    </row>
    <row r="2604" spans="6:74"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315"/>
      <c r="AU2604" s="208"/>
      <c r="AV2604" s="92"/>
      <c r="AW2604" s="92"/>
      <c r="AX2604" s="315"/>
      <c r="AY2604" s="215"/>
      <c r="AZ2604" s="131"/>
      <c r="BA2604" s="131"/>
      <c r="BB2604" s="131"/>
      <c r="BC2604" s="223"/>
      <c r="BD2604" s="223"/>
      <c r="BE2604" s="223"/>
      <c r="BF2604" s="151"/>
      <c r="BG2604" s="151"/>
      <c r="BH2604" s="151"/>
      <c r="BI2604" s="151"/>
      <c r="BJ2604" s="151"/>
      <c r="BK2604" s="151"/>
      <c r="BL2604" s="151"/>
      <c r="BM2604" s="151"/>
      <c r="BN2604" s="208"/>
      <c r="BO2604" s="92"/>
      <c r="BP2604" s="92"/>
      <c r="BQ2604" s="92"/>
      <c r="BR2604" s="92"/>
      <c r="BS2604" s="92"/>
      <c r="BT2604" s="92"/>
      <c r="BU2604" s="208"/>
      <c r="BV2604" s="315"/>
    </row>
    <row r="2605" spans="6:74"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315"/>
      <c r="AU2605" s="208"/>
      <c r="AV2605" s="92"/>
      <c r="AW2605" s="92"/>
      <c r="AX2605" s="315"/>
      <c r="AY2605" s="215"/>
      <c r="AZ2605" s="131"/>
      <c r="BA2605" s="131"/>
      <c r="BB2605" s="131"/>
      <c r="BC2605" s="223"/>
      <c r="BD2605" s="223"/>
      <c r="BE2605" s="223"/>
      <c r="BF2605" s="151"/>
      <c r="BG2605" s="151"/>
      <c r="BH2605" s="151"/>
      <c r="BI2605" s="151"/>
      <c r="BJ2605" s="151"/>
      <c r="BK2605" s="151"/>
      <c r="BL2605" s="151"/>
      <c r="BM2605" s="151"/>
      <c r="BN2605" s="208"/>
      <c r="BO2605" s="92"/>
      <c r="BP2605" s="92"/>
      <c r="BQ2605" s="92"/>
      <c r="BR2605" s="92"/>
      <c r="BS2605" s="92"/>
      <c r="BT2605" s="92"/>
      <c r="BU2605" s="208"/>
      <c r="BV2605" s="315"/>
    </row>
    <row r="2606" spans="6:74"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315"/>
      <c r="AU2606" s="208"/>
      <c r="AV2606" s="92"/>
      <c r="AW2606" s="92"/>
      <c r="AX2606" s="315"/>
      <c r="AY2606" s="215"/>
      <c r="AZ2606" s="131"/>
      <c r="BA2606" s="131"/>
      <c r="BB2606" s="131"/>
      <c r="BC2606" s="223"/>
      <c r="BD2606" s="223"/>
      <c r="BE2606" s="223"/>
      <c r="BF2606" s="151"/>
      <c r="BG2606" s="151"/>
      <c r="BH2606" s="151"/>
      <c r="BI2606" s="151"/>
      <c r="BJ2606" s="151"/>
      <c r="BK2606" s="151"/>
      <c r="BL2606" s="151"/>
      <c r="BM2606" s="151"/>
      <c r="BN2606" s="208"/>
      <c r="BO2606" s="92"/>
      <c r="BP2606" s="92"/>
      <c r="BQ2606" s="92"/>
      <c r="BR2606" s="92"/>
      <c r="BS2606" s="92"/>
      <c r="BT2606" s="92"/>
      <c r="BU2606" s="208"/>
      <c r="BV2606" s="315"/>
    </row>
    <row r="2607" spans="6:74"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315"/>
      <c r="AU2607" s="208"/>
      <c r="AV2607" s="92"/>
      <c r="AW2607" s="92"/>
      <c r="AX2607" s="315"/>
      <c r="AY2607" s="215"/>
      <c r="AZ2607" s="131"/>
      <c r="BA2607" s="131"/>
      <c r="BB2607" s="131"/>
      <c r="BC2607" s="223"/>
      <c r="BD2607" s="223"/>
      <c r="BE2607" s="223"/>
      <c r="BF2607" s="151"/>
      <c r="BG2607" s="151"/>
      <c r="BH2607" s="151"/>
      <c r="BI2607" s="151"/>
      <c r="BJ2607" s="151"/>
      <c r="BK2607" s="151"/>
      <c r="BL2607" s="151"/>
      <c r="BM2607" s="151"/>
      <c r="BN2607" s="208"/>
      <c r="BO2607" s="92"/>
      <c r="BP2607" s="92"/>
      <c r="BQ2607" s="92"/>
      <c r="BR2607" s="92"/>
      <c r="BS2607" s="92"/>
      <c r="BT2607" s="92"/>
      <c r="BU2607" s="208"/>
      <c r="BV2607" s="315"/>
    </row>
    <row r="2608" spans="6:74"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315"/>
      <c r="AU2608" s="208"/>
      <c r="AV2608" s="92"/>
      <c r="AW2608" s="92"/>
      <c r="AX2608" s="315"/>
      <c r="AY2608" s="215"/>
      <c r="AZ2608" s="131"/>
      <c r="BA2608" s="131"/>
      <c r="BB2608" s="131"/>
      <c r="BC2608" s="223"/>
      <c r="BD2608" s="223"/>
      <c r="BE2608" s="223"/>
      <c r="BF2608" s="151"/>
      <c r="BG2608" s="151"/>
      <c r="BH2608" s="151"/>
      <c r="BI2608" s="151"/>
      <c r="BJ2608" s="151"/>
      <c r="BK2608" s="151"/>
      <c r="BL2608" s="151"/>
      <c r="BM2608" s="151"/>
      <c r="BN2608" s="208"/>
      <c r="BO2608" s="92"/>
      <c r="BP2608" s="92"/>
      <c r="BQ2608" s="92"/>
      <c r="BR2608" s="92"/>
      <c r="BS2608" s="92"/>
      <c r="BT2608" s="92"/>
      <c r="BU2608" s="208"/>
      <c r="BV2608" s="315"/>
    </row>
    <row r="2609" spans="6:74"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315"/>
      <c r="AU2609" s="208"/>
      <c r="AV2609" s="92"/>
      <c r="AW2609" s="92"/>
      <c r="AX2609" s="315"/>
      <c r="AY2609" s="215"/>
      <c r="AZ2609" s="131"/>
      <c r="BA2609" s="131"/>
      <c r="BB2609" s="131"/>
      <c r="BC2609" s="223"/>
      <c r="BD2609" s="223"/>
      <c r="BE2609" s="223"/>
      <c r="BF2609" s="151"/>
      <c r="BG2609" s="151"/>
      <c r="BH2609" s="151"/>
      <c r="BI2609" s="151"/>
      <c r="BJ2609" s="151"/>
      <c r="BK2609" s="151"/>
      <c r="BL2609" s="151"/>
      <c r="BM2609" s="151"/>
      <c r="BN2609" s="208"/>
      <c r="BO2609" s="92"/>
      <c r="BP2609" s="92"/>
      <c r="BQ2609" s="92"/>
      <c r="BR2609" s="92"/>
      <c r="BS2609" s="92"/>
      <c r="BT2609" s="92"/>
      <c r="BU2609" s="208"/>
      <c r="BV2609" s="315"/>
    </row>
    <row r="2610" spans="6:74"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315"/>
      <c r="AU2610" s="208"/>
      <c r="AV2610" s="92"/>
      <c r="AW2610" s="92"/>
      <c r="AX2610" s="315"/>
      <c r="AY2610" s="215"/>
      <c r="AZ2610" s="131"/>
      <c r="BA2610" s="131"/>
      <c r="BB2610" s="131"/>
      <c r="BC2610" s="223"/>
      <c r="BD2610" s="223"/>
      <c r="BE2610" s="223"/>
      <c r="BF2610" s="151"/>
      <c r="BG2610" s="151"/>
      <c r="BH2610" s="151"/>
      <c r="BI2610" s="151"/>
      <c r="BJ2610" s="151"/>
      <c r="BK2610" s="151"/>
      <c r="BL2610" s="151"/>
      <c r="BM2610" s="151"/>
      <c r="BN2610" s="208"/>
      <c r="BO2610" s="92"/>
      <c r="BP2610" s="92"/>
      <c r="BQ2610" s="92"/>
      <c r="BR2610" s="92"/>
      <c r="BS2610" s="92"/>
      <c r="BT2610" s="92"/>
      <c r="BU2610" s="208"/>
      <c r="BV2610" s="315"/>
    </row>
    <row r="2611" spans="6:74"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315"/>
      <c r="AU2611" s="208"/>
      <c r="AV2611" s="92"/>
      <c r="AW2611" s="92"/>
      <c r="AX2611" s="315"/>
      <c r="AY2611" s="215"/>
      <c r="AZ2611" s="131"/>
      <c r="BA2611" s="131"/>
      <c r="BB2611" s="131"/>
      <c r="BC2611" s="223"/>
      <c r="BD2611" s="223"/>
      <c r="BE2611" s="223"/>
      <c r="BF2611" s="151"/>
      <c r="BG2611" s="151"/>
      <c r="BH2611" s="151"/>
      <c r="BI2611" s="151"/>
      <c r="BJ2611" s="151"/>
      <c r="BK2611" s="151"/>
      <c r="BL2611" s="151"/>
      <c r="BM2611" s="151"/>
      <c r="BN2611" s="208"/>
      <c r="BO2611" s="92"/>
      <c r="BP2611" s="92"/>
      <c r="BQ2611" s="92"/>
      <c r="BR2611" s="92"/>
      <c r="BS2611" s="92"/>
      <c r="BT2611" s="92"/>
      <c r="BU2611" s="208"/>
      <c r="BV2611" s="315"/>
    </row>
    <row r="2612" spans="6:74"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315"/>
      <c r="AU2612" s="208"/>
      <c r="AV2612" s="92"/>
      <c r="AW2612" s="92"/>
      <c r="AX2612" s="315"/>
      <c r="AY2612" s="215"/>
      <c r="AZ2612" s="131"/>
      <c r="BA2612" s="131"/>
      <c r="BB2612" s="131"/>
      <c r="BC2612" s="223"/>
      <c r="BD2612" s="223"/>
      <c r="BE2612" s="223"/>
      <c r="BF2612" s="151"/>
      <c r="BG2612" s="151"/>
      <c r="BH2612" s="151"/>
      <c r="BI2612" s="151"/>
      <c r="BJ2612" s="151"/>
      <c r="BK2612" s="151"/>
      <c r="BL2612" s="151"/>
      <c r="BM2612" s="151"/>
      <c r="BN2612" s="208"/>
      <c r="BO2612" s="92"/>
      <c r="BP2612" s="92"/>
      <c r="BQ2612" s="92"/>
      <c r="BR2612" s="92"/>
      <c r="BS2612" s="92"/>
      <c r="BT2612" s="92"/>
      <c r="BU2612" s="208"/>
      <c r="BV2612" s="315"/>
    </row>
    <row r="2613" spans="6:74"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315"/>
      <c r="AU2613" s="208"/>
      <c r="AV2613" s="92"/>
      <c r="AW2613" s="92"/>
      <c r="AX2613" s="315"/>
      <c r="AY2613" s="215"/>
      <c r="AZ2613" s="131"/>
      <c r="BA2613" s="131"/>
      <c r="BB2613" s="131"/>
      <c r="BC2613" s="223"/>
      <c r="BD2613" s="223"/>
      <c r="BE2613" s="223"/>
      <c r="BF2613" s="151"/>
      <c r="BG2613" s="151"/>
      <c r="BH2613" s="151"/>
      <c r="BI2613" s="151"/>
      <c r="BJ2613" s="151"/>
      <c r="BK2613" s="151"/>
      <c r="BL2613" s="151"/>
      <c r="BM2613" s="151"/>
      <c r="BN2613" s="208"/>
      <c r="BO2613" s="92"/>
      <c r="BP2613" s="92"/>
      <c r="BQ2613" s="92"/>
      <c r="BR2613" s="92"/>
      <c r="BS2613" s="92"/>
      <c r="BT2613" s="92"/>
      <c r="BU2613" s="208"/>
      <c r="BV2613" s="315"/>
    </row>
    <row r="2614" spans="6:74"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315"/>
      <c r="AU2614" s="208"/>
      <c r="AV2614" s="92"/>
      <c r="AW2614" s="92"/>
      <c r="AX2614" s="315"/>
      <c r="AY2614" s="215"/>
      <c r="AZ2614" s="131"/>
      <c r="BA2614" s="131"/>
      <c r="BB2614" s="131"/>
      <c r="BC2614" s="223"/>
      <c r="BD2614" s="223"/>
      <c r="BE2614" s="223"/>
      <c r="BF2614" s="151"/>
      <c r="BG2614" s="151"/>
      <c r="BH2614" s="151"/>
      <c r="BI2614" s="151"/>
      <c r="BJ2614" s="151"/>
      <c r="BK2614" s="151"/>
      <c r="BL2614" s="151"/>
      <c r="BM2614" s="151"/>
      <c r="BN2614" s="208"/>
      <c r="BO2614" s="92"/>
      <c r="BP2614" s="92"/>
      <c r="BQ2614" s="92"/>
      <c r="BR2614" s="92"/>
      <c r="BS2614" s="92"/>
      <c r="BT2614" s="92"/>
      <c r="BU2614" s="208"/>
      <c r="BV2614" s="315"/>
    </row>
    <row r="2615" spans="6:74"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315"/>
      <c r="AU2615" s="208"/>
      <c r="AV2615" s="92"/>
      <c r="AW2615" s="92"/>
      <c r="AX2615" s="315"/>
      <c r="AY2615" s="215"/>
      <c r="AZ2615" s="131"/>
      <c r="BA2615" s="131"/>
      <c r="BB2615" s="131"/>
      <c r="BC2615" s="223"/>
      <c r="BD2615" s="223"/>
      <c r="BE2615" s="223"/>
      <c r="BF2615" s="151"/>
      <c r="BG2615" s="151"/>
      <c r="BH2615" s="151"/>
      <c r="BI2615" s="151"/>
      <c r="BJ2615" s="151"/>
      <c r="BK2615" s="151"/>
      <c r="BL2615" s="151"/>
      <c r="BM2615" s="151"/>
      <c r="BN2615" s="208"/>
      <c r="BO2615" s="92"/>
      <c r="BP2615" s="92"/>
      <c r="BQ2615" s="92"/>
      <c r="BR2615" s="92"/>
      <c r="BS2615" s="92"/>
      <c r="BT2615" s="92"/>
      <c r="BU2615" s="208"/>
      <c r="BV2615" s="315"/>
    </row>
    <row r="2616" spans="6:74"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315"/>
      <c r="AU2616" s="208"/>
      <c r="AV2616" s="92"/>
      <c r="AW2616" s="92"/>
      <c r="AX2616" s="315"/>
      <c r="AY2616" s="215"/>
      <c r="AZ2616" s="131"/>
      <c r="BA2616" s="131"/>
      <c r="BB2616" s="131"/>
      <c r="BC2616" s="223"/>
      <c r="BD2616" s="223"/>
      <c r="BE2616" s="223"/>
      <c r="BF2616" s="151"/>
      <c r="BG2616" s="151"/>
      <c r="BH2616" s="151"/>
      <c r="BI2616" s="151"/>
      <c r="BJ2616" s="151"/>
      <c r="BK2616" s="151"/>
      <c r="BL2616" s="151"/>
      <c r="BM2616" s="151"/>
      <c r="BN2616" s="208"/>
      <c r="BO2616" s="92"/>
      <c r="BP2616" s="92"/>
      <c r="BQ2616" s="92"/>
      <c r="BR2616" s="92"/>
      <c r="BS2616" s="92"/>
      <c r="BT2616" s="92"/>
      <c r="BU2616" s="208"/>
      <c r="BV2616" s="315"/>
    </row>
    <row r="2617" spans="6:74"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315"/>
      <c r="AU2617" s="208"/>
      <c r="AV2617" s="92"/>
      <c r="AW2617" s="92"/>
      <c r="AX2617" s="315"/>
      <c r="AY2617" s="215"/>
      <c r="AZ2617" s="131"/>
      <c r="BA2617" s="131"/>
      <c r="BB2617" s="131"/>
      <c r="BC2617" s="223"/>
      <c r="BD2617" s="223"/>
      <c r="BE2617" s="223"/>
      <c r="BF2617" s="151"/>
      <c r="BG2617" s="151"/>
      <c r="BH2617" s="151"/>
      <c r="BI2617" s="151"/>
      <c r="BJ2617" s="151"/>
      <c r="BK2617" s="151"/>
      <c r="BL2617" s="151"/>
      <c r="BM2617" s="151"/>
      <c r="BN2617" s="208"/>
      <c r="BO2617" s="92"/>
      <c r="BP2617" s="92"/>
      <c r="BQ2617" s="92"/>
      <c r="BR2617" s="92"/>
      <c r="BS2617" s="92"/>
      <c r="BT2617" s="92"/>
      <c r="BU2617" s="208"/>
      <c r="BV2617" s="315"/>
    </row>
    <row r="2618" spans="6:74"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315"/>
      <c r="AU2618" s="208"/>
      <c r="AV2618" s="92"/>
      <c r="AW2618" s="92"/>
      <c r="AX2618" s="315"/>
      <c r="AY2618" s="215"/>
      <c r="AZ2618" s="131"/>
      <c r="BA2618" s="131"/>
      <c r="BB2618" s="131"/>
      <c r="BC2618" s="223"/>
      <c r="BD2618" s="223"/>
      <c r="BE2618" s="223"/>
      <c r="BF2618" s="151"/>
      <c r="BG2618" s="151"/>
      <c r="BH2618" s="151"/>
      <c r="BI2618" s="151"/>
      <c r="BJ2618" s="151"/>
      <c r="BK2618" s="151"/>
      <c r="BL2618" s="151"/>
      <c r="BM2618" s="151"/>
      <c r="BN2618" s="208"/>
      <c r="BO2618" s="92"/>
      <c r="BP2618" s="92"/>
      <c r="BQ2618" s="92"/>
      <c r="BR2618" s="92"/>
      <c r="BS2618" s="92"/>
      <c r="BT2618" s="92"/>
      <c r="BU2618" s="208"/>
      <c r="BV2618" s="315"/>
    </row>
    <row r="2619" spans="6:74"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315"/>
      <c r="AU2619" s="208"/>
      <c r="AV2619" s="92"/>
      <c r="AW2619" s="92"/>
      <c r="AX2619" s="315"/>
      <c r="AY2619" s="215"/>
      <c r="AZ2619" s="131"/>
      <c r="BA2619" s="131"/>
      <c r="BB2619" s="131"/>
      <c r="BC2619" s="223"/>
      <c r="BD2619" s="223"/>
      <c r="BE2619" s="223"/>
      <c r="BF2619" s="151"/>
      <c r="BG2619" s="151"/>
      <c r="BH2619" s="151"/>
      <c r="BI2619" s="151"/>
      <c r="BJ2619" s="151"/>
      <c r="BK2619" s="151"/>
      <c r="BL2619" s="151"/>
      <c r="BM2619" s="151"/>
      <c r="BN2619" s="208"/>
      <c r="BO2619" s="92"/>
      <c r="BP2619" s="92"/>
      <c r="BQ2619" s="92"/>
      <c r="BR2619" s="92"/>
      <c r="BS2619" s="92"/>
      <c r="BT2619" s="92"/>
      <c r="BU2619" s="208"/>
      <c r="BV2619" s="315"/>
    </row>
    <row r="2620" spans="6:74"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315"/>
      <c r="AU2620" s="208"/>
      <c r="AV2620" s="92"/>
      <c r="AW2620" s="92"/>
      <c r="AX2620" s="315"/>
      <c r="AY2620" s="215"/>
      <c r="AZ2620" s="131"/>
      <c r="BA2620" s="131"/>
      <c r="BB2620" s="131"/>
      <c r="BC2620" s="223"/>
      <c r="BD2620" s="223"/>
      <c r="BE2620" s="223"/>
      <c r="BF2620" s="151"/>
      <c r="BG2620" s="151"/>
      <c r="BH2620" s="151"/>
      <c r="BI2620" s="151"/>
      <c r="BJ2620" s="151"/>
      <c r="BK2620" s="151"/>
      <c r="BL2620" s="151"/>
      <c r="BM2620" s="151"/>
      <c r="BN2620" s="208"/>
      <c r="BO2620" s="92"/>
      <c r="BP2620" s="92"/>
      <c r="BQ2620" s="92"/>
      <c r="BR2620" s="92"/>
      <c r="BS2620" s="92"/>
      <c r="BT2620" s="92"/>
      <c r="BU2620" s="208"/>
      <c r="BV2620" s="315"/>
    </row>
    <row r="2621" spans="6:74"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315"/>
      <c r="AU2621" s="208"/>
      <c r="AV2621" s="92"/>
      <c r="AW2621" s="92"/>
      <c r="AX2621" s="315"/>
      <c r="AY2621" s="215"/>
      <c r="AZ2621" s="131"/>
      <c r="BA2621" s="131"/>
      <c r="BB2621" s="131"/>
      <c r="BC2621" s="223"/>
      <c r="BD2621" s="223"/>
      <c r="BE2621" s="223"/>
      <c r="BF2621" s="151"/>
      <c r="BG2621" s="151"/>
      <c r="BH2621" s="151"/>
      <c r="BI2621" s="151"/>
      <c r="BJ2621" s="151"/>
      <c r="BK2621" s="151"/>
      <c r="BL2621" s="151"/>
      <c r="BM2621" s="151"/>
      <c r="BN2621" s="208"/>
      <c r="BO2621" s="92"/>
      <c r="BP2621" s="92"/>
      <c r="BQ2621" s="92"/>
      <c r="BR2621" s="92"/>
      <c r="BS2621" s="92"/>
      <c r="BT2621" s="92"/>
      <c r="BU2621" s="208"/>
      <c r="BV2621" s="315"/>
    </row>
    <row r="2622" spans="6:74"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315"/>
      <c r="AU2622" s="208"/>
      <c r="AV2622" s="92"/>
      <c r="AW2622" s="92"/>
      <c r="AX2622" s="315"/>
      <c r="AY2622" s="215"/>
      <c r="AZ2622" s="131"/>
      <c r="BA2622" s="131"/>
      <c r="BB2622" s="131"/>
      <c r="BC2622" s="223"/>
      <c r="BD2622" s="223"/>
      <c r="BE2622" s="223"/>
      <c r="BF2622" s="151"/>
      <c r="BG2622" s="151"/>
      <c r="BH2622" s="151"/>
      <c r="BI2622" s="151"/>
      <c r="BJ2622" s="151"/>
      <c r="BK2622" s="151"/>
      <c r="BL2622" s="151"/>
      <c r="BM2622" s="151"/>
      <c r="BN2622" s="208"/>
      <c r="BO2622" s="92"/>
      <c r="BP2622" s="92"/>
      <c r="BQ2622" s="92"/>
      <c r="BR2622" s="92"/>
      <c r="BS2622" s="92"/>
      <c r="BT2622" s="92"/>
      <c r="BU2622" s="208"/>
      <c r="BV2622" s="315"/>
    </row>
    <row r="2623" spans="6:74"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315"/>
      <c r="AU2623" s="208"/>
      <c r="AV2623" s="92"/>
      <c r="AW2623" s="92"/>
      <c r="AX2623" s="315"/>
      <c r="AY2623" s="215"/>
      <c r="AZ2623" s="131"/>
      <c r="BA2623" s="131"/>
      <c r="BB2623" s="131"/>
      <c r="BC2623" s="223"/>
      <c r="BD2623" s="223"/>
      <c r="BE2623" s="223"/>
      <c r="BF2623" s="151"/>
      <c r="BG2623" s="151"/>
      <c r="BH2623" s="151"/>
      <c r="BI2623" s="151"/>
      <c r="BJ2623" s="151"/>
      <c r="BK2623" s="151"/>
      <c r="BL2623" s="151"/>
      <c r="BM2623" s="151"/>
      <c r="BN2623" s="208"/>
      <c r="BO2623" s="92"/>
      <c r="BP2623" s="92"/>
      <c r="BQ2623" s="92"/>
      <c r="BR2623" s="92"/>
      <c r="BS2623" s="92"/>
      <c r="BT2623" s="92"/>
      <c r="BU2623" s="208"/>
      <c r="BV2623" s="315"/>
    </row>
    <row r="2624" spans="6:74"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315"/>
      <c r="AU2624" s="208"/>
      <c r="AV2624" s="92"/>
      <c r="AW2624" s="92"/>
      <c r="AX2624" s="315"/>
      <c r="AY2624" s="215"/>
      <c r="AZ2624" s="131"/>
      <c r="BA2624" s="131"/>
      <c r="BB2624" s="131"/>
      <c r="BC2624" s="223"/>
      <c r="BD2624" s="223"/>
      <c r="BE2624" s="223"/>
      <c r="BF2624" s="151"/>
      <c r="BG2624" s="151"/>
      <c r="BH2624" s="151"/>
      <c r="BI2624" s="151"/>
      <c r="BJ2624" s="151"/>
      <c r="BK2624" s="151"/>
      <c r="BL2624" s="151"/>
      <c r="BM2624" s="151"/>
      <c r="BN2624" s="208"/>
      <c r="BO2624" s="92"/>
      <c r="BP2624" s="92"/>
      <c r="BQ2624" s="92"/>
      <c r="BR2624" s="92"/>
      <c r="BS2624" s="92"/>
      <c r="BT2624" s="92"/>
      <c r="BU2624" s="208"/>
      <c r="BV2624" s="315"/>
    </row>
    <row r="2625" spans="6:74"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315"/>
      <c r="AU2625" s="208"/>
      <c r="AV2625" s="92"/>
      <c r="AW2625" s="92"/>
      <c r="AX2625" s="315"/>
      <c r="AY2625" s="215"/>
      <c r="AZ2625" s="131"/>
      <c r="BA2625" s="131"/>
      <c r="BB2625" s="131"/>
      <c r="BC2625" s="223"/>
      <c r="BD2625" s="223"/>
      <c r="BE2625" s="223"/>
      <c r="BF2625" s="151"/>
      <c r="BG2625" s="151"/>
      <c r="BH2625" s="151"/>
      <c r="BI2625" s="151"/>
      <c r="BJ2625" s="151"/>
      <c r="BK2625" s="151"/>
      <c r="BL2625" s="151"/>
      <c r="BM2625" s="151"/>
      <c r="BN2625" s="208"/>
      <c r="BO2625" s="92"/>
      <c r="BP2625" s="92"/>
      <c r="BQ2625" s="92"/>
      <c r="BR2625" s="92"/>
      <c r="BS2625" s="92"/>
      <c r="BT2625" s="92"/>
      <c r="BU2625" s="208"/>
      <c r="BV2625" s="315"/>
    </row>
    <row r="2626" spans="6:74"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315"/>
      <c r="AU2626" s="208"/>
      <c r="AV2626" s="92"/>
      <c r="AW2626" s="92"/>
      <c r="AX2626" s="315"/>
      <c r="AY2626" s="215"/>
      <c r="AZ2626" s="131"/>
      <c r="BA2626" s="131"/>
      <c r="BB2626" s="131"/>
      <c r="BC2626" s="223"/>
      <c r="BD2626" s="223"/>
      <c r="BE2626" s="223"/>
      <c r="BF2626" s="151"/>
      <c r="BG2626" s="151"/>
      <c r="BH2626" s="151"/>
      <c r="BI2626" s="151"/>
      <c r="BJ2626" s="151"/>
      <c r="BK2626" s="151"/>
      <c r="BL2626" s="151"/>
      <c r="BM2626" s="151"/>
      <c r="BN2626" s="208"/>
      <c r="BO2626" s="92"/>
      <c r="BP2626" s="92"/>
      <c r="BQ2626" s="92"/>
      <c r="BR2626" s="92"/>
      <c r="BS2626" s="92"/>
      <c r="BT2626" s="92"/>
      <c r="BU2626" s="208"/>
      <c r="BV2626" s="315"/>
    </row>
    <row r="2627" spans="6:74"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315"/>
      <c r="AU2627" s="208"/>
      <c r="AV2627" s="92"/>
      <c r="AW2627" s="92"/>
      <c r="AX2627" s="315"/>
      <c r="AY2627" s="215"/>
      <c r="AZ2627" s="131"/>
      <c r="BA2627" s="131"/>
      <c r="BB2627" s="131"/>
      <c r="BC2627" s="223"/>
      <c r="BD2627" s="223"/>
      <c r="BE2627" s="223"/>
      <c r="BF2627" s="151"/>
      <c r="BG2627" s="151"/>
      <c r="BH2627" s="151"/>
      <c r="BI2627" s="151"/>
      <c r="BJ2627" s="151"/>
      <c r="BK2627" s="151"/>
      <c r="BL2627" s="151"/>
      <c r="BM2627" s="151"/>
      <c r="BN2627" s="208"/>
      <c r="BO2627" s="92"/>
      <c r="BP2627" s="92"/>
      <c r="BQ2627" s="92"/>
      <c r="BR2627" s="92"/>
      <c r="BS2627" s="92"/>
      <c r="BT2627" s="92"/>
      <c r="BU2627" s="208"/>
      <c r="BV2627" s="315"/>
    </row>
    <row r="2628" spans="6:74"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315"/>
      <c r="AU2628" s="208"/>
      <c r="AV2628" s="92"/>
      <c r="AW2628" s="92"/>
      <c r="AX2628" s="315"/>
      <c r="AY2628" s="215"/>
      <c r="AZ2628" s="131"/>
      <c r="BA2628" s="131"/>
      <c r="BB2628" s="131"/>
      <c r="BC2628" s="223"/>
      <c r="BD2628" s="223"/>
      <c r="BE2628" s="223"/>
      <c r="BF2628" s="151"/>
      <c r="BG2628" s="151"/>
      <c r="BH2628" s="151"/>
      <c r="BI2628" s="151"/>
      <c r="BJ2628" s="151"/>
      <c r="BK2628" s="151"/>
      <c r="BL2628" s="151"/>
      <c r="BM2628" s="151"/>
      <c r="BN2628" s="208"/>
      <c r="BO2628" s="92"/>
      <c r="BP2628" s="92"/>
      <c r="BQ2628" s="92"/>
      <c r="BR2628" s="92"/>
      <c r="BS2628" s="92"/>
      <c r="BT2628" s="92"/>
      <c r="BU2628" s="208"/>
      <c r="BV2628" s="315"/>
    </row>
    <row r="2629" spans="6:74"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315"/>
      <c r="AU2629" s="208"/>
      <c r="AV2629" s="92"/>
      <c r="AW2629" s="92"/>
      <c r="AX2629" s="315"/>
      <c r="AY2629" s="215"/>
      <c r="AZ2629" s="131"/>
      <c r="BA2629" s="131"/>
      <c r="BB2629" s="131"/>
      <c r="BC2629" s="223"/>
      <c r="BD2629" s="223"/>
      <c r="BE2629" s="223"/>
      <c r="BF2629" s="151"/>
      <c r="BG2629" s="151"/>
      <c r="BH2629" s="151"/>
      <c r="BI2629" s="151"/>
      <c r="BJ2629" s="151"/>
      <c r="BK2629" s="151"/>
      <c r="BL2629" s="151"/>
      <c r="BM2629" s="151"/>
      <c r="BN2629" s="208"/>
      <c r="BO2629" s="92"/>
      <c r="BP2629" s="92"/>
      <c r="BQ2629" s="92"/>
      <c r="BR2629" s="92"/>
      <c r="BS2629" s="92"/>
      <c r="BT2629" s="92"/>
      <c r="BU2629" s="208"/>
      <c r="BV2629" s="315"/>
    </row>
    <row r="2630" spans="6:74"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315"/>
      <c r="AU2630" s="208"/>
      <c r="AV2630" s="92"/>
      <c r="AW2630" s="92"/>
      <c r="AX2630" s="315"/>
      <c r="AY2630" s="215"/>
      <c r="AZ2630" s="131"/>
      <c r="BA2630" s="131"/>
      <c r="BB2630" s="131"/>
      <c r="BC2630" s="223"/>
      <c r="BD2630" s="223"/>
      <c r="BE2630" s="223"/>
      <c r="BF2630" s="151"/>
      <c r="BG2630" s="151"/>
      <c r="BH2630" s="151"/>
      <c r="BI2630" s="151"/>
      <c r="BJ2630" s="151"/>
      <c r="BK2630" s="151"/>
      <c r="BL2630" s="151"/>
      <c r="BM2630" s="151"/>
      <c r="BN2630" s="208"/>
      <c r="BO2630" s="92"/>
      <c r="BP2630" s="92"/>
      <c r="BQ2630" s="92"/>
      <c r="BR2630" s="92"/>
      <c r="BS2630" s="92"/>
      <c r="BT2630" s="92"/>
      <c r="BU2630" s="208"/>
      <c r="BV2630" s="315"/>
    </row>
    <row r="2631" spans="6:74"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315"/>
      <c r="AU2631" s="208"/>
      <c r="AV2631" s="92"/>
      <c r="AW2631" s="92"/>
      <c r="AX2631" s="315"/>
      <c r="AY2631" s="215"/>
      <c r="AZ2631" s="131"/>
      <c r="BA2631" s="131"/>
      <c r="BB2631" s="131"/>
      <c r="BC2631" s="223"/>
      <c r="BD2631" s="223"/>
      <c r="BE2631" s="223"/>
      <c r="BF2631" s="151"/>
      <c r="BG2631" s="151"/>
      <c r="BH2631" s="151"/>
      <c r="BI2631" s="151"/>
      <c r="BJ2631" s="151"/>
      <c r="BK2631" s="151"/>
      <c r="BL2631" s="151"/>
      <c r="BM2631" s="151"/>
      <c r="BN2631" s="208"/>
      <c r="BO2631" s="92"/>
      <c r="BP2631" s="92"/>
      <c r="BQ2631" s="92"/>
      <c r="BR2631" s="92"/>
      <c r="BS2631" s="92"/>
      <c r="BT2631" s="92"/>
      <c r="BU2631" s="208"/>
      <c r="BV2631" s="315"/>
    </row>
    <row r="2632" spans="6:74"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315"/>
      <c r="AU2632" s="208"/>
      <c r="AV2632" s="92"/>
      <c r="AW2632" s="92"/>
      <c r="AX2632" s="315"/>
      <c r="AY2632" s="215"/>
      <c r="AZ2632" s="131"/>
      <c r="BA2632" s="131"/>
      <c r="BB2632" s="131"/>
      <c r="BC2632" s="223"/>
      <c r="BD2632" s="223"/>
      <c r="BE2632" s="223"/>
      <c r="BF2632" s="151"/>
      <c r="BG2632" s="151"/>
      <c r="BH2632" s="151"/>
      <c r="BI2632" s="151"/>
      <c r="BJ2632" s="151"/>
      <c r="BK2632" s="151"/>
      <c r="BL2632" s="151"/>
      <c r="BM2632" s="151"/>
      <c r="BN2632" s="208"/>
      <c r="BO2632" s="92"/>
      <c r="BP2632" s="92"/>
      <c r="BQ2632" s="92"/>
      <c r="BR2632" s="92"/>
      <c r="BS2632" s="92"/>
      <c r="BT2632" s="92"/>
      <c r="BU2632" s="208"/>
      <c r="BV2632" s="315"/>
    </row>
    <row r="2633" spans="6:74"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315"/>
      <c r="AU2633" s="208"/>
      <c r="AV2633" s="92"/>
      <c r="AW2633" s="92"/>
      <c r="AX2633" s="315"/>
      <c r="AY2633" s="215"/>
      <c r="AZ2633" s="131"/>
      <c r="BA2633" s="131"/>
      <c r="BB2633" s="131"/>
      <c r="BC2633" s="223"/>
      <c r="BD2633" s="223"/>
      <c r="BE2633" s="223"/>
      <c r="BF2633" s="151"/>
      <c r="BG2633" s="151"/>
      <c r="BH2633" s="151"/>
      <c r="BI2633" s="151"/>
      <c r="BJ2633" s="151"/>
      <c r="BK2633" s="151"/>
      <c r="BL2633" s="151"/>
      <c r="BM2633" s="151"/>
      <c r="BN2633" s="208"/>
      <c r="BO2633" s="92"/>
      <c r="BP2633" s="92"/>
      <c r="BQ2633" s="92"/>
      <c r="BR2633" s="92"/>
      <c r="BS2633" s="92"/>
      <c r="BT2633" s="92"/>
      <c r="BU2633" s="208"/>
      <c r="BV2633" s="315"/>
    </row>
    <row r="2634" spans="6:74"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315"/>
      <c r="AU2634" s="208"/>
      <c r="AV2634" s="92"/>
      <c r="AW2634" s="92"/>
      <c r="AX2634" s="315"/>
      <c r="AY2634" s="215"/>
      <c r="AZ2634" s="131"/>
      <c r="BA2634" s="131"/>
      <c r="BB2634" s="131"/>
      <c r="BC2634" s="223"/>
      <c r="BD2634" s="223"/>
      <c r="BE2634" s="223"/>
      <c r="BF2634" s="151"/>
      <c r="BG2634" s="151"/>
      <c r="BH2634" s="151"/>
      <c r="BI2634" s="151"/>
      <c r="BJ2634" s="151"/>
      <c r="BK2634" s="151"/>
      <c r="BL2634" s="151"/>
      <c r="BM2634" s="151"/>
      <c r="BN2634" s="208"/>
      <c r="BO2634" s="92"/>
      <c r="BP2634" s="92"/>
      <c r="BQ2634" s="92"/>
      <c r="BR2634" s="92"/>
      <c r="BS2634" s="92"/>
      <c r="BT2634" s="92"/>
      <c r="BU2634" s="208"/>
      <c r="BV2634" s="315"/>
    </row>
    <row r="2635" spans="6:74"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315"/>
      <c r="AU2635" s="208"/>
      <c r="AV2635" s="92"/>
      <c r="AW2635" s="92"/>
      <c r="AX2635" s="315"/>
      <c r="AY2635" s="215"/>
      <c r="AZ2635" s="131"/>
      <c r="BA2635" s="131"/>
      <c r="BB2635" s="131"/>
      <c r="BC2635" s="223"/>
      <c r="BD2635" s="223"/>
      <c r="BE2635" s="223"/>
      <c r="BF2635" s="151"/>
      <c r="BG2635" s="151"/>
      <c r="BH2635" s="151"/>
      <c r="BI2635" s="151"/>
      <c r="BJ2635" s="151"/>
      <c r="BK2635" s="151"/>
      <c r="BL2635" s="151"/>
      <c r="BM2635" s="151"/>
      <c r="BN2635" s="208"/>
      <c r="BO2635" s="92"/>
      <c r="BP2635" s="92"/>
      <c r="BQ2635" s="92"/>
      <c r="BR2635" s="92"/>
      <c r="BS2635" s="92"/>
      <c r="BT2635" s="92"/>
      <c r="BU2635" s="208"/>
      <c r="BV2635" s="315"/>
    </row>
    <row r="2636" spans="6:74"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315"/>
      <c r="AU2636" s="208"/>
      <c r="AV2636" s="92"/>
      <c r="AW2636" s="92"/>
      <c r="AX2636" s="315"/>
      <c r="AY2636" s="215"/>
      <c r="AZ2636" s="131"/>
      <c r="BA2636" s="131"/>
      <c r="BB2636" s="131"/>
      <c r="BC2636" s="223"/>
      <c r="BD2636" s="223"/>
      <c r="BE2636" s="223"/>
      <c r="BF2636" s="151"/>
      <c r="BG2636" s="151"/>
      <c r="BH2636" s="151"/>
      <c r="BI2636" s="151"/>
      <c r="BJ2636" s="151"/>
      <c r="BK2636" s="151"/>
      <c r="BL2636" s="151"/>
      <c r="BM2636" s="151"/>
      <c r="BN2636" s="208"/>
      <c r="BO2636" s="92"/>
      <c r="BP2636" s="92"/>
      <c r="BQ2636" s="92"/>
      <c r="BR2636" s="92"/>
      <c r="BS2636" s="92"/>
      <c r="BT2636" s="92"/>
      <c r="BU2636" s="208"/>
      <c r="BV2636" s="315"/>
    </row>
    <row r="2637" spans="6:74"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315"/>
      <c r="AU2637" s="208"/>
      <c r="AV2637" s="92"/>
      <c r="AW2637" s="92"/>
      <c r="AX2637" s="315"/>
      <c r="AY2637" s="215"/>
      <c r="AZ2637" s="131"/>
      <c r="BA2637" s="131"/>
      <c r="BB2637" s="131"/>
      <c r="BC2637" s="223"/>
      <c r="BD2637" s="223"/>
      <c r="BE2637" s="223"/>
      <c r="BF2637" s="151"/>
      <c r="BG2637" s="151"/>
      <c r="BH2637" s="151"/>
      <c r="BI2637" s="151"/>
      <c r="BJ2637" s="151"/>
      <c r="BK2637" s="151"/>
      <c r="BL2637" s="151"/>
      <c r="BM2637" s="151"/>
      <c r="BN2637" s="208"/>
      <c r="BO2637" s="92"/>
      <c r="BP2637" s="92"/>
      <c r="BQ2637" s="92"/>
      <c r="BR2637" s="92"/>
      <c r="BS2637" s="92"/>
      <c r="BT2637" s="92"/>
      <c r="BU2637" s="208"/>
      <c r="BV2637" s="315"/>
    </row>
    <row r="2638" spans="6:74"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315"/>
      <c r="AU2638" s="208"/>
      <c r="AV2638" s="92"/>
      <c r="AW2638" s="92"/>
      <c r="AX2638" s="315"/>
      <c r="AY2638" s="215"/>
      <c r="AZ2638" s="131"/>
      <c r="BA2638" s="131"/>
      <c r="BB2638" s="131"/>
      <c r="BC2638" s="223"/>
      <c r="BD2638" s="223"/>
      <c r="BE2638" s="223"/>
      <c r="BF2638" s="151"/>
      <c r="BG2638" s="151"/>
      <c r="BH2638" s="151"/>
      <c r="BI2638" s="151"/>
      <c r="BJ2638" s="151"/>
      <c r="BK2638" s="151"/>
      <c r="BL2638" s="151"/>
      <c r="BM2638" s="151"/>
      <c r="BN2638" s="208"/>
      <c r="BO2638" s="92"/>
      <c r="BP2638" s="92"/>
      <c r="BQ2638" s="92"/>
      <c r="BR2638" s="92"/>
      <c r="BS2638" s="92"/>
      <c r="BT2638" s="92"/>
      <c r="BU2638" s="208"/>
      <c r="BV2638" s="315"/>
    </row>
    <row r="2639" spans="6:74"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315"/>
      <c r="AU2639" s="208"/>
      <c r="AV2639" s="92"/>
      <c r="AW2639" s="92"/>
      <c r="AX2639" s="315"/>
      <c r="AY2639" s="215"/>
      <c r="AZ2639" s="131"/>
      <c r="BA2639" s="131"/>
      <c r="BB2639" s="131"/>
      <c r="BC2639" s="223"/>
      <c r="BD2639" s="223"/>
      <c r="BE2639" s="223"/>
      <c r="BF2639" s="151"/>
      <c r="BG2639" s="151"/>
      <c r="BH2639" s="151"/>
      <c r="BI2639" s="151"/>
      <c r="BJ2639" s="151"/>
      <c r="BK2639" s="151"/>
      <c r="BL2639" s="151"/>
      <c r="BM2639" s="151"/>
      <c r="BN2639" s="208"/>
      <c r="BO2639" s="92"/>
      <c r="BP2639" s="92"/>
      <c r="BQ2639" s="92"/>
      <c r="BR2639" s="92"/>
      <c r="BS2639" s="92"/>
      <c r="BT2639" s="92"/>
      <c r="BU2639" s="208"/>
      <c r="BV2639" s="315"/>
    </row>
    <row r="2640" spans="6:74"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315"/>
      <c r="AU2640" s="208"/>
      <c r="AV2640" s="92"/>
      <c r="AW2640" s="92"/>
      <c r="AX2640" s="315"/>
      <c r="AY2640" s="215"/>
      <c r="AZ2640" s="131"/>
      <c r="BA2640" s="131"/>
      <c r="BB2640" s="131"/>
      <c r="BC2640" s="223"/>
      <c r="BD2640" s="223"/>
      <c r="BE2640" s="223"/>
      <c r="BF2640" s="151"/>
      <c r="BG2640" s="151"/>
      <c r="BH2640" s="151"/>
      <c r="BI2640" s="151"/>
      <c r="BJ2640" s="151"/>
      <c r="BK2640" s="151"/>
      <c r="BL2640" s="151"/>
      <c r="BM2640" s="151"/>
      <c r="BN2640" s="208"/>
      <c r="BO2640" s="92"/>
      <c r="BP2640" s="92"/>
      <c r="BQ2640" s="92"/>
      <c r="BR2640" s="92"/>
      <c r="BS2640" s="92"/>
      <c r="BT2640" s="92"/>
      <c r="BU2640" s="208"/>
      <c r="BV2640" s="315"/>
    </row>
    <row r="2641" spans="6:74"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315"/>
      <c r="AU2641" s="208"/>
      <c r="AV2641" s="92"/>
      <c r="AW2641" s="92"/>
      <c r="AX2641" s="315"/>
      <c r="AY2641" s="215"/>
      <c r="AZ2641" s="131"/>
      <c r="BA2641" s="131"/>
      <c r="BB2641" s="131"/>
      <c r="BC2641" s="223"/>
      <c r="BD2641" s="223"/>
      <c r="BE2641" s="223"/>
      <c r="BF2641" s="151"/>
      <c r="BG2641" s="151"/>
      <c r="BH2641" s="151"/>
      <c r="BI2641" s="151"/>
      <c r="BJ2641" s="151"/>
      <c r="BK2641" s="151"/>
      <c r="BL2641" s="151"/>
      <c r="BM2641" s="151"/>
      <c r="BN2641" s="208"/>
      <c r="BO2641" s="92"/>
      <c r="BP2641" s="92"/>
      <c r="BQ2641" s="92"/>
      <c r="BR2641" s="92"/>
      <c r="BS2641" s="92"/>
      <c r="BT2641" s="92"/>
      <c r="BU2641" s="208"/>
      <c r="BV2641" s="315"/>
    </row>
    <row r="2642" spans="6:74"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315"/>
      <c r="AU2642" s="208"/>
      <c r="AV2642" s="92"/>
      <c r="AW2642" s="92"/>
      <c r="AX2642" s="315"/>
      <c r="AY2642" s="215"/>
      <c r="AZ2642" s="131"/>
      <c r="BA2642" s="131"/>
      <c r="BB2642" s="131"/>
      <c r="BC2642" s="223"/>
      <c r="BD2642" s="223"/>
      <c r="BE2642" s="223"/>
      <c r="BF2642" s="151"/>
      <c r="BG2642" s="151"/>
      <c r="BH2642" s="151"/>
      <c r="BI2642" s="151"/>
      <c r="BJ2642" s="151"/>
      <c r="BK2642" s="151"/>
      <c r="BL2642" s="151"/>
      <c r="BM2642" s="151"/>
      <c r="BN2642" s="208"/>
      <c r="BO2642" s="92"/>
      <c r="BP2642" s="92"/>
      <c r="BQ2642" s="92"/>
      <c r="BR2642" s="92"/>
      <c r="BS2642" s="92"/>
      <c r="BT2642" s="92"/>
      <c r="BU2642" s="208"/>
      <c r="BV2642" s="315"/>
    </row>
    <row r="2643" spans="6:74"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315"/>
      <c r="AU2643" s="208"/>
      <c r="AV2643" s="92"/>
      <c r="AW2643" s="92"/>
      <c r="AX2643" s="315"/>
      <c r="AY2643" s="215"/>
      <c r="AZ2643" s="131"/>
      <c r="BA2643" s="131"/>
      <c r="BB2643" s="131"/>
      <c r="BC2643" s="223"/>
      <c r="BD2643" s="223"/>
      <c r="BE2643" s="223"/>
      <c r="BF2643" s="151"/>
      <c r="BG2643" s="151"/>
      <c r="BH2643" s="151"/>
      <c r="BI2643" s="151"/>
      <c r="BJ2643" s="151"/>
      <c r="BK2643" s="151"/>
      <c r="BL2643" s="151"/>
      <c r="BM2643" s="151"/>
      <c r="BN2643" s="208"/>
      <c r="BO2643" s="92"/>
      <c r="BP2643" s="92"/>
      <c r="BQ2643" s="92"/>
      <c r="BR2643" s="92"/>
      <c r="BS2643" s="92"/>
      <c r="BT2643" s="92"/>
      <c r="BU2643" s="208"/>
      <c r="BV2643" s="315"/>
    </row>
    <row r="2644" spans="6:74"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315"/>
      <c r="AU2644" s="208"/>
      <c r="AV2644" s="92"/>
      <c r="AW2644" s="92"/>
      <c r="AX2644" s="315"/>
      <c r="AY2644" s="215"/>
      <c r="AZ2644" s="131"/>
      <c r="BA2644" s="131"/>
      <c r="BB2644" s="131"/>
      <c r="BC2644" s="223"/>
      <c r="BD2644" s="223"/>
      <c r="BE2644" s="223"/>
      <c r="BF2644" s="151"/>
      <c r="BG2644" s="151"/>
      <c r="BH2644" s="151"/>
      <c r="BI2644" s="151"/>
      <c r="BJ2644" s="151"/>
      <c r="BK2644" s="151"/>
      <c r="BL2644" s="151"/>
      <c r="BM2644" s="151"/>
      <c r="BN2644" s="208"/>
      <c r="BO2644" s="92"/>
      <c r="BP2644" s="92"/>
      <c r="BQ2644" s="92"/>
      <c r="BR2644" s="92"/>
      <c r="BS2644" s="92"/>
      <c r="BT2644" s="92"/>
      <c r="BU2644" s="208"/>
      <c r="BV2644" s="315"/>
    </row>
    <row r="2645" spans="6:74"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315"/>
      <c r="AU2645" s="208"/>
      <c r="AV2645" s="92"/>
      <c r="AW2645" s="92"/>
      <c r="AX2645" s="315"/>
      <c r="AY2645" s="215"/>
      <c r="AZ2645" s="131"/>
      <c r="BA2645" s="131"/>
      <c r="BB2645" s="131"/>
      <c r="BC2645" s="223"/>
      <c r="BD2645" s="223"/>
      <c r="BE2645" s="223"/>
      <c r="BF2645" s="151"/>
      <c r="BG2645" s="151"/>
      <c r="BH2645" s="151"/>
      <c r="BI2645" s="151"/>
      <c r="BJ2645" s="151"/>
      <c r="BK2645" s="151"/>
      <c r="BL2645" s="151"/>
      <c r="BM2645" s="151"/>
      <c r="BN2645" s="208"/>
      <c r="BO2645" s="92"/>
      <c r="BP2645" s="92"/>
      <c r="BQ2645" s="92"/>
      <c r="BR2645" s="92"/>
      <c r="BS2645" s="92"/>
      <c r="BT2645" s="92"/>
      <c r="BU2645" s="208"/>
      <c r="BV2645" s="315"/>
    </row>
    <row r="2646" spans="6:74"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315"/>
      <c r="AU2646" s="208"/>
      <c r="AV2646" s="92"/>
      <c r="AW2646" s="92"/>
      <c r="AX2646" s="315"/>
      <c r="AY2646" s="215"/>
      <c r="AZ2646" s="131"/>
      <c r="BA2646" s="131"/>
      <c r="BB2646" s="131"/>
      <c r="BC2646" s="223"/>
      <c r="BD2646" s="223"/>
      <c r="BE2646" s="223"/>
      <c r="BF2646" s="151"/>
      <c r="BG2646" s="151"/>
      <c r="BH2646" s="151"/>
      <c r="BI2646" s="151"/>
      <c r="BJ2646" s="151"/>
      <c r="BK2646" s="151"/>
      <c r="BL2646" s="151"/>
      <c r="BM2646" s="151"/>
      <c r="BN2646" s="208"/>
      <c r="BO2646" s="92"/>
      <c r="BP2646" s="92"/>
      <c r="BQ2646" s="92"/>
      <c r="BR2646" s="92"/>
      <c r="BS2646" s="92"/>
      <c r="BT2646" s="92"/>
      <c r="BU2646" s="208"/>
      <c r="BV2646" s="315"/>
    </row>
    <row r="2647" spans="6:74"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315"/>
      <c r="AU2647" s="208"/>
      <c r="AV2647" s="92"/>
      <c r="AW2647" s="92"/>
      <c r="AX2647" s="315"/>
      <c r="AY2647" s="215"/>
      <c r="AZ2647" s="131"/>
      <c r="BA2647" s="131"/>
      <c r="BB2647" s="131"/>
      <c r="BC2647" s="223"/>
      <c r="BD2647" s="223"/>
      <c r="BE2647" s="223"/>
      <c r="BF2647" s="151"/>
      <c r="BG2647" s="151"/>
      <c r="BH2647" s="151"/>
      <c r="BI2647" s="151"/>
      <c r="BJ2647" s="151"/>
      <c r="BK2647" s="151"/>
      <c r="BL2647" s="151"/>
      <c r="BM2647" s="151"/>
      <c r="BN2647" s="208"/>
      <c r="BO2647" s="92"/>
      <c r="BP2647" s="92"/>
      <c r="BQ2647" s="92"/>
      <c r="BR2647" s="92"/>
      <c r="BS2647" s="92"/>
      <c r="BT2647" s="92"/>
      <c r="BU2647" s="208"/>
      <c r="BV2647" s="315"/>
    </row>
    <row r="2648" spans="6:74"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315"/>
      <c r="AU2648" s="208"/>
      <c r="AV2648" s="92"/>
      <c r="AW2648" s="92"/>
      <c r="AX2648" s="315"/>
      <c r="AY2648" s="215"/>
      <c r="AZ2648" s="131"/>
      <c r="BA2648" s="131"/>
      <c r="BB2648" s="131"/>
      <c r="BC2648" s="223"/>
      <c r="BD2648" s="223"/>
      <c r="BE2648" s="223"/>
      <c r="BF2648" s="151"/>
      <c r="BG2648" s="151"/>
      <c r="BH2648" s="151"/>
      <c r="BI2648" s="151"/>
      <c r="BJ2648" s="151"/>
      <c r="BK2648" s="151"/>
      <c r="BL2648" s="151"/>
      <c r="BM2648" s="151"/>
      <c r="BN2648" s="208"/>
      <c r="BO2648" s="92"/>
      <c r="BP2648" s="92"/>
      <c r="BQ2648" s="92"/>
      <c r="BR2648" s="92"/>
      <c r="BS2648" s="92"/>
      <c r="BT2648" s="92"/>
      <c r="BU2648" s="208"/>
      <c r="BV2648" s="315"/>
    </row>
    <row r="2649" spans="6:74"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315"/>
      <c r="AU2649" s="208"/>
      <c r="AV2649" s="92"/>
      <c r="AW2649" s="92"/>
      <c r="AX2649" s="315"/>
      <c r="AY2649" s="215"/>
      <c r="AZ2649" s="131"/>
      <c r="BA2649" s="131"/>
      <c r="BB2649" s="131"/>
      <c r="BC2649" s="223"/>
      <c r="BD2649" s="223"/>
      <c r="BE2649" s="223"/>
      <c r="BF2649" s="151"/>
      <c r="BG2649" s="151"/>
      <c r="BH2649" s="151"/>
      <c r="BI2649" s="151"/>
      <c r="BJ2649" s="151"/>
      <c r="BK2649" s="151"/>
      <c r="BL2649" s="151"/>
      <c r="BM2649" s="151"/>
      <c r="BN2649" s="208"/>
      <c r="BO2649" s="92"/>
      <c r="BP2649" s="92"/>
      <c r="BQ2649" s="92"/>
      <c r="BR2649" s="92"/>
      <c r="BS2649" s="92"/>
      <c r="BT2649" s="92"/>
      <c r="BU2649" s="208"/>
      <c r="BV2649" s="315"/>
    </row>
    <row r="2650" spans="6:74"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315"/>
      <c r="AU2650" s="208"/>
      <c r="AV2650" s="92"/>
      <c r="AW2650" s="92"/>
      <c r="AX2650" s="315"/>
      <c r="AY2650" s="215"/>
      <c r="AZ2650" s="131"/>
      <c r="BA2650" s="131"/>
      <c r="BB2650" s="131"/>
      <c r="BC2650" s="223"/>
      <c r="BD2650" s="223"/>
      <c r="BE2650" s="223"/>
      <c r="BF2650" s="151"/>
      <c r="BG2650" s="151"/>
      <c r="BH2650" s="151"/>
      <c r="BI2650" s="151"/>
      <c r="BJ2650" s="151"/>
      <c r="BK2650" s="151"/>
      <c r="BL2650" s="151"/>
      <c r="BM2650" s="151"/>
      <c r="BN2650" s="208"/>
      <c r="BO2650" s="92"/>
      <c r="BP2650" s="92"/>
      <c r="BQ2650" s="92"/>
      <c r="BR2650" s="92"/>
      <c r="BS2650" s="92"/>
      <c r="BT2650" s="92"/>
      <c r="BU2650" s="208"/>
      <c r="BV2650" s="315"/>
    </row>
    <row r="2651" spans="6:74"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315"/>
      <c r="AU2651" s="208"/>
      <c r="AV2651" s="92"/>
      <c r="AW2651" s="92"/>
      <c r="AX2651" s="315"/>
      <c r="AY2651" s="215"/>
      <c r="AZ2651" s="131"/>
      <c r="BA2651" s="131"/>
      <c r="BB2651" s="131"/>
      <c r="BC2651" s="223"/>
      <c r="BD2651" s="223"/>
      <c r="BE2651" s="223"/>
      <c r="BF2651" s="151"/>
      <c r="BG2651" s="151"/>
      <c r="BH2651" s="151"/>
      <c r="BI2651" s="151"/>
      <c r="BJ2651" s="151"/>
      <c r="BK2651" s="151"/>
      <c r="BL2651" s="151"/>
      <c r="BM2651" s="151"/>
      <c r="BN2651" s="208"/>
      <c r="BO2651" s="92"/>
      <c r="BP2651" s="92"/>
      <c r="BQ2651" s="92"/>
      <c r="BR2651" s="92"/>
      <c r="BS2651" s="92"/>
      <c r="BT2651" s="92"/>
      <c r="BU2651" s="208"/>
      <c r="BV2651" s="315"/>
    </row>
    <row r="2652" spans="6:74"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315"/>
      <c r="AU2652" s="208"/>
      <c r="AV2652" s="92"/>
      <c r="AW2652" s="92"/>
      <c r="AX2652" s="315"/>
      <c r="AY2652" s="215"/>
      <c r="AZ2652" s="131"/>
      <c r="BA2652" s="131"/>
      <c r="BB2652" s="131"/>
      <c r="BC2652" s="223"/>
      <c r="BD2652" s="223"/>
      <c r="BE2652" s="223"/>
      <c r="BF2652" s="151"/>
      <c r="BG2652" s="151"/>
      <c r="BH2652" s="151"/>
      <c r="BI2652" s="151"/>
      <c r="BJ2652" s="151"/>
      <c r="BK2652" s="151"/>
      <c r="BL2652" s="151"/>
      <c r="BM2652" s="151"/>
      <c r="BN2652" s="208"/>
      <c r="BO2652" s="92"/>
      <c r="BP2652" s="92"/>
      <c r="BQ2652" s="92"/>
      <c r="BR2652" s="92"/>
      <c r="BS2652" s="92"/>
      <c r="BT2652" s="92"/>
      <c r="BU2652" s="208"/>
      <c r="BV2652" s="315"/>
    </row>
    <row r="2653" spans="6:74"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315"/>
      <c r="AU2653" s="208"/>
      <c r="AV2653" s="92"/>
      <c r="AW2653" s="92"/>
      <c r="AX2653" s="315"/>
      <c r="AY2653" s="215"/>
      <c r="AZ2653" s="131"/>
      <c r="BA2653" s="131"/>
      <c r="BB2653" s="131"/>
      <c r="BC2653" s="223"/>
      <c r="BD2653" s="223"/>
      <c r="BE2653" s="223"/>
      <c r="BF2653" s="151"/>
      <c r="BG2653" s="151"/>
      <c r="BH2653" s="151"/>
      <c r="BI2653" s="151"/>
      <c r="BJ2653" s="151"/>
      <c r="BK2653" s="151"/>
      <c r="BL2653" s="151"/>
      <c r="BM2653" s="151"/>
      <c r="BN2653" s="208"/>
      <c r="BO2653" s="92"/>
      <c r="BP2653" s="92"/>
      <c r="BQ2653" s="92"/>
      <c r="BR2653" s="92"/>
      <c r="BS2653" s="92"/>
      <c r="BT2653" s="92"/>
      <c r="BU2653" s="208"/>
      <c r="BV2653" s="315"/>
    </row>
    <row r="2654" spans="6:74"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315"/>
      <c r="AU2654" s="208"/>
      <c r="AV2654" s="92"/>
      <c r="AW2654" s="92"/>
      <c r="AX2654" s="315"/>
      <c r="AY2654" s="215"/>
      <c r="AZ2654" s="131"/>
      <c r="BA2654" s="131"/>
      <c r="BB2654" s="131"/>
      <c r="BC2654" s="223"/>
      <c r="BD2654" s="223"/>
      <c r="BE2654" s="223"/>
      <c r="BF2654" s="151"/>
      <c r="BG2654" s="151"/>
      <c r="BH2654" s="151"/>
      <c r="BI2654" s="151"/>
      <c r="BJ2654" s="151"/>
      <c r="BK2654" s="151"/>
      <c r="BL2654" s="151"/>
      <c r="BM2654" s="151"/>
      <c r="BN2654" s="208"/>
      <c r="BO2654" s="92"/>
      <c r="BP2654" s="92"/>
      <c r="BQ2654" s="92"/>
      <c r="BR2654" s="92"/>
      <c r="BS2654" s="92"/>
      <c r="BT2654" s="92"/>
      <c r="BU2654" s="208"/>
      <c r="BV2654" s="315"/>
    </row>
    <row r="2655" spans="6:74"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315"/>
      <c r="AU2655" s="208"/>
      <c r="AV2655" s="92"/>
      <c r="AW2655" s="92"/>
      <c r="AX2655" s="315"/>
      <c r="AY2655" s="215"/>
      <c r="AZ2655" s="131"/>
      <c r="BA2655" s="131"/>
      <c r="BB2655" s="131"/>
      <c r="BC2655" s="223"/>
      <c r="BD2655" s="223"/>
      <c r="BE2655" s="223"/>
      <c r="BF2655" s="151"/>
      <c r="BG2655" s="151"/>
      <c r="BH2655" s="151"/>
      <c r="BI2655" s="151"/>
      <c r="BJ2655" s="151"/>
      <c r="BK2655" s="151"/>
      <c r="BL2655" s="151"/>
      <c r="BM2655" s="151"/>
      <c r="BN2655" s="208"/>
      <c r="BO2655" s="92"/>
      <c r="BP2655" s="92"/>
      <c r="BQ2655" s="92"/>
      <c r="BR2655" s="92"/>
      <c r="BS2655" s="92"/>
      <c r="BT2655" s="92"/>
      <c r="BU2655" s="208"/>
      <c r="BV2655" s="315"/>
    </row>
    <row r="2656" spans="6:74"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315"/>
      <c r="AU2656" s="208"/>
      <c r="AV2656" s="92"/>
      <c r="AW2656" s="92"/>
      <c r="AX2656" s="315"/>
      <c r="AY2656" s="215"/>
      <c r="AZ2656" s="131"/>
      <c r="BA2656" s="131"/>
      <c r="BB2656" s="131"/>
      <c r="BC2656" s="223"/>
      <c r="BD2656" s="223"/>
      <c r="BE2656" s="223"/>
      <c r="BF2656" s="151"/>
      <c r="BG2656" s="151"/>
      <c r="BH2656" s="151"/>
      <c r="BI2656" s="151"/>
      <c r="BJ2656" s="151"/>
      <c r="BK2656" s="151"/>
      <c r="BL2656" s="151"/>
      <c r="BM2656" s="151"/>
      <c r="BN2656" s="208"/>
      <c r="BO2656" s="92"/>
      <c r="BP2656" s="92"/>
      <c r="BQ2656" s="92"/>
      <c r="BR2656" s="92"/>
      <c r="BS2656" s="92"/>
      <c r="BT2656" s="92"/>
      <c r="BU2656" s="208"/>
      <c r="BV2656" s="315"/>
    </row>
    <row r="2657" spans="6:74"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315"/>
      <c r="AU2657" s="208"/>
      <c r="AV2657" s="92"/>
      <c r="AW2657" s="92"/>
      <c r="AX2657" s="315"/>
      <c r="AY2657" s="215"/>
      <c r="AZ2657" s="131"/>
      <c r="BA2657" s="131"/>
      <c r="BB2657" s="131"/>
      <c r="BC2657" s="223"/>
      <c r="BD2657" s="223"/>
      <c r="BE2657" s="223"/>
      <c r="BF2657" s="151"/>
      <c r="BG2657" s="151"/>
      <c r="BH2657" s="151"/>
      <c r="BI2657" s="151"/>
      <c r="BJ2657" s="151"/>
      <c r="BK2657" s="151"/>
      <c r="BL2657" s="151"/>
      <c r="BM2657" s="151"/>
      <c r="BN2657" s="208"/>
      <c r="BO2657" s="92"/>
      <c r="BP2657" s="92"/>
      <c r="BQ2657" s="92"/>
      <c r="BR2657" s="92"/>
      <c r="BS2657" s="92"/>
      <c r="BT2657" s="92"/>
      <c r="BU2657" s="208"/>
      <c r="BV2657" s="315"/>
    </row>
    <row r="2658" spans="6:74"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315"/>
      <c r="AU2658" s="208"/>
      <c r="AV2658" s="92"/>
      <c r="AW2658" s="92"/>
      <c r="AX2658" s="315"/>
      <c r="AY2658" s="215"/>
      <c r="AZ2658" s="131"/>
      <c r="BA2658" s="131"/>
      <c r="BB2658" s="131"/>
      <c r="BC2658" s="223"/>
      <c r="BD2658" s="223"/>
      <c r="BE2658" s="223"/>
      <c r="BF2658" s="151"/>
      <c r="BG2658" s="151"/>
      <c r="BH2658" s="151"/>
      <c r="BI2658" s="151"/>
      <c r="BJ2658" s="151"/>
      <c r="BK2658" s="151"/>
      <c r="BL2658" s="151"/>
      <c r="BM2658" s="151"/>
      <c r="BN2658" s="208"/>
      <c r="BO2658" s="92"/>
      <c r="BP2658" s="92"/>
      <c r="BQ2658" s="92"/>
      <c r="BR2658" s="92"/>
      <c r="BS2658" s="92"/>
      <c r="BT2658" s="92"/>
      <c r="BU2658" s="208"/>
      <c r="BV2658" s="315"/>
    </row>
    <row r="2659" spans="6:74"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315"/>
      <c r="AU2659" s="208"/>
      <c r="AV2659" s="92"/>
      <c r="AW2659" s="92"/>
      <c r="AX2659" s="315"/>
      <c r="AY2659" s="215"/>
      <c r="AZ2659" s="131"/>
      <c r="BA2659" s="131"/>
      <c r="BB2659" s="131"/>
      <c r="BC2659" s="223"/>
      <c r="BD2659" s="223"/>
      <c r="BE2659" s="223"/>
      <c r="BF2659" s="151"/>
      <c r="BG2659" s="151"/>
      <c r="BH2659" s="151"/>
      <c r="BI2659" s="151"/>
      <c r="BJ2659" s="151"/>
      <c r="BK2659" s="151"/>
      <c r="BL2659" s="151"/>
      <c r="BM2659" s="151"/>
      <c r="BN2659" s="208"/>
      <c r="BO2659" s="92"/>
      <c r="BP2659" s="92"/>
      <c r="BQ2659" s="92"/>
      <c r="BR2659" s="92"/>
      <c r="BS2659" s="92"/>
      <c r="BT2659" s="92"/>
      <c r="BU2659" s="208"/>
      <c r="BV2659" s="315"/>
    </row>
    <row r="2660" spans="6:74"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315"/>
      <c r="AU2660" s="208"/>
      <c r="AV2660" s="92"/>
      <c r="AW2660" s="92"/>
      <c r="AX2660" s="315"/>
      <c r="AY2660" s="215"/>
      <c r="AZ2660" s="131"/>
      <c r="BA2660" s="131"/>
      <c r="BB2660" s="131"/>
      <c r="BC2660" s="223"/>
      <c r="BD2660" s="223"/>
      <c r="BE2660" s="223"/>
      <c r="BF2660" s="151"/>
      <c r="BG2660" s="151"/>
      <c r="BH2660" s="151"/>
      <c r="BI2660" s="151"/>
      <c r="BJ2660" s="151"/>
      <c r="BK2660" s="151"/>
      <c r="BL2660" s="151"/>
      <c r="BM2660" s="151"/>
      <c r="BN2660" s="208"/>
      <c r="BO2660" s="92"/>
      <c r="BP2660" s="92"/>
      <c r="BQ2660" s="92"/>
      <c r="BR2660" s="92"/>
      <c r="BS2660" s="92"/>
      <c r="BT2660" s="92"/>
      <c r="BU2660" s="208"/>
      <c r="BV2660" s="315"/>
    </row>
    <row r="2661" spans="6:74"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315"/>
      <c r="AU2661" s="208"/>
      <c r="AV2661" s="92"/>
      <c r="AW2661" s="92"/>
      <c r="AX2661" s="315"/>
      <c r="AY2661" s="215"/>
      <c r="AZ2661" s="131"/>
      <c r="BA2661" s="131"/>
      <c r="BB2661" s="131"/>
      <c r="BC2661" s="223"/>
      <c r="BD2661" s="223"/>
      <c r="BE2661" s="223"/>
      <c r="BF2661" s="151"/>
      <c r="BG2661" s="151"/>
      <c r="BH2661" s="151"/>
      <c r="BI2661" s="151"/>
      <c r="BJ2661" s="151"/>
      <c r="BK2661" s="151"/>
      <c r="BL2661" s="151"/>
      <c r="BM2661" s="151"/>
      <c r="BN2661" s="208"/>
      <c r="BO2661" s="92"/>
      <c r="BP2661" s="92"/>
      <c r="BQ2661" s="92"/>
      <c r="BR2661" s="92"/>
      <c r="BS2661" s="92"/>
      <c r="BT2661" s="92"/>
      <c r="BU2661" s="208"/>
      <c r="BV2661" s="315"/>
    </row>
    <row r="2662" spans="6:74"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315"/>
      <c r="AU2662" s="208"/>
      <c r="AV2662" s="92"/>
      <c r="AW2662" s="92"/>
      <c r="AX2662" s="315"/>
      <c r="AY2662" s="215"/>
      <c r="AZ2662" s="131"/>
      <c r="BA2662" s="131"/>
      <c r="BB2662" s="131"/>
      <c r="BC2662" s="223"/>
      <c r="BD2662" s="223"/>
      <c r="BE2662" s="223"/>
      <c r="BF2662" s="151"/>
      <c r="BG2662" s="151"/>
      <c r="BH2662" s="151"/>
      <c r="BI2662" s="151"/>
      <c r="BJ2662" s="151"/>
      <c r="BK2662" s="151"/>
      <c r="BL2662" s="151"/>
      <c r="BM2662" s="151"/>
      <c r="BN2662" s="208"/>
      <c r="BO2662" s="92"/>
      <c r="BP2662" s="92"/>
      <c r="BQ2662" s="92"/>
      <c r="BR2662" s="92"/>
      <c r="BS2662" s="92"/>
      <c r="BT2662" s="92"/>
      <c r="BU2662" s="208"/>
      <c r="BV2662" s="315"/>
    </row>
    <row r="2663" spans="6:74"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315"/>
      <c r="AU2663" s="208"/>
      <c r="AV2663" s="92"/>
      <c r="AW2663" s="92"/>
      <c r="AX2663" s="315"/>
      <c r="AY2663" s="215"/>
      <c r="AZ2663" s="131"/>
      <c r="BA2663" s="131"/>
      <c r="BB2663" s="131"/>
      <c r="BC2663" s="223"/>
      <c r="BD2663" s="223"/>
      <c r="BE2663" s="223"/>
      <c r="BF2663" s="151"/>
      <c r="BG2663" s="151"/>
      <c r="BH2663" s="151"/>
      <c r="BI2663" s="151"/>
      <c r="BJ2663" s="151"/>
      <c r="BK2663" s="151"/>
      <c r="BL2663" s="151"/>
      <c r="BM2663" s="151"/>
      <c r="BN2663" s="208"/>
      <c r="BO2663" s="92"/>
      <c r="BP2663" s="92"/>
      <c r="BQ2663" s="92"/>
      <c r="BR2663" s="92"/>
      <c r="BS2663" s="92"/>
      <c r="BT2663" s="92"/>
      <c r="BU2663" s="208"/>
      <c r="BV2663" s="315"/>
    </row>
    <row r="2664" spans="6:74"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315"/>
      <c r="AU2664" s="208"/>
      <c r="AV2664" s="92"/>
      <c r="AW2664" s="92"/>
      <c r="AX2664" s="315"/>
      <c r="AY2664" s="215"/>
      <c r="AZ2664" s="131"/>
      <c r="BA2664" s="131"/>
      <c r="BB2664" s="131"/>
      <c r="BC2664" s="223"/>
      <c r="BD2664" s="223"/>
      <c r="BE2664" s="223"/>
      <c r="BF2664" s="151"/>
      <c r="BG2664" s="151"/>
      <c r="BH2664" s="151"/>
      <c r="BI2664" s="151"/>
      <c r="BJ2664" s="151"/>
      <c r="BK2664" s="151"/>
      <c r="BL2664" s="151"/>
      <c r="BM2664" s="151"/>
      <c r="BN2664" s="208"/>
      <c r="BO2664" s="92"/>
      <c r="BP2664" s="92"/>
      <c r="BQ2664" s="92"/>
      <c r="BR2664" s="92"/>
      <c r="BS2664" s="92"/>
      <c r="BT2664" s="92"/>
      <c r="BU2664" s="208"/>
      <c r="BV2664" s="315"/>
    </row>
    <row r="2665" spans="6:74"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315"/>
      <c r="AU2665" s="208"/>
      <c r="AV2665" s="92"/>
      <c r="AW2665" s="92"/>
      <c r="AX2665" s="315"/>
      <c r="AY2665" s="215"/>
      <c r="AZ2665" s="131"/>
      <c r="BA2665" s="131"/>
      <c r="BB2665" s="131"/>
      <c r="BC2665" s="223"/>
      <c r="BD2665" s="223"/>
      <c r="BE2665" s="223"/>
      <c r="BF2665" s="151"/>
      <c r="BG2665" s="151"/>
      <c r="BH2665" s="151"/>
      <c r="BI2665" s="151"/>
      <c r="BJ2665" s="151"/>
      <c r="BK2665" s="151"/>
      <c r="BL2665" s="151"/>
      <c r="BM2665" s="151"/>
      <c r="BN2665" s="208"/>
      <c r="BO2665" s="92"/>
      <c r="BP2665" s="92"/>
      <c r="BQ2665" s="92"/>
      <c r="BR2665" s="92"/>
      <c r="BS2665" s="92"/>
      <c r="BT2665" s="92"/>
      <c r="BU2665" s="208"/>
      <c r="BV2665" s="315"/>
    </row>
    <row r="2666" spans="6:74"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315"/>
      <c r="AU2666" s="208"/>
      <c r="AV2666" s="92"/>
      <c r="AW2666" s="92"/>
      <c r="AX2666" s="315"/>
      <c r="AY2666" s="215"/>
      <c r="AZ2666" s="131"/>
      <c r="BA2666" s="131"/>
      <c r="BB2666" s="131"/>
      <c r="BC2666" s="223"/>
      <c r="BD2666" s="223"/>
      <c r="BE2666" s="223"/>
      <c r="BF2666" s="151"/>
      <c r="BG2666" s="151"/>
      <c r="BH2666" s="151"/>
      <c r="BI2666" s="151"/>
      <c r="BJ2666" s="151"/>
      <c r="BK2666" s="151"/>
      <c r="BL2666" s="151"/>
      <c r="BM2666" s="151"/>
      <c r="BN2666" s="208"/>
      <c r="BO2666" s="92"/>
      <c r="BP2666" s="92"/>
      <c r="BQ2666" s="92"/>
      <c r="BR2666" s="92"/>
      <c r="BS2666" s="92"/>
      <c r="BT2666" s="92"/>
      <c r="BU2666" s="208"/>
      <c r="BV2666" s="315"/>
    </row>
    <row r="2667" spans="6:74"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315"/>
      <c r="AU2667" s="208"/>
      <c r="AV2667" s="92"/>
      <c r="AW2667" s="92"/>
      <c r="AX2667" s="315"/>
      <c r="AY2667" s="215"/>
      <c r="AZ2667" s="131"/>
      <c r="BA2667" s="131"/>
      <c r="BB2667" s="131"/>
      <c r="BC2667" s="223"/>
      <c r="BD2667" s="223"/>
      <c r="BE2667" s="223"/>
      <c r="BF2667" s="151"/>
      <c r="BG2667" s="151"/>
      <c r="BH2667" s="151"/>
      <c r="BI2667" s="151"/>
      <c r="BJ2667" s="151"/>
      <c r="BK2667" s="151"/>
      <c r="BL2667" s="151"/>
      <c r="BM2667" s="151"/>
      <c r="BN2667" s="208"/>
      <c r="BO2667" s="92"/>
      <c r="BP2667" s="92"/>
      <c r="BQ2667" s="92"/>
      <c r="BR2667" s="92"/>
      <c r="BS2667" s="92"/>
      <c r="BT2667" s="92"/>
      <c r="BU2667" s="208"/>
      <c r="BV2667" s="315"/>
    </row>
    <row r="2668" spans="6:74"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315"/>
      <c r="AU2668" s="208"/>
      <c r="AV2668" s="92"/>
      <c r="AW2668" s="92"/>
      <c r="AX2668" s="315"/>
      <c r="AY2668" s="215"/>
      <c r="AZ2668" s="131"/>
      <c r="BA2668" s="131"/>
      <c r="BB2668" s="131"/>
      <c r="BC2668" s="223"/>
      <c r="BD2668" s="223"/>
      <c r="BE2668" s="223"/>
      <c r="BF2668" s="151"/>
      <c r="BG2668" s="151"/>
      <c r="BH2668" s="151"/>
      <c r="BI2668" s="151"/>
      <c r="BJ2668" s="151"/>
      <c r="BK2668" s="151"/>
      <c r="BL2668" s="151"/>
      <c r="BM2668" s="151"/>
      <c r="BN2668" s="208"/>
      <c r="BO2668" s="92"/>
      <c r="BP2668" s="92"/>
      <c r="BQ2668" s="92"/>
      <c r="BR2668" s="92"/>
      <c r="BS2668" s="92"/>
      <c r="BT2668" s="92"/>
      <c r="BU2668" s="208"/>
      <c r="BV2668" s="315"/>
    </row>
    <row r="2669" spans="6:74"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315"/>
      <c r="AU2669" s="208"/>
      <c r="AV2669" s="92"/>
      <c r="AW2669" s="92"/>
      <c r="AX2669" s="315"/>
      <c r="AY2669" s="215"/>
      <c r="AZ2669" s="131"/>
      <c r="BA2669" s="131"/>
      <c r="BB2669" s="131"/>
      <c r="BC2669" s="223"/>
      <c r="BD2669" s="223"/>
      <c r="BE2669" s="223"/>
      <c r="BF2669" s="151"/>
      <c r="BG2669" s="151"/>
      <c r="BH2669" s="151"/>
      <c r="BI2669" s="151"/>
      <c r="BJ2669" s="151"/>
      <c r="BK2669" s="151"/>
      <c r="BL2669" s="151"/>
      <c r="BM2669" s="151"/>
      <c r="BN2669" s="208"/>
      <c r="BO2669" s="92"/>
      <c r="BP2669" s="92"/>
      <c r="BQ2669" s="92"/>
      <c r="BR2669" s="92"/>
      <c r="BS2669" s="92"/>
      <c r="BT2669" s="92"/>
      <c r="BU2669" s="208"/>
      <c r="BV2669" s="315"/>
    </row>
    <row r="2670" spans="6:74"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315"/>
      <c r="AU2670" s="208"/>
      <c r="AV2670" s="92"/>
      <c r="AW2670" s="92"/>
      <c r="AX2670" s="315"/>
      <c r="AY2670" s="215"/>
      <c r="AZ2670" s="131"/>
      <c r="BA2670" s="131"/>
      <c r="BB2670" s="131"/>
      <c r="BC2670" s="223"/>
      <c r="BD2670" s="223"/>
      <c r="BE2670" s="223"/>
      <c r="BF2670" s="151"/>
      <c r="BG2670" s="151"/>
      <c r="BH2670" s="151"/>
      <c r="BI2670" s="151"/>
      <c r="BJ2670" s="151"/>
      <c r="BK2670" s="151"/>
      <c r="BL2670" s="151"/>
      <c r="BM2670" s="151"/>
      <c r="BN2670" s="208"/>
      <c r="BO2670" s="92"/>
      <c r="BP2670" s="92"/>
      <c r="BQ2670" s="92"/>
      <c r="BR2670" s="92"/>
      <c r="BS2670" s="92"/>
      <c r="BT2670" s="92"/>
      <c r="BU2670" s="208"/>
      <c r="BV2670" s="315"/>
    </row>
    <row r="2671" spans="6:74"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315"/>
      <c r="AU2671" s="208"/>
      <c r="AV2671" s="92"/>
      <c r="AW2671" s="92"/>
      <c r="AX2671" s="315"/>
      <c r="AY2671" s="215"/>
      <c r="AZ2671" s="131"/>
      <c r="BA2671" s="131"/>
      <c r="BB2671" s="131"/>
      <c r="BC2671" s="223"/>
      <c r="BD2671" s="223"/>
      <c r="BE2671" s="223"/>
      <c r="BF2671" s="151"/>
      <c r="BG2671" s="151"/>
      <c r="BH2671" s="151"/>
      <c r="BI2671" s="151"/>
      <c r="BJ2671" s="151"/>
      <c r="BK2671" s="151"/>
      <c r="BL2671" s="151"/>
      <c r="BM2671" s="151"/>
      <c r="BN2671" s="208"/>
      <c r="BO2671" s="92"/>
      <c r="BP2671" s="92"/>
      <c r="BQ2671" s="92"/>
      <c r="BR2671" s="92"/>
      <c r="BS2671" s="92"/>
      <c r="BT2671" s="92"/>
      <c r="BU2671" s="208"/>
      <c r="BV2671" s="315"/>
    </row>
    <row r="2672" spans="6:74"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315"/>
      <c r="AU2672" s="208"/>
      <c r="AV2672" s="92"/>
      <c r="AW2672" s="92"/>
      <c r="AX2672" s="315"/>
      <c r="AY2672" s="215"/>
      <c r="AZ2672" s="131"/>
      <c r="BA2672" s="131"/>
      <c r="BB2672" s="131"/>
      <c r="BC2672" s="223"/>
      <c r="BD2672" s="223"/>
      <c r="BE2672" s="223"/>
      <c r="BF2672" s="151"/>
      <c r="BG2672" s="151"/>
      <c r="BH2672" s="151"/>
      <c r="BI2672" s="151"/>
      <c r="BJ2672" s="151"/>
      <c r="BK2672" s="151"/>
      <c r="BL2672" s="151"/>
      <c r="BM2672" s="151"/>
      <c r="BN2672" s="208"/>
      <c r="BO2672" s="92"/>
      <c r="BP2672" s="92"/>
      <c r="BQ2672" s="92"/>
      <c r="BR2672" s="92"/>
      <c r="BS2672" s="92"/>
      <c r="BT2672" s="92"/>
      <c r="BU2672" s="208"/>
      <c r="BV2672" s="315"/>
    </row>
    <row r="2673" spans="6:74"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315"/>
      <c r="AU2673" s="208"/>
      <c r="AV2673" s="92"/>
      <c r="AW2673" s="92"/>
      <c r="AX2673" s="315"/>
      <c r="AY2673" s="215"/>
      <c r="AZ2673" s="131"/>
      <c r="BA2673" s="131"/>
      <c r="BB2673" s="131"/>
      <c r="BC2673" s="223"/>
      <c r="BD2673" s="223"/>
      <c r="BE2673" s="223"/>
      <c r="BF2673" s="151"/>
      <c r="BG2673" s="151"/>
      <c r="BH2673" s="151"/>
      <c r="BI2673" s="151"/>
      <c r="BJ2673" s="151"/>
      <c r="BK2673" s="151"/>
      <c r="BL2673" s="151"/>
      <c r="BM2673" s="151"/>
      <c r="BN2673" s="208"/>
      <c r="BO2673" s="92"/>
      <c r="BP2673" s="92"/>
      <c r="BQ2673" s="92"/>
      <c r="BR2673" s="92"/>
      <c r="BS2673" s="92"/>
      <c r="BT2673" s="92"/>
      <c r="BU2673" s="208"/>
      <c r="BV2673" s="315"/>
    </row>
    <row r="2674" spans="6:74"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315"/>
      <c r="AU2674" s="208"/>
      <c r="AV2674" s="92"/>
      <c r="AW2674" s="92"/>
      <c r="AX2674" s="315"/>
      <c r="AY2674" s="215"/>
      <c r="AZ2674" s="131"/>
      <c r="BA2674" s="131"/>
      <c r="BB2674" s="131"/>
      <c r="BC2674" s="223"/>
      <c r="BD2674" s="223"/>
      <c r="BE2674" s="223"/>
      <c r="BF2674" s="151"/>
      <c r="BG2674" s="151"/>
      <c r="BH2674" s="151"/>
      <c r="BI2674" s="151"/>
      <c r="BJ2674" s="151"/>
      <c r="BK2674" s="151"/>
      <c r="BL2674" s="151"/>
      <c r="BM2674" s="151"/>
      <c r="BN2674" s="208"/>
      <c r="BO2674" s="92"/>
      <c r="BP2674" s="92"/>
      <c r="BQ2674" s="92"/>
      <c r="BR2674" s="92"/>
      <c r="BS2674" s="92"/>
      <c r="BT2674" s="92"/>
      <c r="BU2674" s="208"/>
      <c r="BV2674" s="315"/>
    </row>
    <row r="2675" spans="6:74"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315"/>
      <c r="AU2675" s="208"/>
      <c r="AV2675" s="92"/>
      <c r="AW2675" s="92"/>
      <c r="AX2675" s="315"/>
      <c r="AY2675" s="215"/>
      <c r="AZ2675" s="131"/>
      <c r="BA2675" s="131"/>
      <c r="BB2675" s="131"/>
      <c r="BC2675" s="223"/>
      <c r="BD2675" s="223"/>
      <c r="BE2675" s="223"/>
      <c r="BF2675" s="151"/>
      <c r="BG2675" s="151"/>
      <c r="BH2675" s="151"/>
      <c r="BI2675" s="151"/>
      <c r="BJ2675" s="151"/>
      <c r="BK2675" s="151"/>
      <c r="BL2675" s="151"/>
      <c r="BM2675" s="151"/>
      <c r="BN2675" s="208"/>
      <c r="BO2675" s="92"/>
      <c r="BP2675" s="92"/>
      <c r="BQ2675" s="92"/>
      <c r="BR2675" s="92"/>
      <c r="BS2675" s="92"/>
      <c r="BT2675" s="92"/>
      <c r="BU2675" s="208"/>
      <c r="BV2675" s="315"/>
    </row>
    <row r="2676" spans="6:74"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315"/>
      <c r="AU2676" s="208"/>
      <c r="AV2676" s="92"/>
      <c r="AW2676" s="92"/>
      <c r="AX2676" s="315"/>
      <c r="AY2676" s="215"/>
      <c r="AZ2676" s="131"/>
      <c r="BA2676" s="131"/>
      <c r="BB2676" s="131"/>
      <c r="BC2676" s="223"/>
      <c r="BD2676" s="223"/>
      <c r="BE2676" s="223"/>
      <c r="BF2676" s="151"/>
      <c r="BG2676" s="151"/>
      <c r="BH2676" s="151"/>
      <c r="BI2676" s="151"/>
      <c r="BJ2676" s="151"/>
      <c r="BK2676" s="151"/>
      <c r="BL2676" s="151"/>
      <c r="BM2676" s="151"/>
      <c r="BN2676" s="208"/>
      <c r="BO2676" s="92"/>
      <c r="BP2676" s="92"/>
      <c r="BQ2676" s="92"/>
      <c r="BR2676" s="92"/>
      <c r="BS2676" s="92"/>
      <c r="BT2676" s="92"/>
      <c r="BU2676" s="208"/>
      <c r="BV2676" s="315"/>
    </row>
    <row r="2677" spans="6:74"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315"/>
      <c r="AU2677" s="208"/>
      <c r="AV2677" s="92"/>
      <c r="AW2677" s="92"/>
      <c r="AX2677" s="315"/>
      <c r="AY2677" s="215"/>
      <c r="AZ2677" s="131"/>
      <c r="BA2677" s="131"/>
      <c r="BB2677" s="131"/>
      <c r="BC2677" s="223"/>
      <c r="BD2677" s="223"/>
      <c r="BE2677" s="223"/>
      <c r="BF2677" s="151"/>
      <c r="BG2677" s="151"/>
      <c r="BH2677" s="151"/>
      <c r="BI2677" s="151"/>
      <c r="BJ2677" s="151"/>
      <c r="BK2677" s="151"/>
      <c r="BL2677" s="151"/>
      <c r="BM2677" s="151"/>
      <c r="BN2677" s="208"/>
      <c r="BO2677" s="92"/>
      <c r="BP2677" s="92"/>
      <c r="BQ2677" s="92"/>
      <c r="BR2677" s="92"/>
      <c r="BS2677" s="92"/>
      <c r="BT2677" s="92"/>
      <c r="BU2677" s="208"/>
      <c r="BV2677" s="315"/>
    </row>
    <row r="2678" spans="6:74"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315"/>
      <c r="AU2678" s="208"/>
      <c r="AV2678" s="92"/>
      <c r="AW2678" s="92"/>
      <c r="AX2678" s="315"/>
      <c r="AY2678" s="215"/>
      <c r="AZ2678" s="131"/>
      <c r="BA2678" s="131"/>
      <c r="BB2678" s="131"/>
      <c r="BC2678" s="223"/>
      <c r="BD2678" s="223"/>
      <c r="BE2678" s="223"/>
      <c r="BF2678" s="151"/>
      <c r="BG2678" s="151"/>
      <c r="BH2678" s="151"/>
      <c r="BI2678" s="151"/>
      <c r="BJ2678" s="151"/>
      <c r="BK2678" s="151"/>
      <c r="BL2678" s="151"/>
      <c r="BM2678" s="151"/>
      <c r="BN2678" s="208"/>
      <c r="BO2678" s="92"/>
      <c r="BP2678" s="92"/>
      <c r="BQ2678" s="92"/>
      <c r="BR2678" s="92"/>
      <c r="BS2678" s="92"/>
      <c r="BT2678" s="92"/>
      <c r="BU2678" s="208"/>
      <c r="BV2678" s="315"/>
    </row>
    <row r="2679" spans="6:74"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315"/>
      <c r="AU2679" s="208"/>
      <c r="AV2679" s="92"/>
      <c r="AW2679" s="92"/>
      <c r="AX2679" s="315"/>
      <c r="AY2679" s="215"/>
      <c r="AZ2679" s="131"/>
      <c r="BA2679" s="131"/>
      <c r="BB2679" s="131"/>
      <c r="BC2679" s="223"/>
      <c r="BD2679" s="223"/>
      <c r="BE2679" s="223"/>
      <c r="BF2679" s="151"/>
      <c r="BG2679" s="151"/>
      <c r="BH2679" s="151"/>
      <c r="BI2679" s="151"/>
      <c r="BJ2679" s="151"/>
      <c r="BK2679" s="151"/>
      <c r="BL2679" s="151"/>
      <c r="BM2679" s="151"/>
      <c r="BN2679" s="208"/>
      <c r="BO2679" s="92"/>
      <c r="BP2679" s="92"/>
      <c r="BQ2679" s="92"/>
      <c r="BR2679" s="92"/>
      <c r="BS2679" s="92"/>
      <c r="BT2679" s="92"/>
      <c r="BU2679" s="208"/>
      <c r="BV2679" s="315"/>
    </row>
    <row r="2680" spans="6:74"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315"/>
      <c r="AU2680" s="208"/>
      <c r="AV2680" s="92"/>
      <c r="AW2680" s="92"/>
      <c r="AX2680" s="315"/>
      <c r="AY2680" s="215"/>
      <c r="AZ2680" s="131"/>
      <c r="BA2680" s="131"/>
      <c r="BB2680" s="131"/>
      <c r="BC2680" s="223"/>
      <c r="BD2680" s="223"/>
      <c r="BE2680" s="223"/>
      <c r="BF2680" s="151"/>
      <c r="BG2680" s="151"/>
      <c r="BH2680" s="151"/>
      <c r="BI2680" s="151"/>
      <c r="BJ2680" s="151"/>
      <c r="BK2680" s="151"/>
      <c r="BL2680" s="151"/>
      <c r="BM2680" s="151"/>
      <c r="BN2680" s="208"/>
      <c r="BO2680" s="92"/>
      <c r="BP2680" s="92"/>
      <c r="BQ2680" s="92"/>
      <c r="BR2680" s="92"/>
      <c r="BS2680" s="92"/>
      <c r="BT2680" s="92"/>
      <c r="BU2680" s="208"/>
      <c r="BV2680" s="315"/>
    </row>
    <row r="2681" spans="6:74"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315"/>
      <c r="AU2681" s="208"/>
      <c r="AV2681" s="92"/>
      <c r="AW2681" s="92"/>
      <c r="AX2681" s="315"/>
      <c r="AY2681" s="215"/>
      <c r="AZ2681" s="131"/>
      <c r="BA2681" s="131"/>
      <c r="BB2681" s="131"/>
      <c r="BC2681" s="223"/>
      <c r="BD2681" s="223"/>
      <c r="BE2681" s="223"/>
      <c r="BF2681" s="151"/>
      <c r="BG2681" s="151"/>
      <c r="BH2681" s="151"/>
      <c r="BI2681" s="151"/>
      <c r="BJ2681" s="151"/>
      <c r="BK2681" s="151"/>
      <c r="BL2681" s="151"/>
      <c r="BM2681" s="151"/>
      <c r="BN2681" s="208"/>
      <c r="BO2681" s="92"/>
      <c r="BP2681" s="92"/>
      <c r="BQ2681" s="92"/>
      <c r="BR2681" s="92"/>
      <c r="BS2681" s="92"/>
      <c r="BT2681" s="92"/>
      <c r="BU2681" s="208"/>
      <c r="BV2681" s="315"/>
    </row>
    <row r="2682" spans="6:74"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315"/>
      <c r="AU2682" s="208"/>
      <c r="AV2682" s="92"/>
      <c r="AW2682" s="92"/>
      <c r="AX2682" s="315"/>
      <c r="AY2682" s="215"/>
      <c r="AZ2682" s="131"/>
      <c r="BA2682" s="131"/>
      <c r="BB2682" s="131"/>
      <c r="BC2682" s="223"/>
      <c r="BD2682" s="223"/>
      <c r="BE2682" s="223"/>
      <c r="BF2682" s="151"/>
      <c r="BG2682" s="151"/>
      <c r="BH2682" s="151"/>
      <c r="BI2682" s="151"/>
      <c r="BJ2682" s="151"/>
      <c r="BK2682" s="151"/>
      <c r="BL2682" s="151"/>
      <c r="BM2682" s="151"/>
      <c r="BN2682" s="208"/>
      <c r="BO2682" s="92"/>
      <c r="BP2682" s="92"/>
      <c r="BQ2682" s="92"/>
      <c r="BR2682" s="92"/>
      <c r="BS2682" s="92"/>
      <c r="BT2682" s="92"/>
      <c r="BU2682" s="208"/>
      <c r="BV2682" s="315"/>
    </row>
    <row r="2683" spans="6:74"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315"/>
      <c r="AU2683" s="208"/>
      <c r="AV2683" s="92"/>
      <c r="AW2683" s="92"/>
      <c r="AX2683" s="315"/>
      <c r="AY2683" s="215"/>
      <c r="AZ2683" s="131"/>
      <c r="BA2683" s="131"/>
      <c r="BB2683" s="131"/>
      <c r="BC2683" s="223"/>
      <c r="BD2683" s="223"/>
      <c r="BE2683" s="223"/>
      <c r="BF2683" s="151"/>
      <c r="BG2683" s="151"/>
      <c r="BH2683" s="151"/>
      <c r="BI2683" s="151"/>
      <c r="BJ2683" s="151"/>
      <c r="BK2683" s="151"/>
      <c r="BL2683" s="151"/>
      <c r="BM2683" s="151"/>
      <c r="BN2683" s="208"/>
      <c r="BO2683" s="92"/>
      <c r="BP2683" s="92"/>
      <c r="BQ2683" s="92"/>
      <c r="BR2683" s="92"/>
      <c r="BS2683" s="92"/>
      <c r="BT2683" s="92"/>
      <c r="BU2683" s="208"/>
      <c r="BV2683" s="315"/>
    </row>
    <row r="2684" spans="6:74"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315"/>
      <c r="AU2684" s="208"/>
      <c r="AV2684" s="92"/>
      <c r="AW2684" s="92"/>
      <c r="AX2684" s="315"/>
      <c r="AY2684" s="215"/>
      <c r="AZ2684" s="131"/>
      <c r="BA2684" s="131"/>
      <c r="BB2684" s="131"/>
      <c r="BC2684" s="223"/>
      <c r="BD2684" s="223"/>
      <c r="BE2684" s="223"/>
      <c r="BF2684" s="151"/>
      <c r="BG2684" s="151"/>
      <c r="BH2684" s="151"/>
      <c r="BI2684" s="151"/>
      <c r="BJ2684" s="151"/>
      <c r="BK2684" s="151"/>
      <c r="BL2684" s="151"/>
      <c r="BM2684" s="151"/>
      <c r="BN2684" s="208"/>
      <c r="BO2684" s="92"/>
      <c r="BP2684" s="92"/>
      <c r="BQ2684" s="92"/>
      <c r="BR2684" s="92"/>
      <c r="BS2684" s="92"/>
      <c r="BT2684" s="92"/>
      <c r="BU2684" s="208"/>
      <c r="BV2684" s="315"/>
    </row>
    <row r="2685" spans="6:74"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315"/>
      <c r="AU2685" s="208"/>
      <c r="AV2685" s="92"/>
      <c r="AW2685" s="92"/>
      <c r="AX2685" s="315"/>
      <c r="AY2685" s="215"/>
      <c r="AZ2685" s="131"/>
      <c r="BA2685" s="131"/>
      <c r="BB2685" s="131"/>
      <c r="BC2685" s="223"/>
      <c r="BD2685" s="223"/>
      <c r="BE2685" s="223"/>
      <c r="BF2685" s="151"/>
      <c r="BG2685" s="151"/>
      <c r="BH2685" s="151"/>
      <c r="BI2685" s="151"/>
      <c r="BJ2685" s="151"/>
      <c r="BK2685" s="151"/>
      <c r="BL2685" s="151"/>
      <c r="BM2685" s="151"/>
      <c r="BN2685" s="208"/>
      <c r="BO2685" s="92"/>
      <c r="BP2685" s="92"/>
      <c r="BQ2685" s="92"/>
      <c r="BR2685" s="92"/>
      <c r="BS2685" s="92"/>
      <c r="BT2685" s="92"/>
      <c r="BU2685" s="208"/>
      <c r="BV2685" s="315"/>
    </row>
    <row r="2686" spans="6:74"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315"/>
      <c r="AU2686" s="208"/>
      <c r="AV2686" s="92"/>
      <c r="AW2686" s="92"/>
      <c r="AX2686" s="315"/>
      <c r="AY2686" s="215"/>
      <c r="AZ2686" s="131"/>
      <c r="BA2686" s="131"/>
      <c r="BB2686" s="131"/>
      <c r="BC2686" s="223"/>
      <c r="BD2686" s="223"/>
      <c r="BE2686" s="223"/>
      <c r="BF2686" s="151"/>
      <c r="BG2686" s="151"/>
      <c r="BH2686" s="151"/>
      <c r="BI2686" s="151"/>
      <c r="BJ2686" s="151"/>
      <c r="BK2686" s="151"/>
      <c r="BL2686" s="151"/>
      <c r="BM2686" s="151"/>
      <c r="BN2686" s="208"/>
      <c r="BO2686" s="92"/>
      <c r="BP2686" s="92"/>
      <c r="BQ2686" s="92"/>
      <c r="BR2686" s="92"/>
      <c r="BS2686" s="92"/>
      <c r="BT2686" s="92"/>
      <c r="BU2686" s="208"/>
      <c r="BV2686" s="315"/>
    </row>
    <row r="2687" spans="6:74"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315"/>
      <c r="AU2687" s="208"/>
      <c r="AV2687" s="92"/>
      <c r="AW2687" s="92"/>
      <c r="AX2687" s="315"/>
      <c r="AY2687" s="215"/>
      <c r="AZ2687" s="131"/>
      <c r="BA2687" s="131"/>
      <c r="BB2687" s="131"/>
      <c r="BC2687" s="223"/>
      <c r="BD2687" s="223"/>
      <c r="BE2687" s="223"/>
      <c r="BF2687" s="151"/>
      <c r="BG2687" s="151"/>
      <c r="BH2687" s="151"/>
      <c r="BI2687" s="151"/>
      <c r="BJ2687" s="151"/>
      <c r="BK2687" s="151"/>
      <c r="BL2687" s="151"/>
      <c r="BM2687" s="151"/>
      <c r="BN2687" s="208"/>
      <c r="BO2687" s="92"/>
      <c r="BP2687" s="92"/>
      <c r="BQ2687" s="92"/>
      <c r="BR2687" s="92"/>
      <c r="BS2687" s="92"/>
      <c r="BT2687" s="92"/>
      <c r="BU2687" s="208"/>
      <c r="BV2687" s="315"/>
    </row>
    <row r="2688" spans="6:74"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315"/>
      <c r="AU2688" s="208"/>
      <c r="AV2688" s="92"/>
      <c r="AW2688" s="92"/>
      <c r="AX2688" s="315"/>
      <c r="AY2688" s="215"/>
      <c r="AZ2688" s="131"/>
      <c r="BA2688" s="131"/>
      <c r="BB2688" s="131"/>
      <c r="BC2688" s="223"/>
      <c r="BD2688" s="223"/>
      <c r="BE2688" s="223"/>
      <c r="BF2688" s="151"/>
      <c r="BG2688" s="151"/>
      <c r="BH2688" s="151"/>
      <c r="BI2688" s="151"/>
      <c r="BJ2688" s="151"/>
      <c r="BK2688" s="151"/>
      <c r="BL2688" s="151"/>
      <c r="BM2688" s="151"/>
      <c r="BN2688" s="208"/>
      <c r="BO2688" s="92"/>
      <c r="BP2688" s="92"/>
      <c r="BQ2688" s="92"/>
      <c r="BR2688" s="92"/>
      <c r="BS2688" s="92"/>
      <c r="BT2688" s="92"/>
      <c r="BU2688" s="208"/>
      <c r="BV2688" s="315"/>
    </row>
    <row r="2689" spans="6:74"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315"/>
      <c r="AU2689" s="208"/>
      <c r="AV2689" s="92"/>
      <c r="AW2689" s="92"/>
      <c r="AX2689" s="315"/>
      <c r="AY2689" s="215"/>
      <c r="AZ2689" s="131"/>
      <c r="BA2689" s="131"/>
      <c r="BB2689" s="131"/>
      <c r="BC2689" s="223"/>
      <c r="BD2689" s="223"/>
      <c r="BE2689" s="223"/>
      <c r="BF2689" s="151"/>
      <c r="BG2689" s="151"/>
      <c r="BH2689" s="151"/>
      <c r="BI2689" s="151"/>
      <c r="BJ2689" s="151"/>
      <c r="BK2689" s="151"/>
      <c r="BL2689" s="151"/>
      <c r="BM2689" s="151"/>
      <c r="BN2689" s="208"/>
      <c r="BO2689" s="92"/>
      <c r="BP2689" s="92"/>
      <c r="BQ2689" s="92"/>
      <c r="BR2689" s="92"/>
      <c r="BS2689" s="92"/>
      <c r="BT2689" s="92"/>
      <c r="BU2689" s="208"/>
      <c r="BV2689" s="315"/>
    </row>
    <row r="2690" spans="6:74"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315"/>
      <c r="AU2690" s="208"/>
      <c r="AV2690" s="92"/>
      <c r="AW2690" s="92"/>
      <c r="AX2690" s="315"/>
      <c r="AY2690" s="215"/>
      <c r="AZ2690" s="131"/>
      <c r="BA2690" s="131"/>
      <c r="BB2690" s="131"/>
      <c r="BC2690" s="223"/>
      <c r="BD2690" s="223"/>
      <c r="BE2690" s="223"/>
      <c r="BF2690" s="151"/>
      <c r="BG2690" s="151"/>
      <c r="BH2690" s="151"/>
      <c r="BI2690" s="151"/>
      <c r="BJ2690" s="151"/>
      <c r="BK2690" s="151"/>
      <c r="BL2690" s="151"/>
      <c r="BM2690" s="151"/>
      <c r="BN2690" s="208"/>
      <c r="BO2690" s="92"/>
      <c r="BP2690" s="92"/>
      <c r="BQ2690" s="92"/>
      <c r="BR2690" s="92"/>
      <c r="BS2690" s="92"/>
      <c r="BT2690" s="92"/>
      <c r="BU2690" s="208"/>
      <c r="BV2690" s="315"/>
    </row>
    <row r="2691" spans="6:74"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315"/>
      <c r="AU2691" s="208"/>
      <c r="AV2691" s="92"/>
      <c r="AW2691" s="92"/>
      <c r="AX2691" s="315"/>
      <c r="AY2691" s="215"/>
      <c r="AZ2691" s="131"/>
      <c r="BA2691" s="131"/>
      <c r="BB2691" s="131"/>
      <c r="BC2691" s="223"/>
      <c r="BD2691" s="223"/>
      <c r="BE2691" s="223"/>
      <c r="BF2691" s="151"/>
      <c r="BG2691" s="151"/>
      <c r="BH2691" s="151"/>
      <c r="BI2691" s="151"/>
      <c r="BJ2691" s="151"/>
      <c r="BK2691" s="151"/>
      <c r="BL2691" s="151"/>
      <c r="BM2691" s="151"/>
      <c r="BN2691" s="208"/>
      <c r="BO2691" s="92"/>
      <c r="BP2691" s="92"/>
      <c r="BQ2691" s="92"/>
      <c r="BR2691" s="92"/>
      <c r="BS2691" s="92"/>
      <c r="BT2691" s="92"/>
      <c r="BU2691" s="208"/>
      <c r="BV2691" s="315"/>
    </row>
    <row r="2692" spans="6:74"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315"/>
      <c r="AU2692" s="208"/>
      <c r="AV2692" s="92"/>
      <c r="AW2692" s="92"/>
      <c r="AX2692" s="315"/>
      <c r="AY2692" s="215"/>
      <c r="AZ2692" s="131"/>
      <c r="BA2692" s="131"/>
      <c r="BB2692" s="131"/>
      <c r="BC2692" s="223"/>
      <c r="BD2692" s="223"/>
      <c r="BE2692" s="223"/>
      <c r="BF2692" s="151"/>
      <c r="BG2692" s="151"/>
      <c r="BH2692" s="151"/>
      <c r="BI2692" s="151"/>
      <c r="BJ2692" s="151"/>
      <c r="BK2692" s="151"/>
      <c r="BL2692" s="151"/>
      <c r="BM2692" s="151"/>
      <c r="BN2692" s="208"/>
      <c r="BO2692" s="92"/>
      <c r="BP2692" s="92"/>
      <c r="BQ2692" s="92"/>
      <c r="BR2692" s="92"/>
      <c r="BS2692" s="92"/>
      <c r="BT2692" s="92"/>
      <c r="BU2692" s="208"/>
      <c r="BV2692" s="315"/>
    </row>
    <row r="2693" spans="6:74"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315"/>
      <c r="AU2693" s="208"/>
      <c r="AV2693" s="92"/>
      <c r="AW2693" s="92"/>
      <c r="AX2693" s="315"/>
      <c r="AY2693" s="215"/>
      <c r="AZ2693" s="131"/>
      <c r="BA2693" s="131"/>
      <c r="BB2693" s="131"/>
      <c r="BC2693" s="223"/>
      <c r="BD2693" s="223"/>
      <c r="BE2693" s="223"/>
      <c r="BF2693" s="151"/>
      <c r="BG2693" s="151"/>
      <c r="BH2693" s="151"/>
      <c r="BI2693" s="151"/>
      <c r="BJ2693" s="151"/>
      <c r="BK2693" s="151"/>
      <c r="BL2693" s="151"/>
      <c r="BM2693" s="151"/>
      <c r="BN2693" s="208"/>
      <c r="BO2693" s="92"/>
      <c r="BP2693" s="92"/>
      <c r="BQ2693" s="92"/>
      <c r="BR2693" s="92"/>
      <c r="BS2693" s="92"/>
      <c r="BT2693" s="92"/>
      <c r="BU2693" s="208"/>
      <c r="BV2693" s="315"/>
    </row>
    <row r="2694" spans="6:74"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315"/>
      <c r="AU2694" s="208"/>
      <c r="AV2694" s="92"/>
      <c r="AW2694" s="92"/>
      <c r="AX2694" s="315"/>
      <c r="AY2694" s="215"/>
      <c r="AZ2694" s="131"/>
      <c r="BA2694" s="131"/>
      <c r="BB2694" s="131"/>
      <c r="BC2694" s="223"/>
      <c r="BD2694" s="223"/>
      <c r="BE2694" s="223"/>
      <c r="BF2694" s="151"/>
      <c r="BG2694" s="151"/>
      <c r="BH2694" s="151"/>
      <c r="BI2694" s="151"/>
      <c r="BJ2694" s="151"/>
      <c r="BK2694" s="151"/>
      <c r="BL2694" s="151"/>
      <c r="BM2694" s="151"/>
      <c r="BN2694" s="208"/>
      <c r="BO2694" s="92"/>
      <c r="BP2694" s="92"/>
      <c r="BQ2694" s="92"/>
      <c r="BR2694" s="92"/>
      <c r="BS2694" s="92"/>
      <c r="BT2694" s="92"/>
      <c r="BU2694" s="208"/>
      <c r="BV2694" s="315"/>
    </row>
    <row r="2695" spans="6:74"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315"/>
      <c r="AU2695" s="208"/>
      <c r="AV2695" s="92"/>
      <c r="AW2695" s="92"/>
      <c r="AX2695" s="315"/>
      <c r="AY2695" s="215"/>
      <c r="AZ2695" s="131"/>
      <c r="BA2695" s="131"/>
      <c r="BB2695" s="131"/>
      <c r="BC2695" s="223"/>
      <c r="BD2695" s="223"/>
      <c r="BE2695" s="223"/>
      <c r="BF2695" s="151"/>
      <c r="BG2695" s="151"/>
      <c r="BH2695" s="151"/>
      <c r="BI2695" s="151"/>
      <c r="BJ2695" s="151"/>
      <c r="BK2695" s="151"/>
      <c r="BL2695" s="151"/>
      <c r="BM2695" s="151"/>
      <c r="BN2695" s="208"/>
      <c r="BO2695" s="92"/>
      <c r="BP2695" s="92"/>
      <c r="BQ2695" s="92"/>
      <c r="BR2695" s="92"/>
      <c r="BS2695" s="92"/>
      <c r="BT2695" s="92"/>
      <c r="BU2695" s="208"/>
      <c r="BV2695" s="315"/>
    </row>
    <row r="2696" spans="6:74"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315"/>
      <c r="AU2696" s="208"/>
      <c r="AV2696" s="92"/>
      <c r="AW2696" s="92"/>
      <c r="AX2696" s="315"/>
      <c r="AY2696" s="215"/>
      <c r="AZ2696" s="131"/>
      <c r="BA2696" s="131"/>
      <c r="BB2696" s="131"/>
      <c r="BC2696" s="223"/>
      <c r="BD2696" s="223"/>
      <c r="BE2696" s="223"/>
      <c r="BF2696" s="151"/>
      <c r="BG2696" s="151"/>
      <c r="BH2696" s="151"/>
      <c r="BI2696" s="151"/>
      <c r="BJ2696" s="151"/>
      <c r="BK2696" s="151"/>
      <c r="BL2696" s="151"/>
      <c r="BM2696" s="151"/>
      <c r="BN2696" s="208"/>
      <c r="BO2696" s="92"/>
      <c r="BP2696" s="92"/>
      <c r="BQ2696" s="92"/>
      <c r="BR2696" s="92"/>
      <c r="BS2696" s="92"/>
      <c r="BT2696" s="92"/>
      <c r="BU2696" s="208"/>
      <c r="BV2696" s="315"/>
    </row>
    <row r="2697" spans="6:74"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315"/>
      <c r="AU2697" s="208"/>
      <c r="AV2697" s="92"/>
      <c r="AW2697" s="92"/>
      <c r="AX2697" s="315"/>
      <c r="AY2697" s="215"/>
      <c r="AZ2697" s="131"/>
      <c r="BA2697" s="131"/>
      <c r="BB2697" s="131"/>
      <c r="BC2697" s="223"/>
      <c r="BD2697" s="223"/>
      <c r="BE2697" s="223"/>
      <c r="BF2697" s="151"/>
      <c r="BG2697" s="151"/>
      <c r="BH2697" s="151"/>
      <c r="BI2697" s="151"/>
      <c r="BJ2697" s="151"/>
      <c r="BK2697" s="151"/>
      <c r="BL2697" s="151"/>
      <c r="BM2697" s="151"/>
      <c r="BN2697" s="208"/>
      <c r="BO2697" s="92"/>
      <c r="BP2697" s="92"/>
      <c r="BQ2697" s="92"/>
      <c r="BR2697" s="92"/>
      <c r="BS2697" s="92"/>
      <c r="BT2697" s="92"/>
      <c r="BU2697" s="208"/>
      <c r="BV2697" s="315"/>
    </row>
    <row r="2698" spans="6:74"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315"/>
      <c r="AU2698" s="208"/>
      <c r="AV2698" s="92"/>
      <c r="AW2698" s="92"/>
      <c r="AX2698" s="315"/>
      <c r="AY2698" s="215"/>
      <c r="AZ2698" s="131"/>
      <c r="BA2698" s="131"/>
      <c r="BB2698" s="131"/>
      <c r="BC2698" s="223"/>
      <c r="BD2698" s="223"/>
      <c r="BE2698" s="223"/>
      <c r="BF2698" s="151"/>
      <c r="BG2698" s="151"/>
      <c r="BH2698" s="151"/>
      <c r="BI2698" s="151"/>
      <c r="BJ2698" s="151"/>
      <c r="BK2698" s="151"/>
      <c r="BL2698" s="151"/>
      <c r="BM2698" s="151"/>
      <c r="BN2698" s="208"/>
      <c r="BO2698" s="92"/>
      <c r="BP2698" s="92"/>
      <c r="BQ2698" s="92"/>
      <c r="BR2698" s="92"/>
      <c r="BS2698" s="92"/>
      <c r="BT2698" s="92"/>
      <c r="BU2698" s="208"/>
      <c r="BV2698" s="315"/>
    </row>
    <row r="2699" spans="6:74"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315"/>
      <c r="AU2699" s="208"/>
      <c r="AV2699" s="92"/>
      <c r="AW2699" s="92"/>
      <c r="AX2699" s="315"/>
      <c r="AY2699" s="215"/>
      <c r="AZ2699" s="131"/>
      <c r="BA2699" s="131"/>
      <c r="BB2699" s="131"/>
      <c r="BC2699" s="223"/>
      <c r="BD2699" s="223"/>
      <c r="BE2699" s="223"/>
      <c r="BF2699" s="151"/>
      <c r="BG2699" s="151"/>
      <c r="BH2699" s="151"/>
      <c r="BI2699" s="151"/>
      <c r="BJ2699" s="151"/>
      <c r="BK2699" s="151"/>
      <c r="BL2699" s="151"/>
      <c r="BM2699" s="151"/>
      <c r="BN2699" s="208"/>
      <c r="BO2699" s="92"/>
      <c r="BP2699" s="92"/>
      <c r="BQ2699" s="92"/>
      <c r="BR2699" s="92"/>
      <c r="BS2699" s="92"/>
      <c r="BT2699" s="92"/>
      <c r="BU2699" s="208"/>
      <c r="BV2699" s="315"/>
    </row>
    <row r="2700" spans="6:74"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315"/>
      <c r="AU2700" s="208"/>
      <c r="AV2700" s="92"/>
      <c r="AW2700" s="92"/>
      <c r="AX2700" s="315"/>
      <c r="AY2700" s="215"/>
      <c r="AZ2700" s="131"/>
      <c r="BA2700" s="131"/>
      <c r="BB2700" s="131"/>
      <c r="BC2700" s="223"/>
      <c r="BD2700" s="223"/>
      <c r="BE2700" s="223"/>
      <c r="BF2700" s="151"/>
      <c r="BG2700" s="151"/>
      <c r="BH2700" s="151"/>
      <c r="BI2700" s="151"/>
      <c r="BJ2700" s="151"/>
      <c r="BK2700" s="151"/>
      <c r="BL2700" s="151"/>
      <c r="BM2700" s="151"/>
      <c r="BN2700" s="208"/>
      <c r="BO2700" s="92"/>
      <c r="BP2700" s="92"/>
      <c r="BQ2700" s="92"/>
      <c r="BR2700" s="92"/>
      <c r="BS2700" s="92"/>
      <c r="BT2700" s="92"/>
      <c r="BU2700" s="208"/>
      <c r="BV2700" s="315"/>
    </row>
    <row r="2701" spans="6:74"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315"/>
      <c r="AU2701" s="208"/>
      <c r="AV2701" s="92"/>
      <c r="AW2701" s="92"/>
      <c r="AX2701" s="315"/>
      <c r="AY2701" s="215"/>
      <c r="AZ2701" s="131"/>
      <c r="BA2701" s="131"/>
      <c r="BB2701" s="131"/>
      <c r="BC2701" s="223"/>
      <c r="BD2701" s="223"/>
      <c r="BE2701" s="223"/>
      <c r="BF2701" s="151"/>
      <c r="BG2701" s="151"/>
      <c r="BH2701" s="151"/>
      <c r="BI2701" s="151"/>
      <c r="BJ2701" s="151"/>
      <c r="BK2701" s="151"/>
      <c r="BL2701" s="151"/>
      <c r="BM2701" s="151"/>
      <c r="BN2701" s="208"/>
      <c r="BO2701" s="92"/>
      <c r="BP2701" s="92"/>
      <c r="BQ2701" s="92"/>
      <c r="BR2701" s="92"/>
      <c r="BS2701" s="92"/>
      <c r="BT2701" s="92"/>
      <c r="BU2701" s="208"/>
      <c r="BV2701" s="315"/>
    </row>
    <row r="2702" spans="6:74"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315"/>
      <c r="AU2702" s="208"/>
      <c r="AV2702" s="92"/>
      <c r="AW2702" s="92"/>
      <c r="AX2702" s="315"/>
      <c r="AY2702" s="215"/>
      <c r="AZ2702" s="131"/>
      <c r="BA2702" s="131"/>
      <c r="BB2702" s="131"/>
      <c r="BC2702" s="223"/>
      <c r="BD2702" s="223"/>
      <c r="BE2702" s="223"/>
      <c r="BF2702" s="151"/>
      <c r="BG2702" s="151"/>
      <c r="BH2702" s="151"/>
      <c r="BI2702" s="151"/>
      <c r="BJ2702" s="151"/>
      <c r="BK2702" s="151"/>
      <c r="BL2702" s="151"/>
      <c r="BM2702" s="151"/>
      <c r="BN2702" s="208"/>
      <c r="BO2702" s="92"/>
      <c r="BP2702" s="92"/>
      <c r="BQ2702" s="92"/>
      <c r="BR2702" s="92"/>
      <c r="BS2702" s="92"/>
      <c r="BT2702" s="92"/>
      <c r="BU2702" s="208"/>
      <c r="BV2702" s="315"/>
    </row>
    <row r="2703" spans="6:74"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315"/>
      <c r="AU2703" s="208"/>
      <c r="AV2703" s="92"/>
      <c r="AW2703" s="92"/>
      <c r="AX2703" s="315"/>
      <c r="AY2703" s="215"/>
      <c r="AZ2703" s="131"/>
      <c r="BA2703" s="131"/>
      <c r="BB2703" s="131"/>
      <c r="BC2703" s="223"/>
      <c r="BD2703" s="223"/>
      <c r="BE2703" s="223"/>
      <c r="BF2703" s="151"/>
      <c r="BG2703" s="151"/>
      <c r="BH2703" s="151"/>
      <c r="BI2703" s="151"/>
      <c r="BJ2703" s="151"/>
      <c r="BK2703" s="151"/>
      <c r="BL2703" s="151"/>
      <c r="BM2703" s="151"/>
      <c r="BN2703" s="208"/>
      <c r="BO2703" s="92"/>
      <c r="BP2703" s="92"/>
      <c r="BQ2703" s="92"/>
      <c r="BR2703" s="92"/>
      <c r="BS2703" s="92"/>
      <c r="BT2703" s="92"/>
      <c r="BU2703" s="208"/>
      <c r="BV2703" s="315"/>
    </row>
    <row r="2704" spans="6:74"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315"/>
      <c r="AU2704" s="208"/>
      <c r="AV2704" s="92"/>
      <c r="AW2704" s="92"/>
      <c r="AX2704" s="315"/>
      <c r="AY2704" s="215"/>
      <c r="AZ2704" s="131"/>
      <c r="BA2704" s="131"/>
      <c r="BB2704" s="131"/>
      <c r="BC2704" s="223"/>
      <c r="BD2704" s="223"/>
      <c r="BE2704" s="223"/>
      <c r="BF2704" s="151"/>
      <c r="BG2704" s="151"/>
      <c r="BH2704" s="151"/>
      <c r="BI2704" s="151"/>
      <c r="BJ2704" s="151"/>
      <c r="BK2704" s="151"/>
      <c r="BL2704" s="151"/>
      <c r="BM2704" s="151"/>
      <c r="BN2704" s="208"/>
      <c r="BO2704" s="92"/>
      <c r="BP2704" s="92"/>
      <c r="BQ2704" s="92"/>
      <c r="BR2704" s="92"/>
      <c r="BS2704" s="92"/>
      <c r="BT2704" s="92"/>
      <c r="BU2704" s="208"/>
      <c r="BV2704" s="315"/>
    </row>
    <row r="2705" spans="6:74"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315"/>
      <c r="AU2705" s="208"/>
      <c r="AV2705" s="92"/>
      <c r="AW2705" s="92"/>
      <c r="AX2705" s="315"/>
      <c r="AY2705" s="215"/>
      <c r="AZ2705" s="131"/>
      <c r="BA2705" s="131"/>
      <c r="BB2705" s="131"/>
      <c r="BC2705" s="223"/>
      <c r="BD2705" s="223"/>
      <c r="BE2705" s="223"/>
      <c r="BF2705" s="151"/>
      <c r="BG2705" s="151"/>
      <c r="BH2705" s="151"/>
      <c r="BI2705" s="151"/>
      <c r="BJ2705" s="151"/>
      <c r="BK2705" s="151"/>
      <c r="BL2705" s="151"/>
      <c r="BM2705" s="151"/>
      <c r="BN2705" s="208"/>
      <c r="BO2705" s="92"/>
      <c r="BP2705" s="92"/>
      <c r="BQ2705" s="92"/>
      <c r="BR2705" s="92"/>
      <c r="BS2705" s="92"/>
      <c r="BT2705" s="92"/>
      <c r="BU2705" s="208"/>
      <c r="BV2705" s="315"/>
    </row>
    <row r="2706" spans="6:74"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315"/>
      <c r="AU2706" s="208"/>
      <c r="AV2706" s="92"/>
      <c r="AW2706" s="92"/>
      <c r="AX2706" s="315"/>
      <c r="AY2706" s="215"/>
      <c r="AZ2706" s="131"/>
      <c r="BA2706" s="131"/>
      <c r="BB2706" s="131"/>
      <c r="BC2706" s="223"/>
      <c r="BD2706" s="223"/>
      <c r="BE2706" s="223"/>
      <c r="BF2706" s="151"/>
      <c r="BG2706" s="151"/>
      <c r="BH2706" s="151"/>
      <c r="BI2706" s="151"/>
      <c r="BJ2706" s="151"/>
      <c r="BK2706" s="151"/>
      <c r="BL2706" s="151"/>
      <c r="BM2706" s="151"/>
      <c r="BN2706" s="208"/>
      <c r="BO2706" s="92"/>
      <c r="BP2706" s="92"/>
      <c r="BQ2706" s="92"/>
      <c r="BR2706" s="92"/>
      <c r="BS2706" s="92"/>
      <c r="BT2706" s="92"/>
      <c r="BU2706" s="208"/>
      <c r="BV2706" s="315"/>
    </row>
    <row r="2707" spans="6:74"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315"/>
      <c r="AU2707" s="208"/>
      <c r="AV2707" s="92"/>
      <c r="AW2707" s="92"/>
      <c r="AX2707" s="315"/>
      <c r="AY2707" s="215"/>
      <c r="AZ2707" s="131"/>
      <c r="BA2707" s="131"/>
      <c r="BB2707" s="131"/>
      <c r="BC2707" s="223"/>
      <c r="BD2707" s="223"/>
      <c r="BE2707" s="223"/>
      <c r="BF2707" s="151"/>
      <c r="BG2707" s="151"/>
      <c r="BH2707" s="151"/>
      <c r="BI2707" s="151"/>
      <c r="BJ2707" s="151"/>
      <c r="BK2707" s="151"/>
      <c r="BL2707" s="151"/>
      <c r="BM2707" s="151"/>
      <c r="BN2707" s="208"/>
      <c r="BO2707" s="92"/>
      <c r="BP2707" s="92"/>
      <c r="BQ2707" s="92"/>
      <c r="BR2707" s="92"/>
      <c r="BS2707" s="92"/>
      <c r="BT2707" s="92"/>
      <c r="BU2707" s="208"/>
      <c r="BV2707" s="315"/>
    </row>
    <row r="2708" spans="6:74"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315"/>
      <c r="AU2708" s="208"/>
      <c r="AV2708" s="92"/>
      <c r="AW2708" s="92"/>
      <c r="AX2708" s="315"/>
      <c r="AY2708" s="215"/>
      <c r="AZ2708" s="131"/>
      <c r="BA2708" s="131"/>
      <c r="BB2708" s="131"/>
      <c r="BC2708" s="223"/>
      <c r="BD2708" s="223"/>
      <c r="BE2708" s="223"/>
      <c r="BF2708" s="151"/>
      <c r="BG2708" s="151"/>
      <c r="BH2708" s="151"/>
      <c r="BI2708" s="151"/>
      <c r="BJ2708" s="151"/>
      <c r="BK2708" s="151"/>
      <c r="BL2708" s="151"/>
      <c r="BM2708" s="151"/>
      <c r="BN2708" s="208"/>
      <c r="BO2708" s="92"/>
      <c r="BP2708" s="92"/>
      <c r="BQ2708" s="92"/>
      <c r="BR2708" s="92"/>
      <c r="BS2708" s="92"/>
      <c r="BT2708" s="92"/>
      <c r="BU2708" s="208"/>
      <c r="BV2708" s="315"/>
    </row>
    <row r="2709" spans="6:74"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315"/>
      <c r="AU2709" s="208"/>
      <c r="AV2709" s="92"/>
      <c r="AW2709" s="92"/>
      <c r="AX2709" s="315"/>
      <c r="AY2709" s="215"/>
      <c r="AZ2709" s="131"/>
      <c r="BA2709" s="131"/>
      <c r="BB2709" s="131"/>
      <c r="BC2709" s="223"/>
      <c r="BD2709" s="223"/>
      <c r="BE2709" s="223"/>
      <c r="BF2709" s="151"/>
      <c r="BG2709" s="151"/>
      <c r="BH2709" s="151"/>
      <c r="BI2709" s="151"/>
      <c r="BJ2709" s="151"/>
      <c r="BK2709" s="151"/>
      <c r="BL2709" s="151"/>
      <c r="BM2709" s="151"/>
      <c r="BN2709" s="208"/>
      <c r="BO2709" s="92"/>
      <c r="BP2709" s="92"/>
      <c r="BQ2709" s="92"/>
      <c r="BR2709" s="92"/>
      <c r="BS2709" s="92"/>
      <c r="BT2709" s="92"/>
      <c r="BU2709" s="208"/>
      <c r="BV2709" s="315"/>
    </row>
    <row r="2710" spans="6:74"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315"/>
      <c r="AU2710" s="208"/>
      <c r="AV2710" s="92"/>
      <c r="AW2710" s="92"/>
      <c r="AX2710" s="315"/>
      <c r="AY2710" s="215"/>
      <c r="AZ2710" s="131"/>
      <c r="BA2710" s="131"/>
      <c r="BB2710" s="131"/>
      <c r="BC2710" s="223"/>
      <c r="BD2710" s="223"/>
      <c r="BE2710" s="223"/>
      <c r="BF2710" s="151"/>
      <c r="BG2710" s="151"/>
      <c r="BH2710" s="151"/>
      <c r="BI2710" s="151"/>
      <c r="BJ2710" s="151"/>
      <c r="BK2710" s="151"/>
      <c r="BL2710" s="151"/>
      <c r="BM2710" s="151"/>
      <c r="BN2710" s="208"/>
      <c r="BO2710" s="92"/>
      <c r="BP2710" s="92"/>
      <c r="BQ2710" s="92"/>
      <c r="BR2710" s="92"/>
      <c r="BS2710" s="92"/>
      <c r="BT2710" s="92"/>
      <c r="BU2710" s="208"/>
      <c r="BV2710" s="315"/>
    </row>
    <row r="2711" spans="6:74"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315"/>
      <c r="AU2711" s="208"/>
      <c r="AV2711" s="92"/>
      <c r="AW2711" s="92"/>
      <c r="AX2711" s="315"/>
      <c r="AY2711" s="215"/>
      <c r="AZ2711" s="131"/>
      <c r="BA2711" s="131"/>
      <c r="BB2711" s="131"/>
      <c r="BC2711" s="223"/>
      <c r="BD2711" s="223"/>
      <c r="BE2711" s="223"/>
      <c r="BF2711" s="151"/>
      <c r="BG2711" s="151"/>
      <c r="BH2711" s="151"/>
      <c r="BI2711" s="151"/>
      <c r="BJ2711" s="151"/>
      <c r="BK2711" s="151"/>
      <c r="BL2711" s="151"/>
      <c r="BM2711" s="151"/>
      <c r="BN2711" s="208"/>
      <c r="BO2711" s="92"/>
      <c r="BP2711" s="92"/>
      <c r="BQ2711" s="92"/>
      <c r="BR2711" s="92"/>
      <c r="BS2711" s="92"/>
      <c r="BT2711" s="92"/>
      <c r="BU2711" s="208"/>
      <c r="BV2711" s="315"/>
    </row>
    <row r="2712" spans="6:74"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315"/>
      <c r="AU2712" s="208"/>
      <c r="AV2712" s="92"/>
      <c r="AW2712" s="92"/>
      <c r="AX2712" s="315"/>
      <c r="AY2712" s="215"/>
      <c r="AZ2712" s="131"/>
      <c r="BA2712" s="131"/>
      <c r="BB2712" s="131"/>
      <c r="BC2712" s="223"/>
      <c r="BD2712" s="223"/>
      <c r="BE2712" s="223"/>
      <c r="BF2712" s="151"/>
      <c r="BG2712" s="151"/>
      <c r="BH2712" s="151"/>
      <c r="BI2712" s="151"/>
      <c r="BJ2712" s="151"/>
      <c r="BK2712" s="151"/>
      <c r="BL2712" s="151"/>
      <c r="BM2712" s="151"/>
      <c r="BN2712" s="208"/>
      <c r="BO2712" s="92"/>
      <c r="BP2712" s="92"/>
      <c r="BQ2712" s="92"/>
      <c r="BR2712" s="92"/>
      <c r="BS2712" s="92"/>
      <c r="BT2712" s="92"/>
      <c r="BU2712" s="208"/>
      <c r="BV2712" s="315"/>
    </row>
    <row r="2713" spans="6:74"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315"/>
      <c r="AU2713" s="208"/>
      <c r="AV2713" s="92"/>
      <c r="AW2713" s="92"/>
      <c r="AX2713" s="315"/>
      <c r="AY2713" s="215"/>
      <c r="AZ2713" s="131"/>
      <c r="BA2713" s="131"/>
      <c r="BB2713" s="131"/>
      <c r="BC2713" s="223"/>
      <c r="BD2713" s="223"/>
      <c r="BE2713" s="223"/>
      <c r="BF2713" s="151"/>
      <c r="BG2713" s="151"/>
      <c r="BH2713" s="151"/>
      <c r="BI2713" s="151"/>
      <c r="BJ2713" s="151"/>
      <c r="BK2713" s="151"/>
      <c r="BL2713" s="151"/>
      <c r="BM2713" s="151"/>
      <c r="BN2713" s="208"/>
      <c r="BO2713" s="92"/>
      <c r="BP2713" s="92"/>
      <c r="BQ2713" s="92"/>
      <c r="BR2713" s="92"/>
      <c r="BS2713" s="92"/>
      <c r="BT2713" s="92"/>
      <c r="BU2713" s="208"/>
      <c r="BV2713" s="315"/>
    </row>
    <row r="2714" spans="6:74"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315"/>
      <c r="AU2714" s="208"/>
      <c r="AV2714" s="92"/>
      <c r="AW2714" s="92"/>
      <c r="AX2714" s="315"/>
      <c r="AY2714" s="215"/>
      <c r="AZ2714" s="131"/>
      <c r="BA2714" s="131"/>
      <c r="BB2714" s="131"/>
      <c r="BC2714" s="223"/>
      <c r="BD2714" s="223"/>
      <c r="BE2714" s="223"/>
      <c r="BF2714" s="151"/>
      <c r="BG2714" s="151"/>
      <c r="BH2714" s="151"/>
      <c r="BI2714" s="151"/>
      <c r="BJ2714" s="151"/>
      <c r="BK2714" s="151"/>
      <c r="BL2714" s="151"/>
      <c r="BM2714" s="151"/>
      <c r="BN2714" s="208"/>
      <c r="BO2714" s="92"/>
      <c r="BP2714" s="92"/>
      <c r="BQ2714" s="92"/>
      <c r="BR2714" s="92"/>
      <c r="BS2714" s="92"/>
      <c r="BT2714" s="92"/>
      <c r="BU2714" s="208"/>
      <c r="BV2714" s="315"/>
    </row>
    <row r="2715" spans="6:74"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315"/>
      <c r="AU2715" s="208"/>
      <c r="AV2715" s="92"/>
      <c r="AW2715" s="92"/>
      <c r="AX2715" s="315"/>
      <c r="AY2715" s="215"/>
      <c r="AZ2715" s="131"/>
      <c r="BA2715" s="131"/>
      <c r="BB2715" s="131"/>
      <c r="BC2715" s="223"/>
      <c r="BD2715" s="223"/>
      <c r="BE2715" s="223"/>
      <c r="BF2715" s="151"/>
      <c r="BG2715" s="151"/>
      <c r="BH2715" s="151"/>
      <c r="BI2715" s="151"/>
      <c r="BJ2715" s="151"/>
      <c r="BK2715" s="151"/>
      <c r="BL2715" s="151"/>
      <c r="BM2715" s="151"/>
      <c r="BN2715" s="208"/>
      <c r="BO2715" s="92"/>
      <c r="BP2715" s="92"/>
      <c r="BQ2715" s="92"/>
      <c r="BR2715" s="92"/>
      <c r="BS2715" s="92"/>
      <c r="BT2715" s="92"/>
      <c r="BU2715" s="208"/>
      <c r="BV2715" s="315"/>
    </row>
    <row r="2716" spans="6:74"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315"/>
      <c r="AU2716" s="208"/>
      <c r="AV2716" s="92"/>
      <c r="AW2716" s="92"/>
      <c r="AX2716" s="315"/>
      <c r="AY2716" s="215"/>
      <c r="AZ2716" s="131"/>
      <c r="BA2716" s="131"/>
      <c r="BB2716" s="131"/>
      <c r="BC2716" s="223"/>
      <c r="BD2716" s="223"/>
      <c r="BE2716" s="223"/>
      <c r="BF2716" s="151"/>
      <c r="BG2716" s="151"/>
      <c r="BH2716" s="151"/>
      <c r="BI2716" s="151"/>
      <c r="BJ2716" s="151"/>
      <c r="BK2716" s="151"/>
      <c r="BL2716" s="151"/>
      <c r="BM2716" s="151"/>
      <c r="BN2716" s="208"/>
      <c r="BO2716" s="92"/>
      <c r="BP2716" s="92"/>
      <c r="BQ2716" s="92"/>
      <c r="BR2716" s="92"/>
      <c r="BS2716" s="92"/>
      <c r="BT2716" s="92"/>
      <c r="BU2716" s="208"/>
      <c r="BV2716" s="315"/>
    </row>
    <row r="2717" spans="6:74"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315"/>
      <c r="AU2717" s="208"/>
      <c r="AV2717" s="92"/>
      <c r="AW2717" s="92"/>
      <c r="AX2717" s="315"/>
      <c r="AY2717" s="215"/>
      <c r="AZ2717" s="131"/>
      <c r="BA2717" s="131"/>
      <c r="BB2717" s="131"/>
      <c r="BC2717" s="223"/>
      <c r="BD2717" s="223"/>
      <c r="BE2717" s="223"/>
      <c r="BF2717" s="151"/>
      <c r="BG2717" s="151"/>
      <c r="BH2717" s="151"/>
      <c r="BI2717" s="151"/>
      <c r="BJ2717" s="151"/>
      <c r="BK2717" s="151"/>
      <c r="BL2717" s="151"/>
      <c r="BM2717" s="151"/>
      <c r="BN2717" s="208"/>
      <c r="BO2717" s="92"/>
      <c r="BP2717" s="92"/>
      <c r="BQ2717" s="92"/>
      <c r="BR2717" s="92"/>
      <c r="BS2717" s="92"/>
      <c r="BT2717" s="92"/>
      <c r="BU2717" s="208"/>
      <c r="BV2717" s="315"/>
    </row>
    <row r="2718" spans="6:74"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315"/>
      <c r="AU2718" s="208"/>
      <c r="AV2718" s="92"/>
      <c r="AW2718" s="92"/>
      <c r="AX2718" s="315"/>
      <c r="AY2718" s="215"/>
      <c r="AZ2718" s="131"/>
      <c r="BA2718" s="131"/>
      <c r="BB2718" s="131"/>
      <c r="BC2718" s="223"/>
      <c r="BD2718" s="223"/>
      <c r="BE2718" s="223"/>
      <c r="BF2718" s="151"/>
      <c r="BG2718" s="151"/>
      <c r="BH2718" s="151"/>
      <c r="BI2718" s="151"/>
      <c r="BJ2718" s="151"/>
      <c r="BK2718" s="151"/>
      <c r="BL2718" s="151"/>
      <c r="BM2718" s="151"/>
      <c r="BN2718" s="208"/>
      <c r="BO2718" s="92"/>
      <c r="BP2718" s="92"/>
      <c r="BQ2718" s="92"/>
      <c r="BR2718" s="92"/>
      <c r="BS2718" s="92"/>
      <c r="BT2718" s="92"/>
      <c r="BU2718" s="208"/>
      <c r="BV2718" s="315"/>
    </row>
    <row r="2719" spans="6:74"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315"/>
      <c r="AU2719" s="208"/>
      <c r="AV2719" s="92"/>
      <c r="AW2719" s="92"/>
      <c r="AX2719" s="315"/>
      <c r="AY2719" s="215"/>
      <c r="AZ2719" s="131"/>
      <c r="BA2719" s="131"/>
      <c r="BB2719" s="131"/>
      <c r="BC2719" s="223"/>
      <c r="BD2719" s="223"/>
      <c r="BE2719" s="223"/>
      <c r="BF2719" s="151"/>
      <c r="BG2719" s="151"/>
      <c r="BH2719" s="151"/>
      <c r="BI2719" s="151"/>
      <c r="BJ2719" s="151"/>
      <c r="BK2719" s="151"/>
      <c r="BL2719" s="151"/>
      <c r="BM2719" s="151"/>
      <c r="BN2719" s="208"/>
      <c r="BO2719" s="92"/>
      <c r="BP2719" s="92"/>
      <c r="BQ2719" s="92"/>
      <c r="BR2719" s="92"/>
      <c r="BS2719" s="92"/>
      <c r="BT2719" s="92"/>
      <c r="BU2719" s="208"/>
      <c r="BV2719" s="315"/>
    </row>
    <row r="2720" spans="6:74"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315"/>
      <c r="AU2720" s="208"/>
      <c r="AV2720" s="92"/>
      <c r="AW2720" s="92"/>
      <c r="AX2720" s="315"/>
      <c r="AY2720" s="215"/>
      <c r="AZ2720" s="131"/>
      <c r="BA2720" s="131"/>
      <c r="BB2720" s="131"/>
      <c r="BC2720" s="223"/>
      <c r="BD2720" s="223"/>
      <c r="BE2720" s="223"/>
      <c r="BF2720" s="151"/>
      <c r="BG2720" s="151"/>
      <c r="BH2720" s="151"/>
      <c r="BI2720" s="151"/>
      <c r="BJ2720" s="151"/>
      <c r="BK2720" s="151"/>
      <c r="BL2720" s="151"/>
      <c r="BM2720" s="151"/>
      <c r="BN2720" s="208"/>
      <c r="BO2720" s="92"/>
      <c r="BP2720" s="92"/>
      <c r="BQ2720" s="92"/>
      <c r="BR2720" s="92"/>
      <c r="BS2720" s="92"/>
      <c r="BT2720" s="92"/>
      <c r="BU2720" s="208"/>
      <c r="BV2720" s="315"/>
    </row>
    <row r="2721" spans="6:74"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315"/>
      <c r="AU2721" s="208"/>
      <c r="AV2721" s="92"/>
      <c r="AW2721" s="92"/>
      <c r="AX2721" s="315"/>
      <c r="AY2721" s="215"/>
      <c r="AZ2721" s="131"/>
      <c r="BA2721" s="131"/>
      <c r="BB2721" s="131"/>
      <c r="BC2721" s="223"/>
      <c r="BD2721" s="223"/>
      <c r="BE2721" s="223"/>
      <c r="BF2721" s="151"/>
      <c r="BG2721" s="151"/>
      <c r="BH2721" s="151"/>
      <c r="BI2721" s="151"/>
      <c r="BJ2721" s="151"/>
      <c r="BK2721" s="151"/>
      <c r="BL2721" s="151"/>
      <c r="BM2721" s="151"/>
      <c r="BN2721" s="208"/>
      <c r="BO2721" s="92"/>
      <c r="BP2721" s="92"/>
      <c r="BQ2721" s="92"/>
      <c r="BR2721" s="92"/>
      <c r="BS2721" s="92"/>
      <c r="BT2721" s="92"/>
      <c r="BU2721" s="208"/>
      <c r="BV2721" s="315"/>
    </row>
    <row r="2722" spans="6:74"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315"/>
      <c r="AU2722" s="208"/>
      <c r="AV2722" s="92"/>
      <c r="AW2722" s="92"/>
      <c r="AX2722" s="315"/>
      <c r="AY2722" s="215"/>
      <c r="AZ2722" s="131"/>
      <c r="BA2722" s="131"/>
      <c r="BB2722" s="131"/>
      <c r="BC2722" s="223"/>
      <c r="BD2722" s="223"/>
      <c r="BE2722" s="223"/>
      <c r="BF2722" s="151"/>
      <c r="BG2722" s="151"/>
      <c r="BH2722" s="151"/>
      <c r="BI2722" s="151"/>
      <c r="BJ2722" s="151"/>
      <c r="BK2722" s="151"/>
      <c r="BL2722" s="151"/>
      <c r="BM2722" s="151"/>
      <c r="BN2722" s="208"/>
      <c r="BO2722" s="92"/>
      <c r="BP2722" s="92"/>
      <c r="BQ2722" s="92"/>
      <c r="BR2722" s="92"/>
      <c r="BS2722" s="92"/>
      <c r="BT2722" s="92"/>
      <c r="BU2722" s="208"/>
      <c r="BV2722" s="315"/>
    </row>
    <row r="2723" spans="6:74"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315"/>
      <c r="AU2723" s="208"/>
      <c r="AV2723" s="92"/>
      <c r="AW2723" s="92"/>
      <c r="AX2723" s="315"/>
      <c r="AY2723" s="215"/>
      <c r="AZ2723" s="131"/>
      <c r="BA2723" s="131"/>
      <c r="BB2723" s="131"/>
      <c r="BC2723" s="223"/>
      <c r="BD2723" s="223"/>
      <c r="BE2723" s="223"/>
      <c r="BF2723" s="151"/>
      <c r="BG2723" s="151"/>
      <c r="BH2723" s="151"/>
      <c r="BI2723" s="151"/>
      <c r="BJ2723" s="151"/>
      <c r="BK2723" s="151"/>
      <c r="BL2723" s="151"/>
      <c r="BM2723" s="151"/>
      <c r="BN2723" s="208"/>
      <c r="BO2723" s="92"/>
      <c r="BP2723" s="92"/>
      <c r="BQ2723" s="92"/>
      <c r="BR2723" s="92"/>
      <c r="BS2723" s="92"/>
      <c r="BT2723" s="92"/>
      <c r="BU2723" s="208"/>
      <c r="BV2723" s="315"/>
    </row>
    <row r="2724" spans="6:74"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315"/>
      <c r="AU2724" s="208"/>
      <c r="AV2724" s="92"/>
      <c r="AW2724" s="92"/>
      <c r="AX2724" s="315"/>
      <c r="AY2724" s="215"/>
      <c r="AZ2724" s="131"/>
      <c r="BA2724" s="131"/>
      <c r="BB2724" s="131"/>
      <c r="BC2724" s="223"/>
      <c r="BD2724" s="223"/>
      <c r="BE2724" s="223"/>
      <c r="BF2724" s="151"/>
      <c r="BG2724" s="151"/>
      <c r="BH2724" s="151"/>
      <c r="BI2724" s="151"/>
      <c r="BJ2724" s="151"/>
      <c r="BK2724" s="151"/>
      <c r="BL2724" s="151"/>
      <c r="BM2724" s="151"/>
      <c r="BN2724" s="208"/>
      <c r="BO2724" s="92"/>
      <c r="BP2724" s="92"/>
      <c r="BQ2724" s="92"/>
      <c r="BR2724" s="92"/>
      <c r="BS2724" s="92"/>
      <c r="BT2724" s="92"/>
      <c r="BU2724" s="208"/>
      <c r="BV2724" s="315"/>
    </row>
    <row r="2725" spans="6:74"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315"/>
      <c r="AU2725" s="208"/>
      <c r="AV2725" s="92"/>
      <c r="AW2725" s="92"/>
      <c r="AX2725" s="315"/>
      <c r="AY2725" s="215"/>
      <c r="AZ2725" s="131"/>
      <c r="BA2725" s="131"/>
      <c r="BB2725" s="131"/>
      <c r="BC2725" s="223"/>
      <c r="BD2725" s="223"/>
      <c r="BE2725" s="223"/>
      <c r="BF2725" s="151"/>
      <c r="BG2725" s="151"/>
      <c r="BH2725" s="151"/>
      <c r="BI2725" s="151"/>
      <c r="BJ2725" s="151"/>
      <c r="BK2725" s="151"/>
      <c r="BL2725" s="151"/>
      <c r="BM2725" s="151"/>
      <c r="BN2725" s="208"/>
      <c r="BO2725" s="92"/>
      <c r="BP2725" s="92"/>
      <c r="BQ2725" s="92"/>
      <c r="BR2725" s="92"/>
      <c r="BS2725" s="92"/>
      <c r="BT2725" s="92"/>
      <c r="BU2725" s="208"/>
      <c r="BV2725" s="315"/>
    </row>
    <row r="2726" spans="6:74"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315"/>
      <c r="AU2726" s="208"/>
      <c r="AV2726" s="92"/>
      <c r="AW2726" s="92"/>
      <c r="AX2726" s="315"/>
      <c r="AY2726" s="215"/>
      <c r="AZ2726" s="131"/>
      <c r="BA2726" s="131"/>
      <c r="BB2726" s="131"/>
      <c r="BC2726" s="223"/>
      <c r="BD2726" s="223"/>
      <c r="BE2726" s="223"/>
      <c r="BF2726" s="151"/>
      <c r="BG2726" s="151"/>
      <c r="BH2726" s="151"/>
      <c r="BI2726" s="151"/>
      <c r="BJ2726" s="151"/>
      <c r="BK2726" s="151"/>
      <c r="BL2726" s="151"/>
      <c r="BM2726" s="151"/>
      <c r="BN2726" s="208"/>
      <c r="BO2726" s="92"/>
      <c r="BP2726" s="92"/>
      <c r="BQ2726" s="92"/>
      <c r="BR2726" s="92"/>
      <c r="BS2726" s="92"/>
      <c r="BT2726" s="92"/>
      <c r="BU2726" s="208"/>
      <c r="BV2726" s="315"/>
    </row>
    <row r="2727" spans="6:74"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315"/>
      <c r="AU2727" s="208"/>
      <c r="AV2727" s="92"/>
      <c r="AW2727" s="92"/>
      <c r="AX2727" s="315"/>
      <c r="AY2727" s="215"/>
      <c r="AZ2727" s="131"/>
      <c r="BA2727" s="131"/>
      <c r="BB2727" s="131"/>
      <c r="BC2727" s="223"/>
      <c r="BD2727" s="223"/>
      <c r="BE2727" s="223"/>
      <c r="BF2727" s="151"/>
      <c r="BG2727" s="151"/>
      <c r="BH2727" s="151"/>
      <c r="BI2727" s="151"/>
      <c r="BJ2727" s="151"/>
      <c r="BK2727" s="151"/>
      <c r="BL2727" s="151"/>
      <c r="BM2727" s="151"/>
      <c r="BN2727" s="208"/>
      <c r="BO2727" s="92"/>
      <c r="BP2727" s="92"/>
      <c r="BQ2727" s="92"/>
      <c r="BR2727" s="92"/>
      <c r="BS2727" s="92"/>
      <c r="BT2727" s="92"/>
      <c r="BU2727" s="208"/>
      <c r="BV2727" s="315"/>
    </row>
    <row r="2728" spans="6:74"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315"/>
      <c r="AU2728" s="208"/>
      <c r="AV2728" s="92"/>
      <c r="AW2728" s="92"/>
      <c r="AX2728" s="315"/>
      <c r="AY2728" s="215"/>
      <c r="AZ2728" s="131"/>
      <c r="BA2728" s="131"/>
      <c r="BB2728" s="131"/>
      <c r="BC2728" s="223"/>
      <c r="BD2728" s="223"/>
      <c r="BE2728" s="223"/>
      <c r="BF2728" s="151"/>
      <c r="BG2728" s="151"/>
      <c r="BH2728" s="151"/>
      <c r="BI2728" s="151"/>
      <c r="BJ2728" s="151"/>
      <c r="BK2728" s="151"/>
      <c r="BL2728" s="151"/>
      <c r="BM2728" s="151"/>
      <c r="BN2728" s="208"/>
      <c r="BO2728" s="92"/>
      <c r="BP2728" s="92"/>
      <c r="BQ2728" s="92"/>
      <c r="BR2728" s="92"/>
      <c r="BS2728" s="92"/>
      <c r="BT2728" s="92"/>
      <c r="BU2728" s="208"/>
      <c r="BV2728" s="315"/>
    </row>
    <row r="2729" spans="6:74"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315"/>
      <c r="AU2729" s="208"/>
      <c r="AV2729" s="92"/>
      <c r="AW2729" s="92"/>
      <c r="AX2729" s="315"/>
      <c r="AY2729" s="215"/>
      <c r="AZ2729" s="131"/>
      <c r="BA2729" s="131"/>
      <c r="BB2729" s="131"/>
      <c r="BC2729" s="223"/>
      <c r="BD2729" s="223"/>
      <c r="BE2729" s="223"/>
      <c r="BF2729" s="151"/>
      <c r="BG2729" s="151"/>
      <c r="BH2729" s="151"/>
      <c r="BI2729" s="151"/>
      <c r="BJ2729" s="151"/>
      <c r="BK2729" s="151"/>
      <c r="BL2729" s="151"/>
      <c r="BM2729" s="151"/>
      <c r="BN2729" s="208"/>
      <c r="BO2729" s="92"/>
      <c r="BP2729" s="92"/>
      <c r="BQ2729" s="92"/>
      <c r="BR2729" s="92"/>
      <c r="BS2729" s="92"/>
      <c r="BT2729" s="92"/>
      <c r="BU2729" s="208"/>
      <c r="BV2729" s="315"/>
    </row>
    <row r="2730" spans="6:74"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315"/>
      <c r="AU2730" s="208"/>
      <c r="AV2730" s="92"/>
      <c r="AW2730" s="92"/>
      <c r="AX2730" s="315"/>
      <c r="AY2730" s="215"/>
      <c r="AZ2730" s="131"/>
      <c r="BA2730" s="131"/>
      <c r="BB2730" s="131"/>
      <c r="BC2730" s="223"/>
      <c r="BD2730" s="223"/>
      <c r="BE2730" s="223"/>
      <c r="BF2730" s="151"/>
      <c r="BG2730" s="151"/>
      <c r="BH2730" s="151"/>
      <c r="BI2730" s="151"/>
      <c r="BJ2730" s="151"/>
      <c r="BK2730" s="151"/>
      <c r="BL2730" s="151"/>
      <c r="BM2730" s="151"/>
      <c r="BN2730" s="208"/>
      <c r="BO2730" s="92"/>
      <c r="BP2730" s="92"/>
      <c r="BQ2730" s="92"/>
      <c r="BR2730" s="92"/>
      <c r="BS2730" s="92"/>
      <c r="BT2730" s="92"/>
      <c r="BU2730" s="208"/>
      <c r="BV2730" s="315"/>
    </row>
    <row r="2731" spans="6:74"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315"/>
      <c r="AU2731" s="208"/>
      <c r="AV2731" s="92"/>
      <c r="AW2731" s="92"/>
      <c r="AX2731" s="315"/>
      <c r="AY2731" s="215"/>
      <c r="AZ2731" s="131"/>
      <c r="BA2731" s="131"/>
      <c r="BB2731" s="131"/>
      <c r="BC2731" s="223"/>
      <c r="BD2731" s="223"/>
      <c r="BE2731" s="223"/>
      <c r="BF2731" s="151"/>
      <c r="BG2731" s="151"/>
      <c r="BH2731" s="151"/>
      <c r="BI2731" s="151"/>
      <c r="BJ2731" s="151"/>
      <c r="BK2731" s="151"/>
      <c r="BL2731" s="151"/>
      <c r="BM2731" s="151"/>
      <c r="BN2731" s="208"/>
      <c r="BO2731" s="92"/>
      <c r="BP2731" s="92"/>
      <c r="BQ2731" s="92"/>
      <c r="BR2731" s="92"/>
      <c r="BS2731" s="92"/>
      <c r="BT2731" s="92"/>
      <c r="BU2731" s="208"/>
      <c r="BV2731" s="315"/>
    </row>
    <row r="2732" spans="6:74"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315"/>
      <c r="AU2732" s="208"/>
      <c r="AV2732" s="92"/>
      <c r="AW2732" s="92"/>
      <c r="AX2732" s="315"/>
      <c r="AY2732" s="215"/>
      <c r="AZ2732" s="131"/>
      <c r="BA2732" s="131"/>
      <c r="BB2732" s="131"/>
      <c r="BC2732" s="223"/>
      <c r="BD2732" s="223"/>
      <c r="BE2732" s="223"/>
      <c r="BF2732" s="151"/>
      <c r="BG2732" s="151"/>
      <c r="BH2732" s="151"/>
      <c r="BI2732" s="151"/>
      <c r="BJ2732" s="151"/>
      <c r="BK2732" s="151"/>
      <c r="BL2732" s="151"/>
      <c r="BM2732" s="151"/>
      <c r="BN2732" s="208"/>
      <c r="BO2732" s="92"/>
      <c r="BP2732" s="92"/>
      <c r="BQ2732" s="92"/>
      <c r="BR2732" s="92"/>
      <c r="BS2732" s="92"/>
      <c r="BT2732" s="92"/>
      <c r="BU2732" s="208"/>
      <c r="BV2732" s="315"/>
    </row>
    <row r="2733" spans="6:74"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315"/>
      <c r="AU2733" s="208"/>
      <c r="AV2733" s="92"/>
      <c r="AW2733" s="92"/>
      <c r="AX2733" s="315"/>
      <c r="AY2733" s="215"/>
      <c r="AZ2733" s="131"/>
      <c r="BA2733" s="131"/>
      <c r="BB2733" s="131"/>
      <c r="BC2733" s="223"/>
      <c r="BD2733" s="223"/>
      <c r="BE2733" s="223"/>
      <c r="BF2733" s="151"/>
      <c r="BG2733" s="151"/>
      <c r="BH2733" s="151"/>
      <c r="BI2733" s="151"/>
      <c r="BJ2733" s="151"/>
      <c r="BK2733" s="151"/>
      <c r="BL2733" s="151"/>
      <c r="BM2733" s="151"/>
      <c r="BN2733" s="208"/>
      <c r="BO2733" s="92"/>
      <c r="BP2733" s="92"/>
      <c r="BQ2733" s="92"/>
      <c r="BR2733" s="92"/>
      <c r="BS2733" s="92"/>
      <c r="BT2733" s="92"/>
      <c r="BU2733" s="208"/>
      <c r="BV2733" s="315"/>
    </row>
    <row r="2734" spans="6:74"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315"/>
      <c r="AU2734" s="208"/>
      <c r="AV2734" s="92"/>
      <c r="AW2734" s="92"/>
      <c r="AX2734" s="315"/>
      <c r="AY2734" s="215"/>
      <c r="AZ2734" s="131"/>
      <c r="BA2734" s="131"/>
      <c r="BB2734" s="131"/>
      <c r="BC2734" s="223"/>
      <c r="BD2734" s="223"/>
      <c r="BE2734" s="223"/>
      <c r="BF2734" s="151"/>
      <c r="BG2734" s="151"/>
      <c r="BH2734" s="151"/>
      <c r="BI2734" s="151"/>
      <c r="BJ2734" s="151"/>
      <c r="BK2734" s="151"/>
      <c r="BL2734" s="151"/>
      <c r="BM2734" s="151"/>
      <c r="BN2734" s="208"/>
      <c r="BO2734" s="92"/>
      <c r="BP2734" s="92"/>
      <c r="BQ2734" s="92"/>
      <c r="BR2734" s="92"/>
      <c r="BS2734" s="92"/>
      <c r="BT2734" s="92"/>
      <c r="BU2734" s="208"/>
      <c r="BV2734" s="315"/>
    </row>
    <row r="2735" spans="6:74"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315"/>
      <c r="AU2735" s="208"/>
      <c r="AV2735" s="92"/>
      <c r="AW2735" s="92"/>
      <c r="AX2735" s="315"/>
      <c r="AY2735" s="215"/>
      <c r="AZ2735" s="131"/>
      <c r="BA2735" s="131"/>
      <c r="BB2735" s="131"/>
      <c r="BC2735" s="223"/>
      <c r="BD2735" s="223"/>
      <c r="BE2735" s="223"/>
      <c r="BF2735" s="151"/>
      <c r="BG2735" s="151"/>
      <c r="BH2735" s="151"/>
      <c r="BI2735" s="151"/>
      <c r="BJ2735" s="151"/>
      <c r="BK2735" s="151"/>
      <c r="BL2735" s="151"/>
      <c r="BM2735" s="151"/>
      <c r="BN2735" s="208"/>
      <c r="BO2735" s="92"/>
      <c r="BP2735" s="92"/>
      <c r="BQ2735" s="92"/>
      <c r="BR2735" s="92"/>
      <c r="BS2735" s="92"/>
      <c r="BT2735" s="92"/>
      <c r="BU2735" s="208"/>
      <c r="BV2735" s="315"/>
    </row>
    <row r="2736" spans="6:74"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315"/>
      <c r="AU2736" s="208"/>
      <c r="AV2736" s="92"/>
      <c r="AW2736" s="92"/>
      <c r="AX2736" s="315"/>
      <c r="AY2736" s="215"/>
      <c r="AZ2736" s="131"/>
      <c r="BA2736" s="131"/>
      <c r="BB2736" s="131"/>
      <c r="BC2736" s="223"/>
      <c r="BD2736" s="223"/>
      <c r="BE2736" s="223"/>
      <c r="BF2736" s="151"/>
      <c r="BG2736" s="151"/>
      <c r="BH2736" s="151"/>
      <c r="BI2736" s="151"/>
      <c r="BJ2736" s="151"/>
      <c r="BK2736" s="151"/>
      <c r="BL2736" s="151"/>
      <c r="BM2736" s="151"/>
      <c r="BN2736" s="208"/>
      <c r="BO2736" s="92"/>
      <c r="BP2736" s="92"/>
      <c r="BQ2736" s="92"/>
      <c r="BR2736" s="92"/>
      <c r="BS2736" s="92"/>
      <c r="BT2736" s="92"/>
      <c r="BU2736" s="208"/>
      <c r="BV2736" s="315"/>
    </row>
    <row r="2737" spans="6:74"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315"/>
      <c r="AU2737" s="208"/>
      <c r="AV2737" s="92"/>
      <c r="AW2737" s="92"/>
      <c r="AX2737" s="315"/>
      <c r="AY2737" s="215"/>
      <c r="AZ2737" s="131"/>
      <c r="BA2737" s="131"/>
      <c r="BB2737" s="131"/>
      <c r="BC2737" s="223"/>
      <c r="BD2737" s="223"/>
      <c r="BE2737" s="223"/>
      <c r="BF2737" s="151"/>
      <c r="BG2737" s="151"/>
      <c r="BH2737" s="151"/>
      <c r="BI2737" s="151"/>
      <c r="BJ2737" s="151"/>
      <c r="BK2737" s="151"/>
      <c r="BL2737" s="151"/>
      <c r="BM2737" s="151"/>
      <c r="BN2737" s="208"/>
      <c r="BO2737" s="92"/>
      <c r="BP2737" s="92"/>
      <c r="BQ2737" s="92"/>
      <c r="BR2737" s="92"/>
      <c r="BS2737" s="92"/>
      <c r="BT2737" s="92"/>
      <c r="BU2737" s="208"/>
      <c r="BV2737" s="315"/>
    </row>
    <row r="2738" spans="6:74"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315"/>
      <c r="AU2738" s="208"/>
      <c r="AV2738" s="92"/>
      <c r="AW2738" s="92"/>
      <c r="AX2738" s="315"/>
      <c r="AY2738" s="215"/>
      <c r="AZ2738" s="131"/>
      <c r="BA2738" s="131"/>
      <c r="BB2738" s="131"/>
      <c r="BC2738" s="223"/>
      <c r="BD2738" s="223"/>
      <c r="BE2738" s="223"/>
      <c r="BF2738" s="151"/>
      <c r="BG2738" s="151"/>
      <c r="BH2738" s="151"/>
      <c r="BI2738" s="151"/>
      <c r="BJ2738" s="151"/>
      <c r="BK2738" s="151"/>
      <c r="BL2738" s="151"/>
      <c r="BM2738" s="151"/>
      <c r="BN2738" s="208"/>
      <c r="BO2738" s="92"/>
      <c r="BP2738" s="92"/>
      <c r="BQ2738" s="92"/>
      <c r="BR2738" s="92"/>
      <c r="BS2738" s="92"/>
      <c r="BT2738" s="92"/>
      <c r="BU2738" s="208"/>
      <c r="BV2738" s="315"/>
    </row>
    <row r="2739" spans="6:74"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315"/>
      <c r="AU2739" s="208"/>
      <c r="AV2739" s="92"/>
      <c r="AW2739" s="92"/>
      <c r="AX2739" s="315"/>
      <c r="AY2739" s="215"/>
      <c r="AZ2739" s="131"/>
      <c r="BA2739" s="131"/>
      <c r="BB2739" s="131"/>
      <c r="BC2739" s="223"/>
      <c r="BD2739" s="223"/>
      <c r="BE2739" s="223"/>
      <c r="BF2739" s="151"/>
      <c r="BG2739" s="151"/>
      <c r="BH2739" s="151"/>
      <c r="BI2739" s="151"/>
      <c r="BJ2739" s="151"/>
      <c r="BK2739" s="151"/>
      <c r="BL2739" s="151"/>
      <c r="BM2739" s="151"/>
      <c r="BN2739" s="208"/>
      <c r="BO2739" s="92"/>
      <c r="BP2739" s="92"/>
      <c r="BQ2739" s="92"/>
      <c r="BR2739" s="92"/>
      <c r="BS2739" s="92"/>
      <c r="BT2739" s="92"/>
      <c r="BU2739" s="208"/>
      <c r="BV2739" s="315"/>
    </row>
    <row r="2740" spans="6:74"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315"/>
      <c r="AU2740" s="208"/>
      <c r="AV2740" s="92"/>
      <c r="AW2740" s="92"/>
      <c r="AX2740" s="315"/>
      <c r="AY2740" s="215"/>
      <c r="AZ2740" s="131"/>
      <c r="BA2740" s="131"/>
      <c r="BB2740" s="131"/>
      <c r="BC2740" s="223"/>
      <c r="BD2740" s="223"/>
      <c r="BE2740" s="223"/>
      <c r="BF2740" s="151"/>
      <c r="BG2740" s="151"/>
      <c r="BH2740" s="151"/>
      <c r="BI2740" s="151"/>
      <c r="BJ2740" s="151"/>
      <c r="BK2740" s="151"/>
      <c r="BL2740" s="151"/>
      <c r="BM2740" s="151"/>
      <c r="BN2740" s="208"/>
      <c r="BO2740" s="92"/>
      <c r="BP2740" s="92"/>
      <c r="BQ2740" s="92"/>
      <c r="BR2740" s="92"/>
      <c r="BS2740" s="92"/>
      <c r="BT2740" s="92"/>
      <c r="BU2740" s="208"/>
      <c r="BV2740" s="315"/>
    </row>
    <row r="2741" spans="6:74"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315"/>
      <c r="AU2741" s="208"/>
      <c r="AV2741" s="92"/>
      <c r="AW2741" s="92"/>
      <c r="AX2741" s="315"/>
      <c r="AY2741" s="215"/>
      <c r="AZ2741" s="131"/>
      <c r="BA2741" s="131"/>
      <c r="BB2741" s="131"/>
      <c r="BC2741" s="223"/>
      <c r="BD2741" s="223"/>
      <c r="BE2741" s="223"/>
      <c r="BF2741" s="151"/>
      <c r="BG2741" s="151"/>
      <c r="BH2741" s="151"/>
      <c r="BI2741" s="151"/>
      <c r="BJ2741" s="151"/>
      <c r="BK2741" s="151"/>
      <c r="BL2741" s="151"/>
      <c r="BM2741" s="151"/>
      <c r="BN2741" s="208"/>
      <c r="BO2741" s="92"/>
      <c r="BP2741" s="92"/>
      <c r="BQ2741" s="92"/>
      <c r="BR2741" s="92"/>
      <c r="BS2741" s="92"/>
      <c r="BT2741" s="92"/>
      <c r="BU2741" s="208"/>
      <c r="BV2741" s="315"/>
    </row>
    <row r="2742" spans="6:74"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315"/>
      <c r="AU2742" s="208"/>
      <c r="AV2742" s="92"/>
      <c r="AW2742" s="92"/>
      <c r="AX2742" s="315"/>
      <c r="AY2742" s="215"/>
      <c r="AZ2742" s="131"/>
      <c r="BA2742" s="131"/>
      <c r="BB2742" s="131"/>
      <c r="BC2742" s="223"/>
      <c r="BD2742" s="223"/>
      <c r="BE2742" s="223"/>
      <c r="BF2742" s="151"/>
      <c r="BG2742" s="151"/>
      <c r="BH2742" s="151"/>
      <c r="BI2742" s="151"/>
      <c r="BJ2742" s="151"/>
      <c r="BK2742" s="151"/>
      <c r="BL2742" s="151"/>
      <c r="BM2742" s="151"/>
      <c r="BN2742" s="208"/>
      <c r="BO2742" s="92"/>
      <c r="BP2742" s="92"/>
      <c r="BQ2742" s="92"/>
      <c r="BR2742" s="92"/>
      <c r="BS2742" s="92"/>
      <c r="BT2742" s="92"/>
      <c r="BU2742" s="208"/>
      <c r="BV2742" s="315"/>
    </row>
    <row r="2743" spans="6:74"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315"/>
      <c r="AU2743" s="208"/>
      <c r="AV2743" s="92"/>
      <c r="AW2743" s="92"/>
      <c r="AX2743" s="315"/>
      <c r="AY2743" s="215"/>
      <c r="AZ2743" s="131"/>
      <c r="BA2743" s="131"/>
      <c r="BB2743" s="131"/>
      <c r="BC2743" s="223"/>
      <c r="BD2743" s="223"/>
      <c r="BE2743" s="223"/>
      <c r="BF2743" s="151"/>
      <c r="BG2743" s="151"/>
      <c r="BH2743" s="151"/>
      <c r="BI2743" s="151"/>
      <c r="BJ2743" s="151"/>
      <c r="BK2743" s="151"/>
      <c r="BL2743" s="151"/>
      <c r="BM2743" s="151"/>
      <c r="BN2743" s="208"/>
      <c r="BO2743" s="92"/>
      <c r="BP2743" s="92"/>
      <c r="BQ2743" s="92"/>
      <c r="BR2743" s="92"/>
      <c r="BS2743" s="92"/>
      <c r="BT2743" s="92"/>
      <c r="BU2743" s="208"/>
      <c r="BV2743" s="315"/>
    </row>
    <row r="2744" spans="6:74"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315"/>
      <c r="AU2744" s="208"/>
      <c r="AV2744" s="92"/>
      <c r="AW2744" s="92"/>
      <c r="AX2744" s="315"/>
      <c r="AY2744" s="215"/>
      <c r="AZ2744" s="131"/>
      <c r="BA2744" s="131"/>
      <c r="BB2744" s="131"/>
      <c r="BC2744" s="223"/>
      <c r="BD2744" s="223"/>
      <c r="BE2744" s="223"/>
      <c r="BF2744" s="151"/>
      <c r="BG2744" s="151"/>
      <c r="BH2744" s="151"/>
      <c r="BI2744" s="151"/>
      <c r="BJ2744" s="151"/>
      <c r="BK2744" s="151"/>
      <c r="BL2744" s="151"/>
      <c r="BM2744" s="151"/>
      <c r="BN2744" s="208"/>
      <c r="BO2744" s="92"/>
      <c r="BP2744" s="92"/>
      <c r="BQ2744" s="92"/>
      <c r="BR2744" s="92"/>
      <c r="BS2744" s="92"/>
      <c r="BT2744" s="92"/>
      <c r="BU2744" s="208"/>
      <c r="BV2744" s="315"/>
    </row>
    <row r="2745" spans="6:74"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315"/>
      <c r="AU2745" s="208"/>
      <c r="AV2745" s="92"/>
      <c r="AW2745" s="92"/>
      <c r="AX2745" s="315"/>
      <c r="AY2745" s="215"/>
      <c r="AZ2745" s="131"/>
      <c r="BA2745" s="131"/>
      <c r="BB2745" s="131"/>
      <c r="BC2745" s="223"/>
      <c r="BD2745" s="223"/>
      <c r="BE2745" s="223"/>
      <c r="BF2745" s="151"/>
      <c r="BG2745" s="151"/>
      <c r="BH2745" s="151"/>
      <c r="BI2745" s="151"/>
      <c r="BJ2745" s="151"/>
      <c r="BK2745" s="151"/>
      <c r="BL2745" s="151"/>
      <c r="BM2745" s="151"/>
      <c r="BN2745" s="208"/>
      <c r="BO2745" s="92"/>
      <c r="BP2745" s="92"/>
      <c r="BQ2745" s="92"/>
      <c r="BR2745" s="92"/>
      <c r="BS2745" s="92"/>
      <c r="BT2745" s="92"/>
      <c r="BU2745" s="208"/>
      <c r="BV2745" s="315"/>
    </row>
    <row r="2746" spans="6:74"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315"/>
      <c r="AU2746" s="208"/>
      <c r="AV2746" s="92"/>
      <c r="AW2746" s="92"/>
      <c r="AX2746" s="315"/>
      <c r="AY2746" s="215"/>
      <c r="AZ2746" s="131"/>
      <c r="BA2746" s="131"/>
      <c r="BB2746" s="131"/>
      <c r="BC2746" s="223"/>
      <c r="BD2746" s="223"/>
      <c r="BE2746" s="223"/>
      <c r="BF2746" s="151"/>
      <c r="BG2746" s="151"/>
      <c r="BH2746" s="151"/>
      <c r="BI2746" s="151"/>
      <c r="BJ2746" s="151"/>
      <c r="BK2746" s="151"/>
      <c r="BL2746" s="151"/>
      <c r="BM2746" s="151"/>
      <c r="BN2746" s="208"/>
      <c r="BO2746" s="92"/>
      <c r="BP2746" s="92"/>
      <c r="BQ2746" s="92"/>
      <c r="BR2746" s="92"/>
      <c r="BS2746" s="92"/>
      <c r="BT2746" s="92"/>
      <c r="BU2746" s="208"/>
      <c r="BV2746" s="315"/>
    </row>
    <row r="2747" spans="6:74"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315"/>
      <c r="AU2747" s="208"/>
      <c r="AV2747" s="92"/>
      <c r="AW2747" s="92"/>
      <c r="AX2747" s="315"/>
      <c r="AY2747" s="215"/>
      <c r="AZ2747" s="131"/>
      <c r="BA2747" s="131"/>
      <c r="BB2747" s="131"/>
      <c r="BC2747" s="223"/>
      <c r="BD2747" s="223"/>
      <c r="BE2747" s="223"/>
      <c r="BF2747" s="151"/>
      <c r="BG2747" s="151"/>
      <c r="BH2747" s="151"/>
      <c r="BI2747" s="151"/>
      <c r="BJ2747" s="151"/>
      <c r="BK2747" s="151"/>
      <c r="BL2747" s="151"/>
      <c r="BM2747" s="151"/>
      <c r="BN2747" s="208"/>
      <c r="BO2747" s="92"/>
      <c r="BP2747" s="92"/>
      <c r="BQ2747" s="92"/>
      <c r="BR2747" s="92"/>
      <c r="BS2747" s="92"/>
      <c r="BT2747" s="92"/>
      <c r="BU2747" s="208"/>
      <c r="BV2747" s="315"/>
    </row>
    <row r="2748" spans="6:74"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315"/>
      <c r="AU2748" s="208"/>
      <c r="AV2748" s="92"/>
      <c r="AW2748" s="92"/>
      <c r="AX2748" s="315"/>
      <c r="AY2748" s="215"/>
      <c r="AZ2748" s="131"/>
      <c r="BA2748" s="131"/>
      <c r="BB2748" s="131"/>
      <c r="BC2748" s="223"/>
      <c r="BD2748" s="223"/>
      <c r="BE2748" s="223"/>
      <c r="BF2748" s="151"/>
      <c r="BG2748" s="151"/>
      <c r="BH2748" s="151"/>
      <c r="BI2748" s="151"/>
      <c r="BJ2748" s="151"/>
      <c r="BK2748" s="151"/>
      <c r="BL2748" s="151"/>
      <c r="BM2748" s="151"/>
      <c r="BN2748" s="208"/>
      <c r="BO2748" s="92"/>
      <c r="BP2748" s="92"/>
      <c r="BQ2748" s="92"/>
      <c r="BR2748" s="92"/>
      <c r="BS2748" s="92"/>
      <c r="BT2748" s="92"/>
      <c r="BU2748" s="208"/>
      <c r="BV2748" s="315"/>
    </row>
    <row r="2749" spans="6:74"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315"/>
      <c r="AU2749" s="208"/>
      <c r="AV2749" s="92"/>
      <c r="AW2749" s="92"/>
      <c r="AX2749" s="315"/>
      <c r="AY2749" s="215"/>
      <c r="AZ2749" s="131"/>
      <c r="BA2749" s="131"/>
      <c r="BB2749" s="131"/>
      <c r="BC2749" s="223"/>
      <c r="BD2749" s="223"/>
      <c r="BE2749" s="223"/>
      <c r="BF2749" s="151"/>
      <c r="BG2749" s="151"/>
      <c r="BH2749" s="151"/>
      <c r="BI2749" s="151"/>
      <c r="BJ2749" s="151"/>
      <c r="BK2749" s="151"/>
      <c r="BL2749" s="151"/>
      <c r="BM2749" s="151"/>
      <c r="BN2749" s="208"/>
      <c r="BO2749" s="92"/>
      <c r="BP2749" s="92"/>
      <c r="BQ2749" s="92"/>
      <c r="BR2749" s="92"/>
      <c r="BS2749" s="92"/>
      <c r="BT2749" s="92"/>
      <c r="BU2749" s="208"/>
      <c r="BV2749" s="315"/>
    </row>
    <row r="2750" spans="6:74"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315"/>
      <c r="AU2750" s="208"/>
      <c r="AV2750" s="92"/>
      <c r="AW2750" s="92"/>
      <c r="AX2750" s="315"/>
      <c r="AY2750" s="215"/>
      <c r="AZ2750" s="131"/>
      <c r="BA2750" s="131"/>
      <c r="BB2750" s="131"/>
      <c r="BC2750" s="223"/>
      <c r="BD2750" s="223"/>
      <c r="BE2750" s="223"/>
      <c r="BF2750" s="151"/>
      <c r="BG2750" s="151"/>
      <c r="BH2750" s="151"/>
      <c r="BI2750" s="151"/>
      <c r="BJ2750" s="151"/>
      <c r="BK2750" s="151"/>
      <c r="BL2750" s="151"/>
      <c r="BM2750" s="151"/>
      <c r="BN2750" s="208"/>
      <c r="BO2750" s="92"/>
      <c r="BP2750" s="92"/>
      <c r="BQ2750" s="92"/>
      <c r="BR2750" s="92"/>
      <c r="BS2750" s="92"/>
      <c r="BT2750" s="92"/>
      <c r="BU2750" s="208"/>
      <c r="BV2750" s="315"/>
    </row>
    <row r="2751" spans="6:74"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315"/>
      <c r="AU2751" s="208"/>
      <c r="AV2751" s="92"/>
      <c r="AW2751" s="92"/>
      <c r="AX2751" s="315"/>
      <c r="AY2751" s="215"/>
      <c r="AZ2751" s="131"/>
      <c r="BA2751" s="131"/>
      <c r="BB2751" s="131"/>
      <c r="BC2751" s="223"/>
      <c r="BD2751" s="223"/>
      <c r="BE2751" s="223"/>
      <c r="BF2751" s="151"/>
      <c r="BG2751" s="151"/>
      <c r="BH2751" s="151"/>
      <c r="BI2751" s="151"/>
      <c r="BJ2751" s="151"/>
      <c r="BK2751" s="151"/>
      <c r="BL2751" s="151"/>
      <c r="BM2751" s="151"/>
      <c r="BN2751" s="208"/>
      <c r="BO2751" s="92"/>
      <c r="BP2751" s="92"/>
      <c r="BQ2751" s="92"/>
      <c r="BR2751" s="92"/>
      <c r="BS2751" s="92"/>
      <c r="BT2751" s="92"/>
      <c r="BU2751" s="208"/>
      <c r="BV2751" s="315"/>
    </row>
    <row r="2752" spans="6:74"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315"/>
      <c r="AU2752" s="208"/>
      <c r="AV2752" s="92"/>
      <c r="AW2752" s="92"/>
      <c r="AX2752" s="315"/>
      <c r="AY2752" s="215"/>
      <c r="AZ2752" s="131"/>
      <c r="BA2752" s="131"/>
      <c r="BB2752" s="131"/>
      <c r="BC2752" s="223"/>
      <c r="BD2752" s="223"/>
      <c r="BE2752" s="223"/>
      <c r="BF2752" s="151"/>
      <c r="BG2752" s="151"/>
      <c r="BH2752" s="151"/>
      <c r="BI2752" s="151"/>
      <c r="BJ2752" s="151"/>
      <c r="BK2752" s="151"/>
      <c r="BL2752" s="151"/>
      <c r="BM2752" s="151"/>
      <c r="BN2752" s="208"/>
      <c r="BO2752" s="92"/>
      <c r="BP2752" s="92"/>
      <c r="BQ2752" s="92"/>
      <c r="BR2752" s="92"/>
      <c r="BS2752" s="92"/>
      <c r="BT2752" s="92"/>
      <c r="BU2752" s="208"/>
      <c r="BV2752" s="315"/>
    </row>
    <row r="2753" spans="6:74"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315"/>
      <c r="AU2753" s="208"/>
      <c r="AV2753" s="92"/>
      <c r="AW2753" s="92"/>
      <c r="AX2753" s="315"/>
      <c r="AY2753" s="215"/>
      <c r="AZ2753" s="131"/>
      <c r="BA2753" s="131"/>
      <c r="BB2753" s="131"/>
      <c r="BC2753" s="223"/>
      <c r="BD2753" s="223"/>
      <c r="BE2753" s="223"/>
      <c r="BF2753" s="151"/>
      <c r="BG2753" s="151"/>
      <c r="BH2753" s="151"/>
      <c r="BI2753" s="151"/>
      <c r="BJ2753" s="151"/>
      <c r="BK2753" s="151"/>
      <c r="BL2753" s="151"/>
      <c r="BM2753" s="151"/>
      <c r="BN2753" s="208"/>
      <c r="BO2753" s="92"/>
      <c r="BP2753" s="92"/>
      <c r="BQ2753" s="92"/>
      <c r="BR2753" s="92"/>
      <c r="BS2753" s="92"/>
      <c r="BT2753" s="92"/>
      <c r="BU2753" s="208"/>
      <c r="BV2753" s="315"/>
    </row>
    <row r="2754" spans="6:74"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315"/>
      <c r="AU2754" s="208"/>
      <c r="AV2754" s="92"/>
      <c r="AW2754" s="92"/>
      <c r="AX2754" s="315"/>
      <c r="AY2754" s="215"/>
      <c r="AZ2754" s="131"/>
      <c r="BA2754" s="131"/>
      <c r="BB2754" s="131"/>
      <c r="BC2754" s="223"/>
      <c r="BD2754" s="223"/>
      <c r="BE2754" s="223"/>
      <c r="BF2754" s="151"/>
      <c r="BG2754" s="151"/>
      <c r="BH2754" s="151"/>
      <c r="BI2754" s="151"/>
      <c r="BJ2754" s="151"/>
      <c r="BK2754" s="151"/>
      <c r="BL2754" s="151"/>
      <c r="BM2754" s="151"/>
      <c r="BN2754" s="208"/>
      <c r="BO2754" s="92"/>
      <c r="BP2754" s="92"/>
      <c r="BQ2754" s="92"/>
      <c r="BR2754" s="92"/>
      <c r="BS2754" s="92"/>
      <c r="BT2754" s="92"/>
      <c r="BU2754" s="208"/>
      <c r="BV2754" s="315"/>
    </row>
    <row r="2755" spans="6:74"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315"/>
      <c r="AU2755" s="208"/>
      <c r="AV2755" s="92"/>
      <c r="AW2755" s="92"/>
      <c r="AX2755" s="315"/>
      <c r="AY2755" s="215"/>
      <c r="AZ2755" s="131"/>
      <c r="BA2755" s="131"/>
      <c r="BB2755" s="131"/>
      <c r="BC2755" s="223"/>
      <c r="BD2755" s="223"/>
      <c r="BE2755" s="223"/>
      <c r="BF2755" s="151"/>
      <c r="BG2755" s="151"/>
      <c r="BH2755" s="151"/>
      <c r="BI2755" s="151"/>
      <c r="BJ2755" s="151"/>
      <c r="BK2755" s="151"/>
      <c r="BL2755" s="151"/>
      <c r="BM2755" s="151"/>
      <c r="BN2755" s="208"/>
      <c r="BO2755" s="92"/>
      <c r="BP2755" s="92"/>
      <c r="BQ2755" s="92"/>
      <c r="BR2755" s="92"/>
      <c r="BS2755" s="92"/>
      <c r="BT2755" s="92"/>
      <c r="BU2755" s="208"/>
      <c r="BV2755" s="315"/>
    </row>
    <row r="2756" spans="6:74"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315"/>
      <c r="AU2756" s="208"/>
      <c r="AV2756" s="92"/>
      <c r="AW2756" s="92"/>
      <c r="AX2756" s="315"/>
      <c r="AY2756" s="215"/>
      <c r="AZ2756" s="131"/>
      <c r="BA2756" s="131"/>
      <c r="BB2756" s="131"/>
      <c r="BC2756" s="223"/>
      <c r="BD2756" s="223"/>
      <c r="BE2756" s="223"/>
      <c r="BF2756" s="151"/>
      <c r="BG2756" s="151"/>
      <c r="BH2756" s="151"/>
      <c r="BI2756" s="151"/>
      <c r="BJ2756" s="151"/>
      <c r="BK2756" s="151"/>
      <c r="BL2756" s="151"/>
      <c r="BM2756" s="151"/>
      <c r="BN2756" s="208"/>
      <c r="BO2756" s="92"/>
      <c r="BP2756" s="92"/>
      <c r="BQ2756" s="92"/>
      <c r="BR2756" s="92"/>
      <c r="BS2756" s="92"/>
      <c r="BT2756" s="92"/>
      <c r="BU2756" s="208"/>
      <c r="BV2756" s="315"/>
    </row>
    <row r="2757" spans="6:74"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315"/>
      <c r="AU2757" s="208"/>
      <c r="AV2757" s="92"/>
      <c r="AW2757" s="92"/>
      <c r="AX2757" s="315"/>
      <c r="AY2757" s="215"/>
      <c r="AZ2757" s="131"/>
      <c r="BA2757" s="131"/>
      <c r="BB2757" s="131"/>
      <c r="BC2757" s="223"/>
      <c r="BD2757" s="223"/>
      <c r="BE2757" s="223"/>
      <c r="BF2757" s="151"/>
      <c r="BG2757" s="151"/>
      <c r="BH2757" s="151"/>
      <c r="BI2757" s="151"/>
      <c r="BJ2757" s="151"/>
      <c r="BK2757" s="151"/>
      <c r="BL2757" s="151"/>
      <c r="BM2757" s="151"/>
      <c r="BN2757" s="208"/>
      <c r="BO2757" s="92"/>
      <c r="BP2757" s="92"/>
      <c r="BQ2757" s="92"/>
      <c r="BR2757" s="92"/>
      <c r="BS2757" s="92"/>
      <c r="BT2757" s="92"/>
      <c r="BU2757" s="208"/>
      <c r="BV2757" s="315"/>
    </row>
    <row r="2758" spans="6:74"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315"/>
      <c r="AU2758" s="208"/>
      <c r="AV2758" s="92"/>
      <c r="AW2758" s="92"/>
      <c r="AX2758" s="315"/>
      <c r="AY2758" s="215"/>
      <c r="AZ2758" s="131"/>
      <c r="BA2758" s="131"/>
      <c r="BB2758" s="131"/>
      <c r="BC2758" s="223"/>
      <c r="BD2758" s="223"/>
      <c r="BE2758" s="223"/>
      <c r="BF2758" s="151"/>
      <c r="BG2758" s="151"/>
      <c r="BH2758" s="151"/>
      <c r="BI2758" s="151"/>
      <c r="BJ2758" s="151"/>
      <c r="BK2758" s="151"/>
      <c r="BL2758" s="151"/>
      <c r="BM2758" s="151"/>
      <c r="BN2758" s="208"/>
      <c r="BO2758" s="92"/>
      <c r="BP2758" s="92"/>
      <c r="BQ2758" s="92"/>
      <c r="BR2758" s="92"/>
      <c r="BS2758" s="92"/>
      <c r="BT2758" s="92"/>
      <c r="BU2758" s="208"/>
      <c r="BV2758" s="315"/>
    </row>
    <row r="2759" spans="6:74"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315"/>
      <c r="AU2759" s="208"/>
      <c r="AV2759" s="92"/>
      <c r="AW2759" s="92"/>
      <c r="AX2759" s="315"/>
      <c r="AY2759" s="215"/>
      <c r="AZ2759" s="131"/>
      <c r="BA2759" s="131"/>
      <c r="BB2759" s="131"/>
      <c r="BC2759" s="223"/>
      <c r="BD2759" s="223"/>
      <c r="BE2759" s="223"/>
      <c r="BF2759" s="151"/>
      <c r="BG2759" s="151"/>
      <c r="BH2759" s="151"/>
      <c r="BI2759" s="151"/>
      <c r="BJ2759" s="151"/>
      <c r="BK2759" s="151"/>
      <c r="BL2759" s="151"/>
      <c r="BM2759" s="151"/>
      <c r="BN2759" s="208"/>
      <c r="BO2759" s="92"/>
      <c r="BP2759" s="92"/>
      <c r="BQ2759" s="92"/>
      <c r="BR2759" s="92"/>
      <c r="BS2759" s="92"/>
      <c r="BT2759" s="92"/>
      <c r="BU2759" s="208"/>
      <c r="BV2759" s="315"/>
    </row>
    <row r="2760" spans="6:74"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315"/>
      <c r="AU2760" s="208"/>
      <c r="AV2760" s="92"/>
      <c r="AW2760" s="92"/>
      <c r="AX2760" s="315"/>
      <c r="AY2760" s="215"/>
      <c r="AZ2760" s="131"/>
      <c r="BA2760" s="131"/>
      <c r="BB2760" s="131"/>
      <c r="BC2760" s="223"/>
      <c r="BD2760" s="223"/>
      <c r="BE2760" s="223"/>
      <c r="BF2760" s="151"/>
      <c r="BG2760" s="151"/>
      <c r="BH2760" s="151"/>
      <c r="BI2760" s="151"/>
      <c r="BJ2760" s="151"/>
      <c r="BK2760" s="151"/>
      <c r="BL2760" s="151"/>
      <c r="BM2760" s="151"/>
      <c r="BN2760" s="208"/>
      <c r="BO2760" s="92"/>
      <c r="BP2760" s="92"/>
      <c r="BQ2760" s="92"/>
      <c r="BR2760" s="92"/>
      <c r="BS2760" s="92"/>
      <c r="BT2760" s="92"/>
      <c r="BU2760" s="208"/>
      <c r="BV2760" s="315"/>
    </row>
    <row r="2761" spans="6:74"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315"/>
      <c r="AU2761" s="208"/>
      <c r="AV2761" s="92"/>
      <c r="AW2761" s="92"/>
      <c r="AX2761" s="315"/>
      <c r="AY2761" s="215"/>
      <c r="AZ2761" s="131"/>
      <c r="BA2761" s="131"/>
      <c r="BB2761" s="131"/>
      <c r="BC2761" s="223"/>
      <c r="BD2761" s="223"/>
      <c r="BE2761" s="223"/>
      <c r="BF2761" s="151"/>
      <c r="BG2761" s="151"/>
      <c r="BH2761" s="151"/>
      <c r="BI2761" s="151"/>
      <c r="BJ2761" s="151"/>
      <c r="BK2761" s="151"/>
      <c r="BL2761" s="151"/>
      <c r="BM2761" s="151"/>
      <c r="BN2761" s="208"/>
      <c r="BO2761" s="92"/>
      <c r="BP2761" s="92"/>
      <c r="BQ2761" s="92"/>
      <c r="BR2761" s="92"/>
      <c r="BS2761" s="92"/>
      <c r="BT2761" s="92"/>
      <c r="BU2761" s="208"/>
      <c r="BV2761" s="315"/>
    </row>
    <row r="2762" spans="6:74"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315"/>
      <c r="AU2762" s="208"/>
      <c r="AV2762" s="92"/>
      <c r="AW2762" s="92"/>
      <c r="AX2762" s="315"/>
      <c r="AY2762" s="215"/>
      <c r="AZ2762" s="131"/>
      <c r="BA2762" s="131"/>
      <c r="BB2762" s="131"/>
      <c r="BC2762" s="223"/>
      <c r="BD2762" s="223"/>
      <c r="BE2762" s="223"/>
      <c r="BF2762" s="151"/>
      <c r="BG2762" s="151"/>
      <c r="BH2762" s="151"/>
      <c r="BI2762" s="151"/>
      <c r="BJ2762" s="151"/>
      <c r="BK2762" s="151"/>
      <c r="BL2762" s="151"/>
      <c r="BM2762" s="151"/>
      <c r="BN2762" s="208"/>
      <c r="BO2762" s="92"/>
      <c r="BP2762" s="92"/>
      <c r="BQ2762" s="92"/>
      <c r="BR2762" s="92"/>
      <c r="BS2762" s="92"/>
      <c r="BT2762" s="92"/>
      <c r="BU2762" s="208"/>
      <c r="BV2762" s="315"/>
    </row>
    <row r="2763" spans="6:74"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315"/>
      <c r="AU2763" s="208"/>
      <c r="AV2763" s="92"/>
      <c r="AW2763" s="92"/>
      <c r="AX2763" s="315"/>
      <c r="AY2763" s="215"/>
      <c r="AZ2763" s="131"/>
      <c r="BA2763" s="131"/>
      <c r="BB2763" s="131"/>
      <c r="BC2763" s="223"/>
      <c r="BD2763" s="223"/>
      <c r="BE2763" s="223"/>
      <c r="BF2763" s="151"/>
      <c r="BG2763" s="151"/>
      <c r="BH2763" s="151"/>
      <c r="BI2763" s="151"/>
      <c r="BJ2763" s="151"/>
      <c r="BK2763" s="151"/>
      <c r="BL2763" s="151"/>
      <c r="BM2763" s="151"/>
      <c r="BN2763" s="208"/>
      <c r="BO2763" s="92"/>
      <c r="BP2763" s="92"/>
      <c r="BQ2763" s="92"/>
      <c r="BR2763" s="92"/>
      <c r="BS2763" s="92"/>
      <c r="BT2763" s="92"/>
      <c r="BU2763" s="208"/>
      <c r="BV2763" s="315"/>
    </row>
    <row r="2764" spans="6:74"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315"/>
      <c r="AU2764" s="208"/>
      <c r="AV2764" s="92"/>
      <c r="AW2764" s="92"/>
      <c r="AX2764" s="315"/>
      <c r="AY2764" s="215"/>
      <c r="AZ2764" s="131"/>
      <c r="BA2764" s="131"/>
      <c r="BB2764" s="131"/>
      <c r="BC2764" s="223"/>
      <c r="BD2764" s="223"/>
      <c r="BE2764" s="223"/>
      <c r="BF2764" s="151"/>
      <c r="BG2764" s="151"/>
      <c r="BH2764" s="151"/>
      <c r="BI2764" s="151"/>
      <c r="BJ2764" s="151"/>
      <c r="BK2764" s="151"/>
      <c r="BL2764" s="151"/>
      <c r="BM2764" s="151"/>
      <c r="BN2764" s="208"/>
      <c r="BO2764" s="92"/>
      <c r="BP2764" s="92"/>
      <c r="BQ2764" s="92"/>
      <c r="BR2764" s="92"/>
      <c r="BS2764" s="92"/>
      <c r="BT2764" s="92"/>
      <c r="BU2764" s="208"/>
      <c r="BV2764" s="315"/>
    </row>
    <row r="2765" spans="6:74"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315"/>
      <c r="AU2765" s="208"/>
      <c r="AV2765" s="92"/>
      <c r="AW2765" s="92"/>
      <c r="AX2765" s="315"/>
      <c r="AY2765" s="215"/>
      <c r="AZ2765" s="131"/>
      <c r="BA2765" s="131"/>
      <c r="BB2765" s="131"/>
      <c r="BC2765" s="223"/>
      <c r="BD2765" s="223"/>
      <c r="BE2765" s="223"/>
      <c r="BF2765" s="151"/>
      <c r="BG2765" s="151"/>
      <c r="BH2765" s="151"/>
      <c r="BI2765" s="151"/>
      <c r="BJ2765" s="151"/>
      <c r="BK2765" s="151"/>
      <c r="BL2765" s="151"/>
      <c r="BM2765" s="151"/>
      <c r="BN2765" s="208"/>
      <c r="BO2765" s="92"/>
      <c r="BP2765" s="92"/>
      <c r="BQ2765" s="92"/>
      <c r="BR2765" s="92"/>
      <c r="BS2765" s="92"/>
      <c r="BT2765" s="92"/>
      <c r="BU2765" s="208"/>
      <c r="BV2765" s="315"/>
    </row>
    <row r="2766" spans="6:74"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315"/>
      <c r="AU2766" s="208"/>
      <c r="AV2766" s="92"/>
      <c r="AW2766" s="92"/>
      <c r="AX2766" s="315"/>
      <c r="AY2766" s="215"/>
      <c r="AZ2766" s="131"/>
      <c r="BA2766" s="131"/>
      <c r="BB2766" s="131"/>
      <c r="BC2766" s="223"/>
      <c r="BD2766" s="223"/>
      <c r="BE2766" s="223"/>
      <c r="BF2766" s="151"/>
      <c r="BG2766" s="151"/>
      <c r="BH2766" s="151"/>
      <c r="BI2766" s="151"/>
      <c r="BJ2766" s="151"/>
      <c r="BK2766" s="151"/>
      <c r="BL2766" s="151"/>
      <c r="BM2766" s="151"/>
      <c r="BN2766" s="208"/>
      <c r="BO2766" s="92"/>
      <c r="BP2766" s="92"/>
      <c r="BQ2766" s="92"/>
      <c r="BR2766" s="92"/>
      <c r="BS2766" s="92"/>
      <c r="BT2766" s="92"/>
      <c r="BU2766" s="208"/>
      <c r="BV2766" s="315"/>
    </row>
    <row r="2767" spans="6:74"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315"/>
      <c r="AU2767" s="208"/>
      <c r="AV2767" s="92"/>
      <c r="AW2767" s="92"/>
      <c r="AX2767" s="315"/>
      <c r="AY2767" s="215"/>
      <c r="AZ2767" s="131"/>
      <c r="BA2767" s="131"/>
      <c r="BB2767" s="131"/>
      <c r="BC2767" s="223"/>
      <c r="BD2767" s="223"/>
      <c r="BE2767" s="223"/>
      <c r="BF2767" s="151"/>
      <c r="BG2767" s="151"/>
      <c r="BH2767" s="151"/>
      <c r="BI2767" s="151"/>
      <c r="BJ2767" s="151"/>
      <c r="BK2767" s="151"/>
      <c r="BL2767" s="151"/>
      <c r="BM2767" s="151"/>
      <c r="BN2767" s="208"/>
      <c r="BO2767" s="92"/>
      <c r="BP2767" s="92"/>
      <c r="BQ2767" s="92"/>
      <c r="BR2767" s="92"/>
      <c r="BS2767" s="92"/>
      <c r="BT2767" s="92"/>
      <c r="BU2767" s="208"/>
      <c r="BV2767" s="315"/>
    </row>
    <row r="2768" spans="6:74"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315"/>
      <c r="AU2768" s="208"/>
      <c r="AV2768" s="92"/>
      <c r="AW2768" s="92"/>
      <c r="AX2768" s="315"/>
      <c r="AY2768" s="215"/>
      <c r="AZ2768" s="131"/>
      <c r="BA2768" s="131"/>
      <c r="BB2768" s="131"/>
      <c r="BC2768" s="223"/>
      <c r="BD2768" s="223"/>
      <c r="BE2768" s="223"/>
      <c r="BF2768" s="151"/>
      <c r="BG2768" s="151"/>
      <c r="BH2768" s="151"/>
      <c r="BI2768" s="151"/>
      <c r="BJ2768" s="151"/>
      <c r="BK2768" s="151"/>
      <c r="BL2768" s="151"/>
      <c r="BM2768" s="151"/>
      <c r="BN2768" s="208"/>
      <c r="BO2768" s="92"/>
      <c r="BP2768" s="92"/>
      <c r="BQ2768" s="92"/>
      <c r="BR2768" s="92"/>
      <c r="BS2768" s="92"/>
      <c r="BT2768" s="92"/>
      <c r="BU2768" s="208"/>
      <c r="BV2768" s="315"/>
    </row>
    <row r="2769" spans="6:74"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315"/>
      <c r="AU2769" s="208"/>
      <c r="AV2769" s="92"/>
      <c r="AW2769" s="92"/>
      <c r="AX2769" s="315"/>
      <c r="AY2769" s="215"/>
      <c r="AZ2769" s="131"/>
      <c r="BA2769" s="131"/>
      <c r="BB2769" s="131"/>
      <c r="BC2769" s="223"/>
      <c r="BD2769" s="223"/>
      <c r="BE2769" s="223"/>
      <c r="BF2769" s="151"/>
      <c r="BG2769" s="151"/>
      <c r="BH2769" s="151"/>
      <c r="BI2769" s="151"/>
      <c r="BJ2769" s="151"/>
      <c r="BK2769" s="151"/>
      <c r="BL2769" s="151"/>
      <c r="BM2769" s="151"/>
      <c r="BN2769" s="208"/>
      <c r="BO2769" s="92"/>
      <c r="BP2769" s="92"/>
      <c r="BQ2769" s="92"/>
      <c r="BR2769" s="92"/>
      <c r="BS2769" s="92"/>
      <c r="BT2769" s="92"/>
      <c r="BU2769" s="208"/>
      <c r="BV2769" s="315"/>
    </row>
    <row r="2770" spans="6:74"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315"/>
      <c r="AU2770" s="208"/>
      <c r="AV2770" s="92"/>
      <c r="AW2770" s="92"/>
      <c r="AX2770" s="315"/>
      <c r="AY2770" s="215"/>
      <c r="AZ2770" s="131"/>
      <c r="BA2770" s="131"/>
      <c r="BB2770" s="131"/>
      <c r="BC2770" s="223"/>
      <c r="BD2770" s="223"/>
      <c r="BE2770" s="223"/>
      <c r="BF2770" s="151"/>
      <c r="BG2770" s="151"/>
      <c r="BH2770" s="151"/>
      <c r="BI2770" s="151"/>
      <c r="BJ2770" s="151"/>
      <c r="BK2770" s="151"/>
      <c r="BL2770" s="151"/>
      <c r="BM2770" s="151"/>
      <c r="BN2770" s="208"/>
      <c r="BO2770" s="92"/>
      <c r="BP2770" s="92"/>
      <c r="BQ2770" s="92"/>
      <c r="BR2770" s="92"/>
      <c r="BS2770" s="92"/>
      <c r="BT2770" s="92"/>
      <c r="BU2770" s="208"/>
      <c r="BV2770" s="315"/>
    </row>
    <row r="2771" spans="6:74"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315"/>
      <c r="AU2771" s="208"/>
      <c r="AV2771" s="92"/>
      <c r="AW2771" s="92"/>
      <c r="AX2771" s="315"/>
      <c r="AY2771" s="215"/>
      <c r="AZ2771" s="131"/>
      <c r="BA2771" s="131"/>
      <c r="BB2771" s="131"/>
      <c r="BC2771" s="223"/>
      <c r="BD2771" s="223"/>
      <c r="BE2771" s="223"/>
      <c r="BF2771" s="151"/>
      <c r="BG2771" s="151"/>
      <c r="BH2771" s="151"/>
      <c r="BI2771" s="151"/>
      <c r="BJ2771" s="151"/>
      <c r="BK2771" s="151"/>
      <c r="BL2771" s="151"/>
      <c r="BM2771" s="151"/>
      <c r="BN2771" s="208"/>
      <c r="BO2771" s="92"/>
      <c r="BP2771" s="92"/>
      <c r="BQ2771" s="92"/>
      <c r="BR2771" s="92"/>
      <c r="BS2771" s="92"/>
      <c r="BT2771" s="92"/>
      <c r="BU2771" s="208"/>
      <c r="BV2771" s="315"/>
    </row>
    <row r="2772" spans="6:74"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315"/>
      <c r="AU2772" s="208"/>
      <c r="AV2772" s="92"/>
      <c r="AW2772" s="92"/>
      <c r="AX2772" s="315"/>
      <c r="AY2772" s="215"/>
      <c r="AZ2772" s="131"/>
      <c r="BA2772" s="131"/>
      <c r="BB2772" s="131"/>
      <c r="BC2772" s="223"/>
      <c r="BD2772" s="223"/>
      <c r="BE2772" s="223"/>
      <c r="BF2772" s="151"/>
      <c r="BG2772" s="151"/>
      <c r="BH2772" s="151"/>
      <c r="BI2772" s="151"/>
      <c r="BJ2772" s="151"/>
      <c r="BK2772" s="151"/>
      <c r="BL2772" s="151"/>
      <c r="BM2772" s="151"/>
      <c r="BN2772" s="208"/>
      <c r="BO2772" s="92"/>
      <c r="BP2772" s="92"/>
      <c r="BQ2772" s="92"/>
      <c r="BR2772" s="92"/>
      <c r="BS2772" s="92"/>
      <c r="BT2772" s="92"/>
      <c r="BU2772" s="208"/>
      <c r="BV2772" s="315"/>
    </row>
    <row r="2773" spans="6:74"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315"/>
      <c r="AU2773" s="208"/>
      <c r="AV2773" s="92"/>
      <c r="AW2773" s="92"/>
      <c r="AX2773" s="315"/>
      <c r="AY2773" s="215"/>
      <c r="AZ2773" s="131"/>
      <c r="BA2773" s="131"/>
      <c r="BB2773" s="131"/>
      <c r="BC2773" s="223"/>
      <c r="BD2773" s="223"/>
      <c r="BE2773" s="223"/>
      <c r="BF2773" s="151"/>
      <c r="BG2773" s="151"/>
      <c r="BH2773" s="151"/>
      <c r="BI2773" s="151"/>
      <c r="BJ2773" s="151"/>
      <c r="BK2773" s="151"/>
      <c r="BL2773" s="151"/>
      <c r="BM2773" s="151"/>
      <c r="BN2773" s="208"/>
      <c r="BO2773" s="92"/>
      <c r="BP2773" s="92"/>
      <c r="BQ2773" s="92"/>
      <c r="BR2773" s="92"/>
      <c r="BS2773" s="92"/>
      <c r="BT2773" s="92"/>
      <c r="BU2773" s="208"/>
      <c r="BV2773" s="315"/>
    </row>
    <row r="2774" spans="6:74"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315"/>
      <c r="AU2774" s="208"/>
      <c r="AV2774" s="92"/>
      <c r="AW2774" s="92"/>
      <c r="AX2774" s="315"/>
      <c r="AY2774" s="215"/>
      <c r="AZ2774" s="131"/>
      <c r="BA2774" s="131"/>
      <c r="BB2774" s="131"/>
      <c r="BC2774" s="223"/>
      <c r="BD2774" s="223"/>
      <c r="BE2774" s="223"/>
      <c r="BF2774" s="151"/>
      <c r="BG2774" s="151"/>
      <c r="BH2774" s="151"/>
      <c r="BI2774" s="151"/>
      <c r="BJ2774" s="151"/>
      <c r="BK2774" s="151"/>
      <c r="BL2774" s="151"/>
      <c r="BM2774" s="151"/>
      <c r="BN2774" s="208"/>
      <c r="BO2774" s="92"/>
      <c r="BP2774" s="92"/>
      <c r="BQ2774" s="92"/>
      <c r="BR2774" s="92"/>
      <c r="BS2774" s="92"/>
      <c r="BT2774" s="92"/>
      <c r="BU2774" s="208"/>
      <c r="BV2774" s="315"/>
    </row>
    <row r="2775" spans="6:74"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315"/>
      <c r="AU2775" s="208"/>
      <c r="AV2775" s="92"/>
      <c r="AW2775" s="92"/>
      <c r="AX2775" s="315"/>
      <c r="AY2775" s="215"/>
      <c r="AZ2775" s="131"/>
      <c r="BA2775" s="131"/>
      <c r="BB2775" s="131"/>
      <c r="BC2775" s="223"/>
      <c r="BD2775" s="223"/>
      <c r="BE2775" s="223"/>
      <c r="BF2775" s="151"/>
      <c r="BG2775" s="151"/>
      <c r="BH2775" s="151"/>
      <c r="BI2775" s="151"/>
      <c r="BJ2775" s="151"/>
      <c r="BK2775" s="151"/>
      <c r="BL2775" s="151"/>
      <c r="BM2775" s="151"/>
      <c r="BN2775" s="208"/>
      <c r="BO2775" s="92"/>
      <c r="BP2775" s="92"/>
      <c r="BQ2775" s="92"/>
      <c r="BR2775" s="92"/>
      <c r="BS2775" s="92"/>
      <c r="BT2775" s="92"/>
      <c r="BU2775" s="208"/>
      <c r="BV2775" s="315"/>
    </row>
    <row r="2776" spans="6:74"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315"/>
      <c r="AU2776" s="208"/>
      <c r="AV2776" s="92"/>
      <c r="AW2776" s="92"/>
      <c r="AX2776" s="315"/>
      <c r="AY2776" s="215"/>
      <c r="AZ2776" s="131"/>
      <c r="BA2776" s="131"/>
      <c r="BB2776" s="131"/>
      <c r="BC2776" s="223"/>
      <c r="BD2776" s="223"/>
      <c r="BE2776" s="223"/>
      <c r="BF2776" s="151"/>
      <c r="BG2776" s="151"/>
      <c r="BH2776" s="151"/>
      <c r="BI2776" s="151"/>
      <c r="BJ2776" s="151"/>
      <c r="BK2776" s="151"/>
      <c r="BL2776" s="151"/>
      <c r="BM2776" s="151"/>
      <c r="BN2776" s="208"/>
      <c r="BO2776" s="92"/>
      <c r="BP2776" s="92"/>
      <c r="BQ2776" s="92"/>
      <c r="BR2776" s="92"/>
      <c r="BS2776" s="92"/>
      <c r="BT2776" s="92"/>
      <c r="BU2776" s="208"/>
      <c r="BV2776" s="315"/>
    </row>
    <row r="2777" spans="6:74"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315"/>
      <c r="AU2777" s="208"/>
      <c r="AV2777" s="92"/>
      <c r="AW2777" s="92"/>
      <c r="AX2777" s="315"/>
      <c r="AY2777" s="215"/>
      <c r="AZ2777" s="131"/>
      <c r="BA2777" s="131"/>
      <c r="BB2777" s="131"/>
      <c r="BC2777" s="223"/>
      <c r="BD2777" s="223"/>
      <c r="BE2777" s="223"/>
      <c r="BF2777" s="151"/>
      <c r="BG2777" s="151"/>
      <c r="BH2777" s="151"/>
      <c r="BI2777" s="151"/>
      <c r="BJ2777" s="151"/>
      <c r="BK2777" s="151"/>
      <c r="BL2777" s="151"/>
      <c r="BM2777" s="151"/>
      <c r="BN2777" s="208"/>
      <c r="BO2777" s="92"/>
      <c r="BP2777" s="92"/>
      <c r="BQ2777" s="92"/>
      <c r="BR2777" s="92"/>
      <c r="BS2777" s="92"/>
      <c r="BT2777" s="92"/>
      <c r="BU2777" s="208"/>
      <c r="BV2777" s="315"/>
    </row>
    <row r="2778" spans="6:74"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315"/>
      <c r="AU2778" s="208"/>
      <c r="AV2778" s="92"/>
      <c r="AW2778" s="92"/>
      <c r="AX2778" s="315"/>
      <c r="AY2778" s="215"/>
      <c r="AZ2778" s="131"/>
      <c r="BA2778" s="131"/>
      <c r="BB2778" s="131"/>
      <c r="BC2778" s="223"/>
      <c r="BD2778" s="223"/>
      <c r="BE2778" s="223"/>
      <c r="BF2778" s="151"/>
      <c r="BG2778" s="151"/>
      <c r="BH2778" s="151"/>
      <c r="BI2778" s="151"/>
      <c r="BJ2778" s="151"/>
      <c r="BK2778" s="151"/>
      <c r="BL2778" s="151"/>
      <c r="BM2778" s="151"/>
      <c r="BN2778" s="208"/>
      <c r="BO2778" s="92"/>
      <c r="BP2778" s="92"/>
      <c r="BQ2778" s="92"/>
      <c r="BR2778" s="92"/>
      <c r="BS2778" s="92"/>
      <c r="BT2778" s="92"/>
      <c r="BU2778" s="208"/>
      <c r="BV2778" s="315"/>
    </row>
    <row r="2779" spans="6:74"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315"/>
      <c r="AU2779" s="208"/>
      <c r="AV2779" s="92"/>
      <c r="AW2779" s="92"/>
      <c r="AX2779" s="315"/>
      <c r="AY2779" s="215"/>
      <c r="AZ2779" s="131"/>
      <c r="BA2779" s="131"/>
      <c r="BB2779" s="131"/>
      <c r="BC2779" s="223"/>
      <c r="BD2779" s="223"/>
      <c r="BE2779" s="223"/>
      <c r="BF2779" s="151"/>
      <c r="BG2779" s="151"/>
      <c r="BH2779" s="151"/>
      <c r="BI2779" s="151"/>
      <c r="BJ2779" s="151"/>
      <c r="BK2779" s="151"/>
      <c r="BL2779" s="151"/>
      <c r="BM2779" s="151"/>
      <c r="BN2779" s="208"/>
      <c r="BO2779" s="92"/>
      <c r="BP2779" s="92"/>
      <c r="BQ2779" s="92"/>
      <c r="BR2779" s="92"/>
      <c r="BS2779" s="92"/>
      <c r="BT2779" s="92"/>
      <c r="BU2779" s="208"/>
      <c r="BV2779" s="315"/>
    </row>
    <row r="2780" spans="6:74"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315"/>
      <c r="AU2780" s="208"/>
      <c r="AV2780" s="92"/>
      <c r="AW2780" s="92"/>
      <c r="AX2780" s="315"/>
      <c r="AY2780" s="215"/>
      <c r="AZ2780" s="131"/>
      <c r="BA2780" s="131"/>
      <c r="BB2780" s="131"/>
      <c r="BC2780" s="223"/>
      <c r="BD2780" s="223"/>
      <c r="BE2780" s="223"/>
      <c r="BF2780" s="151"/>
      <c r="BG2780" s="151"/>
      <c r="BH2780" s="151"/>
      <c r="BI2780" s="151"/>
      <c r="BJ2780" s="151"/>
      <c r="BK2780" s="151"/>
      <c r="BL2780" s="151"/>
      <c r="BM2780" s="151"/>
      <c r="BN2780" s="208"/>
      <c r="BO2780" s="92"/>
      <c r="BP2780" s="92"/>
      <c r="BQ2780" s="92"/>
      <c r="BR2780" s="92"/>
      <c r="BS2780" s="92"/>
      <c r="BT2780" s="92"/>
      <c r="BU2780" s="208"/>
      <c r="BV2780" s="315"/>
    </row>
    <row r="2781" spans="6:74"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315"/>
      <c r="AU2781" s="208"/>
      <c r="AV2781" s="92"/>
      <c r="AW2781" s="92"/>
      <c r="AX2781" s="315"/>
      <c r="AY2781" s="215"/>
      <c r="AZ2781" s="131"/>
      <c r="BA2781" s="131"/>
      <c r="BB2781" s="131"/>
      <c r="BC2781" s="223"/>
      <c r="BD2781" s="223"/>
      <c r="BE2781" s="223"/>
      <c r="BF2781" s="151"/>
      <c r="BG2781" s="151"/>
      <c r="BH2781" s="151"/>
      <c r="BI2781" s="151"/>
      <c r="BJ2781" s="151"/>
      <c r="BK2781" s="151"/>
      <c r="BL2781" s="151"/>
      <c r="BM2781" s="151"/>
      <c r="BN2781" s="208"/>
      <c r="BO2781" s="92"/>
      <c r="BP2781" s="92"/>
      <c r="BQ2781" s="92"/>
      <c r="BR2781" s="92"/>
      <c r="BS2781" s="92"/>
      <c r="BT2781" s="92"/>
      <c r="BU2781" s="208"/>
      <c r="BV2781" s="315"/>
    </row>
    <row r="2782" spans="6:74"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315"/>
      <c r="AU2782" s="208"/>
      <c r="AV2782" s="92"/>
      <c r="AW2782" s="92"/>
      <c r="AX2782" s="315"/>
      <c r="AY2782" s="215"/>
      <c r="AZ2782" s="131"/>
      <c r="BA2782" s="131"/>
      <c r="BB2782" s="131"/>
      <c r="BC2782" s="223"/>
      <c r="BD2782" s="223"/>
      <c r="BE2782" s="223"/>
      <c r="BF2782" s="151"/>
      <c r="BG2782" s="151"/>
      <c r="BH2782" s="151"/>
      <c r="BI2782" s="151"/>
      <c r="BJ2782" s="151"/>
      <c r="BK2782" s="151"/>
      <c r="BL2782" s="151"/>
      <c r="BM2782" s="151"/>
      <c r="BN2782" s="208"/>
      <c r="BO2782" s="92"/>
      <c r="BP2782" s="92"/>
      <c r="BQ2782" s="92"/>
      <c r="BR2782" s="92"/>
      <c r="BS2782" s="92"/>
      <c r="BT2782" s="92"/>
      <c r="BU2782" s="208"/>
      <c r="BV2782" s="315"/>
    </row>
    <row r="2783" spans="6:74"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315"/>
      <c r="AU2783" s="208"/>
      <c r="AV2783" s="92"/>
      <c r="AW2783" s="92"/>
      <c r="AX2783" s="315"/>
      <c r="AY2783" s="215"/>
      <c r="AZ2783" s="131"/>
      <c r="BA2783" s="131"/>
      <c r="BB2783" s="131"/>
      <c r="BC2783" s="223"/>
      <c r="BD2783" s="223"/>
      <c r="BE2783" s="223"/>
      <c r="BF2783" s="151"/>
      <c r="BG2783" s="151"/>
      <c r="BH2783" s="151"/>
      <c r="BI2783" s="151"/>
      <c r="BJ2783" s="151"/>
      <c r="BK2783" s="151"/>
      <c r="BL2783" s="151"/>
      <c r="BM2783" s="151"/>
      <c r="BN2783" s="208"/>
      <c r="BO2783" s="92"/>
      <c r="BP2783" s="92"/>
      <c r="BQ2783" s="92"/>
      <c r="BR2783" s="92"/>
      <c r="BS2783" s="92"/>
      <c r="BT2783" s="92"/>
      <c r="BU2783" s="208"/>
      <c r="BV2783" s="315"/>
    </row>
    <row r="2784" spans="6:74"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315"/>
      <c r="AU2784" s="208"/>
      <c r="AV2784" s="92"/>
      <c r="AW2784" s="92"/>
      <c r="AX2784" s="315"/>
      <c r="AY2784" s="215"/>
      <c r="AZ2784" s="131"/>
      <c r="BA2784" s="131"/>
      <c r="BB2784" s="131"/>
      <c r="BC2784" s="223"/>
      <c r="BD2784" s="223"/>
      <c r="BE2784" s="223"/>
      <c r="BF2784" s="151"/>
      <c r="BG2784" s="151"/>
      <c r="BH2784" s="151"/>
      <c r="BI2784" s="151"/>
      <c r="BJ2784" s="151"/>
      <c r="BK2784" s="151"/>
      <c r="BL2784" s="151"/>
      <c r="BM2784" s="151"/>
      <c r="BN2784" s="208"/>
      <c r="BO2784" s="92"/>
      <c r="BP2784" s="92"/>
      <c r="BQ2784" s="92"/>
      <c r="BR2784" s="92"/>
      <c r="BS2784" s="92"/>
      <c r="BT2784" s="92"/>
      <c r="BU2784" s="208"/>
      <c r="BV2784" s="315"/>
    </row>
    <row r="2785" spans="6:74"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315"/>
      <c r="AU2785" s="208"/>
      <c r="AV2785" s="92"/>
      <c r="AW2785" s="92"/>
      <c r="AX2785" s="315"/>
      <c r="AY2785" s="215"/>
      <c r="AZ2785" s="131"/>
      <c r="BA2785" s="131"/>
      <c r="BB2785" s="131"/>
      <c r="BC2785" s="223"/>
      <c r="BD2785" s="223"/>
      <c r="BE2785" s="223"/>
      <c r="BF2785" s="151"/>
      <c r="BG2785" s="151"/>
      <c r="BH2785" s="151"/>
      <c r="BI2785" s="151"/>
      <c r="BJ2785" s="151"/>
      <c r="BK2785" s="151"/>
      <c r="BL2785" s="151"/>
      <c r="BM2785" s="151"/>
      <c r="BN2785" s="208"/>
      <c r="BO2785" s="92"/>
      <c r="BP2785" s="92"/>
      <c r="BQ2785" s="92"/>
      <c r="BR2785" s="92"/>
      <c r="BS2785" s="92"/>
      <c r="BT2785" s="92"/>
      <c r="BU2785" s="208"/>
      <c r="BV2785" s="315"/>
    </row>
    <row r="2786" spans="6:74"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315"/>
      <c r="AU2786" s="208"/>
      <c r="AV2786" s="92"/>
      <c r="AW2786" s="92"/>
      <c r="AX2786" s="315"/>
      <c r="AY2786" s="215"/>
      <c r="AZ2786" s="131"/>
      <c r="BA2786" s="131"/>
      <c r="BB2786" s="131"/>
      <c r="BC2786" s="223"/>
      <c r="BD2786" s="223"/>
      <c r="BE2786" s="223"/>
      <c r="BF2786" s="151"/>
      <c r="BG2786" s="151"/>
      <c r="BH2786" s="151"/>
      <c r="BI2786" s="151"/>
      <c r="BJ2786" s="151"/>
      <c r="BK2786" s="151"/>
      <c r="BL2786" s="151"/>
      <c r="BM2786" s="151"/>
      <c r="BN2786" s="208"/>
      <c r="BO2786" s="92"/>
      <c r="BP2786" s="92"/>
      <c r="BQ2786" s="92"/>
      <c r="BR2786" s="92"/>
      <c r="BS2786" s="92"/>
      <c r="BT2786" s="92"/>
      <c r="BU2786" s="208"/>
      <c r="BV2786" s="315"/>
    </row>
    <row r="2787" spans="6:74"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315"/>
      <c r="AU2787" s="208"/>
      <c r="AV2787" s="92"/>
      <c r="AW2787" s="92"/>
      <c r="AX2787" s="315"/>
      <c r="AY2787" s="215"/>
      <c r="AZ2787" s="131"/>
      <c r="BA2787" s="131"/>
      <c r="BB2787" s="131"/>
      <c r="BC2787" s="223"/>
      <c r="BD2787" s="223"/>
      <c r="BE2787" s="223"/>
      <c r="BF2787" s="151"/>
      <c r="BG2787" s="151"/>
      <c r="BH2787" s="151"/>
      <c r="BI2787" s="151"/>
      <c r="BJ2787" s="151"/>
      <c r="BK2787" s="151"/>
      <c r="BL2787" s="151"/>
      <c r="BM2787" s="151"/>
      <c r="BN2787" s="208"/>
      <c r="BO2787" s="92"/>
      <c r="BP2787" s="92"/>
      <c r="BQ2787" s="92"/>
      <c r="BR2787" s="92"/>
      <c r="BS2787" s="92"/>
      <c r="BT2787" s="92"/>
      <c r="BU2787" s="208"/>
      <c r="BV2787" s="315"/>
    </row>
    <row r="2788" spans="6:74"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315"/>
      <c r="AU2788" s="208"/>
      <c r="AV2788" s="92"/>
      <c r="AW2788" s="92"/>
      <c r="AX2788" s="315"/>
      <c r="AY2788" s="215"/>
      <c r="AZ2788" s="131"/>
      <c r="BA2788" s="131"/>
      <c r="BB2788" s="131"/>
      <c r="BC2788" s="223"/>
      <c r="BD2788" s="223"/>
      <c r="BE2788" s="223"/>
      <c r="BF2788" s="151"/>
      <c r="BG2788" s="151"/>
      <c r="BH2788" s="151"/>
      <c r="BI2788" s="151"/>
      <c r="BJ2788" s="151"/>
      <c r="BK2788" s="151"/>
      <c r="BL2788" s="151"/>
      <c r="BM2788" s="151"/>
      <c r="BN2788" s="208"/>
      <c r="BO2788" s="92"/>
      <c r="BP2788" s="92"/>
      <c r="BQ2788" s="92"/>
      <c r="BR2788" s="92"/>
      <c r="BS2788" s="92"/>
      <c r="BT2788" s="92"/>
      <c r="BU2788" s="208"/>
      <c r="BV2788" s="315"/>
    </row>
    <row r="2789" spans="6:74"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315"/>
      <c r="AU2789" s="208"/>
      <c r="AV2789" s="92"/>
      <c r="AW2789" s="92"/>
      <c r="AX2789" s="315"/>
      <c r="AY2789" s="215"/>
      <c r="AZ2789" s="131"/>
      <c r="BA2789" s="131"/>
      <c r="BB2789" s="131"/>
      <c r="BC2789" s="223"/>
      <c r="BD2789" s="223"/>
      <c r="BE2789" s="223"/>
      <c r="BF2789" s="151"/>
      <c r="BG2789" s="151"/>
      <c r="BH2789" s="151"/>
      <c r="BI2789" s="151"/>
      <c r="BJ2789" s="151"/>
      <c r="BK2789" s="151"/>
      <c r="BL2789" s="151"/>
      <c r="BM2789" s="151"/>
      <c r="BN2789" s="208"/>
      <c r="BO2789" s="92"/>
      <c r="BP2789" s="92"/>
      <c r="BQ2789" s="92"/>
      <c r="BR2789" s="92"/>
      <c r="BS2789" s="92"/>
      <c r="BT2789" s="92"/>
      <c r="BU2789" s="208"/>
      <c r="BV2789" s="315"/>
    </row>
    <row r="2790" spans="6:74"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315"/>
      <c r="AU2790" s="208"/>
      <c r="AV2790" s="92"/>
      <c r="AW2790" s="92"/>
      <c r="AX2790" s="315"/>
      <c r="AY2790" s="215"/>
      <c r="AZ2790" s="131"/>
      <c r="BA2790" s="131"/>
      <c r="BB2790" s="131"/>
      <c r="BC2790" s="223"/>
      <c r="BD2790" s="223"/>
      <c r="BE2790" s="223"/>
      <c r="BF2790" s="151"/>
      <c r="BG2790" s="151"/>
      <c r="BH2790" s="151"/>
      <c r="BI2790" s="151"/>
      <c r="BJ2790" s="151"/>
      <c r="BK2790" s="151"/>
      <c r="BL2790" s="151"/>
      <c r="BM2790" s="151"/>
      <c r="BN2790" s="208"/>
      <c r="BO2790" s="92"/>
      <c r="BP2790" s="92"/>
      <c r="BQ2790" s="92"/>
      <c r="BR2790" s="92"/>
      <c r="BS2790" s="92"/>
      <c r="BT2790" s="92"/>
      <c r="BU2790" s="208"/>
      <c r="BV2790" s="315"/>
    </row>
    <row r="2791" spans="6:74"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315"/>
      <c r="AU2791" s="208"/>
      <c r="AV2791" s="92"/>
      <c r="AW2791" s="92"/>
      <c r="AX2791" s="315"/>
      <c r="AY2791" s="215"/>
      <c r="AZ2791" s="131"/>
      <c r="BA2791" s="131"/>
      <c r="BB2791" s="131"/>
      <c r="BC2791" s="223"/>
      <c r="BD2791" s="223"/>
      <c r="BE2791" s="223"/>
      <c r="BF2791" s="151"/>
      <c r="BG2791" s="151"/>
      <c r="BH2791" s="151"/>
      <c r="BI2791" s="151"/>
      <c r="BJ2791" s="151"/>
      <c r="BK2791" s="151"/>
      <c r="BL2791" s="151"/>
      <c r="BM2791" s="151"/>
      <c r="BN2791" s="208"/>
      <c r="BO2791" s="92"/>
      <c r="BP2791" s="92"/>
      <c r="BQ2791" s="92"/>
      <c r="BR2791" s="92"/>
      <c r="BS2791" s="92"/>
      <c r="BT2791" s="92"/>
      <c r="BU2791" s="208"/>
      <c r="BV2791" s="315"/>
    </row>
    <row r="2792" spans="6:74"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315"/>
      <c r="AU2792" s="208"/>
      <c r="AV2792" s="92"/>
      <c r="AW2792" s="92"/>
      <c r="AX2792" s="315"/>
      <c r="AY2792" s="215"/>
      <c r="AZ2792" s="131"/>
      <c r="BA2792" s="131"/>
      <c r="BB2792" s="131"/>
      <c r="BC2792" s="223"/>
      <c r="BD2792" s="223"/>
      <c r="BE2792" s="223"/>
      <c r="BF2792" s="151"/>
      <c r="BG2792" s="151"/>
      <c r="BH2792" s="151"/>
      <c r="BI2792" s="151"/>
      <c r="BJ2792" s="151"/>
      <c r="BK2792" s="151"/>
      <c r="BL2792" s="151"/>
      <c r="BM2792" s="151"/>
      <c r="BN2792" s="208"/>
      <c r="BO2792" s="92"/>
      <c r="BP2792" s="92"/>
      <c r="BQ2792" s="92"/>
      <c r="BR2792" s="92"/>
      <c r="BS2792" s="92"/>
      <c r="BT2792" s="92"/>
      <c r="BU2792" s="208"/>
      <c r="BV2792" s="315"/>
    </row>
    <row r="2793" spans="6:74"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315"/>
      <c r="AU2793" s="208"/>
      <c r="AV2793" s="92"/>
      <c r="AW2793" s="92"/>
      <c r="AX2793" s="315"/>
      <c r="AY2793" s="215"/>
      <c r="AZ2793" s="131"/>
      <c r="BA2793" s="131"/>
      <c r="BB2793" s="131"/>
      <c r="BC2793" s="223"/>
      <c r="BD2793" s="223"/>
      <c r="BE2793" s="223"/>
      <c r="BF2793" s="151"/>
      <c r="BG2793" s="151"/>
      <c r="BH2793" s="151"/>
      <c r="BI2793" s="151"/>
      <c r="BJ2793" s="151"/>
      <c r="BK2793" s="151"/>
      <c r="BL2793" s="151"/>
      <c r="BM2793" s="151"/>
      <c r="BN2793" s="208"/>
      <c r="BO2793" s="92"/>
      <c r="BP2793" s="92"/>
      <c r="BQ2793" s="92"/>
      <c r="BR2793" s="92"/>
      <c r="BS2793" s="92"/>
      <c r="BT2793" s="92"/>
      <c r="BU2793" s="208"/>
      <c r="BV2793" s="315"/>
    </row>
    <row r="2794" spans="6:74"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315"/>
      <c r="AU2794" s="208"/>
      <c r="AV2794" s="92"/>
      <c r="AW2794" s="92"/>
      <c r="AX2794" s="315"/>
      <c r="AY2794" s="215"/>
      <c r="AZ2794" s="131"/>
      <c r="BA2794" s="131"/>
      <c r="BB2794" s="131"/>
      <c r="BC2794" s="223"/>
      <c r="BD2794" s="223"/>
      <c r="BE2794" s="223"/>
      <c r="BF2794" s="151"/>
      <c r="BG2794" s="151"/>
      <c r="BH2794" s="151"/>
      <c r="BI2794" s="151"/>
      <c r="BJ2794" s="151"/>
      <c r="BK2794" s="151"/>
      <c r="BL2794" s="151"/>
      <c r="BM2794" s="151"/>
      <c r="BN2794" s="208"/>
      <c r="BO2794" s="92"/>
      <c r="BP2794" s="92"/>
      <c r="BQ2794" s="92"/>
      <c r="BR2794" s="92"/>
      <c r="BS2794" s="92"/>
      <c r="BT2794" s="92"/>
      <c r="BU2794" s="208"/>
      <c r="BV2794" s="315"/>
    </row>
    <row r="2795" spans="6:74"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315"/>
      <c r="AU2795" s="208"/>
      <c r="AV2795" s="92"/>
      <c r="AW2795" s="92"/>
      <c r="AX2795" s="315"/>
      <c r="AY2795" s="215"/>
      <c r="AZ2795" s="131"/>
      <c r="BA2795" s="131"/>
      <c r="BB2795" s="131"/>
      <c r="BC2795" s="223"/>
      <c r="BD2795" s="223"/>
      <c r="BE2795" s="223"/>
      <c r="BF2795" s="151"/>
      <c r="BG2795" s="151"/>
      <c r="BH2795" s="151"/>
      <c r="BI2795" s="151"/>
      <c r="BJ2795" s="151"/>
      <c r="BK2795" s="151"/>
      <c r="BL2795" s="151"/>
      <c r="BM2795" s="151"/>
      <c r="BN2795" s="208"/>
      <c r="BO2795" s="92"/>
      <c r="BP2795" s="92"/>
      <c r="BQ2795" s="92"/>
      <c r="BR2795" s="92"/>
      <c r="BS2795" s="92"/>
      <c r="BT2795" s="92"/>
      <c r="BU2795" s="208"/>
      <c r="BV2795" s="315"/>
    </row>
    <row r="2796" spans="6:74"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315"/>
      <c r="AU2796" s="208"/>
      <c r="AV2796" s="92"/>
      <c r="AW2796" s="92"/>
      <c r="AX2796" s="315"/>
      <c r="AY2796" s="215"/>
      <c r="AZ2796" s="131"/>
      <c r="BA2796" s="131"/>
      <c r="BB2796" s="131"/>
      <c r="BC2796" s="223"/>
      <c r="BD2796" s="223"/>
      <c r="BE2796" s="223"/>
      <c r="BF2796" s="151"/>
      <c r="BG2796" s="151"/>
      <c r="BH2796" s="151"/>
      <c r="BI2796" s="151"/>
      <c r="BJ2796" s="151"/>
      <c r="BK2796" s="151"/>
      <c r="BL2796" s="151"/>
      <c r="BM2796" s="151"/>
      <c r="BN2796" s="208"/>
      <c r="BO2796" s="92"/>
      <c r="BP2796" s="92"/>
      <c r="BQ2796" s="92"/>
      <c r="BR2796" s="92"/>
      <c r="BS2796" s="92"/>
      <c r="BT2796" s="92"/>
      <c r="BU2796" s="208"/>
      <c r="BV2796" s="315"/>
    </row>
    <row r="2797" spans="6:74"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315"/>
      <c r="AU2797" s="208"/>
      <c r="AV2797" s="92"/>
      <c r="AW2797" s="92"/>
      <c r="AX2797" s="315"/>
      <c r="AY2797" s="215"/>
      <c r="AZ2797" s="131"/>
      <c r="BA2797" s="131"/>
      <c r="BB2797" s="131"/>
      <c r="BC2797" s="223"/>
      <c r="BD2797" s="223"/>
      <c r="BE2797" s="223"/>
      <c r="BF2797" s="151"/>
      <c r="BG2797" s="151"/>
      <c r="BH2797" s="151"/>
      <c r="BI2797" s="151"/>
      <c r="BJ2797" s="151"/>
      <c r="BK2797" s="151"/>
      <c r="BL2797" s="151"/>
      <c r="BM2797" s="151"/>
      <c r="BN2797" s="208"/>
      <c r="BO2797" s="92"/>
      <c r="BP2797" s="92"/>
      <c r="BQ2797" s="92"/>
      <c r="BR2797" s="92"/>
      <c r="BS2797" s="92"/>
      <c r="BT2797" s="92"/>
      <c r="BU2797" s="208"/>
      <c r="BV2797" s="315"/>
    </row>
    <row r="2798" spans="6:74"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315"/>
      <c r="AU2798" s="208"/>
      <c r="AV2798" s="92"/>
      <c r="AW2798" s="92"/>
      <c r="AX2798" s="315"/>
      <c r="AY2798" s="215"/>
      <c r="AZ2798" s="131"/>
      <c r="BA2798" s="131"/>
      <c r="BB2798" s="131"/>
      <c r="BC2798" s="223"/>
      <c r="BD2798" s="223"/>
      <c r="BE2798" s="223"/>
      <c r="BF2798" s="151"/>
      <c r="BG2798" s="151"/>
      <c r="BH2798" s="151"/>
      <c r="BI2798" s="151"/>
      <c r="BJ2798" s="151"/>
      <c r="BK2798" s="151"/>
      <c r="BL2798" s="151"/>
      <c r="BM2798" s="151"/>
      <c r="BN2798" s="208"/>
      <c r="BO2798" s="92"/>
      <c r="BP2798" s="92"/>
      <c r="BQ2798" s="92"/>
      <c r="BR2798" s="92"/>
      <c r="BS2798" s="92"/>
      <c r="BT2798" s="92"/>
      <c r="BU2798" s="208"/>
      <c r="BV2798" s="315"/>
    </row>
    <row r="2799" spans="6:74"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315"/>
      <c r="AU2799" s="208"/>
      <c r="AV2799" s="92"/>
      <c r="AW2799" s="92"/>
      <c r="AX2799" s="315"/>
      <c r="AY2799" s="215"/>
      <c r="AZ2799" s="131"/>
      <c r="BA2799" s="131"/>
      <c r="BB2799" s="131"/>
      <c r="BC2799" s="223"/>
      <c r="BD2799" s="223"/>
      <c r="BE2799" s="223"/>
      <c r="BF2799" s="151"/>
      <c r="BG2799" s="151"/>
      <c r="BH2799" s="151"/>
      <c r="BI2799" s="151"/>
      <c r="BJ2799" s="151"/>
      <c r="BK2799" s="151"/>
      <c r="BL2799" s="151"/>
      <c r="BM2799" s="151"/>
      <c r="BN2799" s="208"/>
      <c r="BO2799" s="92"/>
      <c r="BP2799" s="92"/>
      <c r="BQ2799" s="92"/>
      <c r="BR2799" s="92"/>
      <c r="BS2799" s="92"/>
      <c r="BT2799" s="92"/>
      <c r="BU2799" s="208"/>
      <c r="BV2799" s="315"/>
    </row>
    <row r="2800" spans="6:74"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315"/>
      <c r="AU2800" s="208"/>
      <c r="AV2800" s="92"/>
      <c r="AW2800" s="92"/>
      <c r="AX2800" s="315"/>
      <c r="AY2800" s="215"/>
      <c r="AZ2800" s="131"/>
      <c r="BA2800" s="131"/>
      <c r="BB2800" s="131"/>
      <c r="BC2800" s="223"/>
      <c r="BD2800" s="223"/>
      <c r="BE2800" s="223"/>
      <c r="BF2800" s="151"/>
      <c r="BG2800" s="151"/>
      <c r="BH2800" s="151"/>
      <c r="BI2800" s="151"/>
      <c r="BJ2800" s="151"/>
      <c r="BK2800" s="151"/>
      <c r="BL2800" s="151"/>
      <c r="BM2800" s="151"/>
      <c r="BN2800" s="208"/>
      <c r="BO2800" s="92"/>
      <c r="BP2800" s="92"/>
      <c r="BQ2800" s="92"/>
      <c r="BR2800" s="92"/>
      <c r="BS2800" s="92"/>
      <c r="BT2800" s="92"/>
      <c r="BU2800" s="208"/>
      <c r="BV2800" s="315"/>
    </row>
    <row r="2801" spans="6:74"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315"/>
      <c r="AU2801" s="208"/>
      <c r="AV2801" s="92"/>
      <c r="AW2801" s="92"/>
      <c r="AX2801" s="315"/>
      <c r="AY2801" s="215"/>
      <c r="AZ2801" s="131"/>
      <c r="BA2801" s="131"/>
      <c r="BB2801" s="131"/>
      <c r="BC2801" s="223"/>
      <c r="BD2801" s="223"/>
      <c r="BE2801" s="223"/>
      <c r="BF2801" s="151"/>
      <c r="BG2801" s="151"/>
      <c r="BH2801" s="151"/>
      <c r="BI2801" s="151"/>
      <c r="BJ2801" s="151"/>
      <c r="BK2801" s="151"/>
      <c r="BL2801" s="151"/>
      <c r="BM2801" s="151"/>
      <c r="BN2801" s="208"/>
      <c r="BO2801" s="92"/>
      <c r="BP2801" s="92"/>
      <c r="BQ2801" s="92"/>
      <c r="BR2801" s="92"/>
      <c r="BS2801" s="92"/>
      <c r="BT2801" s="92"/>
      <c r="BU2801" s="208"/>
      <c r="BV2801" s="315"/>
    </row>
    <row r="2802" spans="6:74"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315"/>
      <c r="AU2802" s="208"/>
      <c r="AV2802" s="92"/>
      <c r="AW2802" s="92"/>
      <c r="AX2802" s="315"/>
      <c r="AY2802" s="215"/>
      <c r="AZ2802" s="131"/>
      <c r="BA2802" s="131"/>
      <c r="BB2802" s="131"/>
      <c r="BC2802" s="223"/>
      <c r="BD2802" s="223"/>
      <c r="BE2802" s="223"/>
      <c r="BF2802" s="151"/>
      <c r="BG2802" s="151"/>
      <c r="BH2802" s="151"/>
      <c r="BI2802" s="151"/>
      <c r="BJ2802" s="151"/>
      <c r="BK2802" s="151"/>
      <c r="BL2802" s="151"/>
      <c r="BM2802" s="151"/>
      <c r="BN2802" s="208"/>
      <c r="BO2802" s="92"/>
      <c r="BP2802" s="92"/>
      <c r="BQ2802" s="92"/>
      <c r="BR2802" s="92"/>
      <c r="BS2802" s="92"/>
      <c r="BT2802" s="92"/>
      <c r="BU2802" s="208"/>
      <c r="BV2802" s="315"/>
    </row>
    <row r="2803" spans="6:74"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315"/>
      <c r="AU2803" s="208"/>
      <c r="AV2803" s="92"/>
      <c r="AW2803" s="92"/>
      <c r="AX2803" s="315"/>
      <c r="AY2803" s="215"/>
      <c r="AZ2803" s="131"/>
      <c r="BA2803" s="131"/>
      <c r="BB2803" s="131"/>
      <c r="BC2803" s="223"/>
      <c r="BD2803" s="223"/>
      <c r="BE2803" s="223"/>
      <c r="BF2803" s="151"/>
      <c r="BG2803" s="151"/>
      <c r="BH2803" s="151"/>
      <c r="BI2803" s="151"/>
      <c r="BJ2803" s="151"/>
      <c r="BK2803" s="151"/>
      <c r="BL2803" s="151"/>
      <c r="BM2803" s="151"/>
      <c r="BN2803" s="208"/>
      <c r="BO2803" s="92"/>
      <c r="BP2803" s="92"/>
      <c r="BQ2803" s="92"/>
      <c r="BR2803" s="92"/>
      <c r="BS2803" s="92"/>
      <c r="BT2803" s="92"/>
      <c r="BU2803" s="208"/>
      <c r="BV2803" s="315"/>
    </row>
    <row r="2804" spans="6:74"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315"/>
      <c r="AU2804" s="208"/>
      <c r="AV2804" s="92"/>
      <c r="AW2804" s="92"/>
      <c r="AX2804" s="315"/>
      <c r="AY2804" s="215"/>
      <c r="AZ2804" s="131"/>
      <c r="BA2804" s="131"/>
      <c r="BB2804" s="131"/>
      <c r="BC2804" s="223"/>
      <c r="BD2804" s="223"/>
      <c r="BE2804" s="223"/>
      <c r="BF2804" s="151"/>
      <c r="BG2804" s="151"/>
      <c r="BH2804" s="151"/>
      <c r="BI2804" s="151"/>
      <c r="BJ2804" s="151"/>
      <c r="BK2804" s="151"/>
      <c r="BL2804" s="151"/>
      <c r="BM2804" s="151"/>
      <c r="BN2804" s="208"/>
      <c r="BO2804" s="92"/>
      <c r="BP2804" s="92"/>
      <c r="BQ2804" s="92"/>
      <c r="BR2804" s="92"/>
      <c r="BS2804" s="92"/>
      <c r="BT2804" s="92"/>
      <c r="BU2804" s="208"/>
      <c r="BV2804" s="315"/>
    </row>
    <row r="2805" spans="6:74"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315"/>
      <c r="AU2805" s="208"/>
      <c r="AV2805" s="92"/>
      <c r="AW2805" s="92"/>
      <c r="AX2805" s="315"/>
      <c r="AY2805" s="215"/>
      <c r="AZ2805" s="131"/>
      <c r="BA2805" s="131"/>
      <c r="BB2805" s="131"/>
      <c r="BC2805" s="223"/>
      <c r="BD2805" s="223"/>
      <c r="BE2805" s="223"/>
      <c r="BF2805" s="151"/>
      <c r="BG2805" s="151"/>
      <c r="BH2805" s="151"/>
      <c r="BI2805" s="151"/>
      <c r="BJ2805" s="151"/>
      <c r="BK2805" s="151"/>
      <c r="BL2805" s="151"/>
      <c r="BM2805" s="151"/>
      <c r="BN2805" s="208"/>
      <c r="BO2805" s="92"/>
      <c r="BP2805" s="92"/>
      <c r="BQ2805" s="92"/>
      <c r="BR2805" s="92"/>
      <c r="BS2805" s="92"/>
      <c r="BT2805" s="92"/>
      <c r="BU2805" s="208"/>
      <c r="BV2805" s="315"/>
    </row>
    <row r="2806" spans="6:74"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315"/>
      <c r="AU2806" s="208"/>
      <c r="AV2806" s="92"/>
      <c r="AW2806" s="92"/>
      <c r="AX2806" s="315"/>
      <c r="AY2806" s="215"/>
      <c r="AZ2806" s="131"/>
      <c r="BA2806" s="131"/>
      <c r="BB2806" s="131"/>
      <c r="BC2806" s="223"/>
      <c r="BD2806" s="223"/>
      <c r="BE2806" s="223"/>
      <c r="BF2806" s="151"/>
      <c r="BG2806" s="151"/>
      <c r="BH2806" s="151"/>
      <c r="BI2806" s="151"/>
      <c r="BJ2806" s="151"/>
      <c r="BK2806" s="151"/>
      <c r="BL2806" s="151"/>
      <c r="BM2806" s="151"/>
      <c r="BN2806" s="208"/>
      <c r="BO2806" s="92"/>
      <c r="BP2806" s="92"/>
      <c r="BQ2806" s="92"/>
      <c r="BR2806" s="92"/>
      <c r="BS2806" s="92"/>
      <c r="BT2806" s="92"/>
      <c r="BU2806" s="208"/>
      <c r="BV2806" s="315"/>
    </row>
    <row r="2807" spans="6:74"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315"/>
      <c r="AU2807" s="208"/>
      <c r="AV2807" s="92"/>
      <c r="AW2807" s="92"/>
      <c r="AX2807" s="315"/>
      <c r="AY2807" s="215"/>
      <c r="AZ2807" s="131"/>
      <c r="BA2807" s="131"/>
      <c r="BB2807" s="131"/>
      <c r="BC2807" s="223"/>
      <c r="BD2807" s="223"/>
      <c r="BE2807" s="223"/>
      <c r="BF2807" s="151"/>
      <c r="BG2807" s="151"/>
      <c r="BH2807" s="151"/>
      <c r="BI2807" s="151"/>
      <c r="BJ2807" s="151"/>
      <c r="BK2807" s="151"/>
      <c r="BL2807" s="151"/>
      <c r="BM2807" s="151"/>
      <c r="BN2807" s="208"/>
      <c r="BO2807" s="92"/>
      <c r="BP2807" s="92"/>
      <c r="BQ2807" s="92"/>
      <c r="BR2807" s="92"/>
      <c r="BS2807" s="92"/>
      <c r="BT2807" s="92"/>
      <c r="BU2807" s="208"/>
      <c r="BV2807" s="315"/>
    </row>
    <row r="2808" spans="6:74"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315"/>
      <c r="AU2808" s="208"/>
      <c r="AV2808" s="92"/>
      <c r="AW2808" s="92"/>
      <c r="AX2808" s="315"/>
      <c r="AY2808" s="215"/>
      <c r="AZ2808" s="131"/>
      <c r="BA2808" s="131"/>
      <c r="BB2808" s="131"/>
      <c r="BC2808" s="223"/>
      <c r="BD2808" s="223"/>
      <c r="BE2808" s="223"/>
      <c r="BF2808" s="151"/>
      <c r="BG2808" s="151"/>
      <c r="BH2808" s="151"/>
      <c r="BI2808" s="151"/>
      <c r="BJ2808" s="151"/>
      <c r="BK2808" s="151"/>
      <c r="BL2808" s="151"/>
      <c r="BM2808" s="151"/>
      <c r="BN2808" s="208"/>
      <c r="BO2808" s="92"/>
      <c r="BP2808" s="92"/>
      <c r="BQ2808" s="92"/>
      <c r="BR2808" s="92"/>
      <c r="BS2808" s="92"/>
      <c r="BT2808" s="92"/>
      <c r="BU2808" s="208"/>
      <c r="BV2808" s="315"/>
    </row>
    <row r="2809" spans="6:74"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315"/>
      <c r="AU2809" s="208"/>
      <c r="AV2809" s="92"/>
      <c r="AW2809" s="92"/>
      <c r="AX2809" s="315"/>
      <c r="AY2809" s="215"/>
      <c r="AZ2809" s="131"/>
      <c r="BA2809" s="131"/>
      <c r="BB2809" s="131"/>
      <c r="BC2809" s="223"/>
      <c r="BD2809" s="223"/>
      <c r="BE2809" s="223"/>
      <c r="BF2809" s="151"/>
      <c r="BG2809" s="151"/>
      <c r="BH2809" s="151"/>
      <c r="BI2809" s="151"/>
      <c r="BJ2809" s="151"/>
      <c r="BK2809" s="151"/>
      <c r="BL2809" s="151"/>
      <c r="BM2809" s="151"/>
      <c r="BN2809" s="208"/>
      <c r="BO2809" s="92"/>
      <c r="BP2809" s="92"/>
      <c r="BQ2809" s="92"/>
      <c r="BR2809" s="92"/>
      <c r="BS2809" s="92"/>
      <c r="BT2809" s="92"/>
      <c r="BU2809" s="208"/>
      <c r="BV2809" s="315"/>
    </row>
    <row r="2810" spans="6:74"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315"/>
      <c r="AU2810" s="208"/>
      <c r="AV2810" s="92"/>
      <c r="AW2810" s="92"/>
      <c r="AX2810" s="315"/>
      <c r="AY2810" s="215"/>
      <c r="AZ2810" s="131"/>
      <c r="BA2810" s="131"/>
      <c r="BB2810" s="131"/>
      <c r="BC2810" s="223"/>
      <c r="BD2810" s="223"/>
      <c r="BE2810" s="223"/>
      <c r="BF2810" s="151"/>
      <c r="BG2810" s="151"/>
      <c r="BH2810" s="151"/>
      <c r="BI2810" s="151"/>
      <c r="BJ2810" s="151"/>
      <c r="BK2810" s="151"/>
      <c r="BL2810" s="151"/>
      <c r="BM2810" s="151"/>
      <c r="BN2810" s="208"/>
      <c r="BO2810" s="92"/>
      <c r="BP2810" s="92"/>
      <c r="BQ2810" s="92"/>
      <c r="BR2810" s="92"/>
      <c r="BS2810" s="92"/>
      <c r="BT2810" s="92"/>
      <c r="BU2810" s="208"/>
      <c r="BV2810" s="315"/>
    </row>
    <row r="2811" spans="6:74"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315"/>
      <c r="AU2811" s="208"/>
      <c r="AV2811" s="92"/>
      <c r="AW2811" s="92"/>
      <c r="AX2811" s="315"/>
      <c r="AY2811" s="215"/>
      <c r="AZ2811" s="131"/>
      <c r="BA2811" s="131"/>
      <c r="BB2811" s="131"/>
      <c r="BC2811" s="223"/>
      <c r="BD2811" s="223"/>
      <c r="BE2811" s="223"/>
      <c r="BF2811" s="151"/>
      <c r="BG2811" s="151"/>
      <c r="BH2811" s="151"/>
      <c r="BI2811" s="151"/>
      <c r="BJ2811" s="151"/>
      <c r="BK2811" s="151"/>
      <c r="BL2811" s="151"/>
      <c r="BM2811" s="151"/>
      <c r="BN2811" s="208"/>
      <c r="BO2811" s="92"/>
      <c r="BP2811" s="92"/>
      <c r="BQ2811" s="92"/>
      <c r="BR2811" s="92"/>
      <c r="BS2811" s="92"/>
      <c r="BT2811" s="92"/>
      <c r="BU2811" s="208"/>
      <c r="BV2811" s="315"/>
    </row>
    <row r="2812" spans="6:74"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315"/>
      <c r="AU2812" s="208"/>
      <c r="AV2812" s="92"/>
      <c r="AW2812" s="92"/>
      <c r="AX2812" s="315"/>
      <c r="AY2812" s="215"/>
      <c r="AZ2812" s="131"/>
      <c r="BA2812" s="131"/>
      <c r="BB2812" s="131"/>
      <c r="BC2812" s="223"/>
      <c r="BD2812" s="223"/>
      <c r="BE2812" s="223"/>
      <c r="BF2812" s="151"/>
      <c r="BG2812" s="151"/>
      <c r="BH2812" s="151"/>
      <c r="BI2812" s="151"/>
      <c r="BJ2812" s="151"/>
      <c r="BK2812" s="151"/>
      <c r="BL2812" s="151"/>
      <c r="BM2812" s="151"/>
      <c r="BN2812" s="208"/>
      <c r="BO2812" s="92"/>
      <c r="BP2812" s="92"/>
      <c r="BQ2812" s="92"/>
      <c r="BR2812" s="92"/>
      <c r="BS2812" s="92"/>
      <c r="BT2812" s="92"/>
      <c r="BU2812" s="208"/>
      <c r="BV2812" s="315"/>
    </row>
    <row r="2813" spans="6:74"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315"/>
      <c r="AU2813" s="208"/>
      <c r="AV2813" s="92"/>
      <c r="AW2813" s="92"/>
      <c r="AX2813" s="315"/>
      <c r="AY2813" s="215"/>
      <c r="AZ2813" s="131"/>
      <c r="BA2813" s="131"/>
      <c r="BB2813" s="131"/>
      <c r="BC2813" s="223"/>
      <c r="BD2813" s="223"/>
      <c r="BE2813" s="223"/>
      <c r="BF2813" s="151"/>
      <c r="BG2813" s="151"/>
      <c r="BH2813" s="151"/>
      <c r="BI2813" s="151"/>
      <c r="BJ2813" s="151"/>
      <c r="BK2813" s="151"/>
      <c r="BL2813" s="151"/>
      <c r="BM2813" s="151"/>
      <c r="BN2813" s="208"/>
      <c r="BO2813" s="92"/>
      <c r="BP2813" s="92"/>
      <c r="BQ2813" s="92"/>
      <c r="BR2813" s="92"/>
      <c r="BS2813" s="92"/>
      <c r="BT2813" s="92"/>
      <c r="BU2813" s="208"/>
      <c r="BV2813" s="315"/>
    </row>
    <row r="2814" spans="6:74"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315"/>
      <c r="AU2814" s="208"/>
      <c r="AV2814" s="92"/>
      <c r="AW2814" s="92"/>
      <c r="AX2814" s="315"/>
      <c r="AY2814" s="215"/>
      <c r="AZ2814" s="131"/>
      <c r="BA2814" s="131"/>
      <c r="BB2814" s="131"/>
      <c r="BC2814" s="223"/>
      <c r="BD2814" s="223"/>
      <c r="BE2814" s="223"/>
      <c r="BF2814" s="151"/>
      <c r="BG2814" s="151"/>
      <c r="BH2814" s="151"/>
      <c r="BI2814" s="151"/>
      <c r="BJ2814" s="151"/>
      <c r="BK2814" s="151"/>
      <c r="BL2814" s="151"/>
      <c r="BM2814" s="151"/>
      <c r="BN2814" s="208"/>
      <c r="BO2814" s="92"/>
      <c r="BP2814" s="92"/>
      <c r="BQ2814" s="92"/>
      <c r="BR2814" s="92"/>
      <c r="BS2814" s="92"/>
      <c r="BT2814" s="92"/>
      <c r="BU2814" s="208"/>
      <c r="BV2814" s="315"/>
    </row>
    <row r="2815" spans="6:74"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315"/>
      <c r="AU2815" s="208"/>
      <c r="AV2815" s="92"/>
      <c r="AW2815" s="92"/>
      <c r="AX2815" s="315"/>
      <c r="AY2815" s="215"/>
      <c r="AZ2815" s="131"/>
      <c r="BA2815" s="131"/>
      <c r="BB2815" s="131"/>
      <c r="BC2815" s="223"/>
      <c r="BD2815" s="223"/>
      <c r="BE2815" s="223"/>
      <c r="BF2815" s="151"/>
      <c r="BG2815" s="151"/>
      <c r="BH2815" s="151"/>
      <c r="BI2815" s="151"/>
      <c r="BJ2815" s="151"/>
      <c r="BK2815" s="151"/>
      <c r="BL2815" s="151"/>
      <c r="BM2815" s="151"/>
      <c r="BN2815" s="208"/>
      <c r="BO2815" s="92"/>
      <c r="BP2815" s="92"/>
      <c r="BQ2815" s="92"/>
      <c r="BR2815" s="92"/>
      <c r="BS2815" s="92"/>
      <c r="BT2815" s="92"/>
      <c r="BU2815" s="208"/>
      <c r="BV2815" s="315"/>
    </row>
    <row r="2816" spans="6:74"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315"/>
      <c r="AU2816" s="208"/>
      <c r="AV2816" s="92"/>
      <c r="AW2816" s="92"/>
      <c r="AX2816" s="315"/>
      <c r="AY2816" s="215"/>
      <c r="AZ2816" s="131"/>
      <c r="BA2816" s="131"/>
      <c r="BB2816" s="131"/>
      <c r="BC2816" s="223"/>
      <c r="BD2816" s="223"/>
      <c r="BE2816" s="223"/>
      <c r="BF2816" s="151"/>
      <c r="BG2816" s="151"/>
      <c r="BH2816" s="151"/>
      <c r="BI2816" s="151"/>
      <c r="BJ2816" s="151"/>
      <c r="BK2816" s="151"/>
      <c r="BL2816" s="151"/>
      <c r="BM2816" s="151"/>
      <c r="BN2816" s="208"/>
      <c r="BO2816" s="92"/>
      <c r="BP2816" s="92"/>
      <c r="BQ2816" s="92"/>
      <c r="BR2816" s="92"/>
      <c r="BS2816" s="92"/>
      <c r="BT2816" s="92"/>
      <c r="BU2816" s="208"/>
      <c r="BV2816" s="315"/>
    </row>
    <row r="2817" spans="6:74"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315"/>
      <c r="AU2817" s="208"/>
      <c r="AV2817" s="92"/>
      <c r="AW2817" s="92"/>
      <c r="AX2817" s="315"/>
      <c r="AY2817" s="215"/>
      <c r="AZ2817" s="131"/>
      <c r="BA2817" s="131"/>
      <c r="BB2817" s="131"/>
      <c r="BC2817" s="223"/>
      <c r="BD2817" s="223"/>
      <c r="BE2817" s="223"/>
      <c r="BF2817" s="151"/>
      <c r="BG2817" s="151"/>
      <c r="BH2817" s="151"/>
      <c r="BI2817" s="151"/>
      <c r="BJ2817" s="151"/>
      <c r="BK2817" s="151"/>
      <c r="BL2817" s="151"/>
      <c r="BM2817" s="151"/>
      <c r="BN2817" s="208"/>
      <c r="BO2817" s="92"/>
      <c r="BP2817" s="92"/>
      <c r="BQ2817" s="92"/>
      <c r="BR2817" s="92"/>
      <c r="BS2817" s="92"/>
      <c r="BT2817" s="92"/>
      <c r="BU2817" s="208"/>
      <c r="BV2817" s="315"/>
    </row>
    <row r="2818" spans="6:74"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315"/>
      <c r="AU2818" s="208"/>
      <c r="AV2818" s="92"/>
      <c r="AW2818" s="92"/>
      <c r="AX2818" s="315"/>
      <c r="AY2818" s="215"/>
      <c r="AZ2818" s="131"/>
      <c r="BA2818" s="131"/>
      <c r="BB2818" s="131"/>
      <c r="BC2818" s="223"/>
      <c r="BD2818" s="223"/>
      <c r="BE2818" s="223"/>
      <c r="BF2818" s="151"/>
      <c r="BG2818" s="151"/>
      <c r="BH2818" s="151"/>
      <c r="BI2818" s="151"/>
      <c r="BJ2818" s="151"/>
      <c r="BK2818" s="151"/>
      <c r="BL2818" s="151"/>
      <c r="BM2818" s="151"/>
      <c r="BN2818" s="208"/>
      <c r="BO2818" s="92"/>
      <c r="BP2818" s="92"/>
      <c r="BQ2818" s="92"/>
      <c r="BR2818" s="92"/>
      <c r="BS2818" s="92"/>
      <c r="BT2818" s="92"/>
      <c r="BU2818" s="208"/>
      <c r="BV2818" s="315"/>
    </row>
    <row r="2819" spans="6:74"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315"/>
      <c r="AU2819" s="208"/>
      <c r="AV2819" s="92"/>
      <c r="AW2819" s="92"/>
      <c r="AX2819" s="315"/>
      <c r="AY2819" s="215"/>
      <c r="AZ2819" s="131"/>
      <c r="BA2819" s="131"/>
      <c r="BB2819" s="131"/>
      <c r="BC2819" s="223"/>
      <c r="BD2819" s="223"/>
      <c r="BE2819" s="223"/>
      <c r="BF2819" s="151"/>
      <c r="BG2819" s="151"/>
      <c r="BH2819" s="151"/>
      <c r="BI2819" s="151"/>
      <c r="BJ2819" s="151"/>
      <c r="BK2819" s="151"/>
      <c r="BL2819" s="151"/>
      <c r="BM2819" s="151"/>
      <c r="BN2819" s="208"/>
      <c r="BO2819" s="92"/>
      <c r="BP2819" s="92"/>
      <c r="BQ2819" s="92"/>
      <c r="BR2819" s="92"/>
      <c r="BS2819" s="92"/>
      <c r="BT2819" s="92"/>
      <c r="BU2819" s="208"/>
      <c r="BV2819" s="315"/>
    </row>
    <row r="2820" spans="6:74"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315"/>
      <c r="AU2820" s="208"/>
      <c r="AV2820" s="92"/>
      <c r="AW2820" s="92"/>
      <c r="AX2820" s="315"/>
      <c r="AY2820" s="215"/>
      <c r="AZ2820" s="131"/>
      <c r="BA2820" s="131"/>
      <c r="BB2820" s="131"/>
      <c r="BC2820" s="223"/>
      <c r="BD2820" s="223"/>
      <c r="BE2820" s="223"/>
      <c r="BF2820" s="151"/>
      <c r="BG2820" s="151"/>
      <c r="BH2820" s="151"/>
      <c r="BI2820" s="151"/>
      <c r="BJ2820" s="151"/>
      <c r="BK2820" s="151"/>
      <c r="BL2820" s="151"/>
      <c r="BM2820" s="151"/>
      <c r="BN2820" s="208"/>
      <c r="BO2820" s="92"/>
      <c r="BP2820" s="92"/>
      <c r="BQ2820" s="92"/>
      <c r="BR2820" s="92"/>
      <c r="BS2820" s="92"/>
      <c r="BT2820" s="92"/>
      <c r="BU2820" s="208"/>
      <c r="BV2820" s="315"/>
    </row>
    <row r="2821" spans="6:74"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315"/>
      <c r="AU2821" s="208"/>
      <c r="AV2821" s="92"/>
      <c r="AW2821" s="92"/>
      <c r="AX2821" s="315"/>
      <c r="AY2821" s="215"/>
      <c r="AZ2821" s="131"/>
      <c r="BA2821" s="131"/>
      <c r="BB2821" s="131"/>
      <c r="BC2821" s="223"/>
      <c r="BD2821" s="223"/>
      <c r="BE2821" s="223"/>
      <c r="BF2821" s="151"/>
      <c r="BG2821" s="151"/>
      <c r="BH2821" s="151"/>
      <c r="BI2821" s="151"/>
      <c r="BJ2821" s="151"/>
      <c r="BK2821" s="151"/>
      <c r="BL2821" s="151"/>
      <c r="BM2821" s="151"/>
      <c r="BN2821" s="208"/>
      <c r="BO2821" s="92"/>
      <c r="BP2821" s="92"/>
      <c r="BQ2821" s="92"/>
      <c r="BR2821" s="92"/>
      <c r="BS2821" s="92"/>
      <c r="BT2821" s="92"/>
      <c r="BU2821" s="208"/>
      <c r="BV2821" s="315"/>
    </row>
    <row r="2822" spans="6:74"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315"/>
      <c r="AU2822" s="208"/>
      <c r="AV2822" s="92"/>
      <c r="AW2822" s="92"/>
      <c r="AX2822" s="315"/>
      <c r="AY2822" s="215"/>
      <c r="AZ2822" s="131"/>
      <c r="BA2822" s="131"/>
      <c r="BB2822" s="131"/>
      <c r="BC2822" s="223"/>
      <c r="BD2822" s="223"/>
      <c r="BE2822" s="223"/>
      <c r="BF2822" s="151"/>
      <c r="BG2822" s="151"/>
      <c r="BH2822" s="151"/>
      <c r="BI2822" s="151"/>
      <c r="BJ2822" s="151"/>
      <c r="BK2822" s="151"/>
      <c r="BL2822" s="151"/>
      <c r="BM2822" s="151"/>
      <c r="BN2822" s="208"/>
      <c r="BO2822" s="92"/>
      <c r="BP2822" s="92"/>
      <c r="BQ2822" s="92"/>
      <c r="BR2822" s="92"/>
      <c r="BS2822" s="92"/>
      <c r="BT2822" s="92"/>
      <c r="BU2822" s="208"/>
      <c r="BV2822" s="315"/>
    </row>
    <row r="2823" spans="6:74"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315"/>
      <c r="AU2823" s="208"/>
      <c r="AV2823" s="92"/>
      <c r="AW2823" s="92"/>
      <c r="AX2823" s="315"/>
      <c r="AY2823" s="215"/>
      <c r="AZ2823" s="131"/>
      <c r="BA2823" s="131"/>
      <c r="BB2823" s="131"/>
      <c r="BC2823" s="223"/>
      <c r="BD2823" s="223"/>
      <c r="BE2823" s="223"/>
      <c r="BF2823" s="151"/>
      <c r="BG2823" s="151"/>
      <c r="BH2823" s="151"/>
      <c r="BI2823" s="151"/>
      <c r="BJ2823" s="151"/>
      <c r="BK2823" s="151"/>
      <c r="BL2823" s="151"/>
      <c r="BM2823" s="151"/>
      <c r="BN2823" s="208"/>
      <c r="BO2823" s="92"/>
      <c r="BP2823" s="92"/>
      <c r="BQ2823" s="92"/>
      <c r="BR2823" s="92"/>
      <c r="BS2823" s="92"/>
      <c r="BT2823" s="92"/>
      <c r="BU2823" s="208"/>
      <c r="BV2823" s="315"/>
    </row>
    <row r="2824" spans="6:74"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315"/>
      <c r="AU2824" s="208"/>
      <c r="AV2824" s="92"/>
      <c r="AW2824" s="92"/>
      <c r="AX2824" s="315"/>
      <c r="AY2824" s="215"/>
      <c r="AZ2824" s="131"/>
      <c r="BA2824" s="131"/>
      <c r="BB2824" s="131"/>
      <c r="BC2824" s="223"/>
      <c r="BD2824" s="223"/>
      <c r="BE2824" s="223"/>
      <c r="BF2824" s="151"/>
      <c r="BG2824" s="151"/>
      <c r="BH2824" s="151"/>
      <c r="BI2824" s="151"/>
      <c r="BJ2824" s="151"/>
      <c r="BK2824" s="151"/>
      <c r="BL2824" s="151"/>
      <c r="BM2824" s="151"/>
      <c r="BN2824" s="208"/>
      <c r="BO2824" s="92"/>
      <c r="BP2824" s="92"/>
      <c r="BQ2824" s="92"/>
      <c r="BR2824" s="92"/>
      <c r="BS2824" s="92"/>
      <c r="BT2824" s="92"/>
      <c r="BU2824" s="208"/>
      <c r="BV2824" s="315"/>
    </row>
    <row r="2825" spans="6:74"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315"/>
      <c r="AU2825" s="208"/>
      <c r="AV2825" s="92"/>
      <c r="AW2825" s="92"/>
      <c r="AX2825" s="315"/>
      <c r="AY2825" s="215"/>
      <c r="AZ2825" s="131"/>
      <c r="BA2825" s="131"/>
      <c r="BB2825" s="131"/>
      <c r="BC2825" s="223"/>
      <c r="BD2825" s="223"/>
      <c r="BE2825" s="223"/>
      <c r="BF2825" s="151"/>
      <c r="BG2825" s="151"/>
      <c r="BH2825" s="151"/>
      <c r="BI2825" s="151"/>
      <c r="BJ2825" s="151"/>
      <c r="BK2825" s="151"/>
      <c r="BL2825" s="151"/>
      <c r="BM2825" s="151"/>
      <c r="BN2825" s="208"/>
      <c r="BO2825" s="92"/>
      <c r="BP2825" s="92"/>
      <c r="BQ2825" s="92"/>
      <c r="BR2825" s="92"/>
      <c r="BS2825" s="92"/>
      <c r="BT2825" s="92"/>
      <c r="BU2825" s="208"/>
      <c r="BV2825" s="315"/>
    </row>
    <row r="2826" spans="6:74"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315"/>
      <c r="AU2826" s="208"/>
      <c r="AV2826" s="92"/>
      <c r="AW2826" s="92"/>
      <c r="AX2826" s="315"/>
      <c r="AY2826" s="215"/>
      <c r="AZ2826" s="131"/>
      <c r="BA2826" s="131"/>
      <c r="BB2826" s="131"/>
      <c r="BC2826" s="223"/>
      <c r="BD2826" s="223"/>
      <c r="BE2826" s="223"/>
      <c r="BF2826" s="151"/>
      <c r="BG2826" s="151"/>
      <c r="BH2826" s="151"/>
      <c r="BI2826" s="151"/>
      <c r="BJ2826" s="151"/>
      <c r="BK2826" s="151"/>
      <c r="BL2826" s="151"/>
      <c r="BM2826" s="151"/>
      <c r="BN2826" s="208"/>
      <c r="BO2826" s="92"/>
      <c r="BP2826" s="92"/>
      <c r="BQ2826" s="92"/>
      <c r="BR2826" s="92"/>
      <c r="BS2826" s="92"/>
      <c r="BT2826" s="92"/>
      <c r="BU2826" s="208"/>
      <c r="BV2826" s="315"/>
    </row>
    <row r="2827" spans="6:74"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315"/>
      <c r="AU2827" s="208"/>
      <c r="AV2827" s="92"/>
      <c r="AW2827" s="92"/>
      <c r="AX2827" s="315"/>
      <c r="AY2827" s="215"/>
      <c r="AZ2827" s="131"/>
      <c r="BA2827" s="131"/>
      <c r="BB2827" s="131"/>
      <c r="BC2827" s="223"/>
      <c r="BD2827" s="223"/>
      <c r="BE2827" s="223"/>
      <c r="BF2827" s="151"/>
      <c r="BG2827" s="151"/>
      <c r="BH2827" s="151"/>
      <c r="BI2827" s="151"/>
      <c r="BJ2827" s="151"/>
      <c r="BK2827" s="151"/>
      <c r="BL2827" s="151"/>
      <c r="BM2827" s="151"/>
      <c r="BN2827" s="208"/>
      <c r="BO2827" s="92"/>
      <c r="BP2827" s="92"/>
      <c r="BQ2827" s="92"/>
      <c r="BR2827" s="92"/>
      <c r="BS2827" s="92"/>
      <c r="BT2827" s="92"/>
      <c r="BU2827" s="208"/>
      <c r="BV2827" s="315"/>
    </row>
    <row r="2828" spans="6:74"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315"/>
      <c r="AU2828" s="208"/>
      <c r="AV2828" s="92"/>
      <c r="AW2828" s="92"/>
      <c r="AX2828" s="315"/>
      <c r="AY2828" s="215"/>
      <c r="AZ2828" s="131"/>
      <c r="BA2828" s="131"/>
      <c r="BB2828" s="131"/>
      <c r="BC2828" s="223"/>
      <c r="BD2828" s="223"/>
      <c r="BE2828" s="223"/>
      <c r="BF2828" s="151"/>
      <c r="BG2828" s="151"/>
      <c r="BH2828" s="151"/>
      <c r="BI2828" s="151"/>
      <c r="BJ2828" s="151"/>
      <c r="BK2828" s="151"/>
      <c r="BL2828" s="151"/>
      <c r="BM2828" s="151"/>
      <c r="BN2828" s="208"/>
      <c r="BO2828" s="92"/>
      <c r="BP2828" s="92"/>
      <c r="BQ2828" s="92"/>
      <c r="BR2828" s="92"/>
      <c r="BS2828" s="92"/>
      <c r="BT2828" s="92"/>
      <c r="BU2828" s="208"/>
      <c r="BV2828" s="315"/>
    </row>
    <row r="2829" spans="6:74"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315"/>
      <c r="AU2829" s="208"/>
      <c r="AV2829" s="92"/>
      <c r="AW2829" s="92"/>
      <c r="AX2829" s="315"/>
      <c r="AY2829" s="215"/>
      <c r="AZ2829" s="131"/>
      <c r="BA2829" s="131"/>
      <c r="BB2829" s="131"/>
      <c r="BC2829" s="223"/>
      <c r="BD2829" s="223"/>
      <c r="BE2829" s="223"/>
      <c r="BF2829" s="151"/>
      <c r="BG2829" s="151"/>
      <c r="BH2829" s="151"/>
      <c r="BI2829" s="151"/>
      <c r="BJ2829" s="151"/>
      <c r="BK2829" s="151"/>
      <c r="BL2829" s="151"/>
      <c r="BM2829" s="151"/>
      <c r="BN2829" s="208"/>
      <c r="BO2829" s="92"/>
      <c r="BP2829" s="92"/>
      <c r="BQ2829" s="92"/>
      <c r="BR2829" s="92"/>
      <c r="BS2829" s="92"/>
      <c r="BT2829" s="92"/>
      <c r="BU2829" s="208"/>
      <c r="BV2829" s="315"/>
    </row>
    <row r="2830" spans="6:74"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315"/>
      <c r="AU2830" s="208"/>
      <c r="AV2830" s="92"/>
      <c r="AW2830" s="92"/>
      <c r="AX2830" s="315"/>
      <c r="AY2830" s="215"/>
      <c r="AZ2830" s="131"/>
      <c r="BA2830" s="131"/>
      <c r="BB2830" s="131"/>
      <c r="BC2830" s="223"/>
      <c r="BD2830" s="223"/>
      <c r="BE2830" s="223"/>
      <c r="BF2830" s="151"/>
      <c r="BG2830" s="151"/>
      <c r="BH2830" s="151"/>
      <c r="BI2830" s="151"/>
      <c r="BJ2830" s="151"/>
      <c r="BK2830" s="151"/>
      <c r="BL2830" s="151"/>
      <c r="BM2830" s="151"/>
      <c r="BN2830" s="208"/>
      <c r="BO2830" s="92"/>
      <c r="BP2830" s="92"/>
      <c r="BQ2830" s="92"/>
      <c r="BR2830" s="92"/>
      <c r="BS2830" s="92"/>
      <c r="BT2830" s="92"/>
      <c r="BU2830" s="208"/>
      <c r="BV2830" s="315"/>
    </row>
    <row r="2831" spans="6:74"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315"/>
      <c r="AU2831" s="208"/>
      <c r="AV2831" s="92"/>
      <c r="AW2831" s="92"/>
      <c r="AX2831" s="315"/>
      <c r="AY2831" s="215"/>
      <c r="AZ2831" s="131"/>
      <c r="BA2831" s="131"/>
      <c r="BB2831" s="131"/>
      <c r="BC2831" s="223"/>
      <c r="BD2831" s="223"/>
      <c r="BE2831" s="223"/>
      <c r="BF2831" s="151"/>
      <c r="BG2831" s="151"/>
      <c r="BH2831" s="151"/>
      <c r="BI2831" s="151"/>
      <c r="BJ2831" s="151"/>
      <c r="BK2831" s="151"/>
      <c r="BL2831" s="151"/>
      <c r="BM2831" s="151"/>
      <c r="BN2831" s="208"/>
      <c r="BO2831" s="92"/>
      <c r="BP2831" s="92"/>
      <c r="BQ2831" s="92"/>
      <c r="BR2831" s="92"/>
      <c r="BS2831" s="92"/>
      <c r="BT2831" s="92"/>
      <c r="BU2831" s="208"/>
      <c r="BV2831" s="315"/>
    </row>
    <row r="2832" spans="6:74"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315"/>
      <c r="AU2832" s="208"/>
      <c r="AV2832" s="92"/>
      <c r="AW2832" s="92"/>
      <c r="AX2832" s="315"/>
      <c r="AY2832" s="215"/>
      <c r="AZ2832" s="131"/>
      <c r="BA2832" s="131"/>
      <c r="BB2832" s="131"/>
      <c r="BC2832" s="223"/>
      <c r="BD2832" s="223"/>
      <c r="BE2832" s="223"/>
      <c r="BF2832" s="151"/>
      <c r="BG2832" s="151"/>
      <c r="BH2832" s="151"/>
      <c r="BI2832" s="151"/>
      <c r="BJ2832" s="151"/>
      <c r="BK2832" s="151"/>
      <c r="BL2832" s="151"/>
      <c r="BM2832" s="151"/>
      <c r="BN2832" s="208"/>
      <c r="BO2832" s="92"/>
      <c r="BP2832" s="92"/>
      <c r="BQ2832" s="92"/>
      <c r="BR2832" s="92"/>
      <c r="BS2832" s="92"/>
      <c r="BT2832" s="92"/>
      <c r="BU2832" s="208"/>
      <c r="BV2832" s="315"/>
    </row>
    <row r="2833" spans="6:74"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315"/>
      <c r="AU2833" s="208"/>
      <c r="AV2833" s="92"/>
      <c r="AW2833" s="92"/>
      <c r="AX2833" s="315"/>
      <c r="AY2833" s="215"/>
      <c r="AZ2833" s="131"/>
      <c r="BA2833" s="131"/>
      <c r="BB2833" s="131"/>
      <c r="BC2833" s="223"/>
      <c r="BD2833" s="223"/>
      <c r="BE2833" s="223"/>
      <c r="BF2833" s="151"/>
      <c r="BG2833" s="151"/>
      <c r="BH2833" s="151"/>
      <c r="BI2833" s="151"/>
      <c r="BJ2833" s="151"/>
      <c r="BK2833" s="151"/>
      <c r="BL2833" s="151"/>
      <c r="BM2833" s="151"/>
      <c r="BN2833" s="208"/>
      <c r="BO2833" s="92"/>
      <c r="BP2833" s="92"/>
      <c r="BQ2833" s="92"/>
      <c r="BR2833" s="92"/>
      <c r="BS2833" s="92"/>
      <c r="BT2833" s="92"/>
      <c r="BU2833" s="208"/>
      <c r="BV2833" s="315"/>
    </row>
    <row r="2834" spans="6:74"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315"/>
      <c r="AU2834" s="208"/>
      <c r="AV2834" s="92"/>
      <c r="AW2834" s="92"/>
      <c r="AX2834" s="315"/>
      <c r="AY2834" s="215"/>
      <c r="AZ2834" s="131"/>
      <c r="BA2834" s="131"/>
      <c r="BB2834" s="131"/>
      <c r="BC2834" s="223"/>
      <c r="BD2834" s="223"/>
      <c r="BE2834" s="223"/>
      <c r="BF2834" s="151"/>
      <c r="BG2834" s="151"/>
      <c r="BH2834" s="151"/>
      <c r="BI2834" s="151"/>
      <c r="BJ2834" s="151"/>
      <c r="BK2834" s="151"/>
      <c r="BL2834" s="151"/>
      <c r="BM2834" s="151"/>
      <c r="BN2834" s="208"/>
      <c r="BO2834" s="92"/>
      <c r="BP2834" s="92"/>
      <c r="BQ2834" s="92"/>
      <c r="BR2834" s="92"/>
      <c r="BS2834" s="92"/>
      <c r="BT2834" s="92"/>
      <c r="BU2834" s="208"/>
      <c r="BV2834" s="315"/>
    </row>
    <row r="2835" spans="6:74"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315"/>
      <c r="AU2835" s="208"/>
      <c r="AV2835" s="92"/>
      <c r="AW2835" s="92"/>
      <c r="AX2835" s="315"/>
      <c r="AY2835" s="215"/>
      <c r="AZ2835" s="131"/>
      <c r="BA2835" s="131"/>
      <c r="BB2835" s="131"/>
      <c r="BC2835" s="223"/>
      <c r="BD2835" s="223"/>
      <c r="BE2835" s="223"/>
      <c r="BF2835" s="151"/>
      <c r="BG2835" s="151"/>
      <c r="BH2835" s="151"/>
      <c r="BI2835" s="151"/>
      <c r="BJ2835" s="151"/>
      <c r="BK2835" s="151"/>
      <c r="BL2835" s="151"/>
      <c r="BM2835" s="151"/>
      <c r="BN2835" s="208"/>
      <c r="BO2835" s="92"/>
      <c r="BP2835" s="92"/>
      <c r="BQ2835" s="92"/>
      <c r="BR2835" s="92"/>
      <c r="BS2835" s="92"/>
      <c r="BT2835" s="92"/>
      <c r="BU2835" s="208"/>
      <c r="BV2835" s="315"/>
    </row>
    <row r="2836" spans="6:74"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315"/>
      <c r="AU2836" s="208"/>
      <c r="AV2836" s="92"/>
      <c r="AW2836" s="92"/>
      <c r="AX2836" s="315"/>
      <c r="AY2836" s="215"/>
      <c r="AZ2836" s="131"/>
      <c r="BA2836" s="131"/>
      <c r="BB2836" s="131"/>
      <c r="BC2836" s="223"/>
      <c r="BD2836" s="223"/>
      <c r="BE2836" s="223"/>
      <c r="BF2836" s="151"/>
      <c r="BG2836" s="151"/>
      <c r="BH2836" s="151"/>
      <c r="BI2836" s="151"/>
      <c r="BJ2836" s="151"/>
      <c r="BK2836" s="151"/>
      <c r="BL2836" s="151"/>
      <c r="BM2836" s="151"/>
      <c r="BN2836" s="208"/>
      <c r="BO2836" s="92"/>
      <c r="BP2836" s="92"/>
      <c r="BQ2836" s="92"/>
      <c r="BR2836" s="92"/>
      <c r="BS2836" s="92"/>
      <c r="BT2836" s="92"/>
      <c r="BU2836" s="208"/>
      <c r="BV2836" s="315"/>
    </row>
    <row r="2837" spans="6:74"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315"/>
      <c r="AU2837" s="208"/>
      <c r="AV2837" s="92"/>
      <c r="AW2837" s="92"/>
      <c r="AX2837" s="315"/>
      <c r="AY2837" s="215"/>
      <c r="AZ2837" s="131"/>
      <c r="BA2837" s="131"/>
      <c r="BB2837" s="131"/>
      <c r="BC2837" s="223"/>
      <c r="BD2837" s="223"/>
      <c r="BE2837" s="223"/>
      <c r="BF2837" s="151"/>
      <c r="BG2837" s="151"/>
      <c r="BH2837" s="151"/>
      <c r="BI2837" s="151"/>
      <c r="BJ2837" s="151"/>
      <c r="BK2837" s="151"/>
      <c r="BL2837" s="151"/>
      <c r="BM2837" s="151"/>
      <c r="BN2837" s="208"/>
      <c r="BO2837" s="92"/>
      <c r="BP2837" s="92"/>
      <c r="BQ2837" s="92"/>
      <c r="BR2837" s="92"/>
      <c r="BS2837" s="92"/>
      <c r="BT2837" s="92"/>
      <c r="BU2837" s="208"/>
      <c r="BV2837" s="315"/>
    </row>
    <row r="2838" spans="6:74"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315"/>
      <c r="AU2838" s="208"/>
      <c r="AV2838" s="92"/>
      <c r="AW2838" s="92"/>
      <c r="AX2838" s="315"/>
      <c r="AY2838" s="215"/>
      <c r="AZ2838" s="131"/>
      <c r="BA2838" s="131"/>
      <c r="BB2838" s="131"/>
      <c r="BC2838" s="223"/>
      <c r="BD2838" s="223"/>
      <c r="BE2838" s="223"/>
      <c r="BF2838" s="151"/>
      <c r="BG2838" s="151"/>
      <c r="BH2838" s="151"/>
      <c r="BI2838" s="151"/>
      <c r="BJ2838" s="151"/>
      <c r="BK2838" s="151"/>
      <c r="BL2838" s="151"/>
      <c r="BM2838" s="151"/>
      <c r="BN2838" s="208"/>
      <c r="BO2838" s="92"/>
      <c r="BP2838" s="92"/>
      <c r="BQ2838" s="92"/>
      <c r="BR2838" s="92"/>
      <c r="BS2838" s="92"/>
      <c r="BT2838" s="92"/>
      <c r="BU2838" s="208"/>
      <c r="BV2838" s="315"/>
    </row>
    <row r="2839" spans="6:74"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315"/>
      <c r="AU2839" s="208"/>
      <c r="AV2839" s="92"/>
      <c r="AW2839" s="92"/>
      <c r="AX2839" s="315"/>
      <c r="AY2839" s="215"/>
      <c r="AZ2839" s="131"/>
      <c r="BA2839" s="131"/>
      <c r="BB2839" s="131"/>
      <c r="BC2839" s="223"/>
      <c r="BD2839" s="223"/>
      <c r="BE2839" s="223"/>
      <c r="BF2839" s="151"/>
      <c r="BG2839" s="151"/>
      <c r="BH2839" s="151"/>
      <c r="BI2839" s="151"/>
      <c r="BJ2839" s="151"/>
      <c r="BK2839" s="151"/>
      <c r="BL2839" s="151"/>
      <c r="BM2839" s="151"/>
      <c r="BN2839" s="208"/>
      <c r="BO2839" s="92"/>
      <c r="BP2839" s="92"/>
      <c r="BQ2839" s="92"/>
      <c r="BR2839" s="92"/>
      <c r="BS2839" s="92"/>
      <c r="BT2839" s="92"/>
      <c r="BU2839" s="208"/>
      <c r="BV2839" s="315"/>
    </row>
    <row r="2840" spans="6:74"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315"/>
      <c r="AU2840" s="208"/>
      <c r="AV2840" s="92"/>
      <c r="AW2840" s="92"/>
      <c r="AX2840" s="315"/>
      <c r="AY2840" s="215"/>
      <c r="AZ2840" s="131"/>
      <c r="BA2840" s="131"/>
      <c r="BB2840" s="131"/>
      <c r="BC2840" s="223"/>
      <c r="BD2840" s="223"/>
      <c r="BE2840" s="223"/>
      <c r="BF2840" s="151"/>
      <c r="BG2840" s="151"/>
      <c r="BH2840" s="151"/>
      <c r="BI2840" s="151"/>
      <c r="BJ2840" s="151"/>
      <c r="BK2840" s="151"/>
      <c r="BL2840" s="151"/>
      <c r="BM2840" s="151"/>
      <c r="BN2840" s="208"/>
      <c r="BO2840" s="92"/>
      <c r="BP2840" s="92"/>
      <c r="BQ2840" s="92"/>
      <c r="BR2840" s="92"/>
      <c r="BS2840" s="92"/>
      <c r="BT2840" s="92"/>
      <c r="BU2840" s="208"/>
      <c r="BV2840" s="315"/>
    </row>
    <row r="2841" spans="6:74"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315"/>
      <c r="AU2841" s="208"/>
      <c r="AV2841" s="92"/>
      <c r="AW2841" s="92"/>
      <c r="AX2841" s="315"/>
      <c r="AY2841" s="215"/>
      <c r="AZ2841" s="131"/>
      <c r="BA2841" s="131"/>
      <c r="BB2841" s="131"/>
      <c r="BC2841" s="223"/>
      <c r="BD2841" s="223"/>
      <c r="BE2841" s="223"/>
      <c r="BF2841" s="151"/>
      <c r="BG2841" s="151"/>
      <c r="BH2841" s="151"/>
      <c r="BI2841" s="151"/>
      <c r="BJ2841" s="151"/>
      <c r="BK2841" s="151"/>
      <c r="BL2841" s="151"/>
      <c r="BM2841" s="151"/>
      <c r="BN2841" s="208"/>
      <c r="BO2841" s="92"/>
      <c r="BP2841" s="92"/>
      <c r="BQ2841" s="92"/>
      <c r="BR2841" s="92"/>
      <c r="BS2841" s="92"/>
      <c r="BT2841" s="92"/>
      <c r="BU2841" s="208"/>
      <c r="BV2841" s="315"/>
    </row>
    <row r="2842" spans="6:74"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315"/>
      <c r="AU2842" s="208"/>
      <c r="AV2842" s="92"/>
      <c r="AW2842" s="92"/>
      <c r="AX2842" s="315"/>
      <c r="AY2842" s="215"/>
      <c r="AZ2842" s="131"/>
      <c r="BA2842" s="131"/>
      <c r="BB2842" s="131"/>
      <c r="BC2842" s="223"/>
      <c r="BD2842" s="223"/>
      <c r="BE2842" s="223"/>
      <c r="BF2842" s="151"/>
      <c r="BG2842" s="151"/>
      <c r="BH2842" s="151"/>
      <c r="BI2842" s="151"/>
      <c r="BJ2842" s="151"/>
      <c r="BK2842" s="151"/>
      <c r="BL2842" s="151"/>
      <c r="BM2842" s="151"/>
      <c r="BN2842" s="208"/>
      <c r="BO2842" s="92"/>
      <c r="BP2842" s="92"/>
      <c r="BQ2842" s="92"/>
      <c r="BR2842" s="92"/>
      <c r="BS2842" s="92"/>
      <c r="BT2842" s="92"/>
      <c r="BU2842" s="208"/>
      <c r="BV2842" s="315"/>
    </row>
    <row r="2843" spans="6:74"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315"/>
      <c r="AU2843" s="208"/>
      <c r="AV2843" s="92"/>
      <c r="AW2843" s="92"/>
      <c r="AX2843" s="315"/>
      <c r="AY2843" s="215"/>
      <c r="AZ2843" s="131"/>
      <c r="BA2843" s="131"/>
      <c r="BB2843" s="131"/>
      <c r="BC2843" s="223"/>
      <c r="BD2843" s="223"/>
      <c r="BE2843" s="223"/>
      <c r="BF2843" s="151"/>
      <c r="BG2843" s="151"/>
      <c r="BH2843" s="151"/>
      <c r="BI2843" s="151"/>
      <c r="BJ2843" s="151"/>
      <c r="BK2843" s="151"/>
      <c r="BL2843" s="151"/>
      <c r="BM2843" s="151"/>
      <c r="BN2843" s="208"/>
      <c r="BO2843" s="92"/>
      <c r="BP2843" s="92"/>
      <c r="BQ2843" s="92"/>
      <c r="BR2843" s="92"/>
      <c r="BS2843" s="92"/>
      <c r="BT2843" s="92"/>
      <c r="BU2843" s="208"/>
      <c r="BV2843" s="315"/>
    </row>
    <row r="2844" spans="6:74"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315"/>
      <c r="AU2844" s="208"/>
      <c r="AV2844" s="92"/>
      <c r="AW2844" s="92"/>
      <c r="AX2844" s="315"/>
      <c r="AY2844" s="215"/>
      <c r="AZ2844" s="131"/>
      <c r="BA2844" s="131"/>
      <c r="BB2844" s="131"/>
      <c r="BC2844" s="223"/>
      <c r="BD2844" s="223"/>
      <c r="BE2844" s="223"/>
      <c r="BF2844" s="151"/>
      <c r="BG2844" s="151"/>
      <c r="BH2844" s="151"/>
      <c r="BI2844" s="151"/>
      <c r="BJ2844" s="151"/>
      <c r="BK2844" s="151"/>
      <c r="BL2844" s="151"/>
      <c r="BM2844" s="151"/>
      <c r="BN2844" s="208"/>
      <c r="BO2844" s="92"/>
      <c r="BP2844" s="92"/>
      <c r="BQ2844" s="92"/>
      <c r="BR2844" s="92"/>
      <c r="BS2844" s="92"/>
      <c r="BT2844" s="92"/>
      <c r="BU2844" s="208"/>
      <c r="BV2844" s="315"/>
    </row>
    <row r="2845" spans="6:74"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315"/>
      <c r="AU2845" s="208"/>
      <c r="AV2845" s="92"/>
      <c r="AW2845" s="92"/>
      <c r="AX2845" s="315"/>
      <c r="AY2845" s="215"/>
      <c r="AZ2845" s="131"/>
      <c r="BA2845" s="131"/>
      <c r="BB2845" s="131"/>
      <c r="BC2845" s="223"/>
      <c r="BD2845" s="223"/>
      <c r="BE2845" s="223"/>
      <c r="BF2845" s="151"/>
      <c r="BG2845" s="151"/>
      <c r="BH2845" s="151"/>
      <c r="BI2845" s="151"/>
      <c r="BJ2845" s="151"/>
      <c r="BK2845" s="151"/>
      <c r="BL2845" s="151"/>
      <c r="BM2845" s="151"/>
      <c r="BN2845" s="208"/>
      <c r="BO2845" s="92"/>
      <c r="BP2845" s="92"/>
      <c r="BQ2845" s="92"/>
      <c r="BR2845" s="92"/>
      <c r="BS2845" s="92"/>
      <c r="BT2845" s="92"/>
      <c r="BU2845" s="208"/>
      <c r="BV2845" s="315"/>
    </row>
    <row r="2846" spans="6:74"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315"/>
      <c r="AU2846" s="208"/>
      <c r="AV2846" s="92"/>
      <c r="AW2846" s="92"/>
      <c r="AX2846" s="315"/>
      <c r="AY2846" s="215"/>
      <c r="AZ2846" s="131"/>
      <c r="BA2846" s="131"/>
      <c r="BB2846" s="131"/>
      <c r="BC2846" s="223"/>
      <c r="BD2846" s="223"/>
      <c r="BE2846" s="223"/>
      <c r="BF2846" s="151"/>
      <c r="BG2846" s="151"/>
      <c r="BH2846" s="151"/>
      <c r="BI2846" s="151"/>
      <c r="BJ2846" s="151"/>
      <c r="BK2846" s="151"/>
      <c r="BL2846" s="151"/>
      <c r="BM2846" s="151"/>
      <c r="BN2846" s="208"/>
      <c r="BO2846" s="92"/>
      <c r="BP2846" s="92"/>
      <c r="BQ2846" s="92"/>
      <c r="BR2846" s="92"/>
      <c r="BS2846" s="92"/>
      <c r="BT2846" s="92"/>
      <c r="BU2846" s="208"/>
      <c r="BV2846" s="315"/>
    </row>
    <row r="2847" spans="6:74"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315"/>
      <c r="AU2847" s="208"/>
      <c r="AV2847" s="92"/>
      <c r="AW2847" s="92"/>
      <c r="AX2847" s="315"/>
      <c r="AY2847" s="215"/>
      <c r="AZ2847" s="131"/>
      <c r="BA2847" s="131"/>
      <c r="BB2847" s="131"/>
      <c r="BC2847" s="223"/>
      <c r="BD2847" s="223"/>
      <c r="BE2847" s="223"/>
      <c r="BF2847" s="151"/>
      <c r="BG2847" s="151"/>
      <c r="BH2847" s="151"/>
      <c r="BI2847" s="151"/>
      <c r="BJ2847" s="151"/>
      <c r="BK2847" s="151"/>
      <c r="BL2847" s="151"/>
      <c r="BM2847" s="151"/>
      <c r="BN2847" s="208"/>
      <c r="BO2847" s="92"/>
      <c r="BP2847" s="92"/>
      <c r="BQ2847" s="92"/>
      <c r="BR2847" s="92"/>
      <c r="BS2847" s="92"/>
      <c r="BT2847" s="92"/>
      <c r="BU2847" s="208"/>
      <c r="BV2847" s="315"/>
    </row>
    <row r="2848" spans="6:74"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315"/>
      <c r="AU2848" s="208"/>
      <c r="AV2848" s="92"/>
      <c r="AW2848" s="92"/>
      <c r="AX2848" s="315"/>
      <c r="AY2848" s="215"/>
      <c r="AZ2848" s="131"/>
      <c r="BA2848" s="131"/>
      <c r="BB2848" s="131"/>
      <c r="BC2848" s="223"/>
      <c r="BD2848" s="223"/>
      <c r="BE2848" s="223"/>
      <c r="BF2848" s="151"/>
      <c r="BG2848" s="151"/>
      <c r="BH2848" s="151"/>
      <c r="BI2848" s="151"/>
      <c r="BJ2848" s="151"/>
      <c r="BK2848" s="151"/>
      <c r="BL2848" s="151"/>
      <c r="BM2848" s="151"/>
      <c r="BN2848" s="208"/>
      <c r="BO2848" s="92"/>
      <c r="BP2848" s="92"/>
      <c r="BQ2848" s="92"/>
      <c r="BR2848" s="92"/>
      <c r="BS2848" s="92"/>
      <c r="BT2848" s="92"/>
      <c r="BU2848" s="208"/>
      <c r="BV2848" s="315"/>
    </row>
    <row r="2849" spans="6:74"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315"/>
      <c r="AU2849" s="208"/>
      <c r="AV2849" s="92"/>
      <c r="AW2849" s="92"/>
      <c r="AX2849" s="315"/>
      <c r="AY2849" s="215"/>
      <c r="AZ2849" s="131"/>
      <c r="BA2849" s="131"/>
      <c r="BB2849" s="131"/>
      <c r="BC2849" s="223"/>
      <c r="BD2849" s="223"/>
      <c r="BE2849" s="223"/>
      <c r="BF2849" s="151"/>
      <c r="BG2849" s="151"/>
      <c r="BH2849" s="151"/>
      <c r="BI2849" s="151"/>
      <c r="BJ2849" s="151"/>
      <c r="BK2849" s="151"/>
      <c r="BL2849" s="151"/>
      <c r="BM2849" s="151"/>
      <c r="BN2849" s="208"/>
      <c r="BO2849" s="92"/>
      <c r="BP2849" s="92"/>
      <c r="BQ2849" s="92"/>
      <c r="BR2849" s="92"/>
      <c r="BS2849" s="92"/>
      <c r="BT2849" s="92"/>
      <c r="BU2849" s="208"/>
      <c r="BV2849" s="315"/>
    </row>
    <row r="2850" spans="6:74"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315"/>
      <c r="AU2850" s="208"/>
      <c r="AV2850" s="92"/>
      <c r="AW2850" s="92"/>
      <c r="AX2850" s="315"/>
      <c r="AY2850" s="215"/>
      <c r="AZ2850" s="131"/>
      <c r="BA2850" s="131"/>
      <c r="BB2850" s="131"/>
      <c r="BC2850" s="223"/>
      <c r="BD2850" s="223"/>
      <c r="BE2850" s="223"/>
      <c r="BF2850" s="151"/>
      <c r="BG2850" s="151"/>
      <c r="BH2850" s="151"/>
      <c r="BI2850" s="151"/>
      <c r="BJ2850" s="151"/>
      <c r="BK2850" s="151"/>
      <c r="BL2850" s="151"/>
      <c r="BM2850" s="151"/>
      <c r="BN2850" s="208"/>
      <c r="BO2850" s="92"/>
      <c r="BP2850" s="92"/>
      <c r="BQ2850" s="92"/>
      <c r="BR2850" s="92"/>
      <c r="BS2850" s="92"/>
      <c r="BT2850" s="92"/>
      <c r="BU2850" s="208"/>
      <c r="BV2850" s="315"/>
    </row>
    <row r="2851" spans="6:74"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315"/>
      <c r="AU2851" s="208"/>
      <c r="AV2851" s="92"/>
      <c r="AW2851" s="92"/>
      <c r="AX2851" s="315"/>
      <c r="AY2851" s="215"/>
      <c r="AZ2851" s="131"/>
      <c r="BA2851" s="131"/>
      <c r="BB2851" s="131"/>
      <c r="BC2851" s="223"/>
      <c r="BD2851" s="223"/>
      <c r="BE2851" s="223"/>
      <c r="BF2851" s="151"/>
      <c r="BG2851" s="151"/>
      <c r="BH2851" s="151"/>
      <c r="BI2851" s="151"/>
      <c r="BJ2851" s="151"/>
      <c r="BK2851" s="151"/>
      <c r="BL2851" s="151"/>
      <c r="BM2851" s="151"/>
      <c r="BN2851" s="208"/>
      <c r="BO2851" s="92"/>
      <c r="BP2851" s="92"/>
      <c r="BQ2851" s="92"/>
      <c r="BR2851" s="92"/>
      <c r="BS2851" s="92"/>
      <c r="BT2851" s="92"/>
      <c r="BU2851" s="208"/>
      <c r="BV2851" s="315"/>
    </row>
    <row r="2852" spans="6:74"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315"/>
      <c r="AU2852" s="208"/>
      <c r="AV2852" s="92"/>
      <c r="AW2852" s="92"/>
      <c r="AX2852" s="315"/>
      <c r="AY2852" s="215"/>
      <c r="AZ2852" s="131"/>
      <c r="BA2852" s="131"/>
      <c r="BB2852" s="131"/>
      <c r="BC2852" s="223"/>
      <c r="BD2852" s="223"/>
      <c r="BE2852" s="223"/>
      <c r="BF2852" s="151"/>
      <c r="BG2852" s="151"/>
      <c r="BH2852" s="151"/>
      <c r="BI2852" s="151"/>
      <c r="BJ2852" s="151"/>
      <c r="BK2852" s="151"/>
      <c r="BL2852" s="151"/>
      <c r="BM2852" s="151"/>
      <c r="BN2852" s="208"/>
      <c r="BO2852" s="92"/>
      <c r="BP2852" s="92"/>
      <c r="BQ2852" s="92"/>
      <c r="BR2852" s="92"/>
      <c r="BS2852" s="92"/>
      <c r="BT2852" s="92"/>
      <c r="BU2852" s="208"/>
      <c r="BV2852" s="315"/>
    </row>
    <row r="2853" spans="6:74"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315"/>
      <c r="AU2853" s="208"/>
      <c r="AV2853" s="92"/>
      <c r="AW2853" s="92"/>
      <c r="AX2853" s="315"/>
      <c r="AY2853" s="215"/>
      <c r="AZ2853" s="131"/>
      <c r="BA2853" s="131"/>
      <c r="BB2853" s="131"/>
      <c r="BC2853" s="223"/>
      <c r="BD2853" s="223"/>
      <c r="BE2853" s="223"/>
      <c r="BF2853" s="151"/>
      <c r="BG2853" s="151"/>
      <c r="BH2853" s="151"/>
      <c r="BI2853" s="151"/>
      <c r="BJ2853" s="151"/>
      <c r="BK2853" s="151"/>
      <c r="BL2853" s="151"/>
      <c r="BM2853" s="151"/>
      <c r="BN2853" s="208"/>
      <c r="BO2853" s="92"/>
      <c r="BP2853" s="92"/>
      <c r="BQ2853" s="92"/>
      <c r="BR2853" s="92"/>
      <c r="BS2853" s="92"/>
      <c r="BT2853" s="92"/>
      <c r="BU2853" s="208"/>
      <c r="BV2853" s="315"/>
    </row>
    <row r="2854" spans="6:74"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315"/>
      <c r="AU2854" s="208"/>
      <c r="AV2854" s="92"/>
      <c r="AW2854" s="92"/>
      <c r="AX2854" s="315"/>
      <c r="AY2854" s="215"/>
      <c r="AZ2854" s="131"/>
      <c r="BA2854" s="131"/>
      <c r="BB2854" s="131"/>
      <c r="BC2854" s="223"/>
      <c r="BD2854" s="223"/>
      <c r="BE2854" s="223"/>
      <c r="BF2854" s="151"/>
      <c r="BG2854" s="151"/>
      <c r="BH2854" s="151"/>
      <c r="BI2854" s="151"/>
      <c r="BJ2854" s="151"/>
      <c r="BK2854" s="151"/>
      <c r="BL2854" s="151"/>
      <c r="BM2854" s="151"/>
      <c r="BN2854" s="208"/>
      <c r="BO2854" s="92"/>
      <c r="BP2854" s="92"/>
      <c r="BQ2854" s="92"/>
      <c r="BR2854" s="92"/>
      <c r="BS2854" s="92"/>
      <c r="BT2854" s="92"/>
      <c r="BU2854" s="208"/>
      <c r="BV2854" s="315"/>
    </row>
    <row r="2855" spans="6:74"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315"/>
      <c r="AU2855" s="208"/>
      <c r="AV2855" s="92"/>
      <c r="AW2855" s="92"/>
      <c r="AX2855" s="315"/>
      <c r="AY2855" s="215"/>
      <c r="AZ2855" s="131"/>
      <c r="BA2855" s="131"/>
      <c r="BB2855" s="131"/>
      <c r="BC2855" s="223"/>
      <c r="BD2855" s="223"/>
      <c r="BE2855" s="223"/>
      <c r="BF2855" s="151"/>
      <c r="BG2855" s="151"/>
      <c r="BH2855" s="151"/>
      <c r="BI2855" s="151"/>
      <c r="BJ2855" s="151"/>
      <c r="BK2855" s="151"/>
      <c r="BL2855" s="151"/>
      <c r="BM2855" s="151"/>
      <c r="BN2855" s="208"/>
      <c r="BO2855" s="92"/>
      <c r="BP2855" s="92"/>
      <c r="BQ2855" s="92"/>
      <c r="BR2855" s="92"/>
      <c r="BS2855" s="92"/>
      <c r="BT2855" s="92"/>
      <c r="BU2855" s="208"/>
      <c r="BV2855" s="315"/>
    </row>
    <row r="2856" spans="6:74"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315"/>
      <c r="AU2856" s="208"/>
      <c r="AV2856" s="92"/>
      <c r="AW2856" s="92"/>
      <c r="AX2856" s="315"/>
      <c r="AY2856" s="215"/>
      <c r="AZ2856" s="131"/>
      <c r="BA2856" s="131"/>
      <c r="BB2856" s="131"/>
      <c r="BC2856" s="223"/>
      <c r="BD2856" s="223"/>
      <c r="BE2856" s="223"/>
      <c r="BF2856" s="151"/>
      <c r="BG2856" s="151"/>
      <c r="BH2856" s="151"/>
      <c r="BI2856" s="151"/>
      <c r="BJ2856" s="151"/>
      <c r="BK2856" s="151"/>
      <c r="BL2856" s="151"/>
      <c r="BM2856" s="151"/>
      <c r="BN2856" s="208"/>
      <c r="BO2856" s="92"/>
      <c r="BP2856" s="92"/>
      <c r="BQ2856" s="92"/>
      <c r="BR2856" s="92"/>
      <c r="BS2856" s="92"/>
      <c r="BT2856" s="92"/>
      <c r="BU2856" s="208"/>
      <c r="BV2856" s="315"/>
    </row>
    <row r="2857" spans="6:74"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315"/>
      <c r="AU2857" s="208"/>
      <c r="AV2857" s="92"/>
      <c r="AW2857" s="92"/>
      <c r="AX2857" s="315"/>
      <c r="AY2857" s="215"/>
      <c r="AZ2857" s="131"/>
      <c r="BA2857" s="131"/>
      <c r="BB2857" s="131"/>
      <c r="BC2857" s="223"/>
      <c r="BD2857" s="223"/>
      <c r="BE2857" s="223"/>
      <c r="BF2857" s="151"/>
      <c r="BG2857" s="151"/>
      <c r="BH2857" s="151"/>
      <c r="BI2857" s="151"/>
      <c r="BJ2857" s="151"/>
      <c r="BK2857" s="151"/>
      <c r="BL2857" s="151"/>
      <c r="BM2857" s="151"/>
      <c r="BN2857" s="208"/>
      <c r="BO2857" s="92"/>
      <c r="BP2857" s="92"/>
      <c r="BQ2857" s="92"/>
      <c r="BR2857" s="92"/>
      <c r="BS2857" s="92"/>
      <c r="BT2857" s="92"/>
      <c r="BU2857" s="208"/>
      <c r="BV2857" s="315"/>
    </row>
    <row r="2858" spans="6:74"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315"/>
      <c r="AU2858" s="208"/>
      <c r="AV2858" s="92"/>
      <c r="AW2858" s="92"/>
      <c r="AX2858" s="315"/>
      <c r="AY2858" s="215"/>
      <c r="AZ2858" s="131"/>
      <c r="BA2858" s="131"/>
      <c r="BB2858" s="131"/>
      <c r="BC2858" s="223"/>
      <c r="BD2858" s="223"/>
      <c r="BE2858" s="223"/>
      <c r="BF2858" s="151"/>
      <c r="BG2858" s="151"/>
      <c r="BH2858" s="151"/>
      <c r="BI2858" s="151"/>
      <c r="BJ2858" s="151"/>
      <c r="BK2858" s="151"/>
      <c r="BL2858" s="151"/>
      <c r="BM2858" s="151"/>
      <c r="BN2858" s="208"/>
      <c r="BO2858" s="92"/>
      <c r="BP2858" s="92"/>
      <c r="BQ2858" s="92"/>
      <c r="BR2858" s="92"/>
      <c r="BS2858" s="92"/>
      <c r="BT2858" s="92"/>
      <c r="BU2858" s="208"/>
      <c r="BV2858" s="315"/>
    </row>
    <row r="2859" spans="6:74"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315"/>
      <c r="AU2859" s="208"/>
      <c r="AV2859" s="92"/>
      <c r="AW2859" s="92"/>
      <c r="AX2859" s="315"/>
      <c r="AY2859" s="215"/>
      <c r="AZ2859" s="131"/>
      <c r="BA2859" s="131"/>
      <c r="BB2859" s="131"/>
      <c r="BC2859" s="223"/>
      <c r="BD2859" s="223"/>
      <c r="BE2859" s="223"/>
      <c r="BF2859" s="151"/>
      <c r="BG2859" s="151"/>
      <c r="BH2859" s="151"/>
      <c r="BI2859" s="151"/>
      <c r="BJ2859" s="151"/>
      <c r="BK2859" s="151"/>
      <c r="BL2859" s="151"/>
      <c r="BM2859" s="151"/>
      <c r="BN2859" s="208"/>
      <c r="BO2859" s="92"/>
      <c r="BP2859" s="92"/>
      <c r="BQ2859" s="92"/>
      <c r="BR2859" s="92"/>
      <c r="BS2859" s="92"/>
      <c r="BT2859" s="92"/>
      <c r="BU2859" s="208"/>
      <c r="BV2859" s="315"/>
    </row>
    <row r="2860" spans="6:74"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315"/>
      <c r="AU2860" s="208"/>
      <c r="AV2860" s="92"/>
      <c r="AW2860" s="92"/>
      <c r="AX2860" s="315"/>
      <c r="AY2860" s="215"/>
      <c r="AZ2860" s="131"/>
      <c r="BA2860" s="131"/>
      <c r="BB2860" s="131"/>
      <c r="BC2860" s="223"/>
      <c r="BD2860" s="223"/>
      <c r="BE2860" s="223"/>
      <c r="BF2860" s="151"/>
      <c r="BG2860" s="151"/>
      <c r="BH2860" s="151"/>
      <c r="BI2860" s="151"/>
      <c r="BJ2860" s="151"/>
      <c r="BK2860" s="151"/>
      <c r="BL2860" s="151"/>
      <c r="BM2860" s="151"/>
      <c r="BN2860" s="208"/>
      <c r="BO2860" s="92"/>
      <c r="BP2860" s="92"/>
      <c r="BQ2860" s="92"/>
      <c r="BR2860" s="92"/>
      <c r="BS2860" s="92"/>
      <c r="BT2860" s="92"/>
      <c r="BU2860" s="208"/>
      <c r="BV2860" s="315"/>
    </row>
    <row r="2861" spans="6:74"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315"/>
      <c r="AU2861" s="208"/>
      <c r="AV2861" s="92"/>
      <c r="AW2861" s="92"/>
      <c r="AX2861" s="315"/>
      <c r="AY2861" s="215"/>
      <c r="AZ2861" s="131"/>
      <c r="BA2861" s="131"/>
      <c r="BB2861" s="131"/>
      <c r="BC2861" s="223"/>
      <c r="BD2861" s="223"/>
      <c r="BE2861" s="223"/>
      <c r="BF2861" s="151"/>
      <c r="BG2861" s="151"/>
      <c r="BH2861" s="151"/>
      <c r="BI2861" s="151"/>
      <c r="BJ2861" s="151"/>
      <c r="BK2861" s="151"/>
      <c r="BL2861" s="151"/>
      <c r="BM2861" s="151"/>
      <c r="BN2861" s="208"/>
      <c r="BO2861" s="92"/>
      <c r="BP2861" s="92"/>
      <c r="BQ2861" s="92"/>
      <c r="BR2861" s="92"/>
      <c r="BS2861" s="92"/>
      <c r="BT2861" s="92"/>
      <c r="BU2861" s="208"/>
      <c r="BV2861" s="315"/>
    </row>
    <row r="2862" spans="6:74"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315"/>
      <c r="AU2862" s="208"/>
      <c r="AV2862" s="92"/>
      <c r="AW2862" s="92"/>
      <c r="AX2862" s="315"/>
      <c r="AY2862" s="215"/>
      <c r="AZ2862" s="131"/>
      <c r="BA2862" s="131"/>
      <c r="BB2862" s="131"/>
      <c r="BC2862" s="223"/>
      <c r="BD2862" s="223"/>
      <c r="BE2862" s="223"/>
      <c r="BF2862" s="151"/>
      <c r="BG2862" s="151"/>
      <c r="BH2862" s="151"/>
      <c r="BI2862" s="151"/>
      <c r="BJ2862" s="151"/>
      <c r="BK2862" s="151"/>
      <c r="BL2862" s="151"/>
      <c r="BM2862" s="151"/>
      <c r="BN2862" s="208"/>
      <c r="BO2862" s="92"/>
      <c r="BP2862" s="92"/>
      <c r="BQ2862" s="92"/>
      <c r="BR2862" s="92"/>
      <c r="BS2862" s="92"/>
      <c r="BT2862" s="92"/>
      <c r="BU2862" s="208"/>
      <c r="BV2862" s="315"/>
    </row>
    <row r="2863" spans="6:74"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315"/>
      <c r="AU2863" s="208"/>
      <c r="AV2863" s="92"/>
      <c r="AW2863" s="92"/>
      <c r="AX2863" s="315"/>
      <c r="AY2863" s="215"/>
      <c r="AZ2863" s="131"/>
      <c r="BA2863" s="131"/>
      <c r="BB2863" s="131"/>
      <c r="BC2863" s="223"/>
      <c r="BD2863" s="223"/>
      <c r="BE2863" s="223"/>
      <c r="BF2863" s="151"/>
      <c r="BG2863" s="151"/>
      <c r="BH2863" s="151"/>
      <c r="BI2863" s="151"/>
      <c r="BJ2863" s="151"/>
      <c r="BK2863" s="151"/>
      <c r="BL2863" s="151"/>
      <c r="BM2863" s="151"/>
      <c r="BN2863" s="208"/>
      <c r="BO2863" s="92"/>
      <c r="BP2863" s="92"/>
      <c r="BQ2863" s="92"/>
      <c r="BR2863" s="92"/>
      <c r="BS2863" s="92"/>
      <c r="BT2863" s="92"/>
      <c r="BU2863" s="208"/>
      <c r="BV2863" s="315"/>
    </row>
    <row r="2864" spans="6:74"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315"/>
      <c r="AU2864" s="208"/>
      <c r="AV2864" s="92"/>
      <c r="AW2864" s="92"/>
      <c r="AX2864" s="315"/>
      <c r="AY2864" s="215"/>
      <c r="AZ2864" s="131"/>
      <c r="BA2864" s="131"/>
      <c r="BB2864" s="131"/>
      <c r="BC2864" s="223"/>
      <c r="BD2864" s="223"/>
      <c r="BE2864" s="223"/>
      <c r="BF2864" s="151"/>
      <c r="BG2864" s="151"/>
      <c r="BH2864" s="151"/>
      <c r="BI2864" s="151"/>
      <c r="BJ2864" s="151"/>
      <c r="BK2864" s="151"/>
      <c r="BL2864" s="151"/>
      <c r="BM2864" s="151"/>
      <c r="BN2864" s="208"/>
      <c r="BO2864" s="92"/>
      <c r="BP2864" s="92"/>
      <c r="BQ2864" s="92"/>
      <c r="BR2864" s="92"/>
      <c r="BS2864" s="92"/>
      <c r="BT2864" s="92"/>
      <c r="BU2864" s="208"/>
      <c r="BV2864" s="315"/>
    </row>
    <row r="2865" spans="6:74"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315"/>
      <c r="AU2865" s="208"/>
      <c r="AV2865" s="92"/>
      <c r="AW2865" s="92"/>
      <c r="AX2865" s="315"/>
      <c r="AY2865" s="215"/>
      <c r="AZ2865" s="131"/>
      <c r="BA2865" s="131"/>
      <c r="BB2865" s="131"/>
      <c r="BC2865" s="223"/>
      <c r="BD2865" s="223"/>
      <c r="BE2865" s="223"/>
      <c r="BF2865" s="151"/>
      <c r="BG2865" s="151"/>
      <c r="BH2865" s="151"/>
      <c r="BI2865" s="151"/>
      <c r="BJ2865" s="151"/>
      <c r="BK2865" s="151"/>
      <c r="BL2865" s="151"/>
      <c r="BM2865" s="151"/>
      <c r="BN2865" s="208"/>
      <c r="BO2865" s="92"/>
      <c r="BP2865" s="92"/>
      <c r="BQ2865" s="92"/>
      <c r="BR2865" s="92"/>
      <c r="BS2865" s="92"/>
      <c r="BT2865" s="92"/>
      <c r="BU2865" s="208"/>
      <c r="BV2865" s="315"/>
    </row>
    <row r="2866" spans="6:74"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315"/>
      <c r="AU2866" s="208"/>
      <c r="AV2866" s="92"/>
      <c r="AW2866" s="92"/>
      <c r="AX2866" s="315"/>
      <c r="AY2866" s="215"/>
      <c r="AZ2866" s="131"/>
      <c r="BA2866" s="131"/>
      <c r="BB2866" s="131"/>
      <c r="BC2866" s="223"/>
      <c r="BD2866" s="223"/>
      <c r="BE2866" s="223"/>
      <c r="BF2866" s="151"/>
      <c r="BG2866" s="151"/>
      <c r="BH2866" s="151"/>
      <c r="BI2866" s="151"/>
      <c r="BJ2866" s="151"/>
      <c r="BK2866" s="151"/>
      <c r="BL2866" s="151"/>
      <c r="BM2866" s="151"/>
      <c r="BN2866" s="208"/>
      <c r="BO2866" s="92"/>
      <c r="BP2866" s="92"/>
      <c r="BQ2866" s="92"/>
      <c r="BR2866" s="92"/>
      <c r="BS2866" s="92"/>
      <c r="BT2866" s="92"/>
      <c r="BU2866" s="208"/>
      <c r="BV2866" s="315"/>
    </row>
    <row r="2867" spans="6:74"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315"/>
      <c r="AU2867" s="208"/>
      <c r="AV2867" s="92"/>
      <c r="AW2867" s="92"/>
      <c r="AX2867" s="315"/>
      <c r="AY2867" s="215"/>
      <c r="AZ2867" s="131"/>
      <c r="BA2867" s="131"/>
      <c r="BB2867" s="131"/>
      <c r="BC2867" s="223"/>
      <c r="BD2867" s="223"/>
      <c r="BE2867" s="223"/>
      <c r="BF2867" s="151"/>
      <c r="BG2867" s="151"/>
      <c r="BH2867" s="151"/>
      <c r="BI2867" s="151"/>
      <c r="BJ2867" s="151"/>
      <c r="BK2867" s="151"/>
      <c r="BL2867" s="151"/>
      <c r="BM2867" s="151"/>
      <c r="BN2867" s="208"/>
      <c r="BO2867" s="92"/>
      <c r="BP2867" s="92"/>
      <c r="BQ2867" s="92"/>
      <c r="BR2867" s="92"/>
      <c r="BS2867" s="92"/>
      <c r="BT2867" s="92"/>
      <c r="BU2867" s="208"/>
      <c r="BV2867" s="315"/>
    </row>
    <row r="2868" spans="6:74"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315"/>
      <c r="AU2868" s="208"/>
      <c r="AV2868" s="92"/>
      <c r="AW2868" s="92"/>
      <c r="AX2868" s="315"/>
      <c r="AY2868" s="215"/>
      <c r="AZ2868" s="131"/>
      <c r="BA2868" s="131"/>
      <c r="BB2868" s="131"/>
      <c r="BC2868" s="223"/>
      <c r="BD2868" s="223"/>
      <c r="BE2868" s="223"/>
      <c r="BF2868" s="151"/>
      <c r="BG2868" s="151"/>
      <c r="BH2868" s="151"/>
      <c r="BI2868" s="151"/>
      <c r="BJ2868" s="151"/>
      <c r="BK2868" s="151"/>
      <c r="BL2868" s="151"/>
      <c r="BM2868" s="151"/>
      <c r="BN2868" s="208"/>
      <c r="BO2868" s="92"/>
      <c r="BP2868" s="92"/>
      <c r="BQ2868" s="92"/>
      <c r="BR2868" s="92"/>
      <c r="BS2868" s="92"/>
      <c r="BT2868" s="92"/>
      <c r="BU2868" s="208"/>
      <c r="BV2868" s="315"/>
    </row>
    <row r="2869" spans="6:74"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315"/>
      <c r="AU2869" s="208"/>
      <c r="AV2869" s="92"/>
      <c r="AW2869" s="92"/>
      <c r="AX2869" s="315"/>
      <c r="AY2869" s="215"/>
      <c r="AZ2869" s="131"/>
      <c r="BA2869" s="131"/>
      <c r="BB2869" s="131"/>
      <c r="BC2869" s="223"/>
      <c r="BD2869" s="223"/>
      <c r="BE2869" s="223"/>
      <c r="BF2869" s="151"/>
      <c r="BG2869" s="151"/>
      <c r="BH2869" s="151"/>
      <c r="BI2869" s="151"/>
      <c r="BJ2869" s="151"/>
      <c r="BK2869" s="151"/>
      <c r="BL2869" s="151"/>
      <c r="BM2869" s="151"/>
      <c r="BN2869" s="208"/>
      <c r="BO2869" s="92"/>
      <c r="BP2869" s="92"/>
      <c r="BQ2869" s="92"/>
      <c r="BR2869" s="92"/>
      <c r="BS2869" s="92"/>
      <c r="BT2869" s="92"/>
      <c r="BU2869" s="208"/>
      <c r="BV2869" s="315"/>
    </row>
    <row r="2870" spans="6:74"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315"/>
      <c r="AU2870" s="208"/>
      <c r="AV2870" s="92"/>
      <c r="AW2870" s="92"/>
      <c r="AX2870" s="315"/>
      <c r="AY2870" s="215"/>
      <c r="AZ2870" s="131"/>
      <c r="BA2870" s="131"/>
      <c r="BB2870" s="131"/>
      <c r="BC2870" s="223"/>
      <c r="BD2870" s="223"/>
      <c r="BE2870" s="223"/>
      <c r="BF2870" s="151"/>
      <c r="BG2870" s="151"/>
      <c r="BH2870" s="151"/>
      <c r="BI2870" s="151"/>
      <c r="BJ2870" s="151"/>
      <c r="BK2870" s="151"/>
      <c r="BL2870" s="151"/>
      <c r="BM2870" s="151"/>
      <c r="BN2870" s="208"/>
      <c r="BO2870" s="92"/>
      <c r="BP2870" s="92"/>
      <c r="BQ2870" s="92"/>
      <c r="BR2870" s="92"/>
      <c r="BS2870" s="92"/>
      <c r="BT2870" s="92"/>
      <c r="BU2870" s="208"/>
      <c r="BV2870" s="315"/>
    </row>
    <row r="2871" spans="6:74"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315"/>
      <c r="AU2871" s="208"/>
      <c r="AV2871" s="92"/>
      <c r="AW2871" s="92"/>
      <c r="AX2871" s="315"/>
      <c r="AY2871" s="215"/>
      <c r="AZ2871" s="131"/>
      <c r="BA2871" s="131"/>
      <c r="BB2871" s="131"/>
      <c r="BC2871" s="223"/>
      <c r="BD2871" s="223"/>
      <c r="BE2871" s="223"/>
      <c r="BF2871" s="151"/>
      <c r="BG2871" s="151"/>
      <c r="BH2871" s="151"/>
      <c r="BI2871" s="151"/>
      <c r="BJ2871" s="151"/>
      <c r="BK2871" s="151"/>
      <c r="BL2871" s="151"/>
      <c r="BM2871" s="151"/>
      <c r="BN2871" s="208"/>
      <c r="BO2871" s="92"/>
      <c r="BP2871" s="92"/>
      <c r="BQ2871" s="92"/>
      <c r="BR2871" s="92"/>
      <c r="BS2871" s="92"/>
      <c r="BT2871" s="92"/>
      <c r="BU2871" s="208"/>
      <c r="BV2871" s="315"/>
    </row>
    <row r="2872" spans="6:74"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315"/>
      <c r="AU2872" s="208"/>
      <c r="AV2872" s="92"/>
      <c r="AW2872" s="92"/>
      <c r="AX2872" s="315"/>
      <c r="AY2872" s="215"/>
      <c r="AZ2872" s="131"/>
      <c r="BA2872" s="131"/>
      <c r="BB2872" s="131"/>
      <c r="BC2872" s="223"/>
      <c r="BD2872" s="223"/>
      <c r="BE2872" s="223"/>
      <c r="BF2872" s="151"/>
      <c r="BG2872" s="151"/>
      <c r="BH2872" s="151"/>
      <c r="BI2872" s="151"/>
      <c r="BJ2872" s="151"/>
      <c r="BK2872" s="151"/>
      <c r="BL2872" s="151"/>
      <c r="BM2872" s="151"/>
      <c r="BN2872" s="208"/>
      <c r="BO2872" s="92"/>
      <c r="BP2872" s="92"/>
      <c r="BQ2872" s="92"/>
      <c r="BR2872" s="92"/>
      <c r="BS2872" s="92"/>
      <c r="BT2872" s="92"/>
      <c r="BU2872" s="208"/>
      <c r="BV2872" s="315"/>
    </row>
    <row r="2873" spans="6:74"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315"/>
      <c r="AU2873" s="208"/>
      <c r="AV2873" s="92"/>
      <c r="AW2873" s="92"/>
      <c r="AX2873" s="315"/>
      <c r="AY2873" s="215"/>
      <c r="AZ2873" s="131"/>
      <c r="BA2873" s="131"/>
      <c r="BB2873" s="131"/>
      <c r="BC2873" s="223"/>
      <c r="BD2873" s="223"/>
      <c r="BE2873" s="223"/>
      <c r="BF2873" s="151"/>
      <c r="BG2873" s="151"/>
      <c r="BH2873" s="151"/>
      <c r="BI2873" s="151"/>
      <c r="BJ2873" s="151"/>
      <c r="BK2873" s="151"/>
      <c r="BL2873" s="151"/>
      <c r="BM2873" s="151"/>
      <c r="BN2873" s="208"/>
      <c r="BO2873" s="92"/>
      <c r="BP2873" s="92"/>
      <c r="BQ2873" s="92"/>
      <c r="BR2873" s="92"/>
      <c r="BS2873" s="92"/>
      <c r="BT2873" s="92"/>
      <c r="BU2873" s="208"/>
      <c r="BV2873" s="315"/>
    </row>
    <row r="2874" spans="6:74"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315"/>
      <c r="AU2874" s="208"/>
      <c r="AV2874" s="92"/>
      <c r="AW2874" s="92"/>
      <c r="AX2874" s="315"/>
      <c r="AY2874" s="215"/>
      <c r="AZ2874" s="131"/>
      <c r="BA2874" s="131"/>
      <c r="BB2874" s="131"/>
      <c r="BC2874" s="223"/>
      <c r="BD2874" s="223"/>
      <c r="BE2874" s="223"/>
      <c r="BF2874" s="151"/>
      <c r="BG2874" s="151"/>
      <c r="BH2874" s="151"/>
      <c r="BI2874" s="151"/>
      <c r="BJ2874" s="151"/>
      <c r="BK2874" s="151"/>
      <c r="BL2874" s="151"/>
      <c r="BM2874" s="151"/>
      <c r="BN2874" s="208"/>
      <c r="BO2874" s="92"/>
      <c r="BP2874" s="92"/>
      <c r="BQ2874" s="92"/>
      <c r="BR2874" s="92"/>
      <c r="BS2874" s="92"/>
      <c r="BT2874" s="92"/>
      <c r="BU2874" s="208"/>
      <c r="BV2874" s="315"/>
    </row>
    <row r="2875" spans="6:74"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315"/>
      <c r="AU2875" s="208"/>
      <c r="AV2875" s="92"/>
      <c r="AW2875" s="92"/>
      <c r="AX2875" s="315"/>
      <c r="AY2875" s="215"/>
      <c r="AZ2875" s="131"/>
      <c r="BA2875" s="131"/>
      <c r="BB2875" s="131"/>
      <c r="BC2875" s="223"/>
      <c r="BD2875" s="223"/>
      <c r="BE2875" s="223"/>
      <c r="BF2875" s="151"/>
      <c r="BG2875" s="151"/>
      <c r="BH2875" s="151"/>
      <c r="BI2875" s="151"/>
      <c r="BJ2875" s="151"/>
      <c r="BK2875" s="151"/>
      <c r="BL2875" s="151"/>
      <c r="BM2875" s="151"/>
      <c r="BN2875" s="208"/>
      <c r="BO2875" s="92"/>
      <c r="BP2875" s="92"/>
      <c r="BQ2875" s="92"/>
      <c r="BR2875" s="92"/>
      <c r="BS2875" s="92"/>
      <c r="BT2875" s="92"/>
      <c r="BU2875" s="208"/>
      <c r="BV2875" s="315"/>
    </row>
    <row r="2876" spans="6:74"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315"/>
      <c r="AU2876" s="208"/>
      <c r="AV2876" s="92"/>
      <c r="AW2876" s="92"/>
      <c r="AX2876" s="315"/>
      <c r="AY2876" s="215"/>
      <c r="AZ2876" s="131"/>
      <c r="BA2876" s="131"/>
      <c r="BB2876" s="131"/>
      <c r="BC2876" s="223"/>
      <c r="BD2876" s="223"/>
      <c r="BE2876" s="223"/>
      <c r="BF2876" s="151"/>
      <c r="BG2876" s="151"/>
      <c r="BH2876" s="151"/>
      <c r="BI2876" s="151"/>
      <c r="BJ2876" s="151"/>
      <c r="BK2876" s="151"/>
      <c r="BL2876" s="151"/>
      <c r="BM2876" s="151"/>
      <c r="BN2876" s="208"/>
      <c r="BO2876" s="92"/>
      <c r="BP2876" s="92"/>
      <c r="BQ2876" s="92"/>
      <c r="BR2876" s="92"/>
      <c r="BS2876" s="92"/>
      <c r="BT2876" s="92"/>
      <c r="BU2876" s="208"/>
      <c r="BV2876" s="315"/>
    </row>
    <row r="2877" spans="6:74"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315"/>
      <c r="AU2877" s="208"/>
      <c r="AV2877" s="92"/>
      <c r="AW2877" s="92"/>
      <c r="AX2877" s="315"/>
      <c r="AY2877" s="215"/>
      <c r="AZ2877" s="131"/>
      <c r="BA2877" s="131"/>
      <c r="BB2877" s="131"/>
      <c r="BC2877" s="223"/>
      <c r="BD2877" s="223"/>
      <c r="BE2877" s="223"/>
      <c r="BF2877" s="151"/>
      <c r="BG2877" s="151"/>
      <c r="BH2877" s="151"/>
      <c r="BI2877" s="151"/>
      <c r="BJ2877" s="151"/>
      <c r="BK2877" s="151"/>
      <c r="BL2877" s="151"/>
      <c r="BM2877" s="151"/>
      <c r="BN2877" s="208"/>
      <c r="BO2877" s="92"/>
      <c r="BP2877" s="92"/>
      <c r="BQ2877" s="92"/>
      <c r="BR2877" s="92"/>
      <c r="BS2877" s="92"/>
      <c r="BT2877" s="92"/>
      <c r="BU2877" s="208"/>
      <c r="BV2877" s="315"/>
    </row>
    <row r="2878" spans="6:74"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315"/>
      <c r="AU2878" s="208"/>
      <c r="AV2878" s="92"/>
      <c r="AW2878" s="92"/>
      <c r="AX2878" s="315"/>
      <c r="AY2878" s="215"/>
      <c r="AZ2878" s="131"/>
      <c r="BA2878" s="131"/>
      <c r="BB2878" s="131"/>
      <c r="BC2878" s="223"/>
      <c r="BD2878" s="223"/>
      <c r="BE2878" s="223"/>
      <c r="BF2878" s="151"/>
      <c r="BG2878" s="151"/>
      <c r="BH2878" s="151"/>
      <c r="BI2878" s="151"/>
      <c r="BJ2878" s="151"/>
      <c r="BK2878" s="151"/>
      <c r="BL2878" s="151"/>
      <c r="BM2878" s="151"/>
      <c r="BN2878" s="208"/>
      <c r="BO2878" s="92"/>
      <c r="BP2878" s="92"/>
      <c r="BQ2878" s="92"/>
      <c r="BR2878" s="92"/>
      <c r="BS2878" s="92"/>
      <c r="BT2878" s="92"/>
      <c r="BU2878" s="208"/>
      <c r="BV2878" s="315"/>
    </row>
    <row r="2879" spans="6:74"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315"/>
      <c r="AU2879" s="208"/>
      <c r="AV2879" s="92"/>
      <c r="AW2879" s="92"/>
      <c r="AX2879" s="315"/>
      <c r="AY2879" s="215"/>
      <c r="AZ2879" s="131"/>
      <c r="BA2879" s="131"/>
      <c r="BB2879" s="131"/>
      <c r="BC2879" s="223"/>
      <c r="BD2879" s="223"/>
      <c r="BE2879" s="223"/>
      <c r="BF2879" s="151"/>
      <c r="BG2879" s="151"/>
      <c r="BH2879" s="151"/>
      <c r="BI2879" s="151"/>
      <c r="BJ2879" s="151"/>
      <c r="BK2879" s="151"/>
      <c r="BL2879" s="151"/>
      <c r="BM2879" s="151"/>
      <c r="BN2879" s="208"/>
      <c r="BO2879" s="92"/>
      <c r="BP2879" s="92"/>
      <c r="BQ2879" s="92"/>
      <c r="BR2879" s="92"/>
      <c r="BS2879" s="92"/>
      <c r="BT2879" s="92"/>
      <c r="BU2879" s="208"/>
      <c r="BV2879" s="315"/>
    </row>
    <row r="2880" spans="6:74"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315"/>
      <c r="AU2880" s="208"/>
      <c r="AV2880" s="92"/>
      <c r="AW2880" s="92"/>
      <c r="AX2880" s="315"/>
      <c r="AY2880" s="215"/>
      <c r="AZ2880" s="131"/>
      <c r="BA2880" s="131"/>
      <c r="BB2880" s="131"/>
      <c r="BC2880" s="223"/>
      <c r="BD2880" s="223"/>
      <c r="BE2880" s="223"/>
      <c r="BF2880" s="151"/>
      <c r="BG2880" s="151"/>
      <c r="BH2880" s="151"/>
      <c r="BI2880" s="151"/>
      <c r="BJ2880" s="151"/>
      <c r="BK2880" s="151"/>
      <c r="BL2880" s="151"/>
      <c r="BM2880" s="151"/>
      <c r="BN2880" s="208"/>
      <c r="BO2880" s="92"/>
      <c r="BP2880" s="92"/>
      <c r="BQ2880" s="92"/>
      <c r="BR2880" s="92"/>
      <c r="BS2880" s="92"/>
      <c r="BT2880" s="92"/>
      <c r="BU2880" s="208"/>
      <c r="BV2880" s="315"/>
    </row>
    <row r="2881" spans="6:74"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315"/>
      <c r="AU2881" s="208"/>
      <c r="AV2881" s="92"/>
      <c r="AW2881" s="92"/>
      <c r="AX2881" s="315"/>
      <c r="AY2881" s="215"/>
      <c r="AZ2881" s="131"/>
      <c r="BA2881" s="131"/>
      <c r="BB2881" s="131"/>
      <c r="BC2881" s="223"/>
      <c r="BD2881" s="223"/>
      <c r="BE2881" s="223"/>
      <c r="BF2881" s="151"/>
      <c r="BG2881" s="151"/>
      <c r="BH2881" s="151"/>
      <c r="BI2881" s="151"/>
      <c r="BJ2881" s="151"/>
      <c r="BK2881" s="151"/>
      <c r="BL2881" s="151"/>
      <c r="BM2881" s="151"/>
      <c r="BN2881" s="208"/>
      <c r="BO2881" s="92"/>
      <c r="BP2881" s="92"/>
      <c r="BQ2881" s="92"/>
      <c r="BR2881" s="92"/>
      <c r="BS2881" s="92"/>
      <c r="BT2881" s="92"/>
      <c r="BU2881" s="208"/>
      <c r="BV2881" s="315"/>
    </row>
    <row r="2882" spans="6:74"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315"/>
      <c r="AU2882" s="208"/>
      <c r="AV2882" s="92"/>
      <c r="AW2882" s="92"/>
      <c r="AX2882" s="315"/>
      <c r="AY2882" s="215"/>
      <c r="AZ2882" s="131"/>
      <c r="BA2882" s="131"/>
      <c r="BB2882" s="131"/>
      <c r="BC2882" s="223"/>
      <c r="BD2882" s="223"/>
      <c r="BE2882" s="223"/>
      <c r="BF2882" s="151"/>
      <c r="BG2882" s="151"/>
      <c r="BH2882" s="151"/>
      <c r="BI2882" s="151"/>
      <c r="BJ2882" s="151"/>
      <c r="BK2882" s="151"/>
      <c r="BL2882" s="151"/>
      <c r="BM2882" s="151"/>
      <c r="BN2882" s="208"/>
      <c r="BO2882" s="92"/>
      <c r="BP2882" s="92"/>
      <c r="BQ2882" s="92"/>
      <c r="BR2882" s="92"/>
      <c r="BS2882" s="92"/>
      <c r="BT2882" s="92"/>
      <c r="BU2882" s="208"/>
      <c r="BV2882" s="315"/>
    </row>
    <row r="2883" spans="6:74"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315"/>
      <c r="AU2883" s="208"/>
      <c r="AV2883" s="92"/>
      <c r="AW2883" s="92"/>
      <c r="AX2883" s="315"/>
      <c r="AY2883" s="215"/>
      <c r="AZ2883" s="131"/>
      <c r="BA2883" s="131"/>
      <c r="BB2883" s="131"/>
      <c r="BC2883" s="223"/>
      <c r="BD2883" s="223"/>
      <c r="BE2883" s="223"/>
      <c r="BF2883" s="151"/>
      <c r="BG2883" s="151"/>
      <c r="BH2883" s="151"/>
      <c r="BI2883" s="151"/>
      <c r="BJ2883" s="151"/>
      <c r="BK2883" s="151"/>
      <c r="BL2883" s="151"/>
      <c r="BM2883" s="151"/>
      <c r="BN2883" s="208"/>
      <c r="BO2883" s="92"/>
      <c r="BP2883" s="92"/>
      <c r="BQ2883" s="92"/>
      <c r="BR2883" s="92"/>
      <c r="BS2883" s="92"/>
      <c r="BT2883" s="92"/>
      <c r="BU2883" s="208"/>
      <c r="BV2883" s="315"/>
    </row>
    <row r="2884" spans="6:74"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315"/>
      <c r="AU2884" s="208"/>
      <c r="AV2884" s="92"/>
      <c r="AW2884" s="92"/>
      <c r="AX2884" s="315"/>
      <c r="AY2884" s="215"/>
      <c r="AZ2884" s="131"/>
      <c r="BA2884" s="131"/>
      <c r="BB2884" s="131"/>
      <c r="BC2884" s="223"/>
      <c r="BD2884" s="223"/>
      <c r="BE2884" s="223"/>
      <c r="BF2884" s="151"/>
      <c r="BG2884" s="151"/>
      <c r="BH2884" s="151"/>
      <c r="BI2884" s="151"/>
      <c r="BJ2884" s="151"/>
      <c r="BK2884" s="151"/>
      <c r="BL2884" s="151"/>
      <c r="BM2884" s="151"/>
      <c r="BN2884" s="208"/>
      <c r="BO2884" s="92"/>
      <c r="BP2884" s="92"/>
      <c r="BQ2884" s="92"/>
      <c r="BR2884" s="92"/>
      <c r="BS2884" s="92"/>
      <c r="BT2884" s="92"/>
      <c r="BU2884" s="208"/>
      <c r="BV2884" s="315"/>
    </row>
    <row r="2885" spans="6:74"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315"/>
      <c r="AU2885" s="208"/>
      <c r="AV2885" s="92"/>
      <c r="AW2885" s="92"/>
      <c r="AX2885" s="315"/>
      <c r="AY2885" s="215"/>
      <c r="AZ2885" s="131"/>
      <c r="BA2885" s="131"/>
      <c r="BB2885" s="131"/>
      <c r="BC2885" s="223"/>
      <c r="BD2885" s="223"/>
      <c r="BE2885" s="223"/>
      <c r="BF2885" s="151"/>
      <c r="BG2885" s="151"/>
      <c r="BH2885" s="151"/>
      <c r="BI2885" s="151"/>
      <c r="BJ2885" s="151"/>
      <c r="BK2885" s="151"/>
      <c r="BL2885" s="151"/>
      <c r="BM2885" s="151"/>
      <c r="BN2885" s="208"/>
      <c r="BO2885" s="92"/>
      <c r="BP2885" s="92"/>
      <c r="BQ2885" s="92"/>
      <c r="BR2885" s="92"/>
      <c r="BS2885" s="92"/>
      <c r="BT2885" s="92"/>
      <c r="BU2885" s="208"/>
      <c r="BV2885" s="315"/>
    </row>
    <row r="2886" spans="6:74"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315"/>
      <c r="AU2886" s="208"/>
      <c r="AV2886" s="92"/>
      <c r="AW2886" s="92"/>
      <c r="AX2886" s="315"/>
      <c r="AY2886" s="215"/>
      <c r="AZ2886" s="131"/>
      <c r="BA2886" s="131"/>
      <c r="BB2886" s="131"/>
      <c r="BC2886" s="223"/>
      <c r="BD2886" s="223"/>
      <c r="BE2886" s="223"/>
      <c r="BF2886" s="151"/>
      <c r="BG2886" s="151"/>
      <c r="BH2886" s="151"/>
      <c r="BI2886" s="151"/>
      <c r="BJ2886" s="151"/>
      <c r="BK2886" s="151"/>
      <c r="BL2886" s="151"/>
      <c r="BM2886" s="151"/>
      <c r="BN2886" s="208"/>
      <c r="BO2886" s="92"/>
      <c r="BP2886" s="92"/>
      <c r="BQ2886" s="92"/>
      <c r="BR2886" s="92"/>
      <c r="BS2886" s="92"/>
      <c r="BT2886" s="92"/>
      <c r="BU2886" s="208"/>
      <c r="BV2886" s="315"/>
    </row>
    <row r="2887" spans="6:74"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315"/>
      <c r="AU2887" s="208"/>
      <c r="AV2887" s="92"/>
      <c r="AW2887" s="92"/>
      <c r="AX2887" s="315"/>
      <c r="AY2887" s="215"/>
      <c r="AZ2887" s="131"/>
      <c r="BA2887" s="131"/>
      <c r="BB2887" s="131"/>
      <c r="BC2887" s="223"/>
      <c r="BD2887" s="223"/>
      <c r="BE2887" s="223"/>
      <c r="BF2887" s="151"/>
      <c r="BG2887" s="151"/>
      <c r="BH2887" s="151"/>
      <c r="BI2887" s="151"/>
      <c r="BJ2887" s="151"/>
      <c r="BK2887" s="151"/>
      <c r="BL2887" s="151"/>
      <c r="BM2887" s="151"/>
      <c r="BN2887" s="208"/>
      <c r="BO2887" s="92"/>
      <c r="BP2887" s="92"/>
      <c r="BQ2887" s="92"/>
      <c r="BR2887" s="92"/>
      <c r="BS2887" s="92"/>
      <c r="BT2887" s="92"/>
      <c r="BU2887" s="208"/>
      <c r="BV2887" s="315"/>
    </row>
    <row r="2888" spans="6:74"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315"/>
      <c r="AU2888" s="208"/>
      <c r="AV2888" s="92"/>
      <c r="AW2888" s="92"/>
      <c r="AX2888" s="315"/>
      <c r="AY2888" s="215"/>
      <c r="AZ2888" s="131"/>
      <c r="BA2888" s="131"/>
      <c r="BB2888" s="131"/>
      <c r="BC2888" s="223"/>
      <c r="BD2888" s="223"/>
      <c r="BE2888" s="223"/>
      <c r="BF2888" s="151"/>
      <c r="BG2888" s="151"/>
      <c r="BH2888" s="151"/>
      <c r="BI2888" s="151"/>
      <c r="BJ2888" s="151"/>
      <c r="BK2888" s="151"/>
      <c r="BL2888" s="151"/>
      <c r="BM2888" s="151"/>
      <c r="BN2888" s="208"/>
      <c r="BO2888" s="92"/>
      <c r="BP2888" s="92"/>
      <c r="BQ2888" s="92"/>
      <c r="BR2888" s="92"/>
      <c r="BS2888" s="92"/>
      <c r="BT2888" s="92"/>
      <c r="BU2888" s="208"/>
      <c r="BV2888" s="315"/>
    </row>
    <row r="2889" spans="6:74"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315"/>
      <c r="AU2889" s="208"/>
      <c r="AV2889" s="92"/>
      <c r="AW2889" s="92"/>
      <c r="AX2889" s="315"/>
      <c r="AY2889" s="215"/>
      <c r="AZ2889" s="131"/>
      <c r="BA2889" s="131"/>
      <c r="BB2889" s="131"/>
      <c r="BC2889" s="223"/>
      <c r="BD2889" s="223"/>
      <c r="BE2889" s="223"/>
      <c r="BF2889" s="151"/>
      <c r="BG2889" s="151"/>
      <c r="BH2889" s="151"/>
      <c r="BI2889" s="151"/>
      <c r="BJ2889" s="151"/>
      <c r="BK2889" s="151"/>
      <c r="BL2889" s="151"/>
      <c r="BM2889" s="151"/>
      <c r="BN2889" s="208"/>
      <c r="BO2889" s="92"/>
      <c r="BP2889" s="92"/>
      <c r="BQ2889" s="92"/>
      <c r="BR2889" s="92"/>
      <c r="BS2889" s="92"/>
      <c r="BT2889" s="92"/>
      <c r="BU2889" s="208"/>
      <c r="BV2889" s="315"/>
    </row>
    <row r="2890" spans="6:74"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315"/>
      <c r="AU2890" s="208"/>
      <c r="AV2890" s="92"/>
      <c r="AW2890" s="92"/>
      <c r="AX2890" s="315"/>
      <c r="AY2890" s="215"/>
      <c r="AZ2890" s="131"/>
      <c r="BA2890" s="131"/>
      <c r="BB2890" s="131"/>
      <c r="BC2890" s="223"/>
      <c r="BD2890" s="223"/>
      <c r="BE2890" s="223"/>
      <c r="BF2890" s="151"/>
      <c r="BG2890" s="151"/>
      <c r="BH2890" s="151"/>
      <c r="BI2890" s="151"/>
      <c r="BJ2890" s="151"/>
      <c r="BK2890" s="151"/>
      <c r="BL2890" s="151"/>
      <c r="BM2890" s="151"/>
      <c r="BN2890" s="208"/>
      <c r="BO2890" s="92"/>
      <c r="BP2890" s="92"/>
      <c r="BQ2890" s="92"/>
      <c r="BR2890" s="92"/>
      <c r="BS2890" s="92"/>
      <c r="BT2890" s="92"/>
      <c r="BU2890" s="208"/>
      <c r="BV2890" s="315"/>
    </row>
    <row r="2891" spans="6:74"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315"/>
      <c r="AU2891" s="208"/>
      <c r="AV2891" s="92"/>
      <c r="AW2891" s="92"/>
      <c r="AX2891" s="315"/>
      <c r="AY2891" s="215"/>
      <c r="AZ2891" s="131"/>
      <c r="BA2891" s="131"/>
      <c r="BB2891" s="131"/>
      <c r="BC2891" s="223"/>
      <c r="BD2891" s="223"/>
      <c r="BE2891" s="223"/>
      <c r="BF2891" s="151"/>
      <c r="BG2891" s="151"/>
      <c r="BH2891" s="151"/>
      <c r="BI2891" s="151"/>
      <c r="BJ2891" s="151"/>
      <c r="BK2891" s="151"/>
      <c r="BL2891" s="151"/>
      <c r="BM2891" s="151"/>
      <c r="BN2891" s="208"/>
      <c r="BO2891" s="92"/>
      <c r="BP2891" s="92"/>
      <c r="BQ2891" s="92"/>
      <c r="BR2891" s="92"/>
      <c r="BS2891" s="92"/>
      <c r="BT2891" s="92"/>
      <c r="BU2891" s="208"/>
      <c r="BV2891" s="315"/>
    </row>
    <row r="2892" spans="6:74"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315"/>
      <c r="AU2892" s="208"/>
      <c r="AV2892" s="92"/>
      <c r="AW2892" s="92"/>
      <c r="AX2892" s="315"/>
      <c r="AY2892" s="215"/>
      <c r="AZ2892" s="131"/>
      <c r="BA2892" s="131"/>
      <c r="BB2892" s="131"/>
      <c r="BC2892" s="223"/>
      <c r="BD2892" s="223"/>
      <c r="BE2892" s="223"/>
      <c r="BF2892" s="151"/>
      <c r="BG2892" s="151"/>
      <c r="BH2892" s="151"/>
      <c r="BI2892" s="151"/>
      <c r="BJ2892" s="151"/>
      <c r="BK2892" s="151"/>
      <c r="BL2892" s="151"/>
      <c r="BM2892" s="151"/>
      <c r="BN2892" s="208"/>
      <c r="BO2892" s="92"/>
      <c r="BP2892" s="92"/>
      <c r="BQ2892" s="92"/>
      <c r="BR2892" s="92"/>
      <c r="BS2892" s="92"/>
      <c r="BT2892" s="92"/>
      <c r="BU2892" s="208"/>
      <c r="BV2892" s="315"/>
    </row>
    <row r="2893" spans="6:74"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315"/>
      <c r="AU2893" s="208"/>
      <c r="AV2893" s="92"/>
      <c r="AW2893" s="92"/>
      <c r="AX2893" s="315"/>
      <c r="AY2893" s="215"/>
      <c r="AZ2893" s="131"/>
      <c r="BA2893" s="131"/>
      <c r="BB2893" s="131"/>
      <c r="BC2893" s="223"/>
      <c r="BD2893" s="223"/>
      <c r="BE2893" s="223"/>
      <c r="BF2893" s="151"/>
      <c r="BG2893" s="151"/>
      <c r="BH2893" s="151"/>
      <c r="BI2893" s="151"/>
      <c r="BJ2893" s="151"/>
      <c r="BK2893" s="151"/>
      <c r="BL2893" s="151"/>
      <c r="BM2893" s="151"/>
      <c r="BN2893" s="208"/>
      <c r="BO2893" s="92"/>
      <c r="BP2893" s="92"/>
      <c r="BQ2893" s="92"/>
      <c r="BR2893" s="92"/>
      <c r="BS2893" s="92"/>
      <c r="BT2893" s="92"/>
      <c r="BU2893" s="208"/>
      <c r="BV2893" s="315"/>
    </row>
    <row r="2894" spans="6:74"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315"/>
      <c r="AU2894" s="208"/>
      <c r="AV2894" s="92"/>
      <c r="AW2894" s="92"/>
      <c r="AX2894" s="315"/>
      <c r="AY2894" s="215"/>
      <c r="AZ2894" s="131"/>
      <c r="BA2894" s="131"/>
      <c r="BB2894" s="131"/>
      <c r="BC2894" s="223"/>
      <c r="BD2894" s="223"/>
      <c r="BE2894" s="223"/>
      <c r="BF2894" s="151"/>
      <c r="BG2894" s="151"/>
      <c r="BH2894" s="151"/>
      <c r="BI2894" s="151"/>
      <c r="BJ2894" s="151"/>
      <c r="BK2894" s="151"/>
      <c r="BL2894" s="151"/>
      <c r="BM2894" s="151"/>
      <c r="BN2894" s="208"/>
      <c r="BO2894" s="92"/>
      <c r="BP2894" s="92"/>
      <c r="BQ2894" s="92"/>
      <c r="BR2894" s="92"/>
      <c r="BS2894" s="92"/>
      <c r="BT2894" s="92"/>
      <c r="BU2894" s="208"/>
      <c r="BV2894" s="315"/>
    </row>
    <row r="2895" spans="6:74"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315"/>
      <c r="AU2895" s="208"/>
      <c r="AV2895" s="92"/>
      <c r="AW2895" s="92"/>
      <c r="AX2895" s="315"/>
      <c r="AY2895" s="215"/>
      <c r="AZ2895" s="131"/>
      <c r="BA2895" s="131"/>
      <c r="BB2895" s="131"/>
      <c r="BC2895" s="223"/>
      <c r="BD2895" s="223"/>
      <c r="BE2895" s="223"/>
      <c r="BF2895" s="151"/>
      <c r="BG2895" s="151"/>
      <c r="BH2895" s="151"/>
      <c r="BI2895" s="151"/>
      <c r="BJ2895" s="151"/>
      <c r="BK2895" s="151"/>
      <c r="BL2895" s="151"/>
      <c r="BM2895" s="151"/>
      <c r="BN2895" s="208"/>
      <c r="BO2895" s="92"/>
      <c r="BP2895" s="92"/>
      <c r="BQ2895" s="92"/>
      <c r="BR2895" s="92"/>
      <c r="BS2895" s="92"/>
      <c r="BT2895" s="92"/>
      <c r="BU2895" s="208"/>
      <c r="BV2895" s="315"/>
    </row>
    <row r="2896" spans="6:74"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315"/>
      <c r="AU2896" s="208"/>
      <c r="AV2896" s="92"/>
      <c r="AW2896" s="92"/>
      <c r="AX2896" s="315"/>
      <c r="AY2896" s="215"/>
      <c r="AZ2896" s="131"/>
      <c r="BA2896" s="131"/>
      <c r="BB2896" s="131"/>
      <c r="BC2896" s="223"/>
      <c r="BD2896" s="223"/>
      <c r="BE2896" s="223"/>
      <c r="BF2896" s="151"/>
      <c r="BG2896" s="151"/>
      <c r="BH2896" s="151"/>
      <c r="BI2896" s="151"/>
      <c r="BJ2896" s="151"/>
      <c r="BK2896" s="151"/>
      <c r="BL2896" s="151"/>
      <c r="BM2896" s="151"/>
      <c r="BN2896" s="208"/>
      <c r="BO2896" s="92"/>
      <c r="BP2896" s="92"/>
      <c r="BQ2896" s="92"/>
      <c r="BR2896" s="92"/>
      <c r="BS2896" s="92"/>
      <c r="BT2896" s="92"/>
      <c r="BU2896" s="208"/>
      <c r="BV2896" s="315"/>
    </row>
    <row r="2897" spans="6:74"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315"/>
      <c r="AU2897" s="208"/>
      <c r="AV2897" s="92"/>
      <c r="AW2897" s="92"/>
      <c r="AX2897" s="315"/>
      <c r="AY2897" s="215"/>
      <c r="AZ2897" s="131"/>
      <c r="BA2897" s="131"/>
      <c r="BB2897" s="131"/>
      <c r="BC2897" s="223"/>
      <c r="BD2897" s="223"/>
      <c r="BE2897" s="223"/>
      <c r="BF2897" s="151"/>
      <c r="BG2897" s="151"/>
      <c r="BH2897" s="151"/>
      <c r="BI2897" s="151"/>
      <c r="BJ2897" s="151"/>
      <c r="BK2897" s="151"/>
      <c r="BL2897" s="151"/>
      <c r="BM2897" s="151"/>
      <c r="BN2897" s="208"/>
      <c r="BO2897" s="92"/>
      <c r="BP2897" s="92"/>
      <c r="BQ2897" s="92"/>
      <c r="BR2897" s="92"/>
      <c r="BS2897" s="92"/>
      <c r="BT2897" s="92"/>
      <c r="BU2897" s="208"/>
      <c r="BV2897" s="315"/>
    </row>
    <row r="2898" spans="6:74"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315"/>
      <c r="AU2898" s="208"/>
      <c r="AV2898" s="92"/>
      <c r="AW2898" s="92"/>
      <c r="AX2898" s="315"/>
      <c r="AY2898" s="215"/>
      <c r="AZ2898" s="131"/>
      <c r="BA2898" s="131"/>
      <c r="BB2898" s="131"/>
      <c r="BC2898" s="223"/>
      <c r="BD2898" s="223"/>
      <c r="BE2898" s="223"/>
      <c r="BF2898" s="151"/>
      <c r="BG2898" s="151"/>
      <c r="BH2898" s="151"/>
      <c r="BI2898" s="151"/>
      <c r="BJ2898" s="151"/>
      <c r="BK2898" s="151"/>
      <c r="BL2898" s="151"/>
      <c r="BM2898" s="151"/>
      <c r="BN2898" s="208"/>
      <c r="BO2898" s="92"/>
      <c r="BP2898" s="92"/>
      <c r="BQ2898" s="92"/>
      <c r="BR2898" s="92"/>
      <c r="BS2898" s="92"/>
      <c r="BT2898" s="92"/>
      <c r="BU2898" s="208"/>
      <c r="BV2898" s="315"/>
    </row>
    <row r="2899" spans="6:74"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315"/>
      <c r="AU2899" s="208"/>
      <c r="AV2899" s="92"/>
      <c r="AW2899" s="92"/>
      <c r="AX2899" s="315"/>
      <c r="AY2899" s="215"/>
      <c r="AZ2899" s="131"/>
      <c r="BA2899" s="131"/>
      <c r="BB2899" s="131"/>
      <c r="BC2899" s="223"/>
      <c r="BD2899" s="223"/>
      <c r="BE2899" s="223"/>
      <c r="BF2899" s="151"/>
      <c r="BG2899" s="151"/>
      <c r="BH2899" s="151"/>
      <c r="BI2899" s="151"/>
      <c r="BJ2899" s="151"/>
      <c r="BK2899" s="151"/>
      <c r="BL2899" s="151"/>
      <c r="BM2899" s="151"/>
      <c r="BN2899" s="208"/>
      <c r="BO2899" s="92"/>
      <c r="BP2899" s="92"/>
      <c r="BQ2899" s="92"/>
      <c r="BR2899" s="92"/>
      <c r="BS2899" s="92"/>
      <c r="BT2899" s="92"/>
      <c r="BU2899" s="208"/>
      <c r="BV2899" s="315"/>
    </row>
    <row r="2900" spans="6:74"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315"/>
      <c r="AU2900" s="208"/>
      <c r="AV2900" s="92"/>
      <c r="AW2900" s="92"/>
      <c r="AX2900" s="315"/>
      <c r="AY2900" s="215"/>
      <c r="AZ2900" s="131"/>
      <c r="BA2900" s="131"/>
      <c r="BB2900" s="131"/>
      <c r="BC2900" s="223"/>
      <c r="BD2900" s="223"/>
      <c r="BE2900" s="223"/>
      <c r="BF2900" s="151"/>
      <c r="BG2900" s="151"/>
      <c r="BH2900" s="151"/>
      <c r="BI2900" s="151"/>
      <c r="BJ2900" s="151"/>
      <c r="BK2900" s="151"/>
      <c r="BL2900" s="151"/>
      <c r="BM2900" s="151"/>
      <c r="BN2900" s="208"/>
      <c r="BO2900" s="92"/>
      <c r="BP2900" s="92"/>
      <c r="BQ2900" s="92"/>
      <c r="BR2900" s="92"/>
      <c r="BS2900" s="92"/>
      <c r="BT2900" s="92"/>
      <c r="BU2900" s="208"/>
      <c r="BV2900" s="315"/>
    </row>
    <row r="2901" spans="6:74"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315"/>
      <c r="AU2901" s="208"/>
      <c r="AV2901" s="92"/>
      <c r="AW2901" s="92"/>
      <c r="AX2901" s="315"/>
      <c r="AY2901" s="215"/>
      <c r="AZ2901" s="131"/>
      <c r="BA2901" s="131"/>
      <c r="BB2901" s="131"/>
      <c r="BC2901" s="223"/>
      <c r="BD2901" s="223"/>
      <c r="BE2901" s="223"/>
      <c r="BF2901" s="151"/>
      <c r="BG2901" s="151"/>
      <c r="BH2901" s="151"/>
      <c r="BI2901" s="151"/>
      <c r="BJ2901" s="151"/>
      <c r="BK2901" s="151"/>
      <c r="BL2901" s="151"/>
      <c r="BM2901" s="151"/>
      <c r="BN2901" s="208"/>
      <c r="BO2901" s="92"/>
      <c r="BP2901" s="92"/>
      <c r="BQ2901" s="92"/>
      <c r="BR2901" s="92"/>
      <c r="BS2901" s="92"/>
      <c r="BT2901" s="92"/>
      <c r="BU2901" s="208"/>
      <c r="BV2901" s="315"/>
    </row>
    <row r="2902" spans="6:74"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315"/>
      <c r="AU2902" s="208"/>
      <c r="AV2902" s="92"/>
      <c r="AW2902" s="92"/>
      <c r="AX2902" s="315"/>
      <c r="AY2902" s="215"/>
      <c r="AZ2902" s="131"/>
      <c r="BA2902" s="131"/>
      <c r="BB2902" s="131"/>
      <c r="BC2902" s="223"/>
      <c r="BD2902" s="223"/>
      <c r="BE2902" s="223"/>
      <c r="BF2902" s="151"/>
      <c r="BG2902" s="151"/>
      <c r="BH2902" s="151"/>
      <c r="BI2902" s="151"/>
      <c r="BJ2902" s="151"/>
      <c r="BK2902" s="151"/>
      <c r="BL2902" s="151"/>
      <c r="BM2902" s="151"/>
      <c r="BN2902" s="208"/>
      <c r="BO2902" s="92"/>
      <c r="BP2902" s="92"/>
      <c r="BQ2902" s="92"/>
      <c r="BR2902" s="92"/>
      <c r="BS2902" s="92"/>
      <c r="BT2902" s="92"/>
      <c r="BU2902" s="208"/>
      <c r="BV2902" s="315"/>
    </row>
    <row r="2903" spans="6:74"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315"/>
      <c r="AU2903" s="208"/>
      <c r="AV2903" s="92"/>
      <c r="AW2903" s="92"/>
      <c r="AX2903" s="315"/>
      <c r="AY2903" s="215"/>
      <c r="AZ2903" s="131"/>
      <c r="BA2903" s="131"/>
      <c r="BB2903" s="131"/>
      <c r="BC2903" s="223"/>
      <c r="BD2903" s="223"/>
      <c r="BE2903" s="223"/>
      <c r="BF2903" s="151"/>
      <c r="BG2903" s="151"/>
      <c r="BH2903" s="151"/>
      <c r="BI2903" s="151"/>
      <c r="BJ2903" s="151"/>
      <c r="BK2903" s="151"/>
      <c r="BL2903" s="151"/>
      <c r="BM2903" s="151"/>
      <c r="BN2903" s="208"/>
      <c r="BO2903" s="92"/>
      <c r="BP2903" s="92"/>
      <c r="BQ2903" s="92"/>
      <c r="BR2903" s="92"/>
      <c r="BS2903" s="92"/>
      <c r="BT2903" s="92"/>
      <c r="BU2903" s="208"/>
      <c r="BV2903" s="315"/>
    </row>
    <row r="2904" spans="6:74"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315"/>
      <c r="AU2904" s="208"/>
      <c r="AV2904" s="92"/>
      <c r="AW2904" s="92"/>
      <c r="AX2904" s="315"/>
      <c r="AY2904" s="215"/>
      <c r="AZ2904" s="131"/>
      <c r="BA2904" s="131"/>
      <c r="BB2904" s="131"/>
      <c r="BC2904" s="223"/>
      <c r="BD2904" s="223"/>
      <c r="BE2904" s="223"/>
      <c r="BF2904" s="151"/>
      <c r="BG2904" s="151"/>
      <c r="BH2904" s="151"/>
      <c r="BI2904" s="151"/>
      <c r="BJ2904" s="151"/>
      <c r="BK2904" s="151"/>
      <c r="BL2904" s="151"/>
      <c r="BM2904" s="151"/>
      <c r="BN2904" s="208"/>
      <c r="BO2904" s="92"/>
      <c r="BP2904" s="92"/>
      <c r="BQ2904" s="92"/>
      <c r="BR2904" s="92"/>
      <c r="BS2904" s="92"/>
      <c r="BT2904" s="92"/>
      <c r="BU2904" s="208"/>
      <c r="BV2904" s="315"/>
    </row>
    <row r="2905" spans="6:74"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315"/>
      <c r="AU2905" s="208"/>
      <c r="AV2905" s="92"/>
      <c r="AW2905" s="92"/>
      <c r="AX2905" s="315"/>
      <c r="AY2905" s="215"/>
      <c r="AZ2905" s="131"/>
      <c r="BA2905" s="131"/>
      <c r="BB2905" s="131"/>
      <c r="BC2905" s="223"/>
      <c r="BD2905" s="223"/>
      <c r="BE2905" s="223"/>
      <c r="BF2905" s="151"/>
      <c r="BG2905" s="151"/>
      <c r="BH2905" s="151"/>
      <c r="BI2905" s="151"/>
      <c r="BJ2905" s="151"/>
      <c r="BK2905" s="151"/>
      <c r="BL2905" s="151"/>
      <c r="BM2905" s="151"/>
      <c r="BN2905" s="208"/>
      <c r="BO2905" s="92"/>
      <c r="BP2905" s="92"/>
      <c r="BQ2905" s="92"/>
      <c r="BR2905" s="92"/>
      <c r="BS2905" s="92"/>
      <c r="BT2905" s="92"/>
      <c r="BU2905" s="208"/>
      <c r="BV2905" s="315"/>
    </row>
    <row r="2906" spans="6:74"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315"/>
      <c r="AU2906" s="208"/>
      <c r="AV2906" s="92"/>
      <c r="AW2906" s="92"/>
      <c r="AX2906" s="315"/>
      <c r="AY2906" s="215"/>
      <c r="AZ2906" s="131"/>
      <c r="BA2906" s="131"/>
      <c r="BB2906" s="131"/>
      <c r="BC2906" s="223"/>
      <c r="BD2906" s="223"/>
      <c r="BE2906" s="223"/>
      <c r="BF2906" s="151"/>
      <c r="BG2906" s="151"/>
      <c r="BH2906" s="151"/>
      <c r="BI2906" s="151"/>
      <c r="BJ2906" s="151"/>
      <c r="BK2906" s="151"/>
      <c r="BL2906" s="151"/>
      <c r="BM2906" s="151"/>
      <c r="BN2906" s="208"/>
      <c r="BO2906" s="92"/>
      <c r="BP2906" s="92"/>
      <c r="BQ2906" s="92"/>
      <c r="BR2906" s="92"/>
      <c r="BS2906" s="92"/>
      <c r="BT2906" s="92"/>
      <c r="BU2906" s="208"/>
      <c r="BV2906" s="315"/>
    </row>
    <row r="2907" spans="6:74"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315"/>
      <c r="AU2907" s="208"/>
      <c r="AV2907" s="92"/>
      <c r="AW2907" s="92"/>
      <c r="AX2907" s="315"/>
      <c r="AY2907" s="215"/>
      <c r="AZ2907" s="131"/>
      <c r="BA2907" s="131"/>
      <c r="BB2907" s="131"/>
      <c r="BC2907" s="223"/>
      <c r="BD2907" s="223"/>
      <c r="BE2907" s="223"/>
      <c r="BF2907" s="151"/>
      <c r="BG2907" s="151"/>
      <c r="BH2907" s="151"/>
      <c r="BI2907" s="151"/>
      <c r="BJ2907" s="151"/>
      <c r="BK2907" s="151"/>
      <c r="BL2907" s="151"/>
      <c r="BM2907" s="151"/>
      <c r="BN2907" s="208"/>
      <c r="BO2907" s="92"/>
      <c r="BP2907" s="92"/>
      <c r="BQ2907" s="92"/>
      <c r="BR2907" s="92"/>
      <c r="BS2907" s="92"/>
      <c r="BT2907" s="92"/>
      <c r="BU2907" s="208"/>
      <c r="BV2907" s="315"/>
    </row>
    <row r="2908" spans="6:74"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315"/>
      <c r="AU2908" s="208"/>
      <c r="AV2908" s="92"/>
      <c r="AW2908" s="92"/>
      <c r="AX2908" s="315"/>
      <c r="AY2908" s="215"/>
      <c r="AZ2908" s="131"/>
      <c r="BA2908" s="131"/>
      <c r="BB2908" s="131"/>
      <c r="BC2908" s="223"/>
      <c r="BD2908" s="223"/>
      <c r="BE2908" s="223"/>
      <c r="BF2908" s="151"/>
      <c r="BG2908" s="151"/>
      <c r="BH2908" s="151"/>
      <c r="BI2908" s="151"/>
      <c r="BJ2908" s="151"/>
      <c r="BK2908" s="151"/>
      <c r="BL2908" s="151"/>
      <c r="BM2908" s="151"/>
      <c r="BN2908" s="208"/>
      <c r="BO2908" s="92"/>
      <c r="BP2908" s="92"/>
      <c r="BQ2908" s="92"/>
      <c r="BR2908" s="92"/>
      <c r="BS2908" s="92"/>
      <c r="BT2908" s="92"/>
      <c r="BU2908" s="208"/>
      <c r="BV2908" s="315"/>
    </row>
    <row r="2909" spans="6:74"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315"/>
      <c r="AU2909" s="208"/>
      <c r="AV2909" s="92"/>
      <c r="AW2909" s="92"/>
      <c r="AX2909" s="315"/>
      <c r="AY2909" s="215"/>
      <c r="AZ2909" s="131"/>
      <c r="BA2909" s="131"/>
      <c r="BB2909" s="131"/>
      <c r="BC2909" s="223"/>
      <c r="BD2909" s="223"/>
      <c r="BE2909" s="223"/>
      <c r="BF2909" s="151"/>
      <c r="BG2909" s="151"/>
      <c r="BH2909" s="151"/>
      <c r="BI2909" s="151"/>
      <c r="BJ2909" s="151"/>
      <c r="BK2909" s="151"/>
      <c r="BL2909" s="151"/>
      <c r="BM2909" s="151"/>
      <c r="BN2909" s="208"/>
      <c r="BO2909" s="92"/>
      <c r="BP2909" s="92"/>
      <c r="BQ2909" s="92"/>
      <c r="BR2909" s="92"/>
      <c r="BS2909" s="92"/>
      <c r="BT2909" s="92"/>
      <c r="BU2909" s="208"/>
      <c r="BV2909" s="315"/>
    </row>
    <row r="2910" spans="6:74"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315"/>
      <c r="AU2910" s="208"/>
      <c r="AV2910" s="92"/>
      <c r="AW2910" s="92"/>
      <c r="AX2910" s="315"/>
      <c r="AY2910" s="215"/>
      <c r="AZ2910" s="131"/>
      <c r="BA2910" s="131"/>
      <c r="BB2910" s="131"/>
      <c r="BC2910" s="223"/>
      <c r="BD2910" s="223"/>
      <c r="BE2910" s="223"/>
      <c r="BF2910" s="151"/>
      <c r="BG2910" s="151"/>
      <c r="BH2910" s="151"/>
      <c r="BI2910" s="151"/>
      <c r="BJ2910" s="151"/>
      <c r="BK2910" s="151"/>
      <c r="BL2910" s="151"/>
      <c r="BM2910" s="151"/>
      <c r="BN2910" s="208"/>
      <c r="BO2910" s="92"/>
      <c r="BP2910" s="92"/>
      <c r="BQ2910" s="92"/>
      <c r="BR2910" s="92"/>
      <c r="BS2910" s="92"/>
      <c r="BT2910" s="92"/>
      <c r="BU2910" s="208"/>
      <c r="BV2910" s="315"/>
    </row>
    <row r="2911" spans="6:74"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315"/>
      <c r="AU2911" s="208"/>
      <c r="AV2911" s="92"/>
      <c r="AW2911" s="92"/>
      <c r="AX2911" s="315"/>
      <c r="AY2911" s="215"/>
      <c r="AZ2911" s="131"/>
      <c r="BA2911" s="131"/>
      <c r="BB2911" s="131"/>
      <c r="BC2911" s="223"/>
      <c r="BD2911" s="223"/>
      <c r="BE2911" s="223"/>
      <c r="BF2911" s="151"/>
      <c r="BG2911" s="151"/>
      <c r="BH2911" s="151"/>
      <c r="BI2911" s="151"/>
      <c r="BJ2911" s="151"/>
      <c r="BK2911" s="151"/>
      <c r="BL2911" s="151"/>
      <c r="BM2911" s="151"/>
      <c r="BN2911" s="208"/>
      <c r="BO2911" s="92"/>
      <c r="BP2911" s="92"/>
      <c r="BQ2911" s="92"/>
      <c r="BR2911" s="92"/>
      <c r="BS2911" s="92"/>
      <c r="BT2911" s="92"/>
      <c r="BU2911" s="208"/>
      <c r="BV2911" s="315"/>
    </row>
    <row r="2912" spans="6:74"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315"/>
      <c r="AU2912" s="208"/>
      <c r="AV2912" s="92"/>
      <c r="AW2912" s="92"/>
      <c r="AX2912" s="315"/>
      <c r="AY2912" s="215"/>
      <c r="AZ2912" s="131"/>
      <c r="BA2912" s="131"/>
      <c r="BB2912" s="131"/>
      <c r="BC2912" s="223"/>
      <c r="BD2912" s="223"/>
      <c r="BE2912" s="223"/>
      <c r="BF2912" s="151"/>
      <c r="BG2912" s="151"/>
      <c r="BH2912" s="151"/>
      <c r="BI2912" s="151"/>
      <c r="BJ2912" s="151"/>
      <c r="BK2912" s="151"/>
      <c r="BL2912" s="151"/>
      <c r="BM2912" s="151"/>
      <c r="BN2912" s="208"/>
      <c r="BO2912" s="92"/>
      <c r="BP2912" s="92"/>
      <c r="BQ2912" s="92"/>
      <c r="BR2912" s="92"/>
      <c r="BS2912" s="92"/>
      <c r="BT2912" s="92"/>
      <c r="BU2912" s="208"/>
      <c r="BV2912" s="315"/>
    </row>
    <row r="2913" spans="6:74"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315"/>
      <c r="AU2913" s="208"/>
      <c r="AV2913" s="92"/>
      <c r="AW2913" s="92"/>
      <c r="AX2913" s="315"/>
      <c r="AY2913" s="215"/>
      <c r="AZ2913" s="131"/>
      <c r="BA2913" s="131"/>
      <c r="BB2913" s="131"/>
      <c r="BC2913" s="223"/>
      <c r="BD2913" s="223"/>
      <c r="BE2913" s="223"/>
      <c r="BF2913" s="151"/>
      <c r="BG2913" s="151"/>
      <c r="BH2913" s="151"/>
      <c r="BI2913" s="151"/>
      <c r="BJ2913" s="151"/>
      <c r="BK2913" s="151"/>
      <c r="BL2913" s="151"/>
      <c r="BM2913" s="151"/>
      <c r="BN2913" s="208"/>
      <c r="BO2913" s="92"/>
      <c r="BP2913" s="92"/>
      <c r="BQ2913" s="92"/>
      <c r="BR2913" s="92"/>
      <c r="BS2913" s="92"/>
      <c r="BT2913" s="92"/>
      <c r="BU2913" s="208"/>
      <c r="BV2913" s="315"/>
    </row>
    <row r="2914" spans="6:74"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315"/>
      <c r="AU2914" s="208"/>
      <c r="AV2914" s="92"/>
      <c r="AW2914" s="92"/>
      <c r="AX2914" s="315"/>
      <c r="AY2914" s="215"/>
      <c r="AZ2914" s="131"/>
      <c r="BA2914" s="131"/>
      <c r="BB2914" s="131"/>
      <c r="BC2914" s="223"/>
      <c r="BD2914" s="223"/>
      <c r="BE2914" s="223"/>
      <c r="BF2914" s="151"/>
      <c r="BG2914" s="151"/>
      <c r="BH2914" s="151"/>
      <c r="BI2914" s="151"/>
      <c r="BJ2914" s="151"/>
      <c r="BK2914" s="151"/>
      <c r="BL2914" s="151"/>
      <c r="BM2914" s="151"/>
      <c r="BN2914" s="208"/>
      <c r="BO2914" s="92"/>
      <c r="BP2914" s="92"/>
      <c r="BQ2914" s="92"/>
      <c r="BR2914" s="92"/>
      <c r="BS2914" s="92"/>
      <c r="BT2914" s="92"/>
      <c r="BU2914" s="208"/>
      <c r="BV2914" s="315"/>
    </row>
    <row r="2915" spans="6:74"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315"/>
      <c r="AU2915" s="208"/>
      <c r="AV2915" s="92"/>
      <c r="AW2915" s="92"/>
      <c r="AX2915" s="315"/>
      <c r="AY2915" s="215"/>
      <c r="AZ2915" s="131"/>
      <c r="BA2915" s="131"/>
      <c r="BB2915" s="131"/>
      <c r="BC2915" s="223"/>
      <c r="BD2915" s="223"/>
      <c r="BE2915" s="223"/>
      <c r="BF2915" s="151"/>
      <c r="BG2915" s="151"/>
      <c r="BH2915" s="151"/>
      <c r="BI2915" s="151"/>
      <c r="BJ2915" s="151"/>
      <c r="BK2915" s="151"/>
      <c r="BL2915" s="151"/>
      <c r="BM2915" s="151"/>
      <c r="BN2915" s="208"/>
      <c r="BO2915" s="92"/>
      <c r="BP2915" s="92"/>
      <c r="BQ2915" s="92"/>
      <c r="BR2915" s="92"/>
      <c r="BS2915" s="92"/>
      <c r="BT2915" s="92"/>
      <c r="BU2915" s="208"/>
      <c r="BV2915" s="315"/>
    </row>
    <row r="2916" spans="6:74"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315"/>
      <c r="AU2916" s="208"/>
      <c r="AV2916" s="92"/>
      <c r="AW2916" s="92"/>
      <c r="AX2916" s="315"/>
      <c r="AY2916" s="215"/>
      <c r="AZ2916" s="131"/>
      <c r="BA2916" s="131"/>
      <c r="BB2916" s="131"/>
      <c r="BC2916" s="223"/>
      <c r="BD2916" s="223"/>
      <c r="BE2916" s="223"/>
      <c r="BF2916" s="151"/>
      <c r="BG2916" s="151"/>
      <c r="BH2916" s="151"/>
      <c r="BI2916" s="151"/>
      <c r="BJ2916" s="151"/>
      <c r="BK2916" s="151"/>
      <c r="BL2916" s="151"/>
      <c r="BM2916" s="151"/>
      <c r="BN2916" s="208"/>
      <c r="BO2916" s="92"/>
      <c r="BP2916" s="92"/>
      <c r="BQ2916" s="92"/>
      <c r="BR2916" s="92"/>
      <c r="BS2916" s="92"/>
      <c r="BT2916" s="92"/>
      <c r="BU2916" s="208"/>
      <c r="BV2916" s="315"/>
    </row>
    <row r="2917" spans="6:74"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315"/>
      <c r="AU2917" s="208"/>
      <c r="AV2917" s="92"/>
      <c r="AW2917" s="92"/>
      <c r="AX2917" s="315"/>
      <c r="AY2917" s="215"/>
      <c r="AZ2917" s="131"/>
      <c r="BA2917" s="131"/>
      <c r="BB2917" s="131"/>
      <c r="BC2917" s="223"/>
      <c r="BD2917" s="223"/>
      <c r="BE2917" s="223"/>
      <c r="BF2917" s="151"/>
      <c r="BG2917" s="151"/>
      <c r="BH2917" s="151"/>
      <c r="BI2917" s="151"/>
      <c r="BJ2917" s="151"/>
      <c r="BK2917" s="151"/>
      <c r="BL2917" s="151"/>
      <c r="BM2917" s="151"/>
      <c r="BN2917" s="208"/>
      <c r="BO2917" s="92"/>
      <c r="BP2917" s="92"/>
      <c r="BQ2917" s="92"/>
      <c r="BR2917" s="92"/>
      <c r="BS2917" s="92"/>
      <c r="BT2917" s="92"/>
      <c r="BU2917" s="208"/>
      <c r="BV2917" s="315"/>
    </row>
    <row r="2918" spans="6:74"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315"/>
      <c r="AU2918" s="208"/>
      <c r="AV2918" s="92"/>
      <c r="AW2918" s="92"/>
      <c r="AX2918" s="315"/>
      <c r="AY2918" s="215"/>
      <c r="AZ2918" s="131"/>
      <c r="BA2918" s="131"/>
      <c r="BB2918" s="131"/>
      <c r="BC2918" s="223"/>
      <c r="BD2918" s="223"/>
      <c r="BE2918" s="223"/>
      <c r="BF2918" s="151"/>
      <c r="BG2918" s="151"/>
      <c r="BH2918" s="151"/>
      <c r="BI2918" s="151"/>
      <c r="BJ2918" s="151"/>
      <c r="BK2918" s="151"/>
      <c r="BL2918" s="151"/>
      <c r="BM2918" s="151"/>
      <c r="BN2918" s="208"/>
      <c r="BO2918" s="92"/>
      <c r="BP2918" s="92"/>
      <c r="BQ2918" s="92"/>
      <c r="BR2918" s="92"/>
      <c r="BS2918" s="92"/>
      <c r="BT2918" s="92"/>
      <c r="BU2918" s="208"/>
      <c r="BV2918" s="315"/>
    </row>
    <row r="2919" spans="6:74"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315"/>
      <c r="AU2919" s="208"/>
      <c r="AV2919" s="92"/>
      <c r="AW2919" s="92"/>
      <c r="AX2919" s="315"/>
      <c r="AY2919" s="215"/>
      <c r="AZ2919" s="131"/>
      <c r="BA2919" s="131"/>
      <c r="BB2919" s="131"/>
      <c r="BC2919" s="223"/>
      <c r="BD2919" s="223"/>
      <c r="BE2919" s="223"/>
      <c r="BF2919" s="151"/>
      <c r="BG2919" s="151"/>
      <c r="BH2919" s="151"/>
      <c r="BI2919" s="151"/>
      <c r="BJ2919" s="151"/>
      <c r="BK2919" s="151"/>
      <c r="BL2919" s="151"/>
      <c r="BM2919" s="151"/>
      <c r="BN2919" s="208"/>
      <c r="BO2919" s="92"/>
      <c r="BP2919" s="92"/>
      <c r="BQ2919" s="92"/>
      <c r="BR2919" s="92"/>
      <c r="BS2919" s="92"/>
      <c r="BT2919" s="92"/>
      <c r="BU2919" s="208"/>
      <c r="BV2919" s="315"/>
    </row>
    <row r="2920" spans="6:74"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315"/>
      <c r="AU2920" s="208"/>
      <c r="AV2920" s="92"/>
      <c r="AW2920" s="92"/>
      <c r="AX2920" s="315"/>
      <c r="AY2920" s="215"/>
      <c r="AZ2920" s="131"/>
      <c r="BA2920" s="131"/>
      <c r="BB2920" s="131"/>
      <c r="BC2920" s="223"/>
      <c r="BD2920" s="223"/>
      <c r="BE2920" s="223"/>
      <c r="BF2920" s="151"/>
      <c r="BG2920" s="151"/>
      <c r="BH2920" s="151"/>
      <c r="BI2920" s="151"/>
      <c r="BJ2920" s="151"/>
      <c r="BK2920" s="151"/>
      <c r="BL2920" s="151"/>
      <c r="BM2920" s="151"/>
      <c r="BN2920" s="208"/>
      <c r="BO2920" s="92"/>
      <c r="BP2920" s="92"/>
      <c r="BQ2920" s="92"/>
      <c r="BR2920" s="92"/>
      <c r="BS2920" s="92"/>
      <c r="BT2920" s="92"/>
      <c r="BU2920" s="208"/>
      <c r="BV2920" s="315"/>
    </row>
    <row r="2921" spans="6:74"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315"/>
      <c r="AU2921" s="208"/>
      <c r="AV2921" s="92"/>
      <c r="AW2921" s="92"/>
      <c r="AX2921" s="315"/>
      <c r="AY2921" s="215"/>
      <c r="AZ2921" s="131"/>
      <c r="BA2921" s="131"/>
      <c r="BB2921" s="131"/>
      <c r="BC2921" s="223"/>
      <c r="BD2921" s="223"/>
      <c r="BE2921" s="223"/>
      <c r="BF2921" s="151"/>
      <c r="BG2921" s="151"/>
      <c r="BH2921" s="151"/>
      <c r="BI2921" s="151"/>
      <c r="BJ2921" s="151"/>
      <c r="BK2921" s="151"/>
      <c r="BL2921" s="151"/>
      <c r="BM2921" s="151"/>
      <c r="BN2921" s="208"/>
      <c r="BO2921" s="92"/>
      <c r="BP2921" s="92"/>
      <c r="BQ2921" s="92"/>
      <c r="BR2921" s="92"/>
      <c r="BS2921" s="92"/>
      <c r="BT2921" s="92"/>
      <c r="BU2921" s="208"/>
      <c r="BV2921" s="315"/>
    </row>
    <row r="2922" spans="6:74"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315"/>
      <c r="AU2922" s="208"/>
      <c r="AV2922" s="92"/>
      <c r="AW2922" s="92"/>
      <c r="AX2922" s="315"/>
      <c r="AY2922" s="215"/>
      <c r="AZ2922" s="131"/>
      <c r="BA2922" s="131"/>
      <c r="BB2922" s="131"/>
      <c r="BC2922" s="223"/>
      <c r="BD2922" s="223"/>
      <c r="BE2922" s="223"/>
      <c r="BF2922" s="151"/>
      <c r="BG2922" s="151"/>
      <c r="BH2922" s="151"/>
      <c r="BI2922" s="151"/>
      <c r="BJ2922" s="151"/>
      <c r="BK2922" s="151"/>
      <c r="BL2922" s="151"/>
      <c r="BM2922" s="151"/>
      <c r="BN2922" s="208"/>
      <c r="BO2922" s="92"/>
      <c r="BP2922" s="92"/>
      <c r="BQ2922" s="92"/>
      <c r="BR2922" s="92"/>
      <c r="BS2922" s="92"/>
      <c r="BT2922" s="92"/>
      <c r="BU2922" s="208"/>
      <c r="BV2922" s="315"/>
    </row>
    <row r="2923" spans="6:74"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315"/>
      <c r="AU2923" s="208"/>
      <c r="AV2923" s="92"/>
      <c r="AW2923" s="92"/>
      <c r="AX2923" s="315"/>
      <c r="AY2923" s="215"/>
      <c r="AZ2923" s="131"/>
      <c r="BA2923" s="131"/>
      <c r="BB2923" s="131"/>
      <c r="BC2923" s="223"/>
      <c r="BD2923" s="223"/>
      <c r="BE2923" s="223"/>
      <c r="BF2923" s="151"/>
      <c r="BG2923" s="151"/>
      <c r="BH2923" s="151"/>
      <c r="BI2923" s="151"/>
      <c r="BJ2923" s="151"/>
      <c r="BK2923" s="151"/>
      <c r="BL2923" s="151"/>
      <c r="BM2923" s="151"/>
      <c r="BN2923" s="208"/>
      <c r="BO2923" s="92"/>
      <c r="BP2923" s="92"/>
      <c r="BQ2923" s="92"/>
      <c r="BR2923" s="92"/>
      <c r="BS2923" s="92"/>
      <c r="BT2923" s="92"/>
      <c r="BU2923" s="208"/>
      <c r="BV2923" s="315"/>
    </row>
    <row r="2924" spans="6:74"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315"/>
      <c r="AU2924" s="208"/>
      <c r="AV2924" s="92"/>
      <c r="AW2924" s="92"/>
      <c r="AX2924" s="315"/>
      <c r="AY2924" s="215"/>
      <c r="AZ2924" s="131"/>
      <c r="BA2924" s="131"/>
      <c r="BB2924" s="131"/>
      <c r="BC2924" s="223"/>
      <c r="BD2924" s="223"/>
      <c r="BE2924" s="223"/>
      <c r="BF2924" s="151"/>
      <c r="BG2924" s="151"/>
      <c r="BH2924" s="151"/>
      <c r="BI2924" s="151"/>
      <c r="BJ2924" s="151"/>
      <c r="BK2924" s="151"/>
      <c r="BL2924" s="151"/>
      <c r="BM2924" s="151"/>
      <c r="BN2924" s="208"/>
      <c r="BO2924" s="92"/>
      <c r="BP2924" s="92"/>
      <c r="BQ2924" s="92"/>
      <c r="BR2924" s="92"/>
      <c r="BS2924" s="92"/>
      <c r="BT2924" s="92"/>
      <c r="BU2924" s="208"/>
      <c r="BV2924" s="315"/>
    </row>
    <row r="2925" spans="6:74"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315"/>
      <c r="AU2925" s="208"/>
      <c r="AV2925" s="92"/>
      <c r="AW2925" s="92"/>
      <c r="AX2925" s="315"/>
      <c r="AY2925" s="215"/>
      <c r="AZ2925" s="131"/>
      <c r="BA2925" s="131"/>
      <c r="BB2925" s="131"/>
      <c r="BC2925" s="223"/>
      <c r="BD2925" s="223"/>
      <c r="BE2925" s="223"/>
      <c r="BF2925" s="151"/>
      <c r="BG2925" s="151"/>
      <c r="BH2925" s="151"/>
      <c r="BI2925" s="151"/>
      <c r="BJ2925" s="151"/>
      <c r="BK2925" s="151"/>
      <c r="BL2925" s="151"/>
      <c r="BM2925" s="151"/>
      <c r="BN2925" s="208"/>
      <c r="BO2925" s="92"/>
      <c r="BP2925" s="92"/>
      <c r="BQ2925" s="92"/>
      <c r="BR2925" s="92"/>
      <c r="BS2925" s="92"/>
      <c r="BT2925" s="92"/>
      <c r="BU2925" s="208"/>
      <c r="BV2925" s="315"/>
    </row>
    <row r="2926" spans="6:74"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315"/>
      <c r="AU2926" s="208"/>
      <c r="AV2926" s="92"/>
      <c r="AW2926" s="92"/>
      <c r="AX2926" s="315"/>
      <c r="AY2926" s="215"/>
      <c r="AZ2926" s="131"/>
      <c r="BA2926" s="131"/>
      <c r="BB2926" s="131"/>
      <c r="BC2926" s="223"/>
      <c r="BD2926" s="223"/>
      <c r="BE2926" s="223"/>
      <c r="BF2926" s="151"/>
      <c r="BG2926" s="151"/>
      <c r="BH2926" s="151"/>
      <c r="BI2926" s="151"/>
      <c r="BJ2926" s="151"/>
      <c r="BK2926" s="151"/>
      <c r="BL2926" s="151"/>
      <c r="BM2926" s="151"/>
      <c r="BN2926" s="208"/>
      <c r="BO2926" s="92"/>
      <c r="BP2926" s="92"/>
      <c r="BQ2926" s="92"/>
      <c r="BR2926" s="92"/>
      <c r="BS2926" s="92"/>
      <c r="BT2926" s="92"/>
      <c r="BU2926" s="208"/>
      <c r="BV2926" s="315"/>
    </row>
    <row r="2927" spans="6:74"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315"/>
      <c r="AU2927" s="208"/>
      <c r="AV2927" s="92"/>
      <c r="AW2927" s="92"/>
      <c r="AX2927" s="315"/>
      <c r="AY2927" s="215"/>
      <c r="AZ2927" s="131"/>
      <c r="BA2927" s="131"/>
      <c r="BB2927" s="131"/>
      <c r="BC2927" s="223"/>
      <c r="BD2927" s="223"/>
      <c r="BE2927" s="223"/>
      <c r="BF2927" s="151"/>
      <c r="BG2927" s="151"/>
      <c r="BH2927" s="151"/>
      <c r="BI2927" s="151"/>
      <c r="BJ2927" s="151"/>
      <c r="BK2927" s="151"/>
      <c r="BL2927" s="151"/>
      <c r="BM2927" s="151"/>
      <c r="BN2927" s="208"/>
      <c r="BO2927" s="92"/>
      <c r="BP2927" s="92"/>
      <c r="BQ2927" s="92"/>
      <c r="BR2927" s="92"/>
      <c r="BS2927" s="92"/>
      <c r="BT2927" s="92"/>
      <c r="BU2927" s="208"/>
      <c r="BV2927" s="315"/>
    </row>
    <row r="2928" spans="6:74"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315"/>
      <c r="AU2928" s="208"/>
      <c r="AV2928" s="92"/>
      <c r="AW2928" s="92"/>
      <c r="AX2928" s="315"/>
      <c r="AY2928" s="215"/>
      <c r="AZ2928" s="131"/>
      <c r="BA2928" s="131"/>
      <c r="BB2928" s="131"/>
      <c r="BC2928" s="223"/>
      <c r="BD2928" s="223"/>
      <c r="BE2928" s="223"/>
      <c r="BF2928" s="151"/>
      <c r="BG2928" s="151"/>
      <c r="BH2928" s="151"/>
      <c r="BI2928" s="151"/>
      <c r="BJ2928" s="151"/>
      <c r="BK2928" s="151"/>
      <c r="BL2928" s="151"/>
      <c r="BM2928" s="151"/>
      <c r="BN2928" s="208"/>
      <c r="BO2928" s="92"/>
      <c r="BP2928" s="92"/>
      <c r="BQ2928" s="92"/>
      <c r="BR2928" s="92"/>
      <c r="BS2928" s="92"/>
      <c r="BT2928" s="92"/>
      <c r="BU2928" s="208"/>
      <c r="BV2928" s="315"/>
    </row>
    <row r="2929" spans="6:74"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315"/>
      <c r="AU2929" s="208"/>
      <c r="AV2929" s="92"/>
      <c r="AW2929" s="92"/>
      <c r="AX2929" s="315"/>
      <c r="AY2929" s="215"/>
      <c r="AZ2929" s="131"/>
      <c r="BA2929" s="131"/>
      <c r="BB2929" s="131"/>
      <c r="BC2929" s="223"/>
      <c r="BD2929" s="223"/>
      <c r="BE2929" s="223"/>
      <c r="BF2929" s="151"/>
      <c r="BG2929" s="151"/>
      <c r="BH2929" s="151"/>
      <c r="BI2929" s="151"/>
      <c r="BJ2929" s="151"/>
      <c r="BK2929" s="151"/>
      <c r="BL2929" s="151"/>
      <c r="BM2929" s="151"/>
      <c r="BN2929" s="208"/>
      <c r="BO2929" s="92"/>
      <c r="BP2929" s="92"/>
      <c r="BQ2929" s="92"/>
      <c r="BR2929" s="92"/>
      <c r="BS2929" s="92"/>
      <c r="BT2929" s="92"/>
      <c r="BU2929" s="208"/>
      <c r="BV2929" s="315"/>
    </row>
    <row r="2930" spans="6:74"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315"/>
      <c r="AU2930" s="208"/>
      <c r="AV2930" s="92"/>
      <c r="AW2930" s="92"/>
      <c r="AX2930" s="315"/>
      <c r="AY2930" s="215"/>
      <c r="AZ2930" s="131"/>
      <c r="BA2930" s="131"/>
      <c r="BB2930" s="131"/>
      <c r="BC2930" s="223"/>
      <c r="BD2930" s="223"/>
      <c r="BE2930" s="223"/>
      <c r="BF2930" s="151"/>
      <c r="BG2930" s="151"/>
      <c r="BH2930" s="151"/>
      <c r="BI2930" s="151"/>
      <c r="BJ2930" s="151"/>
      <c r="BK2930" s="151"/>
      <c r="BL2930" s="151"/>
      <c r="BM2930" s="151"/>
      <c r="BN2930" s="208"/>
      <c r="BO2930" s="92"/>
      <c r="BP2930" s="92"/>
      <c r="BQ2930" s="92"/>
      <c r="BR2930" s="92"/>
      <c r="BS2930" s="92"/>
      <c r="BT2930" s="92"/>
      <c r="BU2930" s="208"/>
      <c r="BV2930" s="315"/>
    </row>
    <row r="2931" spans="6:74"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315"/>
      <c r="AU2931" s="208"/>
      <c r="AV2931" s="92"/>
      <c r="AW2931" s="92"/>
      <c r="AX2931" s="315"/>
      <c r="AY2931" s="215"/>
      <c r="AZ2931" s="131"/>
      <c r="BA2931" s="131"/>
      <c r="BB2931" s="131"/>
      <c r="BC2931" s="223"/>
      <c r="BD2931" s="223"/>
      <c r="BE2931" s="223"/>
      <c r="BF2931" s="151"/>
      <c r="BG2931" s="151"/>
      <c r="BH2931" s="151"/>
      <c r="BI2931" s="151"/>
      <c r="BJ2931" s="151"/>
      <c r="BK2931" s="151"/>
      <c r="BL2931" s="151"/>
      <c r="BM2931" s="151"/>
      <c r="BN2931" s="208"/>
      <c r="BO2931" s="92"/>
      <c r="BP2931" s="92"/>
      <c r="BQ2931" s="92"/>
      <c r="BR2931" s="92"/>
      <c r="BS2931" s="92"/>
      <c r="BT2931" s="92"/>
      <c r="BU2931" s="208"/>
      <c r="BV2931" s="315"/>
    </row>
    <row r="2932" spans="6:74"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315"/>
      <c r="AU2932" s="208"/>
      <c r="AV2932" s="92"/>
      <c r="AW2932" s="92"/>
      <c r="AX2932" s="315"/>
      <c r="AY2932" s="215"/>
      <c r="AZ2932" s="131"/>
      <c r="BA2932" s="131"/>
      <c r="BB2932" s="131"/>
      <c r="BC2932" s="223"/>
      <c r="BD2932" s="223"/>
      <c r="BE2932" s="223"/>
      <c r="BF2932" s="151"/>
      <c r="BG2932" s="151"/>
      <c r="BH2932" s="151"/>
      <c r="BI2932" s="151"/>
      <c r="BJ2932" s="151"/>
      <c r="BK2932" s="151"/>
      <c r="BL2932" s="151"/>
      <c r="BM2932" s="151"/>
      <c r="BN2932" s="208"/>
      <c r="BO2932" s="92"/>
      <c r="BP2932" s="92"/>
      <c r="BQ2932" s="92"/>
      <c r="BR2932" s="92"/>
      <c r="BS2932" s="92"/>
      <c r="BT2932" s="92"/>
      <c r="BU2932" s="208"/>
      <c r="BV2932" s="315"/>
    </row>
    <row r="2933" spans="6:74"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315"/>
      <c r="AU2933" s="208"/>
      <c r="AV2933" s="92"/>
      <c r="AW2933" s="92"/>
      <c r="AX2933" s="315"/>
      <c r="AY2933" s="215"/>
      <c r="AZ2933" s="131"/>
      <c r="BA2933" s="131"/>
      <c r="BB2933" s="131"/>
      <c r="BC2933" s="223"/>
      <c r="BD2933" s="223"/>
      <c r="BE2933" s="223"/>
      <c r="BF2933" s="151"/>
      <c r="BG2933" s="151"/>
      <c r="BH2933" s="151"/>
      <c r="BI2933" s="151"/>
      <c r="BJ2933" s="151"/>
      <c r="BK2933" s="151"/>
      <c r="BL2933" s="151"/>
      <c r="BM2933" s="151"/>
      <c r="BN2933" s="208"/>
      <c r="BO2933" s="92"/>
      <c r="BP2933" s="92"/>
      <c r="BQ2933" s="92"/>
      <c r="BR2933" s="92"/>
      <c r="BS2933" s="92"/>
      <c r="BT2933" s="92"/>
      <c r="BU2933" s="208"/>
      <c r="BV2933" s="315"/>
    </row>
    <row r="2934" spans="6:74"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315"/>
      <c r="AU2934" s="208"/>
      <c r="AV2934" s="92"/>
      <c r="AW2934" s="92"/>
      <c r="AX2934" s="315"/>
      <c r="AY2934" s="215"/>
      <c r="AZ2934" s="131"/>
      <c r="BA2934" s="131"/>
      <c r="BB2934" s="131"/>
      <c r="BC2934" s="223"/>
      <c r="BD2934" s="223"/>
      <c r="BE2934" s="223"/>
      <c r="BF2934" s="151"/>
      <c r="BG2934" s="151"/>
      <c r="BH2934" s="151"/>
      <c r="BI2934" s="151"/>
      <c r="BJ2934" s="151"/>
      <c r="BK2934" s="151"/>
      <c r="BL2934" s="151"/>
      <c r="BM2934" s="151"/>
      <c r="BN2934" s="208"/>
      <c r="BO2934" s="92"/>
      <c r="BP2934" s="92"/>
      <c r="BQ2934" s="92"/>
      <c r="BR2934" s="92"/>
      <c r="BS2934" s="92"/>
      <c r="BT2934" s="92"/>
      <c r="BU2934" s="208"/>
      <c r="BV2934" s="315"/>
    </row>
    <row r="2935" spans="6:74"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315"/>
      <c r="AU2935" s="208"/>
      <c r="AV2935" s="92"/>
      <c r="AW2935" s="92"/>
      <c r="AX2935" s="315"/>
      <c r="AY2935" s="215"/>
      <c r="AZ2935" s="131"/>
      <c r="BA2935" s="131"/>
      <c r="BB2935" s="131"/>
      <c r="BC2935" s="223"/>
      <c r="BD2935" s="223"/>
      <c r="BE2935" s="223"/>
      <c r="BF2935" s="151"/>
      <c r="BG2935" s="151"/>
      <c r="BH2935" s="151"/>
      <c r="BI2935" s="151"/>
      <c r="BJ2935" s="151"/>
      <c r="BK2935" s="151"/>
      <c r="BL2935" s="151"/>
      <c r="BM2935" s="151"/>
      <c r="BN2935" s="208"/>
      <c r="BO2935" s="92"/>
      <c r="BP2935" s="92"/>
      <c r="BQ2935" s="92"/>
      <c r="BR2935" s="92"/>
      <c r="BS2935" s="92"/>
      <c r="BT2935" s="92"/>
      <c r="BU2935" s="208"/>
      <c r="BV2935" s="315"/>
    </row>
    <row r="2936" spans="6:74"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315"/>
      <c r="AU2936" s="208"/>
      <c r="AV2936" s="92"/>
      <c r="AW2936" s="92"/>
      <c r="AX2936" s="315"/>
      <c r="AY2936" s="215"/>
      <c r="AZ2936" s="131"/>
      <c r="BA2936" s="131"/>
      <c r="BB2936" s="131"/>
      <c r="BC2936" s="223"/>
      <c r="BD2936" s="223"/>
      <c r="BE2936" s="223"/>
      <c r="BF2936" s="151"/>
      <c r="BG2936" s="151"/>
      <c r="BH2936" s="151"/>
      <c r="BI2936" s="151"/>
      <c r="BJ2936" s="151"/>
      <c r="BK2936" s="151"/>
      <c r="BL2936" s="151"/>
      <c r="BM2936" s="151"/>
      <c r="BN2936" s="208"/>
      <c r="BO2936" s="92"/>
      <c r="BP2936" s="92"/>
      <c r="BQ2936" s="92"/>
      <c r="BR2936" s="92"/>
      <c r="BS2936" s="92"/>
      <c r="BT2936" s="92"/>
      <c r="BU2936" s="208"/>
      <c r="BV2936" s="315"/>
    </row>
    <row r="2937" spans="6:74"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315"/>
      <c r="AU2937" s="208"/>
      <c r="AV2937" s="92"/>
      <c r="AW2937" s="92"/>
      <c r="AX2937" s="315"/>
      <c r="AY2937" s="215"/>
      <c r="AZ2937" s="131"/>
      <c r="BA2937" s="131"/>
      <c r="BB2937" s="131"/>
      <c r="BC2937" s="223"/>
      <c r="BD2937" s="223"/>
      <c r="BE2937" s="223"/>
      <c r="BF2937" s="151"/>
      <c r="BG2937" s="151"/>
      <c r="BH2937" s="151"/>
      <c r="BI2937" s="151"/>
      <c r="BJ2937" s="151"/>
      <c r="BK2937" s="151"/>
      <c r="BL2937" s="151"/>
      <c r="BM2937" s="151"/>
      <c r="BN2937" s="208"/>
      <c r="BO2937" s="92"/>
      <c r="BP2937" s="92"/>
      <c r="BQ2937" s="92"/>
      <c r="BR2937" s="92"/>
      <c r="BS2937" s="92"/>
      <c r="BT2937" s="92"/>
      <c r="BU2937" s="208"/>
      <c r="BV2937" s="315"/>
    </row>
    <row r="2938" spans="6:74"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315"/>
      <c r="AU2938" s="208"/>
      <c r="AV2938" s="92"/>
      <c r="AW2938" s="92"/>
      <c r="AX2938" s="315"/>
      <c r="AY2938" s="215"/>
      <c r="AZ2938" s="131"/>
      <c r="BA2938" s="131"/>
      <c r="BB2938" s="131"/>
      <c r="BC2938" s="223"/>
      <c r="BD2938" s="223"/>
      <c r="BE2938" s="223"/>
      <c r="BF2938" s="151"/>
      <c r="BG2938" s="151"/>
      <c r="BH2938" s="151"/>
      <c r="BI2938" s="151"/>
      <c r="BJ2938" s="151"/>
      <c r="BK2938" s="151"/>
      <c r="BL2938" s="151"/>
      <c r="BM2938" s="151"/>
      <c r="BN2938" s="208"/>
      <c r="BO2938" s="92"/>
      <c r="BP2938" s="92"/>
      <c r="BQ2938" s="92"/>
      <c r="BR2938" s="92"/>
      <c r="BS2938" s="92"/>
      <c r="BT2938" s="92"/>
      <c r="BU2938" s="208"/>
      <c r="BV2938" s="315"/>
    </row>
    <row r="2939" spans="6:74"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315"/>
      <c r="AU2939" s="208"/>
      <c r="AV2939" s="92"/>
      <c r="AW2939" s="92"/>
      <c r="AX2939" s="315"/>
      <c r="AY2939" s="215"/>
      <c r="AZ2939" s="131"/>
      <c r="BA2939" s="131"/>
      <c r="BB2939" s="131"/>
      <c r="BC2939" s="223"/>
      <c r="BD2939" s="223"/>
      <c r="BE2939" s="223"/>
      <c r="BF2939" s="151"/>
      <c r="BG2939" s="151"/>
      <c r="BH2939" s="151"/>
      <c r="BI2939" s="151"/>
      <c r="BJ2939" s="151"/>
      <c r="BK2939" s="151"/>
      <c r="BL2939" s="151"/>
      <c r="BM2939" s="151"/>
      <c r="BN2939" s="208"/>
      <c r="BO2939" s="92"/>
      <c r="BP2939" s="92"/>
      <c r="BQ2939" s="92"/>
      <c r="BR2939" s="92"/>
      <c r="BS2939" s="92"/>
      <c r="BT2939" s="92"/>
      <c r="BU2939" s="208"/>
      <c r="BV2939" s="315"/>
    </row>
    <row r="2940" spans="6:74"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315"/>
      <c r="AU2940" s="208"/>
      <c r="AV2940" s="92"/>
      <c r="AW2940" s="92"/>
      <c r="AX2940" s="315"/>
      <c r="AY2940" s="215"/>
      <c r="AZ2940" s="131"/>
      <c r="BA2940" s="131"/>
      <c r="BB2940" s="131"/>
      <c r="BC2940" s="223"/>
      <c r="BD2940" s="223"/>
      <c r="BE2940" s="223"/>
      <c r="BF2940" s="151"/>
      <c r="BG2940" s="151"/>
      <c r="BH2940" s="151"/>
      <c r="BI2940" s="151"/>
      <c r="BJ2940" s="151"/>
      <c r="BK2940" s="151"/>
      <c r="BL2940" s="151"/>
      <c r="BM2940" s="151"/>
      <c r="BN2940" s="208"/>
      <c r="BO2940" s="92"/>
      <c r="BP2940" s="92"/>
      <c r="BQ2940" s="92"/>
      <c r="BR2940" s="92"/>
      <c r="BS2940" s="92"/>
      <c r="BT2940" s="92"/>
      <c r="BU2940" s="208"/>
      <c r="BV2940" s="315"/>
    </row>
    <row r="2941" spans="6:74"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315"/>
      <c r="AU2941" s="208"/>
      <c r="AV2941" s="92"/>
      <c r="AW2941" s="92"/>
      <c r="AX2941" s="315"/>
      <c r="AY2941" s="215"/>
      <c r="AZ2941" s="131"/>
      <c r="BA2941" s="131"/>
      <c r="BB2941" s="131"/>
      <c r="BC2941" s="223"/>
      <c r="BD2941" s="223"/>
      <c r="BE2941" s="223"/>
      <c r="BF2941" s="151"/>
      <c r="BG2941" s="151"/>
      <c r="BH2941" s="151"/>
      <c r="BI2941" s="151"/>
      <c r="BJ2941" s="151"/>
      <c r="BK2941" s="151"/>
      <c r="BL2941" s="151"/>
      <c r="BM2941" s="151"/>
      <c r="BN2941" s="208"/>
      <c r="BO2941" s="92"/>
      <c r="BP2941" s="92"/>
      <c r="BQ2941" s="92"/>
      <c r="BR2941" s="92"/>
      <c r="BS2941" s="92"/>
      <c r="BT2941" s="92"/>
      <c r="BU2941" s="208"/>
      <c r="BV2941" s="315"/>
    </row>
    <row r="2942" spans="6:74"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315"/>
      <c r="AU2942" s="208"/>
      <c r="AV2942" s="92"/>
      <c r="AW2942" s="92"/>
      <c r="AX2942" s="315"/>
      <c r="AY2942" s="215"/>
      <c r="AZ2942" s="131"/>
      <c r="BA2942" s="131"/>
      <c r="BB2942" s="131"/>
      <c r="BC2942" s="223"/>
      <c r="BD2942" s="223"/>
      <c r="BE2942" s="223"/>
      <c r="BF2942" s="151"/>
      <c r="BG2942" s="151"/>
      <c r="BH2942" s="151"/>
      <c r="BI2942" s="151"/>
      <c r="BJ2942" s="151"/>
      <c r="BK2942" s="151"/>
      <c r="BL2942" s="151"/>
      <c r="BM2942" s="151"/>
      <c r="BN2942" s="208"/>
      <c r="BO2942" s="92"/>
      <c r="BP2942" s="92"/>
      <c r="BQ2942" s="92"/>
      <c r="BR2942" s="92"/>
      <c r="BS2942" s="92"/>
      <c r="BT2942" s="92"/>
      <c r="BU2942" s="208"/>
      <c r="BV2942" s="315"/>
    </row>
    <row r="2943" spans="6:74"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315"/>
      <c r="AU2943" s="208"/>
      <c r="AV2943" s="92"/>
      <c r="AW2943" s="92"/>
      <c r="AX2943" s="315"/>
      <c r="AY2943" s="215"/>
      <c r="AZ2943" s="131"/>
      <c r="BA2943" s="131"/>
      <c r="BB2943" s="131"/>
      <c r="BC2943" s="223"/>
      <c r="BD2943" s="223"/>
      <c r="BE2943" s="223"/>
      <c r="BF2943" s="151"/>
      <c r="BG2943" s="151"/>
      <c r="BH2943" s="151"/>
      <c r="BI2943" s="151"/>
      <c r="BJ2943" s="151"/>
      <c r="BK2943" s="151"/>
      <c r="BL2943" s="151"/>
      <c r="BM2943" s="151"/>
      <c r="BN2943" s="208"/>
      <c r="BO2943" s="92"/>
      <c r="BP2943" s="92"/>
      <c r="BQ2943" s="92"/>
      <c r="BR2943" s="92"/>
      <c r="BS2943" s="92"/>
      <c r="BT2943" s="92"/>
      <c r="BU2943" s="208"/>
      <c r="BV2943" s="315"/>
    </row>
    <row r="2944" spans="6:74"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315"/>
      <c r="AU2944" s="208"/>
      <c r="AV2944" s="92"/>
      <c r="AW2944" s="92"/>
      <c r="AX2944" s="315"/>
      <c r="AY2944" s="215"/>
      <c r="AZ2944" s="131"/>
      <c r="BA2944" s="131"/>
      <c r="BB2944" s="131"/>
      <c r="BC2944" s="223"/>
      <c r="BD2944" s="223"/>
      <c r="BE2944" s="223"/>
      <c r="BF2944" s="151"/>
      <c r="BG2944" s="151"/>
      <c r="BH2944" s="151"/>
      <c r="BI2944" s="151"/>
      <c r="BJ2944" s="151"/>
      <c r="BK2944" s="151"/>
      <c r="BL2944" s="151"/>
      <c r="BM2944" s="151"/>
      <c r="BN2944" s="208"/>
      <c r="BO2944" s="92"/>
      <c r="BP2944" s="92"/>
      <c r="BQ2944" s="92"/>
      <c r="BR2944" s="92"/>
      <c r="BS2944" s="92"/>
      <c r="BT2944" s="92"/>
      <c r="BU2944" s="208"/>
      <c r="BV2944" s="315"/>
    </row>
    <row r="2945" spans="6:74"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315"/>
      <c r="AU2945" s="208"/>
      <c r="AV2945" s="92"/>
      <c r="AW2945" s="92"/>
      <c r="AX2945" s="315"/>
      <c r="AY2945" s="215"/>
      <c r="AZ2945" s="131"/>
      <c r="BA2945" s="131"/>
      <c r="BB2945" s="131"/>
      <c r="BC2945" s="223"/>
      <c r="BD2945" s="223"/>
      <c r="BE2945" s="223"/>
      <c r="BF2945" s="151"/>
      <c r="BG2945" s="151"/>
      <c r="BH2945" s="151"/>
      <c r="BI2945" s="151"/>
      <c r="BJ2945" s="151"/>
      <c r="BK2945" s="151"/>
      <c r="BL2945" s="151"/>
      <c r="BM2945" s="151"/>
      <c r="BN2945" s="208"/>
      <c r="BO2945" s="92"/>
      <c r="BP2945" s="92"/>
      <c r="BQ2945" s="92"/>
      <c r="BR2945" s="92"/>
      <c r="BS2945" s="92"/>
      <c r="BT2945" s="92"/>
      <c r="BU2945" s="208"/>
      <c r="BV2945" s="315"/>
    </row>
    <row r="2946" spans="6:74"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315"/>
      <c r="AU2946" s="208"/>
      <c r="AV2946" s="92"/>
      <c r="AW2946" s="92"/>
      <c r="AX2946" s="315"/>
      <c r="AY2946" s="215"/>
      <c r="AZ2946" s="131"/>
      <c r="BA2946" s="131"/>
      <c r="BB2946" s="131"/>
      <c r="BC2946" s="223"/>
      <c r="BD2946" s="223"/>
      <c r="BE2946" s="223"/>
      <c r="BF2946" s="151"/>
      <c r="BG2946" s="151"/>
      <c r="BH2946" s="151"/>
      <c r="BI2946" s="151"/>
      <c r="BJ2946" s="151"/>
      <c r="BK2946" s="151"/>
      <c r="BL2946" s="151"/>
      <c r="BM2946" s="151"/>
      <c r="BN2946" s="208"/>
      <c r="BO2946" s="92"/>
      <c r="BP2946" s="92"/>
      <c r="BQ2946" s="92"/>
      <c r="BR2946" s="92"/>
      <c r="BS2946" s="92"/>
      <c r="BT2946" s="92"/>
      <c r="BU2946" s="208"/>
      <c r="BV2946" s="315"/>
    </row>
    <row r="2947" spans="6:74"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315"/>
      <c r="AU2947" s="208"/>
      <c r="AV2947" s="92"/>
      <c r="AW2947" s="92"/>
      <c r="AX2947" s="315"/>
      <c r="AY2947" s="215"/>
      <c r="AZ2947" s="131"/>
      <c r="BA2947" s="131"/>
      <c r="BB2947" s="131"/>
      <c r="BC2947" s="223"/>
      <c r="BD2947" s="223"/>
      <c r="BE2947" s="223"/>
      <c r="BF2947" s="151"/>
      <c r="BG2947" s="151"/>
      <c r="BH2947" s="151"/>
      <c r="BI2947" s="151"/>
      <c r="BJ2947" s="151"/>
      <c r="BK2947" s="151"/>
      <c r="BL2947" s="151"/>
      <c r="BM2947" s="151"/>
      <c r="BN2947" s="208"/>
      <c r="BO2947" s="92"/>
      <c r="BP2947" s="92"/>
      <c r="BQ2947" s="92"/>
      <c r="BR2947" s="92"/>
      <c r="BS2947" s="92"/>
      <c r="BT2947" s="92"/>
      <c r="BU2947" s="208"/>
      <c r="BV2947" s="315"/>
    </row>
    <row r="2948" spans="6:74"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315"/>
      <c r="AU2948" s="208"/>
      <c r="AV2948" s="92"/>
      <c r="AW2948" s="92"/>
      <c r="AX2948" s="315"/>
      <c r="AY2948" s="215"/>
      <c r="AZ2948" s="131"/>
      <c r="BA2948" s="131"/>
      <c r="BB2948" s="131"/>
      <c r="BC2948" s="223"/>
      <c r="BD2948" s="223"/>
      <c r="BE2948" s="223"/>
      <c r="BF2948" s="151"/>
      <c r="BG2948" s="151"/>
      <c r="BH2948" s="151"/>
      <c r="BI2948" s="151"/>
      <c r="BJ2948" s="151"/>
      <c r="BK2948" s="151"/>
      <c r="BL2948" s="151"/>
      <c r="BM2948" s="151"/>
      <c r="BN2948" s="208"/>
      <c r="BO2948" s="92"/>
      <c r="BP2948" s="92"/>
      <c r="BQ2948" s="92"/>
      <c r="BR2948" s="92"/>
      <c r="BS2948" s="92"/>
      <c r="BT2948" s="92"/>
      <c r="BU2948" s="208"/>
      <c r="BV2948" s="315"/>
    </row>
    <row r="2949" spans="6:74"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315"/>
      <c r="AU2949" s="208"/>
      <c r="AV2949" s="92"/>
      <c r="AW2949" s="92"/>
      <c r="AX2949" s="315"/>
      <c r="AY2949" s="215"/>
      <c r="AZ2949" s="131"/>
      <c r="BA2949" s="131"/>
      <c r="BB2949" s="131"/>
      <c r="BC2949" s="223"/>
      <c r="BD2949" s="223"/>
      <c r="BE2949" s="223"/>
      <c r="BF2949" s="151"/>
      <c r="BG2949" s="151"/>
      <c r="BH2949" s="151"/>
      <c r="BI2949" s="151"/>
      <c r="BJ2949" s="151"/>
      <c r="BK2949" s="151"/>
      <c r="BL2949" s="151"/>
      <c r="BM2949" s="151"/>
      <c r="BN2949" s="208"/>
      <c r="BO2949" s="92"/>
      <c r="BP2949" s="92"/>
      <c r="BQ2949" s="92"/>
      <c r="BR2949" s="92"/>
      <c r="BS2949" s="92"/>
      <c r="BT2949" s="92"/>
      <c r="BU2949" s="208"/>
      <c r="BV2949" s="315"/>
    </row>
    <row r="2950" spans="6:74"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315"/>
      <c r="AU2950" s="208"/>
      <c r="AV2950" s="92"/>
      <c r="AW2950" s="92"/>
      <c r="AX2950" s="315"/>
      <c r="AY2950" s="215"/>
      <c r="AZ2950" s="131"/>
      <c r="BA2950" s="131"/>
      <c r="BB2950" s="131"/>
      <c r="BC2950" s="223"/>
      <c r="BD2950" s="223"/>
      <c r="BE2950" s="223"/>
      <c r="BF2950" s="151"/>
      <c r="BG2950" s="151"/>
      <c r="BH2950" s="151"/>
      <c r="BI2950" s="151"/>
      <c r="BJ2950" s="151"/>
      <c r="BK2950" s="151"/>
      <c r="BL2950" s="151"/>
      <c r="BM2950" s="151"/>
      <c r="BN2950" s="208"/>
      <c r="BO2950" s="92"/>
      <c r="BP2950" s="92"/>
      <c r="BQ2950" s="92"/>
      <c r="BR2950" s="92"/>
      <c r="BS2950" s="92"/>
      <c r="BT2950" s="92"/>
      <c r="BU2950" s="208"/>
      <c r="BV2950" s="315"/>
    </row>
    <row r="2951" spans="6:74"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315"/>
      <c r="AU2951" s="208"/>
      <c r="AV2951" s="92"/>
      <c r="AW2951" s="92"/>
      <c r="AX2951" s="315"/>
      <c r="AY2951" s="215"/>
      <c r="AZ2951" s="131"/>
      <c r="BA2951" s="131"/>
      <c r="BB2951" s="131"/>
      <c r="BC2951" s="223"/>
      <c r="BD2951" s="223"/>
      <c r="BE2951" s="223"/>
      <c r="BF2951" s="151"/>
      <c r="BG2951" s="151"/>
      <c r="BH2951" s="151"/>
      <c r="BI2951" s="151"/>
      <c r="BJ2951" s="151"/>
      <c r="BK2951" s="151"/>
      <c r="BL2951" s="151"/>
      <c r="BM2951" s="151"/>
      <c r="BN2951" s="208"/>
      <c r="BO2951" s="92"/>
      <c r="BP2951" s="92"/>
      <c r="BQ2951" s="92"/>
      <c r="BR2951" s="92"/>
      <c r="BS2951" s="92"/>
      <c r="BT2951" s="92"/>
      <c r="BU2951" s="208"/>
      <c r="BV2951" s="315"/>
    </row>
    <row r="2952" spans="6:74"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315"/>
      <c r="AU2952" s="208"/>
      <c r="AV2952" s="92"/>
      <c r="AW2952" s="92"/>
      <c r="AX2952" s="315"/>
      <c r="AY2952" s="215"/>
      <c r="AZ2952" s="131"/>
      <c r="BA2952" s="131"/>
      <c r="BB2952" s="131"/>
      <c r="BC2952" s="223"/>
      <c r="BD2952" s="223"/>
      <c r="BE2952" s="223"/>
      <c r="BF2952" s="151"/>
      <c r="BG2952" s="151"/>
      <c r="BH2952" s="151"/>
      <c r="BI2952" s="151"/>
      <c r="BJ2952" s="151"/>
      <c r="BK2952" s="151"/>
      <c r="BL2952" s="151"/>
      <c r="BM2952" s="151"/>
      <c r="BN2952" s="208"/>
      <c r="BO2952" s="92"/>
      <c r="BP2952" s="92"/>
      <c r="BQ2952" s="92"/>
      <c r="BR2952" s="92"/>
      <c r="BS2952" s="92"/>
      <c r="BT2952" s="92"/>
      <c r="BU2952" s="208"/>
      <c r="BV2952" s="315"/>
    </row>
    <row r="2953" spans="6:74"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315"/>
      <c r="AU2953" s="208"/>
      <c r="AV2953" s="92"/>
      <c r="AW2953" s="92"/>
      <c r="AX2953" s="315"/>
      <c r="AY2953" s="215"/>
      <c r="AZ2953" s="131"/>
      <c r="BA2953" s="131"/>
      <c r="BB2953" s="131"/>
      <c r="BC2953" s="223"/>
      <c r="BD2953" s="223"/>
      <c r="BE2953" s="223"/>
      <c r="BF2953" s="151"/>
      <c r="BG2953" s="151"/>
      <c r="BH2953" s="151"/>
      <c r="BI2953" s="151"/>
      <c r="BJ2953" s="151"/>
      <c r="BK2953" s="151"/>
      <c r="BL2953" s="151"/>
      <c r="BM2953" s="151"/>
      <c r="BN2953" s="208"/>
      <c r="BO2953" s="92"/>
      <c r="BP2953" s="92"/>
      <c r="BQ2953" s="92"/>
      <c r="BR2953" s="92"/>
      <c r="BS2953" s="92"/>
      <c r="BT2953" s="92"/>
      <c r="BU2953" s="208"/>
      <c r="BV2953" s="315"/>
    </row>
    <row r="2954" spans="6:74"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315"/>
      <c r="AU2954" s="208"/>
      <c r="AV2954" s="92"/>
      <c r="AW2954" s="92"/>
      <c r="AX2954" s="315"/>
      <c r="AY2954" s="215"/>
      <c r="AZ2954" s="131"/>
      <c r="BA2954" s="131"/>
      <c r="BB2954" s="131"/>
      <c r="BC2954" s="223"/>
      <c r="BD2954" s="223"/>
      <c r="BE2954" s="223"/>
      <c r="BF2954" s="151"/>
      <c r="BG2954" s="151"/>
      <c r="BH2954" s="151"/>
      <c r="BI2954" s="151"/>
      <c r="BJ2954" s="151"/>
      <c r="BK2954" s="151"/>
      <c r="BL2954" s="151"/>
      <c r="BM2954" s="151"/>
      <c r="BN2954" s="208"/>
      <c r="BO2954" s="92"/>
      <c r="BP2954" s="92"/>
      <c r="BQ2954" s="92"/>
      <c r="BR2954" s="92"/>
      <c r="BS2954" s="92"/>
      <c r="BT2954" s="92"/>
      <c r="BU2954" s="208"/>
      <c r="BV2954" s="315"/>
    </row>
    <row r="2955" spans="6:74"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315"/>
      <c r="AU2955" s="208"/>
      <c r="AV2955" s="92"/>
      <c r="AW2955" s="92"/>
      <c r="AX2955" s="315"/>
      <c r="AY2955" s="215"/>
      <c r="AZ2955" s="131"/>
      <c r="BA2955" s="131"/>
      <c r="BB2955" s="131"/>
      <c r="BC2955" s="223"/>
      <c r="BD2955" s="223"/>
      <c r="BE2955" s="223"/>
      <c r="BF2955" s="151"/>
      <c r="BG2955" s="151"/>
      <c r="BH2955" s="151"/>
      <c r="BI2955" s="151"/>
      <c r="BJ2955" s="151"/>
      <c r="BK2955" s="151"/>
      <c r="BL2955" s="151"/>
      <c r="BM2955" s="151"/>
      <c r="BN2955" s="208"/>
      <c r="BO2955" s="92"/>
      <c r="BP2955" s="92"/>
      <c r="BQ2955" s="92"/>
      <c r="BR2955" s="92"/>
      <c r="BS2955" s="92"/>
      <c r="BT2955" s="92"/>
      <c r="BU2955" s="208"/>
      <c r="BV2955" s="315"/>
    </row>
    <row r="2956" spans="6:74"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315"/>
      <c r="AU2956" s="208"/>
      <c r="AV2956" s="92"/>
      <c r="AW2956" s="92"/>
      <c r="AX2956" s="315"/>
      <c r="AY2956" s="215"/>
      <c r="AZ2956" s="131"/>
      <c r="BA2956" s="131"/>
      <c r="BB2956" s="131"/>
      <c r="BC2956" s="223"/>
      <c r="BD2956" s="223"/>
      <c r="BE2956" s="223"/>
      <c r="BF2956" s="151"/>
      <c r="BG2956" s="151"/>
      <c r="BH2956" s="151"/>
      <c r="BI2956" s="151"/>
      <c r="BJ2956" s="151"/>
      <c r="BK2956" s="151"/>
      <c r="BL2956" s="151"/>
      <c r="BM2956" s="151"/>
      <c r="BN2956" s="208"/>
      <c r="BO2956" s="92"/>
      <c r="BP2956" s="92"/>
      <c r="BQ2956" s="92"/>
      <c r="BR2956" s="92"/>
      <c r="BS2956" s="92"/>
      <c r="BT2956" s="92"/>
      <c r="BU2956" s="208"/>
      <c r="BV2956" s="315"/>
    </row>
    <row r="2957" spans="6:74"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315"/>
      <c r="AU2957" s="208"/>
      <c r="AV2957" s="92"/>
      <c r="AW2957" s="92"/>
      <c r="AX2957" s="315"/>
      <c r="AY2957" s="215"/>
      <c r="AZ2957" s="131"/>
      <c r="BA2957" s="131"/>
      <c r="BB2957" s="131"/>
      <c r="BC2957" s="223"/>
      <c r="BD2957" s="223"/>
      <c r="BE2957" s="223"/>
      <c r="BF2957" s="151"/>
      <c r="BG2957" s="151"/>
      <c r="BH2957" s="151"/>
      <c r="BI2957" s="151"/>
      <c r="BJ2957" s="151"/>
      <c r="BK2957" s="151"/>
      <c r="BL2957" s="151"/>
      <c r="BM2957" s="151"/>
      <c r="BN2957" s="208"/>
      <c r="BO2957" s="92"/>
      <c r="BP2957" s="92"/>
      <c r="BQ2957" s="92"/>
      <c r="BR2957" s="92"/>
      <c r="BS2957" s="92"/>
      <c r="BT2957" s="92"/>
      <c r="BU2957" s="208"/>
      <c r="BV2957" s="315"/>
    </row>
    <row r="2958" spans="6:74"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315"/>
      <c r="AU2958" s="208"/>
      <c r="AV2958" s="92"/>
      <c r="AW2958" s="92"/>
      <c r="AX2958" s="315"/>
      <c r="AY2958" s="215"/>
      <c r="AZ2958" s="131"/>
      <c r="BA2958" s="131"/>
      <c r="BB2958" s="131"/>
      <c r="BC2958" s="223"/>
      <c r="BD2958" s="223"/>
      <c r="BE2958" s="223"/>
      <c r="BF2958" s="151"/>
      <c r="BG2958" s="151"/>
      <c r="BH2958" s="151"/>
      <c r="BI2958" s="151"/>
      <c r="BJ2958" s="151"/>
      <c r="BK2958" s="151"/>
      <c r="BL2958" s="151"/>
      <c r="BM2958" s="151"/>
      <c r="BN2958" s="208"/>
      <c r="BO2958" s="92"/>
      <c r="BP2958" s="92"/>
      <c r="BQ2958" s="92"/>
      <c r="BR2958" s="92"/>
      <c r="BS2958" s="92"/>
      <c r="BT2958" s="92"/>
      <c r="BU2958" s="208"/>
      <c r="BV2958" s="315"/>
    </row>
    <row r="2959" spans="6:74"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315"/>
      <c r="AU2959" s="208"/>
      <c r="AV2959" s="92"/>
      <c r="AW2959" s="92"/>
      <c r="AX2959" s="315"/>
      <c r="AY2959" s="215"/>
      <c r="AZ2959" s="131"/>
      <c r="BA2959" s="131"/>
      <c r="BB2959" s="131"/>
      <c r="BC2959" s="223"/>
      <c r="BD2959" s="223"/>
      <c r="BE2959" s="223"/>
      <c r="BF2959" s="151"/>
      <c r="BG2959" s="151"/>
      <c r="BH2959" s="151"/>
      <c r="BI2959" s="151"/>
      <c r="BJ2959" s="151"/>
      <c r="BK2959" s="151"/>
      <c r="BL2959" s="151"/>
      <c r="BM2959" s="151"/>
      <c r="BN2959" s="208"/>
      <c r="BO2959" s="92"/>
      <c r="BP2959" s="92"/>
      <c r="BQ2959" s="92"/>
      <c r="BR2959" s="92"/>
      <c r="BS2959" s="92"/>
      <c r="BT2959" s="92"/>
      <c r="BU2959" s="208"/>
      <c r="BV2959" s="315"/>
    </row>
    <row r="2960" spans="6:74"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315"/>
      <c r="AU2960" s="208"/>
      <c r="AV2960" s="92"/>
      <c r="AW2960" s="92"/>
      <c r="AX2960" s="315"/>
      <c r="AY2960" s="215"/>
      <c r="AZ2960" s="131"/>
      <c r="BA2960" s="131"/>
      <c r="BB2960" s="131"/>
      <c r="BC2960" s="223"/>
      <c r="BD2960" s="223"/>
      <c r="BE2960" s="223"/>
      <c r="BF2960" s="151"/>
      <c r="BG2960" s="151"/>
      <c r="BH2960" s="151"/>
      <c r="BI2960" s="151"/>
      <c r="BJ2960" s="151"/>
      <c r="BK2960" s="151"/>
      <c r="BL2960" s="151"/>
      <c r="BM2960" s="151"/>
      <c r="BN2960" s="208"/>
      <c r="BO2960" s="92"/>
      <c r="BP2960" s="92"/>
      <c r="BQ2960" s="92"/>
      <c r="BR2960" s="92"/>
      <c r="BS2960" s="92"/>
      <c r="BT2960" s="92"/>
      <c r="BU2960" s="208"/>
      <c r="BV2960" s="315"/>
    </row>
    <row r="2961" spans="6:74"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315"/>
      <c r="AU2961" s="208"/>
      <c r="AV2961" s="92"/>
      <c r="AW2961" s="92"/>
      <c r="AX2961" s="315"/>
      <c r="AY2961" s="215"/>
      <c r="AZ2961" s="131"/>
      <c r="BA2961" s="131"/>
      <c r="BB2961" s="131"/>
      <c r="BC2961" s="223"/>
      <c r="BD2961" s="223"/>
      <c r="BE2961" s="223"/>
      <c r="BF2961" s="151"/>
      <c r="BG2961" s="151"/>
      <c r="BH2961" s="151"/>
      <c r="BI2961" s="151"/>
      <c r="BJ2961" s="151"/>
      <c r="BK2961" s="151"/>
      <c r="BL2961" s="151"/>
      <c r="BM2961" s="151"/>
      <c r="BN2961" s="208"/>
      <c r="BO2961" s="92"/>
      <c r="BP2961" s="92"/>
      <c r="BQ2961" s="92"/>
      <c r="BR2961" s="92"/>
      <c r="BS2961" s="92"/>
      <c r="BT2961" s="92"/>
      <c r="BU2961" s="208"/>
      <c r="BV2961" s="315"/>
    </row>
    <row r="2962" spans="6:74"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315"/>
      <c r="AU2962" s="208"/>
      <c r="AV2962" s="92"/>
      <c r="AW2962" s="92"/>
      <c r="AX2962" s="315"/>
      <c r="AY2962" s="215"/>
      <c r="AZ2962" s="131"/>
      <c r="BA2962" s="131"/>
      <c r="BB2962" s="131"/>
      <c r="BC2962" s="223"/>
      <c r="BD2962" s="223"/>
      <c r="BE2962" s="223"/>
      <c r="BF2962" s="151"/>
      <c r="BG2962" s="151"/>
      <c r="BH2962" s="151"/>
      <c r="BI2962" s="151"/>
      <c r="BJ2962" s="151"/>
      <c r="BK2962" s="151"/>
      <c r="BL2962" s="151"/>
      <c r="BM2962" s="151"/>
      <c r="BN2962" s="208"/>
      <c r="BO2962" s="92"/>
      <c r="BP2962" s="92"/>
      <c r="BQ2962" s="92"/>
      <c r="BR2962" s="92"/>
      <c r="BS2962" s="92"/>
      <c r="BT2962" s="92"/>
      <c r="BU2962" s="208"/>
      <c r="BV2962" s="315"/>
    </row>
    <row r="2963" spans="6:74"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315"/>
      <c r="AU2963" s="208"/>
      <c r="AV2963" s="92"/>
      <c r="AW2963" s="92"/>
      <c r="AX2963" s="315"/>
      <c r="AY2963" s="215"/>
      <c r="AZ2963" s="131"/>
      <c r="BA2963" s="131"/>
      <c r="BB2963" s="131"/>
      <c r="BC2963" s="223"/>
      <c r="BD2963" s="223"/>
      <c r="BE2963" s="223"/>
      <c r="BF2963" s="151"/>
      <c r="BG2963" s="151"/>
      <c r="BH2963" s="151"/>
      <c r="BI2963" s="151"/>
      <c r="BJ2963" s="151"/>
      <c r="BK2963" s="151"/>
      <c r="BL2963" s="151"/>
      <c r="BM2963" s="151"/>
      <c r="BN2963" s="208"/>
      <c r="BO2963" s="92"/>
      <c r="BP2963" s="92"/>
      <c r="BQ2963" s="92"/>
      <c r="BR2963" s="92"/>
      <c r="BS2963" s="92"/>
      <c r="BT2963" s="92"/>
      <c r="BU2963" s="208"/>
      <c r="BV2963" s="315"/>
    </row>
    <row r="2964" spans="6:74"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315"/>
      <c r="AU2964" s="208"/>
      <c r="AV2964" s="92"/>
      <c r="AW2964" s="92"/>
      <c r="AX2964" s="315"/>
      <c r="AY2964" s="215"/>
      <c r="AZ2964" s="131"/>
      <c r="BA2964" s="131"/>
      <c r="BB2964" s="131"/>
      <c r="BC2964" s="223"/>
      <c r="BD2964" s="223"/>
      <c r="BE2964" s="223"/>
      <c r="BF2964" s="151"/>
      <c r="BG2964" s="151"/>
      <c r="BH2964" s="151"/>
      <c r="BI2964" s="151"/>
      <c r="BJ2964" s="151"/>
      <c r="BK2964" s="151"/>
      <c r="BL2964" s="151"/>
      <c r="BM2964" s="151"/>
      <c r="BN2964" s="208"/>
      <c r="BO2964" s="92"/>
      <c r="BP2964" s="92"/>
      <c r="BQ2964" s="92"/>
      <c r="BR2964" s="92"/>
      <c r="BS2964" s="92"/>
      <c r="BT2964" s="92"/>
      <c r="BU2964" s="208"/>
      <c r="BV2964" s="315"/>
    </row>
    <row r="2965" spans="6:74"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315"/>
      <c r="AU2965" s="208"/>
      <c r="AV2965" s="92"/>
      <c r="AW2965" s="92"/>
      <c r="AX2965" s="315"/>
      <c r="AY2965" s="215"/>
      <c r="AZ2965" s="131"/>
      <c r="BA2965" s="131"/>
      <c r="BB2965" s="131"/>
      <c r="BC2965" s="223"/>
      <c r="BD2965" s="223"/>
      <c r="BE2965" s="223"/>
      <c r="BF2965" s="151"/>
      <c r="BG2965" s="151"/>
      <c r="BH2965" s="151"/>
      <c r="BI2965" s="151"/>
      <c r="BJ2965" s="151"/>
      <c r="BK2965" s="151"/>
      <c r="BL2965" s="151"/>
      <c r="BM2965" s="151"/>
      <c r="BN2965" s="208"/>
      <c r="BO2965" s="92"/>
      <c r="BP2965" s="92"/>
      <c r="BQ2965" s="92"/>
      <c r="BR2965" s="92"/>
      <c r="BS2965" s="92"/>
      <c r="BT2965" s="92"/>
      <c r="BU2965" s="208"/>
      <c r="BV2965" s="315"/>
    </row>
    <row r="2966" spans="6:74"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315"/>
      <c r="AU2966" s="208"/>
      <c r="AV2966" s="92"/>
      <c r="AW2966" s="92"/>
      <c r="AX2966" s="315"/>
      <c r="AY2966" s="215"/>
      <c r="AZ2966" s="131"/>
      <c r="BA2966" s="131"/>
      <c r="BB2966" s="131"/>
      <c r="BC2966" s="223"/>
      <c r="BD2966" s="223"/>
      <c r="BE2966" s="223"/>
      <c r="BF2966" s="151"/>
      <c r="BG2966" s="151"/>
      <c r="BH2966" s="151"/>
      <c r="BI2966" s="151"/>
      <c r="BJ2966" s="151"/>
      <c r="BK2966" s="151"/>
      <c r="BL2966" s="151"/>
      <c r="BM2966" s="151"/>
      <c r="BN2966" s="208"/>
      <c r="BO2966" s="92"/>
      <c r="BP2966" s="92"/>
      <c r="BQ2966" s="92"/>
      <c r="BR2966" s="92"/>
      <c r="BS2966" s="92"/>
      <c r="BT2966" s="92"/>
      <c r="BU2966" s="208"/>
      <c r="BV2966" s="315"/>
    </row>
    <row r="2967" spans="6:74"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315"/>
      <c r="AU2967" s="208"/>
      <c r="AV2967" s="92"/>
      <c r="AW2967" s="92"/>
      <c r="AX2967" s="315"/>
      <c r="AY2967" s="215"/>
      <c r="AZ2967" s="131"/>
      <c r="BA2967" s="131"/>
      <c r="BB2967" s="131"/>
      <c r="BC2967" s="223"/>
      <c r="BD2967" s="223"/>
      <c r="BE2967" s="223"/>
      <c r="BF2967" s="151"/>
      <c r="BG2967" s="151"/>
      <c r="BH2967" s="151"/>
      <c r="BI2967" s="151"/>
      <c r="BJ2967" s="151"/>
      <c r="BK2967" s="151"/>
      <c r="BL2967" s="151"/>
      <c r="BM2967" s="151"/>
      <c r="BN2967" s="208"/>
      <c r="BO2967" s="92"/>
      <c r="BP2967" s="92"/>
      <c r="BQ2967" s="92"/>
      <c r="BR2967" s="92"/>
      <c r="BS2967" s="92"/>
      <c r="BT2967" s="92"/>
      <c r="BU2967" s="208"/>
      <c r="BV2967" s="315"/>
    </row>
    <row r="2968" spans="6:74"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315"/>
      <c r="AU2968" s="208"/>
      <c r="AV2968" s="92"/>
      <c r="AW2968" s="92"/>
      <c r="AX2968" s="315"/>
      <c r="AY2968" s="215"/>
      <c r="AZ2968" s="131"/>
      <c r="BA2968" s="131"/>
      <c r="BB2968" s="131"/>
      <c r="BC2968" s="223"/>
      <c r="BD2968" s="223"/>
      <c r="BE2968" s="223"/>
      <c r="BF2968" s="151"/>
      <c r="BG2968" s="151"/>
      <c r="BH2968" s="151"/>
      <c r="BI2968" s="151"/>
      <c r="BJ2968" s="151"/>
      <c r="BK2968" s="151"/>
      <c r="BL2968" s="151"/>
      <c r="BM2968" s="151"/>
      <c r="BN2968" s="208"/>
      <c r="BO2968" s="92"/>
      <c r="BP2968" s="92"/>
      <c r="BQ2968" s="92"/>
      <c r="BR2968" s="92"/>
      <c r="BS2968" s="92"/>
      <c r="BT2968" s="92"/>
      <c r="BU2968" s="208"/>
      <c r="BV2968" s="315"/>
    </row>
    <row r="2969" spans="6:74"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315"/>
      <c r="AU2969" s="208"/>
      <c r="AV2969" s="92"/>
      <c r="AW2969" s="92"/>
      <c r="AX2969" s="315"/>
      <c r="AY2969" s="215"/>
      <c r="AZ2969" s="131"/>
      <c r="BA2969" s="131"/>
      <c r="BB2969" s="131"/>
      <c r="BC2969" s="223"/>
      <c r="BD2969" s="223"/>
      <c r="BE2969" s="223"/>
      <c r="BF2969" s="151"/>
      <c r="BG2969" s="151"/>
      <c r="BH2969" s="151"/>
      <c r="BI2969" s="151"/>
      <c r="BJ2969" s="151"/>
      <c r="BK2969" s="151"/>
      <c r="BL2969" s="151"/>
      <c r="BM2969" s="151"/>
      <c r="BN2969" s="208"/>
      <c r="BO2969" s="92"/>
      <c r="BP2969" s="92"/>
      <c r="BQ2969" s="92"/>
      <c r="BR2969" s="92"/>
      <c r="BS2969" s="92"/>
      <c r="BT2969" s="92"/>
      <c r="BU2969" s="208"/>
      <c r="BV2969" s="315"/>
    </row>
    <row r="2970" spans="6:74"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315"/>
      <c r="AU2970" s="208"/>
      <c r="AV2970" s="92"/>
      <c r="AW2970" s="92"/>
      <c r="AX2970" s="315"/>
      <c r="AY2970" s="215"/>
      <c r="AZ2970" s="131"/>
      <c r="BA2970" s="131"/>
      <c r="BB2970" s="131"/>
      <c r="BC2970" s="223"/>
      <c r="BD2970" s="223"/>
      <c r="BE2970" s="223"/>
      <c r="BF2970" s="151"/>
      <c r="BG2970" s="151"/>
      <c r="BH2970" s="151"/>
      <c r="BI2970" s="151"/>
      <c r="BJ2970" s="151"/>
      <c r="BK2970" s="151"/>
      <c r="BL2970" s="151"/>
      <c r="BM2970" s="151"/>
      <c r="BN2970" s="208"/>
      <c r="BO2970" s="92"/>
      <c r="BP2970" s="92"/>
      <c r="BQ2970" s="92"/>
      <c r="BR2970" s="92"/>
      <c r="BS2970" s="92"/>
      <c r="BT2970" s="92"/>
      <c r="BU2970" s="208"/>
      <c r="BV2970" s="315"/>
    </row>
    <row r="2971" spans="6:74"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315"/>
      <c r="AU2971" s="208"/>
      <c r="AV2971" s="92"/>
      <c r="AW2971" s="92"/>
      <c r="AX2971" s="315"/>
      <c r="AY2971" s="215"/>
      <c r="AZ2971" s="131"/>
      <c r="BA2971" s="131"/>
      <c r="BB2971" s="131"/>
      <c r="BC2971" s="223"/>
      <c r="BD2971" s="223"/>
      <c r="BE2971" s="223"/>
      <c r="BF2971" s="151"/>
      <c r="BG2971" s="151"/>
      <c r="BH2971" s="151"/>
      <c r="BI2971" s="151"/>
      <c r="BJ2971" s="151"/>
      <c r="BK2971" s="151"/>
      <c r="BL2971" s="151"/>
      <c r="BM2971" s="151"/>
      <c r="BN2971" s="208"/>
      <c r="BO2971" s="92"/>
      <c r="BP2971" s="92"/>
      <c r="BQ2971" s="92"/>
      <c r="BR2971" s="92"/>
      <c r="BS2971" s="92"/>
      <c r="BT2971" s="92"/>
      <c r="BU2971" s="208"/>
      <c r="BV2971" s="315"/>
    </row>
    <row r="2972" spans="6:74"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315"/>
      <c r="AU2972" s="208"/>
      <c r="AV2972" s="92"/>
      <c r="AW2972" s="92"/>
      <c r="AX2972" s="315"/>
      <c r="AY2972" s="215"/>
      <c r="AZ2972" s="131"/>
      <c r="BA2972" s="131"/>
      <c r="BB2972" s="131"/>
      <c r="BC2972" s="223"/>
      <c r="BD2972" s="223"/>
      <c r="BE2972" s="223"/>
      <c r="BF2972" s="151"/>
      <c r="BG2972" s="151"/>
      <c r="BH2972" s="151"/>
      <c r="BI2972" s="151"/>
      <c r="BJ2972" s="151"/>
      <c r="BK2972" s="151"/>
      <c r="BL2972" s="151"/>
      <c r="BM2972" s="151"/>
      <c r="BN2972" s="208"/>
      <c r="BO2972" s="92"/>
      <c r="BP2972" s="92"/>
      <c r="BQ2972" s="92"/>
      <c r="BR2972" s="92"/>
      <c r="BS2972" s="92"/>
      <c r="BT2972" s="92"/>
      <c r="BU2972" s="208"/>
      <c r="BV2972" s="315"/>
    </row>
    <row r="2973" spans="6:74"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315"/>
      <c r="AU2973" s="208"/>
      <c r="AV2973" s="92"/>
      <c r="AW2973" s="92"/>
      <c r="AX2973" s="315"/>
      <c r="AY2973" s="215"/>
      <c r="AZ2973" s="131"/>
      <c r="BA2973" s="131"/>
      <c r="BB2973" s="131"/>
      <c r="BC2973" s="223"/>
      <c r="BD2973" s="223"/>
      <c r="BE2973" s="223"/>
      <c r="BF2973" s="151"/>
      <c r="BG2973" s="151"/>
      <c r="BH2973" s="151"/>
      <c r="BI2973" s="151"/>
      <c r="BJ2973" s="151"/>
      <c r="BK2973" s="151"/>
      <c r="BL2973" s="151"/>
      <c r="BM2973" s="151"/>
      <c r="BN2973" s="208"/>
      <c r="BO2973" s="92"/>
      <c r="BP2973" s="92"/>
      <c r="BQ2973" s="92"/>
      <c r="BR2973" s="92"/>
      <c r="BS2973" s="92"/>
      <c r="BT2973" s="92"/>
      <c r="BU2973" s="208"/>
      <c r="BV2973" s="315"/>
    </row>
    <row r="2974" spans="6:74"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315"/>
      <c r="AU2974" s="208"/>
      <c r="AV2974" s="92"/>
      <c r="AW2974" s="92"/>
      <c r="AX2974" s="315"/>
      <c r="AY2974" s="215"/>
      <c r="AZ2974" s="131"/>
      <c r="BA2974" s="131"/>
      <c r="BB2974" s="131"/>
      <c r="BC2974" s="223"/>
      <c r="BD2974" s="223"/>
      <c r="BE2974" s="223"/>
      <c r="BF2974" s="151"/>
      <c r="BG2974" s="151"/>
      <c r="BH2974" s="151"/>
      <c r="BI2974" s="151"/>
      <c r="BJ2974" s="151"/>
      <c r="BK2974" s="151"/>
      <c r="BL2974" s="151"/>
      <c r="BM2974" s="151"/>
      <c r="BN2974" s="208"/>
      <c r="BO2974" s="92"/>
      <c r="BP2974" s="92"/>
      <c r="BQ2974" s="92"/>
      <c r="BR2974" s="92"/>
      <c r="BS2974" s="92"/>
      <c r="BT2974" s="92"/>
      <c r="BU2974" s="208"/>
      <c r="BV2974" s="315"/>
    </row>
    <row r="2975" spans="6:74"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315"/>
      <c r="AU2975" s="208"/>
      <c r="AV2975" s="92"/>
      <c r="AW2975" s="92"/>
      <c r="AX2975" s="315"/>
      <c r="AY2975" s="215"/>
      <c r="AZ2975" s="131"/>
      <c r="BA2975" s="131"/>
      <c r="BB2975" s="131"/>
      <c r="BC2975" s="223"/>
      <c r="BD2975" s="223"/>
      <c r="BE2975" s="223"/>
      <c r="BF2975" s="151"/>
      <c r="BG2975" s="151"/>
      <c r="BH2975" s="151"/>
      <c r="BI2975" s="151"/>
      <c r="BJ2975" s="151"/>
      <c r="BK2975" s="151"/>
      <c r="BL2975" s="151"/>
      <c r="BM2975" s="151"/>
      <c r="BN2975" s="208"/>
      <c r="BO2975" s="92"/>
      <c r="BP2975" s="92"/>
      <c r="BQ2975" s="92"/>
      <c r="BR2975" s="92"/>
      <c r="BS2975" s="92"/>
      <c r="BT2975" s="92"/>
      <c r="BU2975" s="208"/>
      <c r="BV2975" s="315"/>
    </row>
    <row r="2976" spans="6:74"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315"/>
      <c r="AU2976" s="208"/>
      <c r="AV2976" s="92"/>
      <c r="AW2976" s="92"/>
      <c r="AX2976" s="315"/>
      <c r="AY2976" s="215"/>
      <c r="AZ2976" s="131"/>
      <c r="BA2976" s="131"/>
      <c r="BB2976" s="131"/>
      <c r="BC2976" s="223"/>
      <c r="BD2976" s="223"/>
      <c r="BE2976" s="223"/>
      <c r="BF2976" s="151"/>
      <c r="BG2976" s="151"/>
      <c r="BH2976" s="151"/>
      <c r="BI2976" s="151"/>
      <c r="BJ2976" s="151"/>
      <c r="BK2976" s="151"/>
      <c r="BL2976" s="151"/>
      <c r="BM2976" s="151"/>
      <c r="BN2976" s="208"/>
      <c r="BO2976" s="92"/>
      <c r="BP2976" s="92"/>
      <c r="BQ2976" s="92"/>
      <c r="BR2976" s="92"/>
      <c r="BS2976" s="92"/>
      <c r="BT2976" s="92"/>
      <c r="BU2976" s="208"/>
      <c r="BV2976" s="315"/>
    </row>
    <row r="2977" spans="6:74"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315"/>
      <c r="AU2977" s="208"/>
      <c r="AV2977" s="92"/>
      <c r="AW2977" s="92"/>
      <c r="AX2977" s="315"/>
      <c r="AY2977" s="215"/>
      <c r="AZ2977" s="131"/>
      <c r="BA2977" s="131"/>
      <c r="BB2977" s="131"/>
      <c r="BC2977" s="223"/>
      <c r="BD2977" s="223"/>
      <c r="BE2977" s="223"/>
      <c r="BF2977" s="151"/>
      <c r="BG2977" s="151"/>
      <c r="BH2977" s="151"/>
      <c r="BI2977" s="151"/>
      <c r="BJ2977" s="151"/>
      <c r="BK2977" s="151"/>
      <c r="BL2977" s="151"/>
      <c r="BM2977" s="151"/>
      <c r="BN2977" s="208"/>
      <c r="BO2977" s="92"/>
      <c r="BP2977" s="92"/>
      <c r="BQ2977" s="92"/>
      <c r="BR2977" s="92"/>
      <c r="BS2977" s="92"/>
      <c r="BT2977" s="92"/>
      <c r="BU2977" s="208"/>
      <c r="BV2977" s="315"/>
    </row>
    <row r="2978" spans="6:74"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315"/>
      <c r="AU2978" s="208"/>
      <c r="AV2978" s="92"/>
      <c r="AW2978" s="92"/>
      <c r="AX2978" s="315"/>
      <c r="AY2978" s="215"/>
      <c r="AZ2978" s="131"/>
      <c r="BA2978" s="131"/>
      <c r="BB2978" s="131"/>
      <c r="BC2978" s="223"/>
      <c r="BD2978" s="223"/>
      <c r="BE2978" s="223"/>
      <c r="BF2978" s="151"/>
      <c r="BG2978" s="151"/>
      <c r="BH2978" s="151"/>
      <c r="BI2978" s="151"/>
      <c r="BJ2978" s="151"/>
      <c r="BK2978" s="151"/>
      <c r="BL2978" s="151"/>
      <c r="BM2978" s="151"/>
      <c r="BN2978" s="208"/>
      <c r="BO2978" s="92"/>
      <c r="BP2978" s="92"/>
      <c r="BQ2978" s="92"/>
      <c r="BR2978" s="92"/>
      <c r="BS2978" s="92"/>
      <c r="BT2978" s="92"/>
      <c r="BU2978" s="208"/>
      <c r="BV2978" s="315"/>
    </row>
    <row r="2979" spans="6:74"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315"/>
      <c r="AU2979" s="208"/>
      <c r="AV2979" s="92"/>
      <c r="AW2979" s="92"/>
      <c r="AX2979" s="315"/>
      <c r="AY2979" s="215"/>
      <c r="AZ2979" s="131"/>
      <c r="BA2979" s="131"/>
      <c r="BB2979" s="131"/>
      <c r="BC2979" s="223"/>
      <c r="BD2979" s="223"/>
      <c r="BE2979" s="223"/>
      <c r="BF2979" s="151"/>
      <c r="BG2979" s="151"/>
      <c r="BH2979" s="151"/>
      <c r="BI2979" s="151"/>
      <c r="BJ2979" s="151"/>
      <c r="BK2979" s="151"/>
      <c r="BL2979" s="151"/>
      <c r="BM2979" s="151"/>
      <c r="BN2979" s="208"/>
      <c r="BO2979" s="92"/>
      <c r="BP2979" s="92"/>
      <c r="BQ2979" s="92"/>
      <c r="BR2979" s="92"/>
      <c r="BS2979" s="92"/>
      <c r="BT2979" s="92"/>
      <c r="BU2979" s="208"/>
      <c r="BV2979" s="315"/>
    </row>
    <row r="2980" spans="6:74"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315"/>
      <c r="AU2980" s="208"/>
      <c r="AV2980" s="92"/>
      <c r="AW2980" s="92"/>
      <c r="AX2980" s="315"/>
      <c r="AY2980" s="215"/>
      <c r="AZ2980" s="131"/>
      <c r="BA2980" s="131"/>
      <c r="BB2980" s="131"/>
      <c r="BC2980" s="223"/>
      <c r="BD2980" s="223"/>
      <c r="BE2980" s="223"/>
      <c r="BF2980" s="151"/>
      <c r="BG2980" s="151"/>
      <c r="BH2980" s="151"/>
      <c r="BI2980" s="151"/>
      <c r="BJ2980" s="151"/>
      <c r="BK2980" s="151"/>
      <c r="BL2980" s="151"/>
      <c r="BM2980" s="151"/>
      <c r="BN2980" s="208"/>
      <c r="BO2980" s="92"/>
      <c r="BP2980" s="92"/>
      <c r="BQ2980" s="92"/>
      <c r="BR2980" s="92"/>
      <c r="BS2980" s="92"/>
      <c r="BT2980" s="92"/>
      <c r="BU2980" s="208"/>
      <c r="BV2980" s="315"/>
    </row>
    <row r="2981" spans="6:74"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315"/>
      <c r="AU2981" s="208"/>
      <c r="AV2981" s="92"/>
      <c r="AW2981" s="92"/>
      <c r="AX2981" s="315"/>
      <c r="AY2981" s="215"/>
      <c r="AZ2981" s="131"/>
      <c r="BA2981" s="131"/>
      <c r="BB2981" s="131"/>
      <c r="BC2981" s="223"/>
      <c r="BD2981" s="223"/>
      <c r="BE2981" s="223"/>
      <c r="BF2981" s="151"/>
      <c r="BG2981" s="151"/>
      <c r="BH2981" s="151"/>
      <c r="BI2981" s="151"/>
      <c r="BJ2981" s="151"/>
      <c r="BK2981" s="151"/>
      <c r="BL2981" s="151"/>
      <c r="BM2981" s="151"/>
      <c r="BN2981" s="208"/>
      <c r="BO2981" s="92"/>
      <c r="BP2981" s="92"/>
      <c r="BQ2981" s="92"/>
      <c r="BR2981" s="92"/>
      <c r="BS2981" s="92"/>
      <c r="BT2981" s="92"/>
      <c r="BU2981" s="208"/>
      <c r="BV2981" s="315"/>
    </row>
    <row r="2982" spans="6:74"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315"/>
      <c r="AU2982" s="208"/>
      <c r="AV2982" s="92"/>
      <c r="AW2982" s="92"/>
      <c r="AX2982" s="315"/>
      <c r="AY2982" s="215"/>
      <c r="AZ2982" s="131"/>
      <c r="BA2982" s="131"/>
      <c r="BB2982" s="131"/>
      <c r="BC2982" s="223"/>
      <c r="BD2982" s="223"/>
      <c r="BE2982" s="223"/>
      <c r="BF2982" s="151"/>
      <c r="BG2982" s="151"/>
      <c r="BH2982" s="151"/>
      <c r="BI2982" s="151"/>
      <c r="BJ2982" s="151"/>
      <c r="BK2982" s="151"/>
      <c r="BL2982" s="151"/>
      <c r="BM2982" s="151"/>
      <c r="BN2982" s="208"/>
      <c r="BO2982" s="92"/>
      <c r="BP2982" s="92"/>
      <c r="BQ2982" s="92"/>
      <c r="BR2982" s="92"/>
      <c r="BS2982" s="92"/>
      <c r="BT2982" s="92"/>
      <c r="BU2982" s="208"/>
      <c r="BV2982" s="315"/>
    </row>
    <row r="2983" spans="6:74"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315"/>
      <c r="AU2983" s="208"/>
      <c r="AV2983" s="92"/>
      <c r="AW2983" s="92"/>
      <c r="AX2983" s="315"/>
      <c r="AY2983" s="215"/>
      <c r="AZ2983" s="131"/>
      <c r="BA2983" s="131"/>
      <c r="BB2983" s="131"/>
      <c r="BC2983" s="223"/>
      <c r="BD2983" s="223"/>
      <c r="BE2983" s="223"/>
      <c r="BF2983" s="151"/>
      <c r="BG2983" s="151"/>
      <c r="BH2983" s="151"/>
      <c r="BI2983" s="151"/>
      <c r="BJ2983" s="151"/>
      <c r="BK2983" s="151"/>
      <c r="BL2983" s="151"/>
      <c r="BM2983" s="151"/>
      <c r="BN2983" s="208"/>
      <c r="BO2983" s="92"/>
      <c r="BP2983" s="92"/>
      <c r="BQ2983" s="92"/>
      <c r="BR2983" s="92"/>
      <c r="BS2983" s="92"/>
      <c r="BT2983" s="92"/>
      <c r="BU2983" s="208"/>
      <c r="BV2983" s="315"/>
    </row>
    <row r="2984" spans="6:74"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315"/>
      <c r="AU2984" s="208"/>
      <c r="AV2984" s="92"/>
      <c r="AW2984" s="92"/>
      <c r="AX2984" s="315"/>
      <c r="AY2984" s="215"/>
      <c r="AZ2984" s="131"/>
      <c r="BA2984" s="131"/>
      <c r="BB2984" s="131"/>
      <c r="BC2984" s="223"/>
      <c r="BD2984" s="223"/>
      <c r="BE2984" s="223"/>
      <c r="BF2984" s="151"/>
      <c r="BG2984" s="151"/>
      <c r="BH2984" s="151"/>
      <c r="BI2984" s="151"/>
      <c r="BJ2984" s="151"/>
      <c r="BK2984" s="151"/>
      <c r="BL2984" s="151"/>
      <c r="BM2984" s="151"/>
      <c r="BN2984" s="208"/>
      <c r="BO2984" s="92"/>
      <c r="BP2984" s="92"/>
      <c r="BQ2984" s="92"/>
      <c r="BR2984" s="92"/>
      <c r="BS2984" s="92"/>
      <c r="BT2984" s="92"/>
      <c r="BU2984" s="208"/>
      <c r="BV2984" s="315"/>
    </row>
    <row r="2985" spans="6:74"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315"/>
      <c r="AU2985" s="208"/>
      <c r="AV2985" s="92"/>
      <c r="AW2985" s="92"/>
      <c r="AX2985" s="315"/>
      <c r="AY2985" s="215"/>
      <c r="AZ2985" s="131"/>
      <c r="BA2985" s="131"/>
      <c r="BB2985" s="131"/>
      <c r="BC2985" s="223"/>
      <c r="BD2985" s="223"/>
      <c r="BE2985" s="223"/>
      <c r="BF2985" s="151"/>
      <c r="BG2985" s="151"/>
      <c r="BH2985" s="151"/>
      <c r="BI2985" s="151"/>
      <c r="BJ2985" s="151"/>
      <c r="BK2985" s="151"/>
      <c r="BL2985" s="151"/>
      <c r="BM2985" s="151"/>
      <c r="BN2985" s="208"/>
      <c r="BO2985" s="92"/>
      <c r="BP2985" s="92"/>
      <c r="BQ2985" s="92"/>
      <c r="BR2985" s="92"/>
      <c r="BS2985" s="92"/>
      <c r="BT2985" s="92"/>
      <c r="BU2985" s="208"/>
      <c r="BV2985" s="315"/>
    </row>
    <row r="2986" spans="6:74"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315"/>
      <c r="AU2986" s="208"/>
      <c r="AV2986" s="92"/>
      <c r="AW2986" s="92"/>
      <c r="AX2986" s="315"/>
      <c r="AY2986" s="215"/>
      <c r="AZ2986" s="131"/>
      <c r="BA2986" s="131"/>
      <c r="BB2986" s="131"/>
      <c r="BC2986" s="223"/>
      <c r="BD2986" s="223"/>
      <c r="BE2986" s="223"/>
      <c r="BF2986" s="151"/>
      <c r="BG2986" s="151"/>
      <c r="BH2986" s="151"/>
      <c r="BI2986" s="151"/>
      <c r="BJ2986" s="151"/>
      <c r="BK2986" s="151"/>
      <c r="BL2986" s="151"/>
      <c r="BM2986" s="151"/>
      <c r="BN2986" s="208"/>
      <c r="BO2986" s="92"/>
      <c r="BP2986" s="92"/>
      <c r="BQ2986" s="92"/>
      <c r="BR2986" s="92"/>
      <c r="BS2986" s="92"/>
      <c r="BT2986" s="92"/>
      <c r="BU2986" s="208"/>
      <c r="BV2986" s="315"/>
    </row>
    <row r="2987" spans="6:74"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315"/>
      <c r="AU2987" s="208"/>
      <c r="AV2987" s="92"/>
      <c r="AW2987" s="92"/>
      <c r="AX2987" s="315"/>
      <c r="AY2987" s="215"/>
      <c r="AZ2987" s="131"/>
      <c r="BA2987" s="131"/>
      <c r="BB2987" s="131"/>
      <c r="BC2987" s="223"/>
      <c r="BD2987" s="223"/>
      <c r="BE2987" s="223"/>
      <c r="BF2987" s="151"/>
      <c r="BG2987" s="151"/>
      <c r="BH2987" s="151"/>
      <c r="BI2987" s="151"/>
      <c r="BJ2987" s="151"/>
      <c r="BK2987" s="151"/>
      <c r="BL2987" s="151"/>
      <c r="BM2987" s="151"/>
      <c r="BN2987" s="208"/>
      <c r="BO2987" s="92"/>
      <c r="BP2987" s="92"/>
      <c r="BQ2987" s="92"/>
      <c r="BR2987" s="92"/>
      <c r="BS2987" s="92"/>
      <c r="BT2987" s="92"/>
      <c r="BU2987" s="208"/>
      <c r="BV2987" s="315"/>
    </row>
    <row r="2988" spans="6:74"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315"/>
      <c r="AU2988" s="208"/>
      <c r="AV2988" s="92"/>
      <c r="AW2988" s="92"/>
      <c r="AX2988" s="315"/>
      <c r="AY2988" s="215"/>
      <c r="AZ2988" s="131"/>
      <c r="BA2988" s="131"/>
      <c r="BB2988" s="131"/>
      <c r="BC2988" s="223"/>
      <c r="BD2988" s="223"/>
      <c r="BE2988" s="223"/>
      <c r="BF2988" s="151"/>
      <c r="BG2988" s="151"/>
      <c r="BH2988" s="151"/>
      <c r="BI2988" s="151"/>
      <c r="BJ2988" s="151"/>
      <c r="BK2988" s="151"/>
      <c r="BL2988" s="151"/>
      <c r="BM2988" s="151"/>
      <c r="BN2988" s="208"/>
      <c r="BO2988" s="92"/>
      <c r="BP2988" s="92"/>
      <c r="BQ2988" s="92"/>
      <c r="BR2988" s="92"/>
      <c r="BS2988" s="92"/>
      <c r="BT2988" s="92"/>
      <c r="BU2988" s="208"/>
      <c r="BV2988" s="315"/>
    </row>
    <row r="2989" spans="6:74"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315"/>
      <c r="AU2989" s="208"/>
      <c r="AV2989" s="92"/>
      <c r="AW2989" s="92"/>
      <c r="AX2989" s="315"/>
      <c r="AY2989" s="215"/>
      <c r="AZ2989" s="131"/>
      <c r="BA2989" s="131"/>
      <c r="BB2989" s="131"/>
      <c r="BC2989" s="223"/>
      <c r="BD2989" s="223"/>
      <c r="BE2989" s="223"/>
      <c r="BF2989" s="151"/>
      <c r="BG2989" s="151"/>
      <c r="BH2989" s="151"/>
      <c r="BI2989" s="151"/>
      <c r="BJ2989" s="151"/>
      <c r="BK2989" s="151"/>
      <c r="BL2989" s="151"/>
      <c r="BM2989" s="151"/>
      <c r="BN2989" s="208"/>
      <c r="BO2989" s="92"/>
      <c r="BP2989" s="92"/>
      <c r="BQ2989" s="92"/>
      <c r="BR2989" s="92"/>
      <c r="BS2989" s="92"/>
      <c r="BT2989" s="92"/>
      <c r="BU2989" s="208"/>
      <c r="BV2989" s="315"/>
    </row>
    <row r="2990" spans="6:74"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315"/>
      <c r="AU2990" s="208"/>
      <c r="AV2990" s="92"/>
      <c r="AW2990" s="92"/>
      <c r="AX2990" s="315"/>
      <c r="AY2990" s="215"/>
      <c r="AZ2990" s="131"/>
      <c r="BA2990" s="131"/>
      <c r="BB2990" s="131"/>
      <c r="BC2990" s="223"/>
      <c r="BD2990" s="223"/>
      <c r="BE2990" s="223"/>
      <c r="BF2990" s="151"/>
      <c r="BG2990" s="151"/>
      <c r="BH2990" s="151"/>
      <c r="BI2990" s="151"/>
      <c r="BJ2990" s="151"/>
      <c r="BK2990" s="151"/>
      <c r="BL2990" s="151"/>
      <c r="BM2990" s="151"/>
      <c r="BN2990" s="208"/>
      <c r="BO2990" s="92"/>
      <c r="BP2990" s="92"/>
      <c r="BQ2990" s="92"/>
      <c r="BR2990" s="92"/>
      <c r="BS2990" s="92"/>
      <c r="BT2990" s="92"/>
      <c r="BU2990" s="208"/>
      <c r="BV2990" s="315"/>
    </row>
    <row r="2991" spans="6:74"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315"/>
      <c r="AU2991" s="208"/>
      <c r="AV2991" s="92"/>
      <c r="AW2991" s="92"/>
      <c r="AX2991" s="315"/>
      <c r="AY2991" s="215"/>
      <c r="AZ2991" s="131"/>
      <c r="BA2991" s="131"/>
      <c r="BB2991" s="131"/>
      <c r="BC2991" s="223"/>
      <c r="BD2991" s="223"/>
      <c r="BE2991" s="223"/>
      <c r="BF2991" s="151"/>
      <c r="BG2991" s="151"/>
      <c r="BH2991" s="151"/>
      <c r="BI2991" s="151"/>
      <c r="BJ2991" s="151"/>
      <c r="BK2991" s="151"/>
      <c r="BL2991" s="151"/>
      <c r="BM2991" s="151"/>
      <c r="BN2991" s="208"/>
      <c r="BO2991" s="92"/>
      <c r="BP2991" s="92"/>
      <c r="BQ2991" s="92"/>
      <c r="BR2991" s="92"/>
      <c r="BS2991" s="92"/>
      <c r="BT2991" s="92"/>
      <c r="BU2991" s="208"/>
      <c r="BV2991" s="315"/>
    </row>
    <row r="2992" spans="6:74"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315"/>
      <c r="AU2992" s="208"/>
      <c r="AV2992" s="92"/>
      <c r="AW2992" s="92"/>
      <c r="AX2992" s="315"/>
      <c r="AY2992" s="215"/>
      <c r="AZ2992" s="131"/>
      <c r="BA2992" s="131"/>
      <c r="BB2992" s="131"/>
      <c r="BC2992" s="223"/>
      <c r="BD2992" s="223"/>
      <c r="BE2992" s="223"/>
      <c r="BF2992" s="151"/>
      <c r="BG2992" s="151"/>
      <c r="BH2992" s="151"/>
      <c r="BI2992" s="151"/>
      <c r="BJ2992" s="151"/>
      <c r="BK2992" s="151"/>
      <c r="BL2992" s="151"/>
      <c r="BM2992" s="151"/>
      <c r="BN2992" s="208"/>
      <c r="BO2992" s="92"/>
      <c r="BP2992" s="92"/>
      <c r="BQ2992" s="92"/>
      <c r="BR2992" s="92"/>
      <c r="BS2992" s="92"/>
      <c r="BT2992" s="92"/>
      <c r="BU2992" s="208"/>
      <c r="BV2992" s="315"/>
    </row>
    <row r="2993" spans="6:74"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315"/>
      <c r="AU2993" s="208"/>
      <c r="AV2993" s="92"/>
      <c r="AW2993" s="92"/>
      <c r="AX2993" s="315"/>
      <c r="AY2993" s="215"/>
      <c r="AZ2993" s="131"/>
      <c r="BA2993" s="131"/>
      <c r="BB2993" s="131"/>
      <c r="BC2993" s="223"/>
      <c r="BD2993" s="223"/>
      <c r="BE2993" s="223"/>
      <c r="BF2993" s="151"/>
      <c r="BG2993" s="151"/>
      <c r="BH2993" s="151"/>
      <c r="BI2993" s="151"/>
      <c r="BJ2993" s="151"/>
      <c r="BK2993" s="151"/>
      <c r="BL2993" s="151"/>
      <c r="BM2993" s="151"/>
      <c r="BN2993" s="208"/>
      <c r="BO2993" s="92"/>
      <c r="BP2993" s="92"/>
      <c r="BQ2993" s="92"/>
      <c r="BR2993" s="92"/>
      <c r="BS2993" s="92"/>
      <c r="BT2993" s="92"/>
      <c r="BU2993" s="208"/>
      <c r="BV2993" s="315"/>
    </row>
    <row r="2994" spans="6:74"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315"/>
      <c r="AU2994" s="208"/>
      <c r="AV2994" s="92"/>
      <c r="AW2994" s="92"/>
      <c r="AX2994" s="315"/>
      <c r="AY2994" s="215"/>
      <c r="AZ2994" s="131"/>
      <c r="BA2994" s="131"/>
      <c r="BB2994" s="131"/>
      <c r="BC2994" s="223"/>
      <c r="BD2994" s="223"/>
      <c r="BE2994" s="223"/>
      <c r="BF2994" s="151"/>
      <c r="BG2994" s="151"/>
      <c r="BH2994" s="151"/>
      <c r="BI2994" s="151"/>
      <c r="BJ2994" s="151"/>
      <c r="BK2994" s="151"/>
      <c r="BL2994" s="151"/>
      <c r="BM2994" s="151"/>
      <c r="BN2994" s="208"/>
      <c r="BO2994" s="92"/>
      <c r="BP2994" s="92"/>
      <c r="BQ2994" s="92"/>
      <c r="BR2994" s="92"/>
      <c r="BS2994" s="92"/>
      <c r="BT2994" s="92"/>
      <c r="BU2994" s="208"/>
      <c r="BV2994" s="315"/>
    </row>
    <row r="2995" spans="6:74"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315"/>
      <c r="AU2995" s="208"/>
      <c r="AV2995" s="92"/>
      <c r="AW2995" s="92"/>
      <c r="AX2995" s="315"/>
      <c r="AY2995" s="215"/>
      <c r="AZ2995" s="131"/>
      <c r="BA2995" s="131"/>
      <c r="BB2995" s="131"/>
      <c r="BC2995" s="223"/>
      <c r="BD2995" s="223"/>
      <c r="BE2995" s="223"/>
      <c r="BF2995" s="151"/>
      <c r="BG2995" s="151"/>
      <c r="BH2995" s="151"/>
      <c r="BI2995" s="151"/>
      <c r="BJ2995" s="151"/>
      <c r="BK2995" s="151"/>
      <c r="BL2995" s="151"/>
      <c r="BM2995" s="151"/>
      <c r="BN2995" s="208"/>
      <c r="BO2995" s="92"/>
      <c r="BP2995" s="92"/>
      <c r="BQ2995" s="92"/>
      <c r="BR2995" s="92"/>
      <c r="BS2995" s="92"/>
      <c r="BT2995" s="92"/>
      <c r="BU2995" s="208"/>
      <c r="BV2995" s="315"/>
    </row>
    <row r="2996" spans="6:74"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315"/>
      <c r="AU2996" s="208"/>
      <c r="AV2996" s="92"/>
      <c r="AW2996" s="92"/>
      <c r="AX2996" s="315"/>
      <c r="AY2996" s="215"/>
      <c r="AZ2996" s="131"/>
      <c r="BA2996" s="131"/>
      <c r="BB2996" s="131"/>
      <c r="BC2996" s="223"/>
      <c r="BD2996" s="223"/>
      <c r="BE2996" s="223"/>
      <c r="BF2996" s="151"/>
      <c r="BG2996" s="151"/>
      <c r="BH2996" s="151"/>
      <c r="BI2996" s="151"/>
      <c r="BJ2996" s="151"/>
      <c r="BK2996" s="151"/>
      <c r="BL2996" s="151"/>
      <c r="BM2996" s="151"/>
      <c r="BN2996" s="208"/>
      <c r="BO2996" s="92"/>
      <c r="BP2996" s="92"/>
      <c r="BQ2996" s="92"/>
      <c r="BR2996" s="92"/>
      <c r="BS2996" s="92"/>
      <c r="BT2996" s="92"/>
      <c r="BU2996" s="208"/>
      <c r="BV2996" s="315"/>
    </row>
    <row r="2997" spans="6:74"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315"/>
      <c r="AU2997" s="208"/>
      <c r="AV2997" s="92"/>
      <c r="AW2997" s="92"/>
      <c r="AX2997" s="315"/>
      <c r="AY2997" s="215"/>
      <c r="AZ2997" s="131"/>
      <c r="BA2997" s="131"/>
      <c r="BB2997" s="131"/>
      <c r="BC2997" s="223"/>
      <c r="BD2997" s="223"/>
      <c r="BE2997" s="223"/>
      <c r="BF2997" s="151"/>
      <c r="BG2997" s="151"/>
      <c r="BH2997" s="151"/>
      <c r="BI2997" s="151"/>
      <c r="BJ2997" s="151"/>
      <c r="BK2997" s="151"/>
      <c r="BL2997" s="151"/>
      <c r="BM2997" s="151"/>
      <c r="BN2997" s="208"/>
      <c r="BO2997" s="92"/>
      <c r="BP2997" s="92"/>
      <c r="BQ2997" s="92"/>
      <c r="BR2997" s="92"/>
      <c r="BS2997" s="92"/>
      <c r="BT2997" s="92"/>
      <c r="BU2997" s="208"/>
      <c r="BV2997" s="315"/>
    </row>
    <row r="2998" spans="6:74"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315"/>
      <c r="AU2998" s="208"/>
      <c r="AV2998" s="92"/>
      <c r="AW2998" s="92"/>
      <c r="AX2998" s="315"/>
      <c r="AY2998" s="215"/>
      <c r="AZ2998" s="131"/>
      <c r="BA2998" s="131"/>
      <c r="BB2998" s="131"/>
      <c r="BC2998" s="223"/>
      <c r="BD2998" s="223"/>
      <c r="BE2998" s="223"/>
      <c r="BF2998" s="151"/>
      <c r="BG2998" s="151"/>
      <c r="BH2998" s="151"/>
      <c r="BI2998" s="151"/>
      <c r="BJ2998" s="151"/>
      <c r="BK2998" s="151"/>
      <c r="BL2998" s="151"/>
      <c r="BM2998" s="151"/>
      <c r="BN2998" s="208"/>
      <c r="BO2998" s="92"/>
      <c r="BP2998" s="92"/>
      <c r="BQ2998" s="92"/>
      <c r="BR2998" s="92"/>
      <c r="BS2998" s="92"/>
      <c r="BT2998" s="92"/>
      <c r="BU2998" s="208"/>
      <c r="BV2998" s="315"/>
    </row>
    <row r="2999" spans="6:74"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315"/>
      <c r="AU2999" s="208"/>
      <c r="AV2999" s="92"/>
      <c r="AW2999" s="92"/>
      <c r="AX2999" s="315"/>
      <c r="AY2999" s="215"/>
      <c r="AZ2999" s="131"/>
      <c r="BA2999" s="131"/>
      <c r="BB2999" s="131"/>
      <c r="BC2999" s="223"/>
      <c r="BD2999" s="223"/>
      <c r="BE2999" s="223"/>
      <c r="BF2999" s="151"/>
      <c r="BG2999" s="151"/>
      <c r="BH2999" s="151"/>
      <c r="BI2999" s="151"/>
      <c r="BJ2999" s="151"/>
      <c r="BK2999" s="151"/>
      <c r="BL2999" s="151"/>
      <c r="BM2999" s="151"/>
      <c r="BN2999" s="208"/>
      <c r="BO2999" s="92"/>
      <c r="BP2999" s="92"/>
      <c r="BQ2999" s="92"/>
      <c r="BR2999" s="92"/>
      <c r="BS2999" s="92"/>
      <c r="BT2999" s="92"/>
      <c r="BU2999" s="208"/>
      <c r="BV2999" s="315"/>
    </row>
    <row r="3000" spans="6:74"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315"/>
      <c r="AU3000" s="208"/>
      <c r="AV3000" s="92"/>
      <c r="AW3000" s="92"/>
      <c r="AX3000" s="315"/>
      <c r="AY3000" s="215"/>
      <c r="AZ3000" s="131"/>
      <c r="BA3000" s="131"/>
      <c r="BB3000" s="131"/>
      <c r="BC3000" s="223"/>
      <c r="BD3000" s="223"/>
      <c r="BE3000" s="223"/>
      <c r="BF3000" s="151"/>
      <c r="BG3000" s="151"/>
      <c r="BH3000" s="151"/>
      <c r="BI3000" s="151"/>
      <c r="BJ3000" s="151"/>
      <c r="BK3000" s="151"/>
      <c r="BL3000" s="151"/>
      <c r="BM3000" s="151"/>
      <c r="BN3000" s="208"/>
      <c r="BO3000" s="92"/>
      <c r="BP3000" s="92"/>
      <c r="BQ3000" s="92"/>
      <c r="BR3000" s="92"/>
      <c r="BS3000" s="92"/>
      <c r="BT3000" s="92"/>
      <c r="BU3000" s="208"/>
      <c r="BV3000" s="315"/>
    </row>
    <row r="3001" spans="6:74"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315"/>
      <c r="AU3001" s="208"/>
      <c r="AV3001" s="92"/>
      <c r="AW3001" s="92"/>
      <c r="AX3001" s="315"/>
      <c r="AY3001" s="215"/>
      <c r="AZ3001" s="131"/>
      <c r="BA3001" s="131"/>
      <c r="BB3001" s="131"/>
      <c r="BC3001" s="223"/>
      <c r="BD3001" s="223"/>
      <c r="BE3001" s="223"/>
      <c r="BF3001" s="151"/>
      <c r="BG3001" s="151"/>
      <c r="BH3001" s="151"/>
      <c r="BI3001" s="151"/>
      <c r="BJ3001" s="151"/>
      <c r="BK3001" s="151"/>
      <c r="BL3001" s="151"/>
      <c r="BM3001" s="151"/>
      <c r="BN3001" s="208"/>
      <c r="BO3001" s="92"/>
      <c r="BP3001" s="92"/>
      <c r="BQ3001" s="92"/>
      <c r="BR3001" s="92"/>
      <c r="BS3001" s="92"/>
      <c r="BT3001" s="92"/>
      <c r="BU3001" s="208"/>
      <c r="BV3001" s="315"/>
    </row>
    <row r="3002" spans="6:74"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315"/>
      <c r="AU3002" s="208"/>
      <c r="AV3002" s="92"/>
      <c r="AW3002" s="92"/>
      <c r="AX3002" s="315"/>
      <c r="AY3002" s="215"/>
      <c r="AZ3002" s="131"/>
      <c r="BA3002" s="131"/>
      <c r="BB3002" s="131"/>
      <c r="BC3002" s="223"/>
      <c r="BD3002" s="223"/>
      <c r="BE3002" s="223"/>
      <c r="BF3002" s="151"/>
      <c r="BG3002" s="151"/>
      <c r="BH3002" s="151"/>
      <c r="BI3002" s="151"/>
      <c r="BJ3002" s="151"/>
      <c r="BK3002" s="151"/>
      <c r="BL3002" s="151"/>
      <c r="BM3002" s="151"/>
      <c r="BN3002" s="208"/>
      <c r="BO3002" s="92"/>
      <c r="BP3002" s="92"/>
      <c r="BQ3002" s="92"/>
      <c r="BR3002" s="92"/>
      <c r="BS3002" s="92"/>
      <c r="BT3002" s="92"/>
      <c r="BU3002" s="208"/>
      <c r="BV3002" s="315"/>
    </row>
    <row r="3003" spans="6:74"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315"/>
      <c r="AU3003" s="208"/>
      <c r="AV3003" s="92"/>
      <c r="AW3003" s="92"/>
      <c r="AX3003" s="315"/>
      <c r="AY3003" s="215"/>
      <c r="AZ3003" s="131"/>
      <c r="BA3003" s="131"/>
      <c r="BB3003" s="131"/>
      <c r="BC3003" s="223"/>
      <c r="BD3003" s="223"/>
      <c r="BE3003" s="223"/>
      <c r="BF3003" s="151"/>
      <c r="BG3003" s="151"/>
      <c r="BH3003" s="151"/>
      <c r="BI3003" s="151"/>
      <c r="BJ3003" s="151"/>
      <c r="BK3003" s="151"/>
      <c r="BL3003" s="151"/>
      <c r="BM3003" s="151"/>
      <c r="BN3003" s="208"/>
      <c r="BO3003" s="92"/>
      <c r="BP3003" s="92"/>
      <c r="BQ3003" s="92"/>
      <c r="BR3003" s="92"/>
      <c r="BS3003" s="92"/>
      <c r="BT3003" s="92"/>
      <c r="BU3003" s="208"/>
      <c r="BV3003" s="315"/>
    </row>
    <row r="3004" spans="6:74"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315"/>
      <c r="AU3004" s="208"/>
      <c r="AV3004" s="92"/>
      <c r="AW3004" s="92"/>
      <c r="AX3004" s="315"/>
      <c r="AY3004" s="215"/>
      <c r="AZ3004" s="131"/>
      <c r="BA3004" s="131"/>
      <c r="BB3004" s="131"/>
      <c r="BC3004" s="223"/>
      <c r="BD3004" s="223"/>
      <c r="BE3004" s="223"/>
      <c r="BF3004" s="151"/>
      <c r="BG3004" s="151"/>
      <c r="BH3004" s="151"/>
      <c r="BI3004" s="151"/>
      <c r="BJ3004" s="151"/>
      <c r="BK3004" s="151"/>
      <c r="BL3004" s="151"/>
      <c r="BM3004" s="151"/>
      <c r="BN3004" s="208"/>
      <c r="BO3004" s="92"/>
      <c r="BP3004" s="92"/>
      <c r="BQ3004" s="92"/>
      <c r="BR3004" s="92"/>
      <c r="BS3004" s="92"/>
      <c r="BT3004" s="92"/>
      <c r="BU3004" s="208"/>
      <c r="BV3004" s="315"/>
    </row>
    <row r="3005" spans="6:74"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315"/>
      <c r="AU3005" s="208"/>
      <c r="AV3005" s="92"/>
      <c r="AW3005" s="92"/>
      <c r="AX3005" s="315"/>
      <c r="AY3005" s="215"/>
      <c r="AZ3005" s="131"/>
      <c r="BA3005" s="131"/>
      <c r="BB3005" s="131"/>
      <c r="BC3005" s="223"/>
      <c r="BD3005" s="223"/>
      <c r="BE3005" s="223"/>
      <c r="BF3005" s="151"/>
      <c r="BG3005" s="151"/>
      <c r="BH3005" s="151"/>
      <c r="BI3005" s="151"/>
      <c r="BJ3005" s="151"/>
      <c r="BK3005" s="151"/>
      <c r="BL3005" s="151"/>
      <c r="BM3005" s="151"/>
      <c r="BN3005" s="208"/>
      <c r="BO3005" s="92"/>
      <c r="BP3005" s="92"/>
      <c r="BQ3005" s="92"/>
      <c r="BR3005" s="92"/>
      <c r="BS3005" s="92"/>
      <c r="BT3005" s="92"/>
      <c r="BU3005" s="208"/>
      <c r="BV3005" s="315"/>
    </row>
    <row r="3006" spans="6:74"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315"/>
      <c r="AU3006" s="208"/>
      <c r="AV3006" s="92"/>
      <c r="AW3006" s="92"/>
      <c r="AX3006" s="315"/>
      <c r="AY3006" s="215"/>
      <c r="AZ3006" s="131"/>
      <c r="BA3006" s="131"/>
      <c r="BB3006" s="131"/>
      <c r="BC3006" s="223"/>
      <c r="BD3006" s="223"/>
      <c r="BE3006" s="223"/>
      <c r="BF3006" s="151"/>
      <c r="BG3006" s="151"/>
      <c r="BH3006" s="151"/>
      <c r="BI3006" s="151"/>
      <c r="BJ3006" s="151"/>
      <c r="BK3006" s="151"/>
      <c r="BL3006" s="151"/>
      <c r="BM3006" s="151"/>
      <c r="BN3006" s="208"/>
      <c r="BO3006" s="92"/>
      <c r="BP3006" s="92"/>
      <c r="BQ3006" s="92"/>
      <c r="BR3006" s="92"/>
      <c r="BS3006" s="92"/>
      <c r="BT3006" s="92"/>
      <c r="BU3006" s="208"/>
      <c r="BV3006" s="315"/>
    </row>
    <row r="3007" spans="6:74"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315"/>
      <c r="AU3007" s="208"/>
      <c r="AV3007" s="92"/>
      <c r="AW3007" s="92"/>
      <c r="AX3007" s="315"/>
      <c r="AY3007" s="215"/>
      <c r="AZ3007" s="131"/>
      <c r="BA3007" s="131"/>
      <c r="BB3007" s="131"/>
      <c r="BC3007" s="223"/>
      <c r="BD3007" s="223"/>
      <c r="BE3007" s="223"/>
      <c r="BF3007" s="151"/>
      <c r="BG3007" s="151"/>
      <c r="BH3007" s="151"/>
      <c r="BI3007" s="151"/>
      <c r="BJ3007" s="151"/>
      <c r="BK3007" s="151"/>
      <c r="BL3007" s="151"/>
      <c r="BM3007" s="151"/>
      <c r="BN3007" s="208"/>
      <c r="BO3007" s="92"/>
      <c r="BP3007" s="92"/>
      <c r="BQ3007" s="92"/>
      <c r="BR3007" s="92"/>
      <c r="BS3007" s="92"/>
      <c r="BT3007" s="92"/>
      <c r="BU3007" s="208"/>
      <c r="BV3007" s="315"/>
    </row>
    <row r="3008" spans="6:74"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315"/>
      <c r="AU3008" s="208"/>
      <c r="AV3008" s="92"/>
      <c r="AW3008" s="92"/>
      <c r="AX3008" s="315"/>
      <c r="AY3008" s="215"/>
      <c r="AZ3008" s="131"/>
      <c r="BA3008" s="131"/>
      <c r="BB3008" s="131"/>
      <c r="BC3008" s="223"/>
      <c r="BD3008" s="223"/>
      <c r="BE3008" s="223"/>
      <c r="BF3008" s="151"/>
      <c r="BG3008" s="151"/>
      <c r="BH3008" s="151"/>
      <c r="BI3008" s="151"/>
      <c r="BJ3008" s="151"/>
      <c r="BK3008" s="151"/>
      <c r="BL3008" s="151"/>
      <c r="BM3008" s="151"/>
      <c r="BN3008" s="208"/>
      <c r="BO3008" s="92"/>
      <c r="BP3008" s="92"/>
      <c r="BQ3008" s="92"/>
      <c r="BR3008" s="92"/>
      <c r="BS3008" s="92"/>
      <c r="BT3008" s="92"/>
      <c r="BU3008" s="208"/>
      <c r="BV3008" s="315"/>
    </row>
    <row r="3009" spans="6:74"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315"/>
      <c r="AU3009" s="208"/>
      <c r="AV3009" s="92"/>
      <c r="AW3009" s="92"/>
      <c r="AX3009" s="315"/>
      <c r="AY3009" s="215"/>
      <c r="AZ3009" s="131"/>
      <c r="BA3009" s="131"/>
      <c r="BB3009" s="131"/>
      <c r="BC3009" s="223"/>
      <c r="BD3009" s="223"/>
      <c r="BE3009" s="223"/>
      <c r="BF3009" s="151"/>
      <c r="BG3009" s="151"/>
      <c r="BH3009" s="151"/>
      <c r="BI3009" s="151"/>
      <c r="BJ3009" s="151"/>
      <c r="BK3009" s="151"/>
      <c r="BL3009" s="151"/>
      <c r="BM3009" s="151"/>
      <c r="BN3009" s="208"/>
      <c r="BO3009" s="92"/>
      <c r="BP3009" s="92"/>
      <c r="BQ3009" s="92"/>
      <c r="BR3009" s="92"/>
      <c r="BS3009" s="92"/>
      <c r="BT3009" s="92"/>
      <c r="BU3009" s="208"/>
      <c r="BV3009" s="315"/>
    </row>
    <row r="3010" spans="6:74"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315"/>
      <c r="AU3010" s="208"/>
      <c r="AV3010" s="92"/>
      <c r="AW3010" s="92"/>
      <c r="AX3010" s="315"/>
      <c r="AY3010" s="215"/>
      <c r="AZ3010" s="131"/>
      <c r="BA3010" s="131"/>
      <c r="BB3010" s="131"/>
      <c r="BC3010" s="223"/>
      <c r="BD3010" s="223"/>
      <c r="BE3010" s="223"/>
      <c r="BF3010" s="151"/>
      <c r="BG3010" s="151"/>
      <c r="BH3010" s="151"/>
      <c r="BI3010" s="151"/>
      <c r="BJ3010" s="151"/>
      <c r="BK3010" s="151"/>
      <c r="BL3010" s="151"/>
      <c r="BM3010" s="151"/>
      <c r="BN3010" s="208"/>
      <c r="BO3010" s="92"/>
      <c r="BP3010" s="92"/>
      <c r="BQ3010" s="92"/>
      <c r="BR3010" s="92"/>
      <c r="BS3010" s="92"/>
      <c r="BT3010" s="92"/>
      <c r="BU3010" s="208"/>
      <c r="BV3010" s="315"/>
    </row>
    <row r="3011" spans="6:74"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315"/>
      <c r="AU3011" s="208"/>
      <c r="AV3011" s="92"/>
      <c r="AW3011" s="92"/>
      <c r="AX3011" s="315"/>
      <c r="AY3011" s="215"/>
      <c r="AZ3011" s="131"/>
      <c r="BA3011" s="131"/>
      <c r="BB3011" s="131"/>
      <c r="BC3011" s="223"/>
      <c r="BD3011" s="223"/>
      <c r="BE3011" s="223"/>
      <c r="BF3011" s="151"/>
      <c r="BG3011" s="151"/>
      <c r="BH3011" s="151"/>
      <c r="BI3011" s="151"/>
      <c r="BJ3011" s="151"/>
      <c r="BK3011" s="151"/>
      <c r="BL3011" s="151"/>
      <c r="BM3011" s="151"/>
      <c r="BN3011" s="208"/>
      <c r="BO3011" s="92"/>
      <c r="BP3011" s="92"/>
      <c r="BQ3011" s="92"/>
      <c r="BR3011" s="92"/>
      <c r="BS3011" s="92"/>
      <c r="BT3011" s="92"/>
      <c r="BU3011" s="208"/>
      <c r="BV3011" s="315"/>
    </row>
    <row r="3012" spans="6:74"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315"/>
      <c r="AU3012" s="208"/>
      <c r="AV3012" s="92"/>
      <c r="AW3012" s="92"/>
      <c r="AX3012" s="315"/>
      <c r="AY3012" s="215"/>
      <c r="AZ3012" s="131"/>
      <c r="BA3012" s="131"/>
      <c r="BB3012" s="131"/>
      <c r="BC3012" s="223"/>
      <c r="BD3012" s="223"/>
      <c r="BE3012" s="223"/>
      <c r="BF3012" s="151"/>
      <c r="BG3012" s="151"/>
      <c r="BH3012" s="151"/>
      <c r="BI3012" s="151"/>
      <c r="BJ3012" s="151"/>
      <c r="BK3012" s="151"/>
      <c r="BL3012" s="151"/>
      <c r="BM3012" s="151"/>
      <c r="BN3012" s="208"/>
      <c r="BO3012" s="92"/>
      <c r="BP3012" s="92"/>
      <c r="BQ3012" s="92"/>
      <c r="BR3012" s="92"/>
      <c r="BS3012" s="92"/>
      <c r="BT3012" s="92"/>
      <c r="BU3012" s="208"/>
      <c r="BV3012" s="315"/>
    </row>
    <row r="3013" spans="6:74"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315"/>
      <c r="AU3013" s="208"/>
      <c r="AV3013" s="92"/>
      <c r="AW3013" s="92"/>
      <c r="AX3013" s="315"/>
      <c r="AY3013" s="215"/>
      <c r="AZ3013" s="131"/>
      <c r="BA3013" s="131"/>
      <c r="BB3013" s="131"/>
      <c r="BC3013" s="223"/>
      <c r="BD3013" s="223"/>
      <c r="BE3013" s="223"/>
      <c r="BF3013" s="151"/>
      <c r="BG3013" s="151"/>
      <c r="BH3013" s="151"/>
      <c r="BI3013" s="151"/>
      <c r="BJ3013" s="151"/>
      <c r="BK3013" s="151"/>
      <c r="BL3013" s="151"/>
      <c r="BM3013" s="151"/>
      <c r="BN3013" s="208"/>
      <c r="BO3013" s="92"/>
      <c r="BP3013" s="92"/>
      <c r="BQ3013" s="92"/>
      <c r="BR3013" s="92"/>
      <c r="BS3013" s="92"/>
      <c r="BT3013" s="92"/>
      <c r="BU3013" s="208"/>
      <c r="BV3013" s="315"/>
    </row>
    <row r="3014" spans="6:74"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315"/>
      <c r="AU3014" s="208"/>
      <c r="AV3014" s="92"/>
      <c r="AW3014" s="92"/>
      <c r="AX3014" s="315"/>
      <c r="AY3014" s="215"/>
      <c r="AZ3014" s="131"/>
      <c r="BA3014" s="131"/>
      <c r="BB3014" s="131"/>
      <c r="BC3014" s="223"/>
      <c r="BD3014" s="223"/>
      <c r="BE3014" s="223"/>
      <c r="BF3014" s="151"/>
      <c r="BG3014" s="151"/>
      <c r="BH3014" s="151"/>
      <c r="BI3014" s="151"/>
      <c r="BJ3014" s="151"/>
      <c r="BK3014" s="151"/>
      <c r="BL3014" s="151"/>
      <c r="BM3014" s="151"/>
      <c r="BN3014" s="208"/>
      <c r="BO3014" s="92"/>
      <c r="BP3014" s="92"/>
      <c r="BQ3014" s="92"/>
      <c r="BR3014" s="92"/>
      <c r="BS3014" s="92"/>
      <c r="BT3014" s="92"/>
      <c r="BU3014" s="208"/>
      <c r="BV3014" s="315"/>
    </row>
    <row r="3015" spans="6:74"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315"/>
      <c r="AU3015" s="208"/>
      <c r="AV3015" s="92"/>
      <c r="AW3015" s="92"/>
      <c r="AX3015" s="315"/>
      <c r="AY3015" s="215"/>
      <c r="AZ3015" s="131"/>
      <c r="BA3015" s="131"/>
      <c r="BB3015" s="131"/>
      <c r="BC3015" s="223"/>
      <c r="BD3015" s="223"/>
      <c r="BE3015" s="223"/>
      <c r="BF3015" s="151"/>
      <c r="BG3015" s="151"/>
      <c r="BH3015" s="151"/>
      <c r="BI3015" s="151"/>
      <c r="BJ3015" s="151"/>
      <c r="BK3015" s="151"/>
      <c r="BL3015" s="151"/>
      <c r="BM3015" s="151"/>
      <c r="BN3015" s="208"/>
      <c r="BO3015" s="92"/>
      <c r="BP3015" s="92"/>
      <c r="BQ3015" s="92"/>
      <c r="BR3015" s="92"/>
      <c r="BS3015" s="92"/>
      <c r="BT3015" s="92"/>
      <c r="BU3015" s="208"/>
      <c r="BV3015" s="315"/>
    </row>
    <row r="3016" spans="6:74"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315"/>
      <c r="AU3016" s="208"/>
      <c r="AV3016" s="92"/>
      <c r="AW3016" s="92"/>
      <c r="AX3016" s="315"/>
      <c r="AY3016" s="215"/>
      <c r="AZ3016" s="131"/>
      <c r="BA3016" s="131"/>
      <c r="BB3016" s="131"/>
      <c r="BC3016" s="223"/>
      <c r="BD3016" s="223"/>
      <c r="BE3016" s="223"/>
      <c r="BF3016" s="151"/>
      <c r="BG3016" s="151"/>
      <c r="BH3016" s="151"/>
      <c r="BI3016" s="151"/>
      <c r="BJ3016" s="151"/>
      <c r="BK3016" s="151"/>
      <c r="BL3016" s="151"/>
      <c r="BM3016" s="151"/>
      <c r="BN3016" s="208"/>
      <c r="BO3016" s="92"/>
      <c r="BP3016" s="92"/>
      <c r="BQ3016" s="92"/>
      <c r="BR3016" s="92"/>
      <c r="BS3016" s="92"/>
      <c r="BT3016" s="92"/>
      <c r="BU3016" s="208"/>
      <c r="BV3016" s="315"/>
    </row>
    <row r="3017" spans="6:74"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315"/>
      <c r="AU3017" s="208"/>
      <c r="AV3017" s="92"/>
      <c r="AW3017" s="92"/>
      <c r="AX3017" s="315"/>
      <c r="AY3017" s="215"/>
      <c r="AZ3017" s="131"/>
      <c r="BA3017" s="131"/>
      <c r="BB3017" s="131"/>
      <c r="BC3017" s="223"/>
      <c r="BD3017" s="223"/>
      <c r="BE3017" s="223"/>
      <c r="BF3017" s="151"/>
      <c r="BG3017" s="151"/>
      <c r="BH3017" s="151"/>
      <c r="BI3017" s="151"/>
      <c r="BJ3017" s="151"/>
      <c r="BK3017" s="151"/>
      <c r="BL3017" s="151"/>
      <c r="BM3017" s="151"/>
      <c r="BN3017" s="208"/>
      <c r="BO3017" s="92"/>
      <c r="BP3017" s="92"/>
      <c r="BQ3017" s="92"/>
      <c r="BR3017" s="92"/>
      <c r="BS3017" s="92"/>
      <c r="BT3017" s="92"/>
      <c r="BU3017" s="208"/>
      <c r="BV3017" s="315"/>
    </row>
    <row r="3018" spans="6:74"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315"/>
      <c r="AU3018" s="208"/>
      <c r="AV3018" s="92"/>
      <c r="AW3018" s="92"/>
      <c r="AX3018" s="315"/>
      <c r="AY3018" s="215"/>
      <c r="AZ3018" s="131"/>
      <c r="BA3018" s="131"/>
      <c r="BB3018" s="131"/>
      <c r="BC3018" s="223"/>
      <c r="BD3018" s="223"/>
      <c r="BE3018" s="223"/>
      <c r="BF3018" s="151"/>
      <c r="BG3018" s="151"/>
      <c r="BH3018" s="151"/>
      <c r="BI3018" s="151"/>
      <c r="BJ3018" s="151"/>
      <c r="BK3018" s="151"/>
      <c r="BL3018" s="151"/>
      <c r="BM3018" s="151"/>
      <c r="BN3018" s="208"/>
      <c r="BO3018" s="92"/>
      <c r="BP3018" s="92"/>
      <c r="BQ3018" s="92"/>
      <c r="BR3018" s="92"/>
      <c r="BS3018" s="92"/>
      <c r="BT3018" s="92"/>
      <c r="BU3018" s="208"/>
      <c r="BV3018" s="315"/>
    </row>
    <row r="3019" spans="6:74"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315"/>
      <c r="AU3019" s="208"/>
      <c r="AV3019" s="92"/>
      <c r="AW3019" s="92"/>
      <c r="AX3019" s="315"/>
      <c r="AY3019" s="215"/>
      <c r="AZ3019" s="131"/>
      <c r="BA3019" s="131"/>
      <c r="BB3019" s="131"/>
      <c r="BC3019" s="223"/>
      <c r="BD3019" s="223"/>
      <c r="BE3019" s="223"/>
      <c r="BF3019" s="151"/>
      <c r="BG3019" s="151"/>
      <c r="BH3019" s="151"/>
      <c r="BI3019" s="151"/>
      <c r="BJ3019" s="151"/>
      <c r="BK3019" s="151"/>
      <c r="BL3019" s="151"/>
      <c r="BM3019" s="151"/>
      <c r="BN3019" s="208"/>
      <c r="BO3019" s="92"/>
      <c r="BP3019" s="92"/>
      <c r="BQ3019" s="92"/>
      <c r="BR3019" s="92"/>
      <c r="BS3019" s="92"/>
      <c r="BT3019" s="92"/>
      <c r="BU3019" s="208"/>
      <c r="BV3019" s="315"/>
    </row>
    <row r="3020" spans="6:74"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315"/>
      <c r="AU3020" s="208"/>
      <c r="AV3020" s="92"/>
      <c r="AW3020" s="92"/>
      <c r="AX3020" s="315"/>
      <c r="AY3020" s="215"/>
      <c r="AZ3020" s="131"/>
      <c r="BA3020" s="131"/>
      <c r="BB3020" s="131"/>
      <c r="BC3020" s="223"/>
      <c r="BD3020" s="223"/>
      <c r="BE3020" s="223"/>
      <c r="BF3020" s="151"/>
      <c r="BG3020" s="151"/>
      <c r="BH3020" s="151"/>
      <c r="BI3020" s="151"/>
      <c r="BJ3020" s="151"/>
      <c r="BK3020" s="151"/>
      <c r="BL3020" s="151"/>
      <c r="BM3020" s="151"/>
      <c r="BN3020" s="208"/>
      <c r="BO3020" s="92"/>
      <c r="BP3020" s="92"/>
      <c r="BQ3020" s="92"/>
      <c r="BR3020" s="92"/>
      <c r="BS3020" s="92"/>
      <c r="BT3020" s="92"/>
      <c r="BU3020" s="208"/>
      <c r="BV3020" s="315"/>
    </row>
    <row r="3021" spans="6:74"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315"/>
      <c r="AU3021" s="208"/>
      <c r="AV3021" s="92"/>
      <c r="AW3021" s="92"/>
      <c r="AX3021" s="315"/>
      <c r="AY3021" s="215"/>
      <c r="AZ3021" s="131"/>
      <c r="BA3021" s="131"/>
      <c r="BB3021" s="131"/>
      <c r="BC3021" s="223"/>
      <c r="BD3021" s="223"/>
      <c r="BE3021" s="223"/>
      <c r="BF3021" s="151"/>
      <c r="BG3021" s="151"/>
      <c r="BH3021" s="151"/>
      <c r="BI3021" s="151"/>
      <c r="BJ3021" s="151"/>
      <c r="BK3021" s="151"/>
      <c r="BL3021" s="151"/>
      <c r="BM3021" s="151"/>
      <c r="BN3021" s="208"/>
      <c r="BO3021" s="92"/>
      <c r="BP3021" s="92"/>
      <c r="BQ3021" s="92"/>
      <c r="BR3021" s="92"/>
      <c r="BS3021" s="92"/>
      <c r="BT3021" s="92"/>
      <c r="BU3021" s="208"/>
      <c r="BV3021" s="315"/>
    </row>
    <row r="3022" spans="6:74"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315"/>
      <c r="AU3022" s="208"/>
      <c r="AV3022" s="92"/>
      <c r="AW3022" s="92"/>
      <c r="AX3022" s="315"/>
      <c r="AY3022" s="215"/>
      <c r="AZ3022" s="131"/>
      <c r="BA3022" s="131"/>
      <c r="BB3022" s="131"/>
      <c r="BC3022" s="223"/>
      <c r="BD3022" s="223"/>
      <c r="BE3022" s="223"/>
      <c r="BF3022" s="151"/>
      <c r="BG3022" s="151"/>
      <c r="BH3022" s="151"/>
      <c r="BI3022" s="151"/>
      <c r="BJ3022" s="151"/>
      <c r="BK3022" s="151"/>
      <c r="BL3022" s="151"/>
      <c r="BM3022" s="151"/>
      <c r="BN3022" s="208"/>
      <c r="BO3022" s="92"/>
      <c r="BP3022" s="92"/>
      <c r="BQ3022" s="92"/>
      <c r="BR3022" s="92"/>
      <c r="BS3022" s="92"/>
      <c r="BT3022" s="92"/>
      <c r="BU3022" s="208"/>
      <c r="BV3022" s="315"/>
    </row>
    <row r="3023" spans="6:74"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315"/>
      <c r="AU3023" s="208"/>
      <c r="AV3023" s="92"/>
      <c r="AW3023" s="92"/>
      <c r="AX3023" s="315"/>
      <c r="AY3023" s="215"/>
      <c r="AZ3023" s="131"/>
      <c r="BA3023" s="131"/>
      <c r="BB3023" s="131"/>
      <c r="BC3023" s="223"/>
      <c r="BD3023" s="223"/>
      <c r="BE3023" s="223"/>
      <c r="BF3023" s="151"/>
      <c r="BG3023" s="151"/>
      <c r="BH3023" s="151"/>
      <c r="BI3023" s="151"/>
      <c r="BJ3023" s="151"/>
      <c r="BK3023" s="151"/>
      <c r="BL3023" s="151"/>
      <c r="BM3023" s="151"/>
      <c r="BN3023" s="208"/>
      <c r="BO3023" s="92"/>
      <c r="BP3023" s="92"/>
      <c r="BQ3023" s="92"/>
      <c r="BR3023" s="92"/>
      <c r="BS3023" s="92"/>
      <c r="BT3023" s="92"/>
      <c r="BU3023" s="208"/>
      <c r="BV3023" s="315"/>
    </row>
    <row r="3024" spans="6:74"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315"/>
      <c r="AU3024" s="208"/>
      <c r="AV3024" s="92"/>
      <c r="AW3024" s="92"/>
      <c r="AX3024" s="315"/>
      <c r="AY3024" s="215"/>
      <c r="AZ3024" s="131"/>
      <c r="BA3024" s="131"/>
      <c r="BB3024" s="131"/>
      <c r="BC3024" s="223"/>
      <c r="BD3024" s="223"/>
      <c r="BE3024" s="223"/>
      <c r="BF3024" s="151"/>
      <c r="BG3024" s="151"/>
      <c r="BH3024" s="151"/>
      <c r="BI3024" s="151"/>
      <c r="BJ3024" s="151"/>
      <c r="BK3024" s="151"/>
      <c r="BL3024" s="151"/>
      <c r="BM3024" s="151"/>
      <c r="BN3024" s="208"/>
      <c r="BO3024" s="92"/>
      <c r="BP3024" s="92"/>
      <c r="BQ3024" s="92"/>
      <c r="BR3024" s="92"/>
      <c r="BS3024" s="92"/>
      <c r="BT3024" s="92"/>
      <c r="BU3024" s="208"/>
      <c r="BV3024" s="315"/>
    </row>
    <row r="3025" spans="6:74"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315"/>
      <c r="AU3025" s="208"/>
      <c r="AV3025" s="92"/>
      <c r="AW3025" s="92"/>
      <c r="AX3025" s="315"/>
      <c r="AY3025" s="215"/>
      <c r="AZ3025" s="131"/>
      <c r="BA3025" s="131"/>
      <c r="BB3025" s="131"/>
      <c r="BC3025" s="223"/>
      <c r="BD3025" s="223"/>
      <c r="BE3025" s="223"/>
      <c r="BF3025" s="151"/>
      <c r="BG3025" s="151"/>
      <c r="BH3025" s="151"/>
      <c r="BI3025" s="151"/>
      <c r="BJ3025" s="151"/>
      <c r="BK3025" s="151"/>
      <c r="BL3025" s="151"/>
      <c r="BM3025" s="151"/>
      <c r="BN3025" s="208"/>
      <c r="BO3025" s="92"/>
      <c r="BP3025" s="92"/>
      <c r="BQ3025" s="92"/>
      <c r="BR3025" s="92"/>
      <c r="BS3025" s="92"/>
      <c r="BT3025" s="92"/>
      <c r="BU3025" s="208"/>
      <c r="BV3025" s="315"/>
    </row>
    <row r="3026" spans="6:74"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315"/>
      <c r="AU3026" s="208"/>
      <c r="AV3026" s="92"/>
      <c r="AW3026" s="92"/>
      <c r="AX3026" s="315"/>
      <c r="AY3026" s="215"/>
      <c r="AZ3026" s="131"/>
      <c r="BA3026" s="131"/>
      <c r="BB3026" s="131"/>
      <c r="BC3026" s="223"/>
      <c r="BD3026" s="223"/>
      <c r="BE3026" s="223"/>
      <c r="BF3026" s="151"/>
      <c r="BG3026" s="151"/>
      <c r="BH3026" s="151"/>
      <c r="BI3026" s="151"/>
      <c r="BJ3026" s="151"/>
      <c r="BK3026" s="151"/>
      <c r="BL3026" s="151"/>
      <c r="BM3026" s="151"/>
      <c r="BN3026" s="208"/>
      <c r="BO3026" s="92"/>
      <c r="BP3026" s="92"/>
      <c r="BQ3026" s="92"/>
      <c r="BR3026" s="92"/>
      <c r="BS3026" s="92"/>
      <c r="BT3026" s="92"/>
      <c r="BU3026" s="208"/>
      <c r="BV3026" s="315"/>
    </row>
    <row r="3027" spans="6:74"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315"/>
      <c r="AU3027" s="208"/>
      <c r="AV3027" s="92"/>
      <c r="AW3027" s="92"/>
      <c r="AX3027" s="315"/>
      <c r="AY3027" s="215"/>
      <c r="AZ3027" s="131"/>
      <c r="BA3027" s="131"/>
      <c r="BB3027" s="131"/>
      <c r="BC3027" s="223"/>
      <c r="BD3027" s="223"/>
      <c r="BE3027" s="223"/>
      <c r="BF3027" s="151"/>
      <c r="BG3027" s="151"/>
      <c r="BH3027" s="151"/>
      <c r="BI3027" s="151"/>
      <c r="BJ3027" s="151"/>
      <c r="BK3027" s="151"/>
      <c r="BL3027" s="151"/>
      <c r="BM3027" s="151"/>
      <c r="BN3027" s="208"/>
      <c r="BO3027" s="92"/>
      <c r="BP3027" s="92"/>
      <c r="BQ3027" s="92"/>
      <c r="BR3027" s="92"/>
      <c r="BS3027" s="92"/>
      <c r="BT3027" s="92"/>
      <c r="BU3027" s="208"/>
      <c r="BV3027" s="315"/>
    </row>
    <row r="3028" spans="6:74"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315"/>
      <c r="AU3028" s="208"/>
      <c r="AV3028" s="92"/>
      <c r="AW3028" s="92"/>
      <c r="AX3028" s="315"/>
      <c r="AY3028" s="215"/>
      <c r="AZ3028" s="131"/>
      <c r="BA3028" s="131"/>
      <c r="BB3028" s="131"/>
      <c r="BC3028" s="223"/>
      <c r="BD3028" s="223"/>
      <c r="BE3028" s="223"/>
      <c r="BF3028" s="151"/>
      <c r="BG3028" s="151"/>
      <c r="BH3028" s="151"/>
      <c r="BI3028" s="151"/>
      <c r="BJ3028" s="151"/>
      <c r="BK3028" s="151"/>
      <c r="BL3028" s="151"/>
      <c r="BM3028" s="151"/>
      <c r="BN3028" s="208"/>
      <c r="BO3028" s="92"/>
      <c r="BP3028" s="92"/>
      <c r="BQ3028" s="92"/>
      <c r="BR3028" s="92"/>
      <c r="BS3028" s="92"/>
      <c r="BT3028" s="92"/>
      <c r="BU3028" s="208"/>
      <c r="BV3028" s="315"/>
    </row>
    <row r="3029" spans="6:74"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315"/>
      <c r="AU3029" s="208"/>
      <c r="AV3029" s="92"/>
      <c r="AW3029" s="92"/>
      <c r="AX3029" s="315"/>
      <c r="AY3029" s="215"/>
      <c r="AZ3029" s="131"/>
      <c r="BA3029" s="131"/>
      <c r="BB3029" s="131"/>
      <c r="BC3029" s="223"/>
      <c r="BD3029" s="223"/>
      <c r="BE3029" s="223"/>
      <c r="BF3029" s="151"/>
      <c r="BG3029" s="151"/>
      <c r="BH3029" s="151"/>
      <c r="BI3029" s="151"/>
      <c r="BJ3029" s="151"/>
      <c r="BK3029" s="151"/>
      <c r="BL3029" s="151"/>
      <c r="BM3029" s="151"/>
      <c r="BN3029" s="208"/>
      <c r="BO3029" s="92"/>
      <c r="BP3029" s="92"/>
      <c r="BQ3029" s="92"/>
      <c r="BR3029" s="92"/>
      <c r="BS3029" s="92"/>
      <c r="BT3029" s="92"/>
      <c r="BU3029" s="208"/>
      <c r="BV3029" s="315"/>
    </row>
    <row r="3030" spans="6:74"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315"/>
      <c r="AU3030" s="208"/>
      <c r="AV3030" s="92"/>
      <c r="AW3030" s="92"/>
      <c r="AX3030" s="315"/>
      <c r="AY3030" s="215"/>
      <c r="AZ3030" s="131"/>
      <c r="BA3030" s="131"/>
      <c r="BB3030" s="131"/>
      <c r="BC3030" s="223"/>
      <c r="BD3030" s="223"/>
      <c r="BE3030" s="223"/>
      <c r="BF3030" s="151"/>
      <c r="BG3030" s="151"/>
      <c r="BH3030" s="151"/>
      <c r="BI3030" s="151"/>
      <c r="BJ3030" s="151"/>
      <c r="BK3030" s="151"/>
      <c r="BL3030" s="151"/>
      <c r="BM3030" s="151"/>
      <c r="BN3030" s="208"/>
      <c r="BO3030" s="92"/>
      <c r="BP3030" s="92"/>
      <c r="BQ3030" s="92"/>
      <c r="BR3030" s="92"/>
      <c r="BS3030" s="92"/>
      <c r="BT3030" s="92"/>
      <c r="BU3030" s="208"/>
      <c r="BV3030" s="315"/>
    </row>
    <row r="3031" spans="6:74"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315"/>
      <c r="AU3031" s="208"/>
      <c r="AV3031" s="92"/>
      <c r="AW3031" s="92"/>
      <c r="AX3031" s="315"/>
      <c r="AY3031" s="215"/>
      <c r="AZ3031" s="131"/>
      <c r="BA3031" s="131"/>
      <c r="BB3031" s="131"/>
      <c r="BC3031" s="223"/>
      <c r="BD3031" s="223"/>
      <c r="BE3031" s="223"/>
      <c r="BF3031" s="151"/>
      <c r="BG3031" s="151"/>
      <c r="BH3031" s="151"/>
      <c r="BI3031" s="151"/>
      <c r="BJ3031" s="151"/>
      <c r="BK3031" s="151"/>
      <c r="BL3031" s="151"/>
      <c r="BM3031" s="151"/>
      <c r="BN3031" s="208"/>
      <c r="BO3031" s="92"/>
      <c r="BP3031" s="92"/>
      <c r="BQ3031" s="92"/>
      <c r="BR3031" s="92"/>
      <c r="BS3031" s="92"/>
      <c r="BT3031" s="92"/>
      <c r="BU3031" s="208"/>
      <c r="BV3031" s="315"/>
    </row>
    <row r="3032" spans="6:74"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315"/>
      <c r="AU3032" s="208"/>
      <c r="AV3032" s="92"/>
      <c r="AW3032" s="92"/>
      <c r="AX3032" s="315"/>
      <c r="AY3032" s="215"/>
      <c r="AZ3032" s="131"/>
      <c r="BA3032" s="131"/>
      <c r="BB3032" s="131"/>
      <c r="BC3032" s="223"/>
      <c r="BD3032" s="223"/>
      <c r="BE3032" s="223"/>
      <c r="BF3032" s="151"/>
      <c r="BG3032" s="151"/>
      <c r="BH3032" s="151"/>
      <c r="BI3032" s="151"/>
      <c r="BJ3032" s="151"/>
      <c r="BK3032" s="151"/>
      <c r="BL3032" s="151"/>
      <c r="BM3032" s="151"/>
      <c r="BN3032" s="208"/>
      <c r="BO3032" s="92"/>
      <c r="BP3032" s="92"/>
      <c r="BQ3032" s="92"/>
      <c r="BR3032" s="92"/>
      <c r="BS3032" s="92"/>
      <c r="BT3032" s="92"/>
      <c r="BU3032" s="208"/>
      <c r="BV3032" s="315"/>
    </row>
    <row r="3033" spans="6:74"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315"/>
      <c r="AU3033" s="208"/>
      <c r="AV3033" s="92"/>
      <c r="AW3033" s="92"/>
      <c r="AX3033" s="315"/>
      <c r="AY3033" s="215"/>
      <c r="AZ3033" s="131"/>
      <c r="BA3033" s="131"/>
      <c r="BB3033" s="131"/>
      <c r="BC3033" s="223"/>
      <c r="BD3033" s="223"/>
      <c r="BE3033" s="223"/>
      <c r="BF3033" s="151"/>
      <c r="BG3033" s="151"/>
      <c r="BH3033" s="151"/>
      <c r="BI3033" s="151"/>
      <c r="BJ3033" s="151"/>
      <c r="BK3033" s="151"/>
      <c r="BL3033" s="151"/>
      <c r="BM3033" s="151"/>
      <c r="BN3033" s="208"/>
      <c r="BO3033" s="92"/>
      <c r="BP3033" s="92"/>
      <c r="BQ3033" s="92"/>
      <c r="BR3033" s="92"/>
      <c r="BS3033" s="92"/>
      <c r="BT3033" s="92"/>
      <c r="BU3033" s="208"/>
      <c r="BV3033" s="315"/>
    </row>
    <row r="3034" spans="6:74"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315"/>
      <c r="AU3034" s="208"/>
      <c r="AV3034" s="92"/>
      <c r="AW3034" s="92"/>
      <c r="AX3034" s="315"/>
      <c r="AY3034" s="215"/>
      <c r="AZ3034" s="131"/>
      <c r="BA3034" s="131"/>
      <c r="BB3034" s="131"/>
      <c r="BC3034" s="223"/>
      <c r="BD3034" s="223"/>
      <c r="BE3034" s="223"/>
      <c r="BF3034" s="151"/>
      <c r="BG3034" s="151"/>
      <c r="BH3034" s="151"/>
      <c r="BI3034" s="151"/>
      <c r="BJ3034" s="151"/>
      <c r="BK3034" s="151"/>
      <c r="BL3034" s="151"/>
      <c r="BM3034" s="151"/>
      <c r="BN3034" s="208"/>
      <c r="BO3034" s="92"/>
      <c r="BP3034" s="92"/>
      <c r="BQ3034" s="92"/>
      <c r="BR3034" s="92"/>
      <c r="BS3034" s="92"/>
      <c r="BT3034" s="92"/>
      <c r="BU3034" s="208"/>
      <c r="BV3034" s="315"/>
    </row>
    <row r="3035" spans="6:74"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315"/>
      <c r="AU3035" s="208"/>
      <c r="AV3035" s="92"/>
      <c r="AW3035" s="92"/>
      <c r="AX3035" s="315"/>
      <c r="AY3035" s="215"/>
      <c r="AZ3035" s="131"/>
      <c r="BA3035" s="131"/>
      <c r="BB3035" s="131"/>
      <c r="BC3035" s="223"/>
      <c r="BD3035" s="223"/>
      <c r="BE3035" s="223"/>
      <c r="BF3035" s="151"/>
      <c r="BG3035" s="151"/>
      <c r="BH3035" s="151"/>
      <c r="BI3035" s="151"/>
      <c r="BJ3035" s="151"/>
      <c r="BK3035" s="151"/>
      <c r="BL3035" s="151"/>
      <c r="BM3035" s="151"/>
      <c r="BN3035" s="208"/>
      <c r="BO3035" s="92"/>
      <c r="BP3035" s="92"/>
      <c r="BQ3035" s="92"/>
      <c r="BR3035" s="92"/>
      <c r="BS3035" s="92"/>
      <c r="BT3035" s="92"/>
      <c r="BU3035" s="208"/>
      <c r="BV3035" s="315"/>
    </row>
    <row r="3036" spans="6:74"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315"/>
      <c r="AU3036" s="208"/>
      <c r="AV3036" s="92"/>
      <c r="AW3036" s="92"/>
      <c r="AX3036" s="315"/>
      <c r="AY3036" s="215"/>
      <c r="AZ3036" s="131"/>
      <c r="BA3036" s="131"/>
      <c r="BB3036" s="131"/>
      <c r="BC3036" s="223"/>
      <c r="BD3036" s="223"/>
      <c r="BE3036" s="223"/>
      <c r="BF3036" s="151"/>
      <c r="BG3036" s="151"/>
      <c r="BH3036" s="151"/>
      <c r="BI3036" s="151"/>
      <c r="BJ3036" s="151"/>
      <c r="BK3036" s="151"/>
      <c r="BL3036" s="151"/>
      <c r="BM3036" s="151"/>
      <c r="BN3036" s="208"/>
      <c r="BO3036" s="92"/>
      <c r="BP3036" s="92"/>
      <c r="BQ3036" s="92"/>
      <c r="BR3036" s="92"/>
      <c r="BS3036" s="92"/>
      <c r="BT3036" s="92"/>
      <c r="BU3036" s="208"/>
      <c r="BV3036" s="315"/>
    </row>
    <row r="3037" spans="6:74"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315"/>
      <c r="AU3037" s="208"/>
      <c r="AV3037" s="92"/>
      <c r="AW3037" s="92"/>
      <c r="AX3037" s="315"/>
      <c r="AY3037" s="215"/>
      <c r="AZ3037" s="131"/>
      <c r="BA3037" s="131"/>
      <c r="BB3037" s="131"/>
      <c r="BC3037" s="223"/>
      <c r="BD3037" s="223"/>
      <c r="BE3037" s="223"/>
      <c r="BF3037" s="151"/>
      <c r="BG3037" s="151"/>
      <c r="BH3037" s="151"/>
      <c r="BI3037" s="151"/>
      <c r="BJ3037" s="151"/>
      <c r="BK3037" s="151"/>
      <c r="BL3037" s="151"/>
      <c r="BM3037" s="151"/>
      <c r="BN3037" s="208"/>
      <c r="BO3037" s="92"/>
      <c r="BP3037" s="92"/>
      <c r="BQ3037" s="92"/>
      <c r="BR3037" s="92"/>
      <c r="BS3037" s="92"/>
      <c r="BT3037" s="92"/>
      <c r="BU3037" s="208"/>
      <c r="BV3037" s="315"/>
    </row>
    <row r="3038" spans="6:74"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315"/>
      <c r="AU3038" s="208"/>
      <c r="AV3038" s="92"/>
      <c r="AW3038" s="92"/>
      <c r="AX3038" s="315"/>
      <c r="AY3038" s="215"/>
      <c r="AZ3038" s="131"/>
      <c r="BA3038" s="131"/>
      <c r="BB3038" s="131"/>
      <c r="BC3038" s="223"/>
      <c r="BD3038" s="223"/>
      <c r="BE3038" s="223"/>
      <c r="BF3038" s="151"/>
      <c r="BG3038" s="151"/>
      <c r="BH3038" s="151"/>
      <c r="BI3038" s="151"/>
      <c r="BJ3038" s="151"/>
      <c r="BK3038" s="151"/>
      <c r="BL3038" s="151"/>
      <c r="BM3038" s="151"/>
      <c r="BN3038" s="208"/>
      <c r="BO3038" s="92"/>
      <c r="BP3038" s="92"/>
      <c r="BQ3038" s="92"/>
      <c r="BR3038" s="92"/>
      <c r="BS3038" s="92"/>
      <c r="BT3038" s="92"/>
      <c r="BU3038" s="208"/>
      <c r="BV3038" s="315"/>
    </row>
    <row r="3039" spans="6:74"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315"/>
      <c r="AU3039" s="208"/>
      <c r="AV3039" s="92"/>
      <c r="AW3039" s="92"/>
      <c r="AX3039" s="315"/>
      <c r="AY3039" s="215"/>
      <c r="AZ3039" s="131"/>
      <c r="BA3039" s="131"/>
      <c r="BB3039" s="131"/>
      <c r="BC3039" s="223"/>
      <c r="BD3039" s="223"/>
      <c r="BE3039" s="223"/>
      <c r="BF3039" s="151"/>
      <c r="BG3039" s="151"/>
      <c r="BH3039" s="151"/>
      <c r="BI3039" s="151"/>
      <c r="BJ3039" s="151"/>
      <c r="BK3039" s="151"/>
      <c r="BL3039" s="151"/>
      <c r="BM3039" s="151"/>
      <c r="BN3039" s="208"/>
      <c r="BO3039" s="92"/>
      <c r="BP3039" s="92"/>
      <c r="BQ3039" s="92"/>
      <c r="BR3039" s="92"/>
      <c r="BS3039" s="92"/>
      <c r="BT3039" s="92"/>
      <c r="BU3039" s="208"/>
      <c r="BV3039" s="315"/>
    </row>
    <row r="3040" spans="6:74"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315"/>
      <c r="AU3040" s="208"/>
      <c r="AV3040" s="92"/>
      <c r="AW3040" s="92"/>
      <c r="AX3040" s="315"/>
      <c r="AY3040" s="215"/>
      <c r="AZ3040" s="131"/>
      <c r="BA3040" s="131"/>
      <c r="BB3040" s="131"/>
      <c r="BC3040" s="223"/>
      <c r="BD3040" s="223"/>
      <c r="BE3040" s="223"/>
      <c r="BF3040" s="151"/>
      <c r="BG3040" s="151"/>
      <c r="BH3040" s="151"/>
      <c r="BI3040" s="151"/>
      <c r="BJ3040" s="151"/>
      <c r="BK3040" s="151"/>
      <c r="BL3040" s="151"/>
      <c r="BM3040" s="151"/>
      <c r="BN3040" s="208"/>
      <c r="BO3040" s="92"/>
      <c r="BP3040" s="92"/>
      <c r="BQ3040" s="92"/>
      <c r="BR3040" s="92"/>
      <c r="BS3040" s="92"/>
      <c r="BT3040" s="92"/>
      <c r="BU3040" s="208"/>
      <c r="BV3040" s="315"/>
    </row>
    <row r="3041" spans="6:74"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315"/>
      <c r="AU3041" s="208"/>
      <c r="AV3041" s="92"/>
      <c r="AW3041" s="92"/>
      <c r="AX3041" s="315"/>
      <c r="AY3041" s="215"/>
      <c r="AZ3041" s="131"/>
      <c r="BA3041" s="131"/>
      <c r="BB3041" s="131"/>
      <c r="BC3041" s="223"/>
      <c r="BD3041" s="223"/>
      <c r="BE3041" s="223"/>
      <c r="BF3041" s="151"/>
      <c r="BG3041" s="151"/>
      <c r="BH3041" s="151"/>
      <c r="BI3041" s="151"/>
      <c r="BJ3041" s="151"/>
      <c r="BK3041" s="151"/>
      <c r="BL3041" s="151"/>
      <c r="BM3041" s="151"/>
      <c r="BN3041" s="208"/>
      <c r="BO3041" s="92"/>
      <c r="BP3041" s="92"/>
      <c r="BQ3041" s="92"/>
      <c r="BR3041" s="92"/>
      <c r="BS3041" s="92"/>
      <c r="BT3041" s="92"/>
      <c r="BU3041" s="208"/>
      <c r="BV3041" s="315"/>
    </row>
    <row r="3042" spans="6:74"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315"/>
      <c r="AU3042" s="208"/>
      <c r="AV3042" s="92"/>
      <c r="AW3042" s="92"/>
      <c r="AX3042" s="315"/>
      <c r="AY3042" s="215"/>
      <c r="AZ3042" s="131"/>
      <c r="BA3042" s="131"/>
      <c r="BB3042" s="131"/>
      <c r="BC3042" s="223"/>
      <c r="BD3042" s="223"/>
      <c r="BE3042" s="223"/>
      <c r="BF3042" s="151"/>
      <c r="BG3042" s="151"/>
      <c r="BH3042" s="151"/>
      <c r="BI3042" s="151"/>
      <c r="BJ3042" s="151"/>
      <c r="BK3042" s="151"/>
      <c r="BL3042" s="151"/>
      <c r="BM3042" s="151"/>
      <c r="BN3042" s="208"/>
      <c r="BO3042" s="92"/>
      <c r="BP3042" s="92"/>
      <c r="BQ3042" s="92"/>
      <c r="BR3042" s="92"/>
      <c r="BS3042" s="92"/>
      <c r="BT3042" s="92"/>
      <c r="BU3042" s="208"/>
      <c r="BV3042" s="315"/>
    </row>
    <row r="3043" spans="6:74"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315"/>
      <c r="AU3043" s="208"/>
      <c r="AV3043" s="92"/>
      <c r="AW3043" s="92"/>
      <c r="AX3043" s="315"/>
      <c r="AY3043" s="215"/>
      <c r="AZ3043" s="131"/>
      <c r="BA3043" s="131"/>
      <c r="BB3043" s="131"/>
      <c r="BC3043" s="223"/>
      <c r="BD3043" s="223"/>
      <c r="BE3043" s="223"/>
      <c r="BF3043" s="151"/>
      <c r="BG3043" s="151"/>
      <c r="BH3043" s="151"/>
      <c r="BI3043" s="151"/>
      <c r="BJ3043" s="151"/>
      <c r="BK3043" s="151"/>
      <c r="BL3043" s="151"/>
      <c r="BM3043" s="151"/>
      <c r="BN3043" s="208"/>
      <c r="BO3043" s="92"/>
      <c r="BP3043" s="92"/>
      <c r="BQ3043" s="92"/>
      <c r="BR3043" s="92"/>
      <c r="BS3043" s="92"/>
      <c r="BT3043" s="92"/>
      <c r="BU3043" s="208"/>
      <c r="BV3043" s="315"/>
    </row>
    <row r="3044" spans="6:74"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315"/>
      <c r="AU3044" s="208"/>
      <c r="AV3044" s="92"/>
      <c r="AW3044" s="92"/>
      <c r="AX3044" s="315"/>
      <c r="AY3044" s="215"/>
      <c r="AZ3044" s="131"/>
      <c r="BA3044" s="131"/>
      <c r="BB3044" s="131"/>
      <c r="BC3044" s="223"/>
      <c r="BD3044" s="223"/>
      <c r="BE3044" s="223"/>
      <c r="BF3044" s="151"/>
      <c r="BG3044" s="151"/>
      <c r="BH3044" s="151"/>
      <c r="BI3044" s="151"/>
      <c r="BJ3044" s="151"/>
      <c r="BK3044" s="151"/>
      <c r="BL3044" s="151"/>
      <c r="BM3044" s="151"/>
      <c r="BN3044" s="208"/>
      <c r="BO3044" s="92"/>
      <c r="BP3044" s="92"/>
      <c r="BQ3044" s="92"/>
      <c r="BR3044" s="92"/>
      <c r="BS3044" s="92"/>
      <c r="BT3044" s="92"/>
      <c r="BU3044" s="208"/>
      <c r="BV3044" s="315"/>
    </row>
    <row r="3045" spans="6:74"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315"/>
      <c r="AU3045" s="208"/>
      <c r="AV3045" s="92"/>
      <c r="AW3045" s="92"/>
      <c r="AX3045" s="315"/>
      <c r="AY3045" s="215"/>
      <c r="AZ3045" s="131"/>
      <c r="BA3045" s="131"/>
      <c r="BB3045" s="131"/>
      <c r="BC3045" s="223"/>
      <c r="BD3045" s="223"/>
      <c r="BE3045" s="223"/>
      <c r="BF3045" s="151"/>
      <c r="BG3045" s="151"/>
      <c r="BH3045" s="151"/>
      <c r="BI3045" s="151"/>
      <c r="BJ3045" s="151"/>
      <c r="BK3045" s="151"/>
      <c r="BL3045" s="151"/>
      <c r="BM3045" s="151"/>
      <c r="BN3045" s="208"/>
      <c r="BO3045" s="92"/>
      <c r="BP3045" s="92"/>
      <c r="BQ3045" s="92"/>
      <c r="BR3045" s="92"/>
      <c r="BS3045" s="92"/>
      <c r="BT3045" s="92"/>
      <c r="BU3045" s="208"/>
      <c r="BV3045" s="315"/>
    </row>
    <row r="3046" spans="6:74"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315"/>
      <c r="AU3046" s="208"/>
      <c r="AV3046" s="92"/>
      <c r="AW3046" s="92"/>
      <c r="AX3046" s="315"/>
      <c r="AY3046" s="215"/>
      <c r="AZ3046" s="131"/>
      <c r="BA3046" s="131"/>
      <c r="BB3046" s="131"/>
      <c r="BC3046" s="223"/>
      <c r="BD3046" s="223"/>
      <c r="BE3046" s="223"/>
      <c r="BF3046" s="151"/>
      <c r="BG3046" s="151"/>
      <c r="BH3046" s="151"/>
      <c r="BI3046" s="151"/>
      <c r="BJ3046" s="151"/>
      <c r="BK3046" s="151"/>
      <c r="BL3046" s="151"/>
      <c r="BM3046" s="151"/>
      <c r="BN3046" s="208"/>
      <c r="BO3046" s="92"/>
      <c r="BP3046" s="92"/>
      <c r="BQ3046" s="92"/>
      <c r="BR3046" s="92"/>
      <c r="BS3046" s="92"/>
      <c r="BT3046" s="92"/>
      <c r="BU3046" s="208"/>
      <c r="BV3046" s="315"/>
    </row>
    <row r="3047" spans="6:74"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315"/>
      <c r="AU3047" s="208"/>
      <c r="AV3047" s="92"/>
      <c r="AW3047" s="92"/>
      <c r="AX3047" s="315"/>
      <c r="AY3047" s="215"/>
      <c r="AZ3047" s="131"/>
      <c r="BA3047" s="131"/>
      <c r="BB3047" s="131"/>
      <c r="BC3047" s="223"/>
      <c r="BD3047" s="223"/>
      <c r="BE3047" s="223"/>
      <c r="BF3047" s="151"/>
      <c r="BG3047" s="151"/>
      <c r="BH3047" s="151"/>
      <c r="BI3047" s="151"/>
      <c r="BJ3047" s="151"/>
      <c r="BK3047" s="151"/>
      <c r="BL3047" s="151"/>
      <c r="BM3047" s="151"/>
      <c r="BN3047" s="208"/>
      <c r="BO3047" s="92"/>
      <c r="BP3047" s="92"/>
      <c r="BQ3047" s="92"/>
      <c r="BR3047" s="92"/>
      <c r="BS3047" s="92"/>
      <c r="BT3047" s="92"/>
      <c r="BU3047" s="208"/>
      <c r="BV3047" s="315"/>
    </row>
    <row r="3048" spans="6:74"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315"/>
      <c r="AU3048" s="208"/>
      <c r="AV3048" s="92"/>
      <c r="AW3048" s="92"/>
      <c r="AX3048" s="315"/>
      <c r="AY3048" s="215"/>
      <c r="AZ3048" s="131"/>
      <c r="BA3048" s="131"/>
      <c r="BB3048" s="131"/>
      <c r="BC3048" s="223"/>
      <c r="BD3048" s="223"/>
      <c r="BE3048" s="223"/>
      <c r="BF3048" s="151"/>
      <c r="BG3048" s="151"/>
      <c r="BH3048" s="151"/>
      <c r="BI3048" s="151"/>
      <c r="BJ3048" s="151"/>
      <c r="BK3048" s="151"/>
      <c r="BL3048" s="151"/>
      <c r="BM3048" s="151"/>
      <c r="BN3048" s="208"/>
      <c r="BO3048" s="92"/>
      <c r="BP3048" s="92"/>
      <c r="BQ3048" s="92"/>
      <c r="BR3048" s="92"/>
      <c r="BS3048" s="92"/>
      <c r="BT3048" s="92"/>
      <c r="BU3048" s="208"/>
      <c r="BV3048" s="315"/>
    </row>
    <row r="3049" spans="6:74"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315"/>
      <c r="AU3049" s="208"/>
      <c r="AV3049" s="92"/>
      <c r="AW3049" s="92"/>
      <c r="AX3049" s="315"/>
      <c r="AY3049" s="215"/>
      <c r="AZ3049" s="131"/>
      <c r="BA3049" s="131"/>
      <c r="BB3049" s="131"/>
      <c r="BC3049" s="223"/>
      <c r="BD3049" s="223"/>
      <c r="BE3049" s="223"/>
      <c r="BF3049" s="151"/>
      <c r="BG3049" s="151"/>
      <c r="BH3049" s="151"/>
      <c r="BI3049" s="151"/>
      <c r="BJ3049" s="151"/>
      <c r="BK3049" s="151"/>
      <c r="BL3049" s="151"/>
      <c r="BM3049" s="151"/>
      <c r="BN3049" s="208"/>
      <c r="BO3049" s="92"/>
      <c r="BP3049" s="92"/>
      <c r="BQ3049" s="92"/>
      <c r="BR3049" s="92"/>
      <c r="BS3049" s="92"/>
      <c r="BT3049" s="92"/>
      <c r="BU3049" s="208"/>
      <c r="BV3049" s="315"/>
    </row>
    <row r="3050" spans="6:74"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315"/>
      <c r="AU3050" s="208"/>
      <c r="AV3050" s="92"/>
      <c r="AW3050" s="92"/>
      <c r="AX3050" s="315"/>
      <c r="AY3050" s="215"/>
      <c r="AZ3050" s="131"/>
      <c r="BA3050" s="131"/>
      <c r="BB3050" s="131"/>
      <c r="BC3050" s="223"/>
      <c r="BD3050" s="223"/>
      <c r="BE3050" s="223"/>
      <c r="BF3050" s="151"/>
      <c r="BG3050" s="151"/>
      <c r="BH3050" s="151"/>
      <c r="BI3050" s="151"/>
      <c r="BJ3050" s="151"/>
      <c r="BK3050" s="151"/>
      <c r="BL3050" s="151"/>
      <c r="BM3050" s="151"/>
      <c r="BN3050" s="208"/>
      <c r="BO3050" s="92"/>
      <c r="BP3050" s="92"/>
      <c r="BQ3050" s="92"/>
      <c r="BR3050" s="92"/>
      <c r="BS3050" s="92"/>
      <c r="BT3050" s="92"/>
      <c r="BU3050" s="208"/>
      <c r="BV3050" s="315"/>
    </row>
    <row r="3051" spans="6:74"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315"/>
      <c r="AU3051" s="208"/>
      <c r="AV3051" s="92"/>
      <c r="AW3051" s="92"/>
      <c r="AX3051" s="315"/>
      <c r="AY3051" s="215"/>
      <c r="AZ3051" s="131"/>
      <c r="BA3051" s="131"/>
      <c r="BB3051" s="131"/>
      <c r="BC3051" s="223"/>
      <c r="BD3051" s="223"/>
      <c r="BE3051" s="223"/>
      <c r="BF3051" s="151"/>
      <c r="BG3051" s="151"/>
      <c r="BH3051" s="151"/>
      <c r="BI3051" s="151"/>
      <c r="BJ3051" s="151"/>
      <c r="BK3051" s="151"/>
      <c r="BL3051" s="151"/>
      <c r="BM3051" s="151"/>
      <c r="BN3051" s="208"/>
      <c r="BO3051" s="92"/>
      <c r="BP3051" s="92"/>
      <c r="BQ3051" s="92"/>
      <c r="BR3051" s="92"/>
      <c r="BS3051" s="92"/>
      <c r="BT3051" s="92"/>
      <c r="BU3051" s="208"/>
      <c r="BV3051" s="315"/>
    </row>
    <row r="3052" spans="6:74"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315"/>
      <c r="AU3052" s="208"/>
      <c r="AV3052" s="92"/>
      <c r="AW3052" s="92"/>
      <c r="AX3052" s="315"/>
      <c r="AY3052" s="215"/>
      <c r="AZ3052" s="131"/>
      <c r="BA3052" s="131"/>
      <c r="BB3052" s="131"/>
      <c r="BC3052" s="223"/>
      <c r="BD3052" s="223"/>
      <c r="BE3052" s="223"/>
      <c r="BF3052" s="151"/>
      <c r="BG3052" s="151"/>
      <c r="BH3052" s="151"/>
      <c r="BI3052" s="151"/>
      <c r="BJ3052" s="151"/>
      <c r="BK3052" s="151"/>
      <c r="BL3052" s="151"/>
      <c r="BM3052" s="151"/>
      <c r="BN3052" s="208"/>
      <c r="BO3052" s="92"/>
      <c r="BP3052" s="92"/>
      <c r="BQ3052" s="92"/>
      <c r="BR3052" s="92"/>
      <c r="BS3052" s="92"/>
      <c r="BT3052" s="92"/>
      <c r="BU3052" s="208"/>
      <c r="BV3052" s="315"/>
    </row>
    <row r="3053" spans="6:74"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315"/>
      <c r="AU3053" s="208"/>
      <c r="AV3053" s="92"/>
      <c r="AW3053" s="92"/>
      <c r="AX3053" s="315"/>
      <c r="AY3053" s="215"/>
      <c r="AZ3053" s="131"/>
      <c r="BA3053" s="131"/>
      <c r="BB3053" s="131"/>
      <c r="BC3053" s="223"/>
      <c r="BD3053" s="223"/>
      <c r="BE3053" s="223"/>
      <c r="BF3053" s="151"/>
      <c r="BG3053" s="151"/>
      <c r="BH3053" s="151"/>
      <c r="BI3053" s="151"/>
      <c r="BJ3053" s="151"/>
      <c r="BK3053" s="151"/>
      <c r="BL3053" s="151"/>
      <c r="BM3053" s="151"/>
      <c r="BN3053" s="208"/>
      <c r="BO3053" s="92"/>
      <c r="BP3053" s="92"/>
      <c r="BQ3053" s="92"/>
      <c r="BR3053" s="92"/>
      <c r="BS3053" s="92"/>
      <c r="BT3053" s="92"/>
      <c r="BU3053" s="208"/>
      <c r="BV3053" s="315"/>
    </row>
    <row r="3054" spans="6:74"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315"/>
      <c r="AU3054" s="208"/>
      <c r="AV3054" s="92"/>
      <c r="AW3054" s="92"/>
      <c r="AX3054" s="315"/>
      <c r="AY3054" s="215"/>
      <c r="AZ3054" s="131"/>
      <c r="BA3054" s="131"/>
      <c r="BB3054" s="131"/>
      <c r="BC3054" s="223"/>
      <c r="BD3054" s="223"/>
      <c r="BE3054" s="223"/>
      <c r="BF3054" s="151"/>
      <c r="BG3054" s="151"/>
      <c r="BH3054" s="151"/>
      <c r="BI3054" s="151"/>
      <c r="BJ3054" s="151"/>
      <c r="BK3054" s="151"/>
      <c r="BL3054" s="151"/>
      <c r="BM3054" s="151"/>
      <c r="BN3054" s="208"/>
      <c r="BO3054" s="92"/>
      <c r="BP3054" s="92"/>
      <c r="BQ3054" s="92"/>
      <c r="BR3054" s="92"/>
      <c r="BS3054" s="92"/>
      <c r="BT3054" s="92"/>
      <c r="BU3054" s="208"/>
      <c r="BV3054" s="315"/>
    </row>
    <row r="3055" spans="6:74"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315"/>
      <c r="AU3055" s="208"/>
      <c r="AV3055" s="92"/>
      <c r="AW3055" s="92"/>
      <c r="AX3055" s="315"/>
      <c r="AY3055" s="215"/>
      <c r="AZ3055" s="131"/>
      <c r="BA3055" s="131"/>
      <c r="BB3055" s="131"/>
      <c r="BC3055" s="223"/>
      <c r="BD3055" s="223"/>
      <c r="BE3055" s="223"/>
      <c r="BF3055" s="151"/>
      <c r="BG3055" s="151"/>
      <c r="BH3055" s="151"/>
      <c r="BI3055" s="151"/>
      <c r="BJ3055" s="151"/>
      <c r="BK3055" s="151"/>
      <c r="BL3055" s="151"/>
      <c r="BM3055" s="151"/>
      <c r="BN3055" s="208"/>
      <c r="BO3055" s="92"/>
      <c r="BP3055" s="92"/>
      <c r="BQ3055" s="92"/>
      <c r="BR3055" s="92"/>
      <c r="BS3055" s="92"/>
      <c r="BT3055" s="92"/>
      <c r="BU3055" s="208"/>
      <c r="BV3055" s="315"/>
    </row>
    <row r="3056" spans="6:74"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315"/>
      <c r="AU3056" s="208"/>
      <c r="AV3056" s="92"/>
      <c r="AW3056" s="92"/>
      <c r="AX3056" s="315"/>
      <c r="AY3056" s="215"/>
      <c r="AZ3056" s="131"/>
      <c r="BA3056" s="131"/>
      <c r="BB3056" s="131"/>
      <c r="BC3056" s="223"/>
      <c r="BD3056" s="223"/>
      <c r="BE3056" s="223"/>
      <c r="BF3056" s="151"/>
      <c r="BG3056" s="151"/>
      <c r="BH3056" s="151"/>
      <c r="BI3056" s="151"/>
      <c r="BJ3056" s="151"/>
      <c r="BK3056" s="151"/>
      <c r="BL3056" s="151"/>
      <c r="BM3056" s="151"/>
      <c r="BN3056" s="208"/>
      <c r="BO3056" s="92"/>
      <c r="BP3056" s="92"/>
      <c r="BQ3056" s="92"/>
      <c r="BR3056" s="92"/>
      <c r="BS3056" s="92"/>
      <c r="BT3056" s="92"/>
      <c r="BU3056" s="208"/>
      <c r="BV3056" s="315"/>
    </row>
    <row r="3057" spans="6:74"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315"/>
      <c r="AU3057" s="208"/>
      <c r="AV3057" s="92"/>
      <c r="AW3057" s="92"/>
      <c r="AX3057" s="315"/>
      <c r="AY3057" s="215"/>
      <c r="AZ3057" s="131"/>
      <c r="BA3057" s="131"/>
      <c r="BB3057" s="131"/>
      <c r="BC3057" s="223"/>
      <c r="BD3057" s="223"/>
      <c r="BE3057" s="223"/>
      <c r="BF3057" s="151"/>
      <c r="BG3057" s="151"/>
      <c r="BH3057" s="151"/>
      <c r="BI3057" s="151"/>
      <c r="BJ3057" s="151"/>
      <c r="BK3057" s="151"/>
      <c r="BL3057" s="151"/>
      <c r="BM3057" s="151"/>
      <c r="BN3057" s="208"/>
      <c r="BO3057" s="92"/>
      <c r="BP3057" s="92"/>
      <c r="BQ3057" s="92"/>
      <c r="BR3057" s="92"/>
      <c r="BS3057" s="92"/>
      <c r="BT3057" s="92"/>
      <c r="BU3057" s="208"/>
      <c r="BV3057" s="315"/>
    </row>
    <row r="3058" spans="6:74"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315"/>
      <c r="AU3058" s="208"/>
      <c r="AV3058" s="92"/>
      <c r="AW3058" s="92"/>
      <c r="AX3058" s="315"/>
      <c r="AY3058" s="215"/>
      <c r="AZ3058" s="131"/>
      <c r="BA3058" s="131"/>
      <c r="BB3058" s="131"/>
      <c r="BC3058" s="223"/>
      <c r="BD3058" s="223"/>
      <c r="BE3058" s="223"/>
      <c r="BF3058" s="151"/>
      <c r="BG3058" s="151"/>
      <c r="BH3058" s="151"/>
      <c r="BI3058" s="151"/>
      <c r="BJ3058" s="151"/>
      <c r="BK3058" s="151"/>
      <c r="BL3058" s="151"/>
      <c r="BM3058" s="151"/>
      <c r="BN3058" s="208"/>
      <c r="BO3058" s="92"/>
      <c r="BP3058" s="92"/>
      <c r="BQ3058" s="92"/>
      <c r="BR3058" s="92"/>
      <c r="BS3058" s="92"/>
      <c r="BT3058" s="92"/>
      <c r="BU3058" s="208"/>
      <c r="BV3058" s="315"/>
    </row>
    <row r="3059" spans="6:74"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315"/>
      <c r="AU3059" s="208"/>
      <c r="AV3059" s="92"/>
      <c r="AW3059" s="92"/>
      <c r="AX3059" s="315"/>
      <c r="AY3059" s="215"/>
      <c r="AZ3059" s="131"/>
      <c r="BA3059" s="131"/>
      <c r="BB3059" s="131"/>
      <c r="BC3059" s="223"/>
      <c r="BD3059" s="223"/>
      <c r="BE3059" s="223"/>
      <c r="BF3059" s="151"/>
      <c r="BG3059" s="151"/>
      <c r="BH3059" s="151"/>
      <c r="BI3059" s="151"/>
      <c r="BJ3059" s="151"/>
      <c r="BK3059" s="151"/>
      <c r="BL3059" s="151"/>
      <c r="BM3059" s="151"/>
      <c r="BN3059" s="208"/>
      <c r="BO3059" s="92"/>
      <c r="BP3059" s="92"/>
      <c r="BQ3059" s="92"/>
      <c r="BR3059" s="92"/>
      <c r="BS3059" s="92"/>
      <c r="BT3059" s="92"/>
      <c r="BU3059" s="208"/>
      <c r="BV3059" s="315"/>
    </row>
    <row r="3060" spans="6:74"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315"/>
      <c r="AU3060" s="208"/>
      <c r="AV3060" s="92"/>
      <c r="AW3060" s="92"/>
      <c r="AX3060" s="315"/>
      <c r="AY3060" s="215"/>
      <c r="AZ3060" s="131"/>
      <c r="BA3060" s="131"/>
      <c r="BB3060" s="131"/>
      <c r="BC3060" s="223"/>
      <c r="BD3060" s="223"/>
      <c r="BE3060" s="223"/>
      <c r="BF3060" s="151"/>
      <c r="BG3060" s="151"/>
      <c r="BH3060" s="151"/>
      <c r="BI3060" s="151"/>
      <c r="BJ3060" s="151"/>
      <c r="BK3060" s="151"/>
      <c r="BL3060" s="151"/>
      <c r="BM3060" s="151"/>
      <c r="BN3060" s="208"/>
      <c r="BO3060" s="92"/>
      <c r="BP3060" s="92"/>
      <c r="BQ3060" s="92"/>
      <c r="BR3060" s="92"/>
      <c r="BS3060" s="92"/>
      <c r="BT3060" s="92"/>
      <c r="BU3060" s="208"/>
      <c r="BV3060" s="315"/>
    </row>
    <row r="3061" spans="6:74"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315"/>
      <c r="AU3061" s="208"/>
      <c r="AV3061" s="92"/>
      <c r="AW3061" s="92"/>
      <c r="AX3061" s="315"/>
      <c r="AY3061" s="215"/>
      <c r="AZ3061" s="131"/>
      <c r="BA3061" s="131"/>
      <c r="BB3061" s="131"/>
      <c r="BC3061" s="223"/>
      <c r="BD3061" s="223"/>
      <c r="BE3061" s="223"/>
      <c r="BF3061" s="151"/>
      <c r="BG3061" s="151"/>
      <c r="BH3061" s="151"/>
      <c r="BI3061" s="151"/>
      <c r="BJ3061" s="151"/>
      <c r="BK3061" s="151"/>
      <c r="BL3061" s="151"/>
      <c r="BM3061" s="151"/>
      <c r="BN3061" s="208"/>
      <c r="BO3061" s="92"/>
      <c r="BP3061" s="92"/>
      <c r="BQ3061" s="92"/>
      <c r="BR3061" s="92"/>
      <c r="BS3061" s="92"/>
      <c r="BT3061" s="92"/>
      <c r="BU3061" s="208"/>
      <c r="BV3061" s="315"/>
    </row>
    <row r="3062" spans="6:74"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315"/>
      <c r="AU3062" s="208"/>
      <c r="AV3062" s="92"/>
      <c r="AW3062" s="92"/>
      <c r="AX3062" s="315"/>
      <c r="AY3062" s="215"/>
      <c r="AZ3062" s="131"/>
      <c r="BA3062" s="131"/>
      <c r="BB3062" s="131"/>
      <c r="BC3062" s="223"/>
      <c r="BD3062" s="223"/>
      <c r="BE3062" s="223"/>
      <c r="BF3062" s="151"/>
      <c r="BG3062" s="151"/>
      <c r="BH3062" s="151"/>
      <c r="BI3062" s="151"/>
      <c r="BJ3062" s="151"/>
      <c r="BK3062" s="151"/>
      <c r="BL3062" s="151"/>
      <c r="BM3062" s="151"/>
      <c r="BN3062" s="208"/>
      <c r="BO3062" s="92"/>
      <c r="BP3062" s="92"/>
      <c r="BQ3062" s="92"/>
      <c r="BR3062" s="92"/>
      <c r="BS3062" s="92"/>
      <c r="BT3062" s="92"/>
      <c r="BU3062" s="208"/>
      <c r="BV3062" s="315"/>
    </row>
    <row r="3063" spans="6:74"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315"/>
      <c r="AU3063" s="208"/>
      <c r="AV3063" s="92"/>
      <c r="AW3063" s="92"/>
      <c r="AX3063" s="315"/>
      <c r="AY3063" s="215"/>
      <c r="AZ3063" s="131"/>
      <c r="BA3063" s="131"/>
      <c r="BB3063" s="131"/>
      <c r="BC3063" s="223"/>
      <c r="BD3063" s="223"/>
      <c r="BE3063" s="223"/>
      <c r="BF3063" s="151"/>
      <c r="BG3063" s="151"/>
      <c r="BH3063" s="151"/>
      <c r="BI3063" s="151"/>
      <c r="BJ3063" s="151"/>
      <c r="BK3063" s="151"/>
      <c r="BL3063" s="151"/>
      <c r="BM3063" s="151"/>
      <c r="BN3063" s="208"/>
      <c r="BO3063" s="92"/>
      <c r="BP3063" s="92"/>
      <c r="BQ3063" s="92"/>
      <c r="BR3063" s="92"/>
      <c r="BS3063" s="92"/>
      <c r="BT3063" s="92"/>
      <c r="BU3063" s="208"/>
      <c r="BV3063" s="315"/>
    </row>
    <row r="3064" spans="6:74"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315"/>
      <c r="AU3064" s="208"/>
      <c r="AV3064" s="92"/>
      <c r="AW3064" s="92"/>
      <c r="AX3064" s="315"/>
      <c r="AY3064" s="215"/>
      <c r="AZ3064" s="131"/>
      <c r="BA3064" s="131"/>
      <c r="BB3064" s="131"/>
      <c r="BC3064" s="223"/>
      <c r="BD3064" s="223"/>
      <c r="BE3064" s="223"/>
      <c r="BF3064" s="151"/>
      <c r="BG3064" s="151"/>
      <c r="BH3064" s="151"/>
      <c r="BI3064" s="151"/>
      <c r="BJ3064" s="151"/>
      <c r="BK3064" s="151"/>
      <c r="BL3064" s="151"/>
      <c r="BM3064" s="151"/>
      <c r="BN3064" s="208"/>
      <c r="BO3064" s="92"/>
      <c r="BP3064" s="92"/>
      <c r="BQ3064" s="92"/>
      <c r="BR3064" s="92"/>
      <c r="BS3064" s="92"/>
      <c r="BT3064" s="92"/>
      <c r="BU3064" s="208"/>
      <c r="BV3064" s="315"/>
    </row>
    <row r="3065" spans="6:74"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315"/>
      <c r="AU3065" s="208"/>
      <c r="AV3065" s="92"/>
      <c r="AW3065" s="92"/>
      <c r="AX3065" s="315"/>
      <c r="AY3065" s="215"/>
      <c r="AZ3065" s="131"/>
      <c r="BA3065" s="131"/>
      <c r="BB3065" s="131"/>
      <c r="BC3065" s="223"/>
      <c r="BD3065" s="223"/>
      <c r="BE3065" s="223"/>
      <c r="BF3065" s="151"/>
      <c r="BG3065" s="151"/>
      <c r="BH3065" s="151"/>
      <c r="BI3065" s="151"/>
      <c r="BJ3065" s="151"/>
      <c r="BK3065" s="151"/>
      <c r="BL3065" s="151"/>
      <c r="BM3065" s="151"/>
      <c r="BN3065" s="208"/>
      <c r="BO3065" s="92"/>
      <c r="BP3065" s="92"/>
      <c r="BQ3065" s="92"/>
      <c r="BR3065" s="92"/>
      <c r="BS3065" s="92"/>
      <c r="BT3065" s="92"/>
      <c r="BU3065" s="208"/>
      <c r="BV3065" s="315"/>
    </row>
    <row r="3066" spans="6:74"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315"/>
      <c r="AU3066" s="208"/>
      <c r="AV3066" s="92"/>
      <c r="AW3066" s="92"/>
      <c r="AX3066" s="315"/>
      <c r="AY3066" s="215"/>
      <c r="AZ3066" s="131"/>
      <c r="BA3066" s="131"/>
      <c r="BB3066" s="131"/>
      <c r="BC3066" s="223"/>
      <c r="BD3066" s="223"/>
      <c r="BE3066" s="223"/>
      <c r="BF3066" s="151"/>
      <c r="BG3066" s="151"/>
      <c r="BH3066" s="151"/>
      <c r="BI3066" s="151"/>
      <c r="BJ3066" s="151"/>
      <c r="BK3066" s="151"/>
      <c r="BL3066" s="151"/>
      <c r="BM3066" s="151"/>
      <c r="BN3066" s="208"/>
      <c r="BO3066" s="92"/>
      <c r="BP3066" s="92"/>
      <c r="BQ3066" s="92"/>
      <c r="BR3066" s="92"/>
      <c r="BS3066" s="92"/>
      <c r="BT3066" s="92"/>
      <c r="BU3066" s="208"/>
      <c r="BV3066" s="315"/>
    </row>
    <row r="3067" spans="6:74"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315"/>
      <c r="AU3067" s="208"/>
      <c r="AV3067" s="92"/>
      <c r="AW3067" s="92"/>
      <c r="AX3067" s="315"/>
      <c r="AY3067" s="215"/>
      <c r="AZ3067" s="131"/>
      <c r="BA3067" s="131"/>
      <c r="BB3067" s="131"/>
      <c r="BC3067" s="223"/>
      <c r="BD3067" s="223"/>
      <c r="BE3067" s="223"/>
      <c r="BF3067" s="151"/>
      <c r="BG3067" s="151"/>
      <c r="BH3067" s="151"/>
      <c r="BI3067" s="151"/>
      <c r="BJ3067" s="151"/>
      <c r="BK3067" s="151"/>
      <c r="BL3067" s="151"/>
      <c r="BM3067" s="151"/>
      <c r="BN3067" s="208"/>
      <c r="BO3067" s="92"/>
      <c r="BP3067" s="92"/>
      <c r="BQ3067" s="92"/>
      <c r="BR3067" s="92"/>
      <c r="BS3067" s="92"/>
      <c r="BT3067" s="92"/>
      <c r="BU3067" s="208"/>
      <c r="BV3067" s="315"/>
    </row>
    <row r="3068" spans="6:74"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315"/>
      <c r="AU3068" s="208"/>
      <c r="AV3068" s="92"/>
      <c r="AW3068" s="92"/>
      <c r="AX3068" s="315"/>
      <c r="AY3068" s="215"/>
      <c r="AZ3068" s="131"/>
      <c r="BA3068" s="131"/>
      <c r="BB3068" s="131"/>
      <c r="BC3068" s="223"/>
      <c r="BD3068" s="223"/>
      <c r="BE3068" s="223"/>
      <c r="BF3068" s="151"/>
      <c r="BG3068" s="151"/>
      <c r="BH3068" s="151"/>
      <c r="BI3068" s="151"/>
      <c r="BJ3068" s="151"/>
      <c r="BK3068" s="151"/>
      <c r="BL3068" s="151"/>
      <c r="BM3068" s="151"/>
      <c r="BN3068" s="208"/>
      <c r="BO3068" s="92"/>
      <c r="BP3068" s="92"/>
      <c r="BQ3068" s="92"/>
      <c r="BR3068" s="92"/>
      <c r="BS3068" s="92"/>
      <c r="BT3068" s="92"/>
      <c r="BU3068" s="208"/>
      <c r="BV3068" s="315"/>
    </row>
    <row r="3069" spans="6:74"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315"/>
      <c r="AU3069" s="208"/>
      <c r="AV3069" s="92"/>
      <c r="AW3069" s="92"/>
      <c r="AX3069" s="315"/>
      <c r="AY3069" s="215"/>
      <c r="AZ3069" s="131"/>
      <c r="BA3069" s="131"/>
      <c r="BB3069" s="131"/>
      <c r="BC3069" s="223"/>
      <c r="BD3069" s="223"/>
      <c r="BE3069" s="223"/>
      <c r="BF3069" s="151"/>
      <c r="BG3069" s="151"/>
      <c r="BH3069" s="151"/>
      <c r="BI3069" s="151"/>
      <c r="BJ3069" s="151"/>
      <c r="BK3069" s="151"/>
      <c r="BL3069" s="151"/>
      <c r="BM3069" s="151"/>
      <c r="BN3069" s="208"/>
      <c r="BO3069" s="92"/>
      <c r="BP3069" s="92"/>
      <c r="BQ3069" s="92"/>
      <c r="BR3069" s="92"/>
      <c r="BS3069" s="92"/>
      <c r="BT3069" s="92"/>
      <c r="BU3069" s="208"/>
      <c r="BV3069" s="315"/>
    </row>
    <row r="3070" spans="6:74"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315"/>
      <c r="AU3070" s="208"/>
      <c r="AV3070" s="92"/>
      <c r="AW3070" s="92"/>
      <c r="AX3070" s="315"/>
      <c r="AY3070" s="215"/>
      <c r="AZ3070" s="131"/>
      <c r="BA3070" s="131"/>
      <c r="BB3070" s="131"/>
      <c r="BC3070" s="223"/>
      <c r="BD3070" s="223"/>
      <c r="BE3070" s="223"/>
      <c r="BF3070" s="151"/>
      <c r="BG3070" s="151"/>
      <c r="BH3070" s="151"/>
      <c r="BI3070" s="151"/>
      <c r="BJ3070" s="151"/>
      <c r="BK3070" s="151"/>
      <c r="BL3070" s="151"/>
      <c r="BM3070" s="151"/>
      <c r="BN3070" s="208"/>
      <c r="BO3070" s="92"/>
      <c r="BP3070" s="92"/>
      <c r="BQ3070" s="92"/>
      <c r="BR3070" s="92"/>
      <c r="BS3070" s="92"/>
      <c r="BT3070" s="92"/>
      <c r="BU3070" s="208"/>
      <c r="BV3070" s="315"/>
    </row>
    <row r="3071" spans="6:74"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315"/>
      <c r="AU3071" s="208"/>
      <c r="AV3071" s="92"/>
      <c r="AW3071" s="92"/>
      <c r="AX3071" s="315"/>
      <c r="AY3071" s="215"/>
      <c r="AZ3071" s="131"/>
      <c r="BA3071" s="131"/>
      <c r="BB3071" s="131"/>
      <c r="BC3071" s="223"/>
      <c r="BD3071" s="223"/>
      <c r="BE3071" s="223"/>
      <c r="BF3071" s="151"/>
      <c r="BG3071" s="151"/>
      <c r="BH3071" s="151"/>
      <c r="BI3071" s="151"/>
      <c r="BJ3071" s="151"/>
      <c r="BK3071" s="151"/>
      <c r="BL3071" s="151"/>
      <c r="BM3071" s="151"/>
      <c r="BN3071" s="208"/>
      <c r="BO3071" s="92"/>
      <c r="BP3071" s="92"/>
      <c r="BQ3071" s="92"/>
      <c r="BR3071" s="92"/>
      <c r="BS3071" s="92"/>
      <c r="BT3071" s="92"/>
      <c r="BU3071" s="208"/>
      <c r="BV3071" s="315"/>
    </row>
    <row r="3072" spans="6:74"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315"/>
      <c r="AU3072" s="208"/>
      <c r="AV3072" s="92"/>
      <c r="AW3072" s="92"/>
      <c r="AX3072" s="315"/>
      <c r="AY3072" s="215"/>
      <c r="AZ3072" s="131"/>
      <c r="BA3072" s="131"/>
      <c r="BB3072" s="131"/>
      <c r="BC3072" s="223"/>
      <c r="BD3072" s="223"/>
      <c r="BE3072" s="223"/>
      <c r="BF3072" s="151"/>
      <c r="BG3072" s="151"/>
      <c r="BH3072" s="151"/>
      <c r="BI3072" s="151"/>
      <c r="BJ3072" s="151"/>
      <c r="BK3072" s="151"/>
      <c r="BL3072" s="151"/>
      <c r="BM3072" s="151"/>
      <c r="BN3072" s="208"/>
      <c r="BO3072" s="92"/>
      <c r="BP3072" s="92"/>
      <c r="BQ3072" s="92"/>
      <c r="BR3072" s="92"/>
      <c r="BS3072" s="92"/>
      <c r="BT3072" s="92"/>
      <c r="BU3072" s="208"/>
      <c r="BV3072" s="315"/>
    </row>
    <row r="3073" spans="6:74"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315"/>
      <c r="AU3073" s="208"/>
      <c r="AV3073" s="92"/>
      <c r="AW3073" s="92"/>
      <c r="AX3073" s="315"/>
      <c r="AY3073" s="215"/>
      <c r="AZ3073" s="131"/>
      <c r="BA3073" s="131"/>
      <c r="BB3073" s="131"/>
      <c r="BC3073" s="223"/>
      <c r="BD3073" s="223"/>
      <c r="BE3073" s="223"/>
      <c r="BF3073" s="151"/>
      <c r="BG3073" s="151"/>
      <c r="BH3073" s="151"/>
      <c r="BI3073" s="151"/>
      <c r="BJ3073" s="151"/>
      <c r="BK3073" s="151"/>
      <c r="BL3073" s="151"/>
      <c r="BM3073" s="151"/>
      <c r="BN3073" s="208"/>
      <c r="BO3073" s="92"/>
      <c r="BP3073" s="92"/>
      <c r="BQ3073" s="92"/>
      <c r="BR3073" s="92"/>
      <c r="BS3073" s="92"/>
      <c r="BT3073" s="92"/>
      <c r="BU3073" s="208"/>
      <c r="BV3073" s="315"/>
    </row>
    <row r="3074" spans="6:74"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315"/>
      <c r="AU3074" s="208"/>
      <c r="AV3074" s="92"/>
      <c r="AW3074" s="92"/>
      <c r="AX3074" s="315"/>
      <c r="AY3074" s="215"/>
      <c r="AZ3074" s="131"/>
      <c r="BA3074" s="131"/>
      <c r="BB3074" s="131"/>
      <c r="BC3074" s="223"/>
      <c r="BD3074" s="223"/>
      <c r="BE3074" s="223"/>
      <c r="BF3074" s="151"/>
      <c r="BG3074" s="151"/>
      <c r="BH3074" s="151"/>
      <c r="BI3074" s="151"/>
      <c r="BJ3074" s="151"/>
      <c r="BK3074" s="151"/>
      <c r="BL3074" s="151"/>
      <c r="BM3074" s="151"/>
      <c r="BN3074" s="208"/>
      <c r="BO3074" s="92"/>
      <c r="BP3074" s="92"/>
      <c r="BQ3074" s="92"/>
      <c r="BR3074" s="92"/>
      <c r="BS3074" s="92"/>
      <c r="BT3074" s="92"/>
      <c r="BU3074" s="208"/>
      <c r="BV3074" s="315"/>
    </row>
    <row r="3075" spans="6:74"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315"/>
      <c r="AU3075" s="208"/>
      <c r="AV3075" s="92"/>
      <c r="AW3075" s="92"/>
      <c r="AX3075" s="315"/>
      <c r="AY3075" s="215"/>
      <c r="AZ3075" s="131"/>
      <c r="BA3075" s="131"/>
      <c r="BB3075" s="131"/>
      <c r="BC3075" s="223"/>
      <c r="BD3075" s="223"/>
      <c r="BE3075" s="223"/>
      <c r="BF3075" s="151"/>
      <c r="BG3075" s="151"/>
      <c r="BH3075" s="151"/>
      <c r="BI3075" s="151"/>
      <c r="BJ3075" s="151"/>
      <c r="BK3075" s="151"/>
      <c r="BL3075" s="151"/>
      <c r="BM3075" s="151"/>
      <c r="BN3075" s="208"/>
      <c r="BO3075" s="92"/>
      <c r="BP3075" s="92"/>
      <c r="BQ3075" s="92"/>
      <c r="BR3075" s="92"/>
      <c r="BS3075" s="92"/>
      <c r="BT3075" s="92"/>
      <c r="BU3075" s="208"/>
      <c r="BV3075" s="315"/>
    </row>
    <row r="3076" spans="6:74"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315"/>
      <c r="AU3076" s="208"/>
      <c r="AV3076" s="92"/>
      <c r="AW3076" s="92"/>
      <c r="AX3076" s="315"/>
      <c r="AY3076" s="215"/>
      <c r="AZ3076" s="131"/>
      <c r="BA3076" s="131"/>
      <c r="BB3076" s="131"/>
      <c r="BC3076" s="223"/>
      <c r="BD3076" s="223"/>
      <c r="BE3076" s="223"/>
      <c r="BF3076" s="151"/>
      <c r="BG3076" s="151"/>
      <c r="BH3076" s="151"/>
      <c r="BI3076" s="151"/>
      <c r="BJ3076" s="151"/>
      <c r="BK3076" s="151"/>
      <c r="BL3076" s="151"/>
      <c r="BM3076" s="151"/>
      <c r="BN3076" s="208"/>
      <c r="BO3076" s="92"/>
      <c r="BP3076" s="92"/>
      <c r="BQ3076" s="92"/>
      <c r="BR3076" s="92"/>
      <c r="BS3076" s="92"/>
      <c r="BT3076" s="92"/>
      <c r="BU3076" s="208"/>
      <c r="BV3076" s="315"/>
    </row>
    <row r="3077" spans="6:74"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315"/>
      <c r="AU3077" s="208"/>
      <c r="AV3077" s="92"/>
      <c r="AW3077" s="92"/>
      <c r="AX3077" s="315"/>
      <c r="AY3077" s="215"/>
      <c r="AZ3077" s="131"/>
      <c r="BA3077" s="131"/>
      <c r="BB3077" s="131"/>
      <c r="BC3077" s="223"/>
      <c r="BD3077" s="223"/>
      <c r="BE3077" s="223"/>
      <c r="BF3077" s="151"/>
      <c r="BG3077" s="151"/>
      <c r="BH3077" s="151"/>
      <c r="BI3077" s="151"/>
      <c r="BJ3077" s="151"/>
      <c r="BK3077" s="151"/>
      <c r="BL3077" s="151"/>
      <c r="BM3077" s="151"/>
      <c r="BN3077" s="208"/>
      <c r="BO3077" s="92"/>
      <c r="BP3077" s="92"/>
      <c r="BQ3077" s="92"/>
      <c r="BR3077" s="92"/>
      <c r="BS3077" s="92"/>
      <c r="BT3077" s="92"/>
      <c r="BU3077" s="208"/>
      <c r="BV3077" s="315"/>
    </row>
    <row r="3078" spans="6:74"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315"/>
      <c r="AU3078" s="208"/>
      <c r="AV3078" s="92"/>
      <c r="AW3078" s="92"/>
      <c r="AX3078" s="315"/>
      <c r="AY3078" s="215"/>
      <c r="AZ3078" s="131"/>
      <c r="BA3078" s="131"/>
      <c r="BB3078" s="131"/>
      <c r="BC3078" s="223"/>
      <c r="BD3078" s="223"/>
      <c r="BE3078" s="223"/>
      <c r="BF3078" s="151"/>
      <c r="BG3078" s="151"/>
      <c r="BH3078" s="151"/>
      <c r="BI3078" s="151"/>
      <c r="BJ3078" s="151"/>
      <c r="BK3078" s="151"/>
      <c r="BL3078" s="151"/>
      <c r="BM3078" s="151"/>
      <c r="BN3078" s="208"/>
      <c r="BO3078" s="92"/>
      <c r="BP3078" s="92"/>
      <c r="BQ3078" s="92"/>
      <c r="BR3078" s="92"/>
      <c r="BS3078" s="92"/>
      <c r="BT3078" s="92"/>
      <c r="BU3078" s="208"/>
      <c r="BV3078" s="315"/>
    </row>
    <row r="3079" spans="6:74"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315"/>
      <c r="AU3079" s="208"/>
      <c r="AV3079" s="92"/>
      <c r="AW3079" s="92"/>
      <c r="AX3079" s="315"/>
      <c r="AY3079" s="215"/>
      <c r="AZ3079" s="131"/>
      <c r="BA3079" s="131"/>
      <c r="BB3079" s="131"/>
      <c r="BC3079" s="223"/>
      <c r="BD3079" s="223"/>
      <c r="BE3079" s="223"/>
      <c r="BF3079" s="151"/>
      <c r="BG3079" s="151"/>
      <c r="BH3079" s="151"/>
      <c r="BI3079" s="151"/>
      <c r="BJ3079" s="151"/>
      <c r="BK3079" s="151"/>
      <c r="BL3079" s="151"/>
      <c r="BM3079" s="151"/>
      <c r="BN3079" s="208"/>
      <c r="BO3079" s="92"/>
      <c r="BP3079" s="92"/>
      <c r="BQ3079" s="92"/>
      <c r="BR3079" s="92"/>
      <c r="BS3079" s="92"/>
      <c r="BT3079" s="92"/>
      <c r="BU3079" s="208"/>
      <c r="BV3079" s="315"/>
    </row>
    <row r="3080" spans="6:74"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315"/>
      <c r="AU3080" s="208"/>
      <c r="AV3080" s="92"/>
      <c r="AW3080" s="92"/>
      <c r="AX3080" s="315"/>
      <c r="AY3080" s="215"/>
      <c r="AZ3080" s="131"/>
      <c r="BA3080" s="131"/>
      <c r="BB3080" s="131"/>
      <c r="BC3080" s="223"/>
      <c r="BD3080" s="223"/>
      <c r="BE3080" s="223"/>
      <c r="BF3080" s="151"/>
      <c r="BG3080" s="151"/>
      <c r="BH3080" s="151"/>
      <c r="BI3080" s="151"/>
      <c r="BJ3080" s="151"/>
      <c r="BK3080" s="151"/>
      <c r="BL3080" s="151"/>
      <c r="BM3080" s="151"/>
      <c r="BN3080" s="208"/>
      <c r="BO3080" s="92"/>
      <c r="BP3080" s="92"/>
      <c r="BQ3080" s="92"/>
      <c r="BR3080" s="92"/>
      <c r="BS3080" s="92"/>
      <c r="BT3080" s="92"/>
      <c r="BU3080" s="208"/>
      <c r="BV3080" s="315"/>
    </row>
    <row r="3081" spans="6:74"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315"/>
      <c r="AU3081" s="208"/>
      <c r="AV3081" s="92"/>
      <c r="AW3081" s="92"/>
      <c r="AX3081" s="315"/>
      <c r="AY3081" s="215"/>
      <c r="AZ3081" s="131"/>
      <c r="BA3081" s="131"/>
      <c r="BB3081" s="131"/>
      <c r="BC3081" s="223"/>
      <c r="BD3081" s="223"/>
      <c r="BE3081" s="223"/>
      <c r="BF3081" s="151"/>
      <c r="BG3081" s="151"/>
      <c r="BH3081" s="151"/>
      <c r="BI3081" s="151"/>
      <c r="BJ3081" s="151"/>
      <c r="BK3081" s="151"/>
      <c r="BL3081" s="151"/>
      <c r="BM3081" s="151"/>
      <c r="BN3081" s="208"/>
      <c r="BO3081" s="92"/>
      <c r="BP3081" s="92"/>
      <c r="BQ3081" s="92"/>
      <c r="BR3081" s="92"/>
      <c r="BS3081" s="92"/>
      <c r="BT3081" s="92"/>
      <c r="BU3081" s="208"/>
      <c r="BV3081" s="315"/>
    </row>
    <row r="3082" spans="6:74"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315"/>
      <c r="AU3082" s="208"/>
      <c r="AV3082" s="92"/>
      <c r="AW3082" s="92"/>
      <c r="AX3082" s="315"/>
      <c r="AY3082" s="215"/>
      <c r="AZ3082" s="131"/>
      <c r="BA3082" s="131"/>
      <c r="BB3082" s="131"/>
      <c r="BC3082" s="223"/>
      <c r="BD3082" s="223"/>
      <c r="BE3082" s="223"/>
      <c r="BF3082" s="151"/>
      <c r="BG3082" s="151"/>
      <c r="BH3082" s="151"/>
      <c r="BI3082" s="151"/>
      <c r="BJ3082" s="151"/>
      <c r="BK3082" s="151"/>
      <c r="BL3082" s="151"/>
      <c r="BM3082" s="151"/>
      <c r="BN3082" s="208"/>
      <c r="BO3082" s="92"/>
      <c r="BP3082" s="92"/>
      <c r="BQ3082" s="92"/>
      <c r="BR3082" s="92"/>
      <c r="BS3082" s="92"/>
      <c r="BT3082" s="92"/>
      <c r="BU3082" s="208"/>
      <c r="BV3082" s="315"/>
    </row>
    <row r="3083" spans="6:74"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315"/>
      <c r="AU3083" s="208"/>
      <c r="AV3083" s="92"/>
      <c r="AW3083" s="92"/>
      <c r="AX3083" s="315"/>
      <c r="AY3083" s="215"/>
      <c r="AZ3083" s="131"/>
      <c r="BA3083" s="131"/>
      <c r="BB3083" s="131"/>
      <c r="BC3083" s="223"/>
      <c r="BD3083" s="223"/>
      <c r="BE3083" s="223"/>
      <c r="BF3083" s="151"/>
      <c r="BG3083" s="151"/>
      <c r="BH3083" s="151"/>
      <c r="BI3083" s="151"/>
      <c r="BJ3083" s="151"/>
      <c r="BK3083" s="151"/>
      <c r="BL3083" s="151"/>
      <c r="BM3083" s="151"/>
      <c r="BN3083" s="208"/>
      <c r="BO3083" s="92"/>
      <c r="BP3083" s="92"/>
      <c r="BQ3083" s="92"/>
      <c r="BR3083" s="92"/>
      <c r="BS3083" s="92"/>
      <c r="BT3083" s="92"/>
      <c r="BU3083" s="208"/>
      <c r="BV3083" s="315"/>
    </row>
    <row r="3084" spans="6:74"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315"/>
      <c r="AU3084" s="208"/>
      <c r="AV3084" s="92"/>
      <c r="AW3084" s="92"/>
      <c r="AX3084" s="315"/>
      <c r="AY3084" s="215"/>
      <c r="AZ3084" s="131"/>
      <c r="BA3084" s="131"/>
      <c r="BB3084" s="131"/>
      <c r="BC3084" s="223"/>
      <c r="BD3084" s="223"/>
      <c r="BE3084" s="223"/>
      <c r="BF3084" s="151"/>
      <c r="BG3084" s="151"/>
      <c r="BH3084" s="151"/>
      <c r="BI3084" s="151"/>
      <c r="BJ3084" s="151"/>
      <c r="BK3084" s="151"/>
      <c r="BL3084" s="151"/>
      <c r="BM3084" s="151"/>
      <c r="BN3084" s="208"/>
      <c r="BO3084" s="92"/>
      <c r="BP3084" s="92"/>
      <c r="BQ3084" s="92"/>
      <c r="BR3084" s="92"/>
      <c r="BS3084" s="92"/>
      <c r="BT3084" s="92"/>
      <c r="BU3084" s="208"/>
      <c r="BV3084" s="315"/>
    </row>
    <row r="3085" spans="6:74"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315"/>
      <c r="AU3085" s="208"/>
      <c r="AV3085" s="92"/>
      <c r="AW3085" s="92"/>
      <c r="AX3085" s="315"/>
      <c r="AY3085" s="215"/>
      <c r="AZ3085" s="131"/>
      <c r="BA3085" s="131"/>
      <c r="BB3085" s="131"/>
      <c r="BC3085" s="223"/>
      <c r="BD3085" s="223"/>
      <c r="BE3085" s="223"/>
      <c r="BF3085" s="151"/>
      <c r="BG3085" s="151"/>
      <c r="BH3085" s="151"/>
      <c r="BI3085" s="151"/>
      <c r="BJ3085" s="151"/>
      <c r="BK3085" s="151"/>
      <c r="BL3085" s="151"/>
      <c r="BM3085" s="151"/>
      <c r="BN3085" s="208"/>
      <c r="BO3085" s="92"/>
      <c r="BP3085" s="92"/>
      <c r="BQ3085" s="92"/>
      <c r="BR3085" s="92"/>
      <c r="BS3085" s="92"/>
      <c r="BT3085" s="92"/>
      <c r="BU3085" s="208"/>
      <c r="BV3085" s="315"/>
    </row>
    <row r="3086" spans="6:74"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315"/>
      <c r="AU3086" s="208"/>
      <c r="AV3086" s="92"/>
      <c r="AW3086" s="92"/>
      <c r="AX3086" s="315"/>
      <c r="AY3086" s="215"/>
      <c r="AZ3086" s="131"/>
      <c r="BA3086" s="131"/>
      <c r="BB3086" s="131"/>
      <c r="BC3086" s="223"/>
      <c r="BD3086" s="223"/>
      <c r="BE3086" s="223"/>
      <c r="BF3086" s="151"/>
      <c r="BG3086" s="151"/>
      <c r="BH3086" s="151"/>
      <c r="BI3086" s="151"/>
      <c r="BJ3086" s="151"/>
      <c r="BK3086" s="151"/>
      <c r="BL3086" s="151"/>
      <c r="BM3086" s="151"/>
      <c r="BN3086" s="208"/>
      <c r="BO3086" s="92"/>
      <c r="BP3086" s="92"/>
      <c r="BQ3086" s="92"/>
      <c r="BR3086" s="92"/>
      <c r="BS3086" s="92"/>
      <c r="BT3086" s="92"/>
      <c r="BU3086" s="208"/>
      <c r="BV3086" s="315"/>
    </row>
    <row r="3087" spans="6:74"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315"/>
      <c r="AU3087" s="208"/>
      <c r="AV3087" s="92"/>
      <c r="AW3087" s="92"/>
      <c r="AX3087" s="315"/>
      <c r="AY3087" s="215"/>
      <c r="AZ3087" s="131"/>
      <c r="BA3087" s="131"/>
      <c r="BB3087" s="131"/>
      <c r="BC3087" s="223"/>
      <c r="BD3087" s="223"/>
      <c r="BE3087" s="223"/>
      <c r="BF3087" s="151"/>
      <c r="BG3087" s="151"/>
      <c r="BH3087" s="151"/>
      <c r="BI3087" s="151"/>
      <c r="BJ3087" s="151"/>
      <c r="BK3087" s="151"/>
      <c r="BL3087" s="151"/>
      <c r="BM3087" s="151"/>
      <c r="BN3087" s="208"/>
      <c r="BO3087" s="92"/>
      <c r="BP3087" s="92"/>
      <c r="BQ3087" s="92"/>
      <c r="BR3087" s="92"/>
      <c r="BS3087" s="92"/>
      <c r="BT3087" s="92"/>
      <c r="BU3087" s="208"/>
      <c r="BV3087" s="315"/>
    </row>
    <row r="3088" spans="6:74"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315"/>
      <c r="AU3088" s="208"/>
      <c r="AV3088" s="92"/>
      <c r="AW3088" s="92"/>
      <c r="AX3088" s="315"/>
      <c r="AY3088" s="215"/>
      <c r="AZ3088" s="131"/>
      <c r="BA3088" s="131"/>
      <c r="BB3088" s="131"/>
      <c r="BC3088" s="223"/>
      <c r="BD3088" s="223"/>
      <c r="BE3088" s="223"/>
      <c r="BF3088" s="151"/>
      <c r="BG3088" s="151"/>
      <c r="BH3088" s="151"/>
      <c r="BI3088" s="151"/>
      <c r="BJ3088" s="151"/>
      <c r="BK3088" s="151"/>
      <c r="BL3088" s="151"/>
      <c r="BM3088" s="151"/>
      <c r="BN3088" s="208"/>
      <c r="BO3088" s="92"/>
      <c r="BP3088" s="92"/>
      <c r="BQ3088" s="92"/>
      <c r="BR3088" s="92"/>
      <c r="BS3088" s="92"/>
      <c r="BT3088" s="92"/>
      <c r="BU3088" s="208"/>
      <c r="BV3088" s="315"/>
    </row>
    <row r="3089" spans="6:74"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315"/>
      <c r="AU3089" s="208"/>
      <c r="AV3089" s="92"/>
      <c r="AW3089" s="92"/>
      <c r="AX3089" s="315"/>
      <c r="AY3089" s="215"/>
      <c r="AZ3089" s="131"/>
      <c r="BA3089" s="131"/>
      <c r="BB3089" s="131"/>
      <c r="BC3089" s="223"/>
      <c r="BD3089" s="223"/>
      <c r="BE3089" s="223"/>
      <c r="BF3089" s="151"/>
      <c r="BG3089" s="151"/>
      <c r="BH3089" s="151"/>
      <c r="BI3089" s="151"/>
      <c r="BJ3089" s="151"/>
      <c r="BK3089" s="151"/>
      <c r="BL3089" s="151"/>
      <c r="BM3089" s="151"/>
      <c r="BN3089" s="208"/>
      <c r="BO3089" s="92"/>
      <c r="BP3089" s="92"/>
      <c r="BQ3089" s="92"/>
      <c r="BR3089" s="92"/>
      <c r="BS3089" s="92"/>
      <c r="BT3089" s="92"/>
      <c r="BU3089" s="208"/>
      <c r="BV3089" s="315"/>
    </row>
    <row r="3090" spans="6:74"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315"/>
      <c r="AU3090" s="208"/>
      <c r="AV3090" s="92"/>
      <c r="AW3090" s="92"/>
      <c r="AX3090" s="315"/>
      <c r="AY3090" s="215"/>
      <c r="AZ3090" s="131"/>
      <c r="BA3090" s="131"/>
      <c r="BB3090" s="131"/>
      <c r="BC3090" s="223"/>
      <c r="BD3090" s="223"/>
      <c r="BE3090" s="223"/>
      <c r="BF3090" s="151"/>
      <c r="BG3090" s="151"/>
      <c r="BH3090" s="151"/>
      <c r="BI3090" s="151"/>
      <c r="BJ3090" s="151"/>
      <c r="BK3090" s="151"/>
      <c r="BL3090" s="151"/>
      <c r="BM3090" s="151"/>
      <c r="BN3090" s="208"/>
      <c r="BO3090" s="92"/>
      <c r="BP3090" s="92"/>
      <c r="BQ3090" s="92"/>
      <c r="BR3090" s="92"/>
      <c r="BS3090" s="92"/>
      <c r="BT3090" s="92"/>
      <c r="BU3090" s="208"/>
      <c r="BV3090" s="315"/>
    </row>
    <row r="3091" spans="6:74"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315"/>
      <c r="AU3091" s="208"/>
      <c r="AV3091" s="92"/>
      <c r="AW3091" s="92"/>
      <c r="AX3091" s="315"/>
      <c r="AY3091" s="215"/>
      <c r="AZ3091" s="131"/>
      <c r="BA3091" s="131"/>
      <c r="BB3091" s="131"/>
      <c r="BC3091" s="223"/>
      <c r="BD3091" s="223"/>
      <c r="BE3091" s="223"/>
      <c r="BF3091" s="151"/>
      <c r="BG3091" s="151"/>
      <c r="BH3091" s="151"/>
      <c r="BI3091" s="151"/>
      <c r="BJ3091" s="151"/>
      <c r="BK3091" s="151"/>
      <c r="BL3091" s="151"/>
      <c r="BM3091" s="151"/>
      <c r="BN3091" s="208"/>
      <c r="BO3091" s="92"/>
      <c r="BP3091" s="92"/>
      <c r="BQ3091" s="92"/>
      <c r="BR3091" s="92"/>
      <c r="BS3091" s="92"/>
      <c r="BT3091" s="92"/>
      <c r="BU3091" s="208"/>
      <c r="BV3091" s="315"/>
    </row>
    <row r="3092" spans="6:74"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315"/>
      <c r="AU3092" s="208"/>
      <c r="AV3092" s="92"/>
      <c r="AW3092" s="92"/>
      <c r="AX3092" s="315"/>
      <c r="AY3092" s="215"/>
      <c r="AZ3092" s="131"/>
      <c r="BA3092" s="131"/>
      <c r="BB3092" s="131"/>
      <c r="BC3092" s="223"/>
      <c r="BD3092" s="223"/>
      <c r="BE3092" s="223"/>
      <c r="BF3092" s="151"/>
      <c r="BG3092" s="151"/>
      <c r="BH3092" s="151"/>
      <c r="BI3092" s="151"/>
      <c r="BJ3092" s="151"/>
      <c r="BK3092" s="151"/>
      <c r="BL3092" s="151"/>
      <c r="BM3092" s="151"/>
      <c r="BN3092" s="208"/>
      <c r="BO3092" s="92"/>
      <c r="BP3092" s="92"/>
      <c r="BQ3092" s="92"/>
      <c r="BR3092" s="92"/>
      <c r="BS3092" s="92"/>
      <c r="BT3092" s="92"/>
      <c r="BU3092" s="208"/>
      <c r="BV3092" s="315"/>
    </row>
    <row r="3093" spans="6:74"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315"/>
      <c r="AU3093" s="208"/>
      <c r="AV3093" s="92"/>
      <c r="AW3093" s="92"/>
      <c r="AX3093" s="315"/>
      <c r="AY3093" s="215"/>
      <c r="AZ3093" s="131"/>
      <c r="BA3093" s="131"/>
      <c r="BB3093" s="131"/>
      <c r="BC3093" s="223"/>
      <c r="BD3093" s="223"/>
      <c r="BE3093" s="223"/>
      <c r="BF3093" s="151"/>
      <c r="BG3093" s="151"/>
      <c r="BH3093" s="151"/>
      <c r="BI3093" s="151"/>
      <c r="BJ3093" s="151"/>
      <c r="BK3093" s="151"/>
      <c r="BL3093" s="151"/>
      <c r="BM3093" s="151"/>
      <c r="BN3093" s="208"/>
      <c r="BO3093" s="92"/>
      <c r="BP3093" s="92"/>
      <c r="BQ3093" s="92"/>
      <c r="BR3093" s="92"/>
      <c r="BS3093" s="92"/>
      <c r="BT3093" s="92"/>
      <c r="BU3093" s="208"/>
      <c r="BV3093" s="315"/>
    </row>
    <row r="3094" spans="6:74"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315"/>
      <c r="AU3094" s="208"/>
      <c r="AV3094" s="92"/>
      <c r="AW3094" s="92"/>
      <c r="AX3094" s="315"/>
      <c r="AY3094" s="215"/>
      <c r="AZ3094" s="131"/>
      <c r="BA3094" s="131"/>
      <c r="BB3094" s="131"/>
      <c r="BC3094" s="223"/>
      <c r="BD3094" s="223"/>
      <c r="BE3094" s="223"/>
      <c r="BF3094" s="151"/>
      <c r="BG3094" s="151"/>
      <c r="BH3094" s="151"/>
      <c r="BI3094" s="151"/>
      <c r="BJ3094" s="151"/>
      <c r="BK3094" s="151"/>
      <c r="BL3094" s="151"/>
      <c r="BM3094" s="151"/>
      <c r="BN3094" s="208"/>
      <c r="BO3094" s="92"/>
      <c r="BP3094" s="92"/>
      <c r="BQ3094" s="92"/>
      <c r="BR3094" s="92"/>
      <c r="BS3094" s="92"/>
      <c r="BT3094" s="92"/>
      <c r="BU3094" s="208"/>
      <c r="BV3094" s="315"/>
    </row>
    <row r="3095" spans="6:74"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315"/>
      <c r="AU3095" s="208"/>
      <c r="AV3095" s="92"/>
      <c r="AW3095" s="92"/>
      <c r="AX3095" s="315"/>
      <c r="AY3095" s="215"/>
      <c r="AZ3095" s="131"/>
      <c r="BA3095" s="131"/>
      <c r="BB3095" s="131"/>
      <c r="BC3095" s="223"/>
      <c r="BD3095" s="223"/>
      <c r="BE3095" s="223"/>
      <c r="BF3095" s="151"/>
      <c r="BG3095" s="151"/>
      <c r="BH3095" s="151"/>
      <c r="BI3095" s="151"/>
      <c r="BJ3095" s="151"/>
      <c r="BK3095" s="151"/>
      <c r="BL3095" s="151"/>
      <c r="BM3095" s="151"/>
      <c r="BN3095" s="208"/>
      <c r="BO3095" s="92"/>
      <c r="BP3095" s="92"/>
      <c r="BQ3095" s="92"/>
      <c r="BR3095" s="92"/>
      <c r="BS3095" s="92"/>
      <c r="BT3095" s="92"/>
      <c r="BU3095" s="208"/>
      <c r="BV3095" s="315"/>
    </row>
    <row r="3096" spans="6:74"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315"/>
      <c r="AU3096" s="208"/>
      <c r="AV3096" s="92"/>
      <c r="AW3096" s="92"/>
      <c r="AX3096" s="315"/>
      <c r="AY3096" s="215"/>
      <c r="AZ3096" s="131"/>
      <c r="BA3096" s="131"/>
      <c r="BB3096" s="131"/>
      <c r="BC3096" s="223"/>
      <c r="BD3096" s="223"/>
      <c r="BE3096" s="223"/>
      <c r="BF3096" s="151"/>
      <c r="BG3096" s="151"/>
      <c r="BH3096" s="151"/>
      <c r="BI3096" s="151"/>
      <c r="BJ3096" s="151"/>
      <c r="BK3096" s="151"/>
      <c r="BL3096" s="151"/>
      <c r="BM3096" s="151"/>
      <c r="BN3096" s="208"/>
      <c r="BO3096" s="92"/>
      <c r="BP3096" s="92"/>
      <c r="BQ3096" s="92"/>
      <c r="BR3096" s="92"/>
      <c r="BS3096" s="92"/>
      <c r="BT3096" s="92"/>
      <c r="BU3096" s="208"/>
      <c r="BV3096" s="315"/>
    </row>
    <row r="3097" spans="6:74"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315"/>
      <c r="AU3097" s="208"/>
      <c r="AV3097" s="92"/>
      <c r="AW3097" s="92"/>
      <c r="AX3097" s="315"/>
      <c r="AY3097" s="215"/>
      <c r="AZ3097" s="131"/>
      <c r="BA3097" s="131"/>
      <c r="BB3097" s="131"/>
      <c r="BC3097" s="223"/>
      <c r="BD3097" s="223"/>
      <c r="BE3097" s="223"/>
      <c r="BF3097" s="151"/>
      <c r="BG3097" s="151"/>
      <c r="BH3097" s="151"/>
      <c r="BI3097" s="151"/>
      <c r="BJ3097" s="151"/>
      <c r="BK3097" s="151"/>
      <c r="BL3097" s="151"/>
      <c r="BM3097" s="151"/>
      <c r="BN3097" s="208"/>
      <c r="BO3097" s="92"/>
      <c r="BP3097" s="92"/>
      <c r="BQ3097" s="92"/>
      <c r="BR3097" s="92"/>
      <c r="BS3097" s="92"/>
      <c r="BT3097" s="92"/>
      <c r="BU3097" s="208"/>
      <c r="BV3097" s="315"/>
    </row>
    <row r="3098" spans="6:74"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315"/>
      <c r="AU3098" s="208"/>
      <c r="AV3098" s="92"/>
      <c r="AW3098" s="92"/>
      <c r="AX3098" s="315"/>
      <c r="AY3098" s="215"/>
      <c r="AZ3098" s="131"/>
      <c r="BA3098" s="131"/>
      <c r="BB3098" s="131"/>
      <c r="BC3098" s="223"/>
      <c r="BD3098" s="223"/>
      <c r="BE3098" s="223"/>
      <c r="BF3098" s="151"/>
      <c r="BG3098" s="151"/>
      <c r="BH3098" s="151"/>
      <c r="BI3098" s="151"/>
      <c r="BJ3098" s="151"/>
      <c r="BK3098" s="151"/>
      <c r="BL3098" s="151"/>
      <c r="BM3098" s="151"/>
      <c r="BN3098" s="208"/>
      <c r="BO3098" s="92"/>
      <c r="BP3098" s="92"/>
      <c r="BQ3098" s="92"/>
      <c r="BR3098" s="92"/>
      <c r="BS3098" s="92"/>
      <c r="BT3098" s="92"/>
      <c r="BU3098" s="208"/>
      <c r="BV3098" s="315"/>
    </row>
    <row r="3099" spans="6:74"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315"/>
      <c r="AU3099" s="208"/>
      <c r="AV3099" s="92"/>
      <c r="AW3099" s="92"/>
      <c r="AX3099" s="315"/>
      <c r="AY3099" s="215"/>
      <c r="AZ3099" s="131"/>
      <c r="BA3099" s="131"/>
      <c r="BB3099" s="131"/>
      <c r="BC3099" s="223"/>
      <c r="BD3099" s="223"/>
      <c r="BE3099" s="223"/>
      <c r="BF3099" s="151"/>
      <c r="BG3099" s="151"/>
      <c r="BH3099" s="151"/>
      <c r="BI3099" s="151"/>
      <c r="BJ3099" s="151"/>
      <c r="BK3099" s="151"/>
      <c r="BL3099" s="151"/>
      <c r="BM3099" s="151"/>
      <c r="BN3099" s="208"/>
      <c r="BO3099" s="92"/>
      <c r="BP3099" s="92"/>
      <c r="BQ3099" s="92"/>
      <c r="BR3099" s="92"/>
      <c r="BS3099" s="92"/>
      <c r="BT3099" s="92"/>
      <c r="BU3099" s="208"/>
      <c r="BV3099" s="315"/>
    </row>
    <row r="3100" spans="6:74"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315"/>
      <c r="AU3100" s="208"/>
      <c r="AV3100" s="92"/>
      <c r="AW3100" s="92"/>
      <c r="AX3100" s="315"/>
      <c r="AY3100" s="215"/>
      <c r="AZ3100" s="131"/>
      <c r="BA3100" s="131"/>
      <c r="BB3100" s="131"/>
      <c r="BC3100" s="223"/>
      <c r="BD3100" s="223"/>
      <c r="BE3100" s="223"/>
      <c r="BF3100" s="151"/>
      <c r="BG3100" s="151"/>
      <c r="BH3100" s="151"/>
      <c r="BI3100" s="151"/>
      <c r="BJ3100" s="151"/>
      <c r="BK3100" s="151"/>
      <c r="BL3100" s="151"/>
      <c r="BM3100" s="151"/>
      <c r="BN3100" s="208"/>
      <c r="BO3100" s="92"/>
      <c r="BP3100" s="92"/>
      <c r="BQ3100" s="92"/>
      <c r="BR3100" s="92"/>
      <c r="BS3100" s="92"/>
      <c r="BT3100" s="92"/>
      <c r="BU3100" s="208"/>
      <c r="BV3100" s="315"/>
    </row>
    <row r="3101" spans="6:74"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315"/>
      <c r="AU3101" s="208"/>
      <c r="AV3101" s="92"/>
      <c r="AW3101" s="92"/>
      <c r="AX3101" s="315"/>
      <c r="AY3101" s="215"/>
      <c r="AZ3101" s="131"/>
      <c r="BA3101" s="131"/>
      <c r="BB3101" s="131"/>
      <c r="BC3101" s="223"/>
      <c r="BD3101" s="223"/>
      <c r="BE3101" s="223"/>
      <c r="BF3101" s="151"/>
      <c r="BG3101" s="151"/>
      <c r="BH3101" s="151"/>
      <c r="BI3101" s="151"/>
      <c r="BJ3101" s="151"/>
      <c r="BK3101" s="151"/>
      <c r="BL3101" s="151"/>
      <c r="BM3101" s="151"/>
      <c r="BN3101" s="208"/>
      <c r="BO3101" s="92"/>
      <c r="BP3101" s="92"/>
      <c r="BQ3101" s="92"/>
      <c r="BR3101" s="92"/>
      <c r="BS3101" s="92"/>
      <c r="BT3101" s="92"/>
      <c r="BU3101" s="208"/>
      <c r="BV3101" s="315"/>
    </row>
    <row r="3102" spans="6:74"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315"/>
      <c r="AU3102" s="208"/>
      <c r="AV3102" s="92"/>
      <c r="AW3102" s="92"/>
      <c r="AX3102" s="315"/>
      <c r="AY3102" s="215"/>
      <c r="AZ3102" s="131"/>
      <c r="BA3102" s="131"/>
      <c r="BB3102" s="131"/>
      <c r="BC3102" s="223"/>
      <c r="BD3102" s="223"/>
      <c r="BE3102" s="223"/>
      <c r="BF3102" s="151"/>
      <c r="BG3102" s="151"/>
      <c r="BH3102" s="151"/>
      <c r="BI3102" s="151"/>
      <c r="BJ3102" s="151"/>
      <c r="BK3102" s="151"/>
      <c r="BL3102" s="151"/>
      <c r="BM3102" s="151"/>
      <c r="BN3102" s="208"/>
      <c r="BO3102" s="92"/>
      <c r="BP3102" s="92"/>
      <c r="BQ3102" s="92"/>
      <c r="BR3102" s="92"/>
      <c r="BS3102" s="92"/>
      <c r="BT3102" s="92"/>
      <c r="BU3102" s="208"/>
      <c r="BV3102" s="315"/>
    </row>
    <row r="3103" spans="6:74"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315"/>
      <c r="AU3103" s="208"/>
      <c r="AV3103" s="92"/>
      <c r="AW3103" s="92"/>
      <c r="AX3103" s="315"/>
      <c r="AY3103" s="215"/>
      <c r="AZ3103" s="131"/>
      <c r="BA3103" s="131"/>
      <c r="BB3103" s="131"/>
      <c r="BC3103" s="223"/>
      <c r="BD3103" s="223"/>
      <c r="BE3103" s="223"/>
      <c r="BF3103" s="151"/>
      <c r="BG3103" s="151"/>
      <c r="BH3103" s="151"/>
      <c r="BI3103" s="151"/>
      <c r="BJ3103" s="151"/>
      <c r="BK3103" s="151"/>
      <c r="BL3103" s="151"/>
      <c r="BM3103" s="151"/>
      <c r="BN3103" s="208"/>
      <c r="BO3103" s="92"/>
      <c r="BP3103" s="92"/>
      <c r="BQ3103" s="92"/>
      <c r="BR3103" s="92"/>
      <c r="BS3103" s="92"/>
      <c r="BT3103" s="92"/>
      <c r="BU3103" s="208"/>
      <c r="BV3103" s="315"/>
    </row>
    <row r="3104" spans="6:74"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315"/>
      <c r="AU3104" s="208"/>
      <c r="AV3104" s="92"/>
      <c r="AW3104" s="92"/>
      <c r="AX3104" s="315"/>
      <c r="AY3104" s="215"/>
      <c r="AZ3104" s="131"/>
      <c r="BA3104" s="131"/>
      <c r="BB3104" s="131"/>
      <c r="BC3104" s="223"/>
      <c r="BD3104" s="223"/>
      <c r="BE3104" s="223"/>
      <c r="BF3104" s="151"/>
      <c r="BG3104" s="151"/>
      <c r="BH3104" s="151"/>
      <c r="BI3104" s="151"/>
      <c r="BJ3104" s="151"/>
      <c r="BK3104" s="151"/>
      <c r="BL3104" s="151"/>
      <c r="BM3104" s="151"/>
      <c r="BN3104" s="208"/>
      <c r="BO3104" s="92"/>
      <c r="BP3104" s="92"/>
      <c r="BQ3104" s="92"/>
      <c r="BR3104" s="92"/>
      <c r="BS3104" s="92"/>
      <c r="BT3104" s="92"/>
      <c r="BU3104" s="208"/>
      <c r="BV3104" s="315"/>
    </row>
    <row r="3105" spans="6:74"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315"/>
      <c r="AU3105" s="208"/>
      <c r="AV3105" s="92"/>
      <c r="AW3105" s="92"/>
      <c r="AX3105" s="315"/>
      <c r="AY3105" s="215"/>
      <c r="AZ3105" s="131"/>
      <c r="BA3105" s="131"/>
      <c r="BB3105" s="131"/>
      <c r="BC3105" s="223"/>
      <c r="BD3105" s="223"/>
      <c r="BE3105" s="223"/>
      <c r="BF3105" s="151"/>
      <c r="BG3105" s="151"/>
      <c r="BH3105" s="151"/>
      <c r="BI3105" s="151"/>
      <c r="BJ3105" s="151"/>
      <c r="BK3105" s="151"/>
      <c r="BL3105" s="151"/>
      <c r="BM3105" s="151"/>
      <c r="BN3105" s="208"/>
      <c r="BO3105" s="92"/>
      <c r="BP3105" s="92"/>
      <c r="BQ3105" s="92"/>
      <c r="BR3105" s="92"/>
      <c r="BS3105" s="92"/>
      <c r="BT3105" s="92"/>
      <c r="BU3105" s="208"/>
      <c r="BV3105" s="315"/>
    </row>
    <row r="3106" spans="6:74"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315"/>
      <c r="AU3106" s="208"/>
      <c r="AV3106" s="92"/>
      <c r="AW3106" s="92"/>
      <c r="AX3106" s="315"/>
      <c r="AY3106" s="215"/>
      <c r="AZ3106" s="131"/>
      <c r="BA3106" s="131"/>
      <c r="BB3106" s="131"/>
      <c r="BC3106" s="223"/>
      <c r="BD3106" s="223"/>
      <c r="BE3106" s="223"/>
      <c r="BF3106" s="151"/>
      <c r="BG3106" s="151"/>
      <c r="BH3106" s="151"/>
      <c r="BI3106" s="151"/>
      <c r="BJ3106" s="151"/>
      <c r="BK3106" s="151"/>
      <c r="BL3106" s="151"/>
      <c r="BM3106" s="151"/>
      <c r="BN3106" s="208"/>
      <c r="BO3106" s="92"/>
      <c r="BP3106" s="92"/>
      <c r="BQ3106" s="92"/>
      <c r="BR3106" s="92"/>
      <c r="BS3106" s="92"/>
      <c r="BT3106" s="92"/>
      <c r="BU3106" s="208"/>
      <c r="BV3106" s="315"/>
    </row>
    <row r="3107" spans="6:74"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315"/>
      <c r="AU3107" s="208"/>
      <c r="AV3107" s="92"/>
      <c r="AW3107" s="92"/>
      <c r="AX3107" s="315"/>
      <c r="AY3107" s="215"/>
      <c r="AZ3107" s="131"/>
      <c r="BA3107" s="131"/>
      <c r="BB3107" s="131"/>
      <c r="BC3107" s="223"/>
      <c r="BD3107" s="223"/>
      <c r="BE3107" s="223"/>
      <c r="BF3107" s="151"/>
      <c r="BG3107" s="151"/>
      <c r="BH3107" s="151"/>
      <c r="BI3107" s="151"/>
      <c r="BJ3107" s="151"/>
      <c r="BK3107" s="151"/>
      <c r="BL3107" s="151"/>
      <c r="BM3107" s="151"/>
      <c r="BN3107" s="208"/>
      <c r="BO3107" s="92"/>
      <c r="BP3107" s="92"/>
      <c r="BQ3107" s="92"/>
      <c r="BR3107" s="92"/>
      <c r="BS3107" s="92"/>
      <c r="BT3107" s="92"/>
      <c r="BU3107" s="208"/>
      <c r="BV3107" s="315"/>
    </row>
    <row r="3108" spans="6:74"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315"/>
      <c r="AU3108" s="208"/>
      <c r="AV3108" s="92"/>
      <c r="AW3108" s="92"/>
      <c r="AX3108" s="315"/>
      <c r="AY3108" s="215"/>
      <c r="AZ3108" s="131"/>
      <c r="BA3108" s="131"/>
      <c r="BB3108" s="131"/>
      <c r="BC3108" s="223"/>
      <c r="BD3108" s="223"/>
      <c r="BE3108" s="223"/>
      <c r="BF3108" s="151"/>
      <c r="BG3108" s="151"/>
      <c r="BH3108" s="151"/>
      <c r="BI3108" s="151"/>
      <c r="BJ3108" s="151"/>
      <c r="BK3108" s="151"/>
      <c r="BL3108" s="151"/>
      <c r="BM3108" s="151"/>
      <c r="BN3108" s="208"/>
      <c r="BO3108" s="92"/>
      <c r="BP3108" s="92"/>
      <c r="BQ3108" s="92"/>
      <c r="BR3108" s="92"/>
      <c r="BS3108" s="92"/>
      <c r="BT3108" s="92"/>
      <c r="BU3108" s="208"/>
      <c r="BV3108" s="315"/>
    </row>
    <row r="3109" spans="6:74"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315"/>
      <c r="AU3109" s="208"/>
      <c r="AV3109" s="92"/>
      <c r="AW3109" s="92"/>
      <c r="AX3109" s="315"/>
      <c r="AY3109" s="215"/>
      <c r="AZ3109" s="131"/>
      <c r="BA3109" s="131"/>
      <c r="BB3109" s="131"/>
      <c r="BC3109" s="223"/>
      <c r="BD3109" s="223"/>
      <c r="BE3109" s="223"/>
      <c r="BF3109" s="151"/>
      <c r="BG3109" s="151"/>
      <c r="BH3109" s="151"/>
      <c r="BI3109" s="151"/>
      <c r="BJ3109" s="151"/>
      <c r="BK3109" s="151"/>
      <c r="BL3109" s="151"/>
      <c r="BM3109" s="151"/>
      <c r="BN3109" s="208"/>
      <c r="BO3109" s="92"/>
      <c r="BP3109" s="92"/>
      <c r="BQ3109" s="92"/>
      <c r="BR3109" s="92"/>
      <c r="BS3109" s="92"/>
      <c r="BT3109" s="92"/>
      <c r="BU3109" s="208"/>
      <c r="BV3109" s="315"/>
    </row>
    <row r="3110" spans="6:74"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315"/>
      <c r="AU3110" s="208"/>
      <c r="AV3110" s="92"/>
      <c r="AW3110" s="92"/>
      <c r="AX3110" s="315"/>
      <c r="AY3110" s="215"/>
      <c r="AZ3110" s="131"/>
      <c r="BA3110" s="131"/>
      <c r="BB3110" s="131"/>
      <c r="BC3110" s="223"/>
      <c r="BD3110" s="223"/>
      <c r="BE3110" s="223"/>
      <c r="BF3110" s="151"/>
      <c r="BG3110" s="151"/>
      <c r="BH3110" s="151"/>
      <c r="BI3110" s="151"/>
      <c r="BJ3110" s="151"/>
      <c r="BK3110" s="151"/>
      <c r="BL3110" s="151"/>
      <c r="BM3110" s="151"/>
      <c r="BN3110" s="208"/>
      <c r="BO3110" s="92"/>
      <c r="BP3110" s="92"/>
      <c r="BQ3110" s="92"/>
      <c r="BR3110" s="92"/>
      <c r="BS3110" s="92"/>
      <c r="BT3110" s="92"/>
      <c r="BU3110" s="208"/>
      <c r="BV3110" s="315"/>
    </row>
    <row r="3111" spans="6:74"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315"/>
      <c r="AU3111" s="208"/>
      <c r="AV3111" s="92"/>
      <c r="AW3111" s="92"/>
      <c r="AX3111" s="315"/>
      <c r="AY3111" s="215"/>
      <c r="AZ3111" s="131"/>
      <c r="BA3111" s="131"/>
      <c r="BB3111" s="131"/>
      <c r="BC3111" s="223"/>
      <c r="BD3111" s="223"/>
      <c r="BE3111" s="223"/>
      <c r="BF3111" s="151"/>
      <c r="BG3111" s="151"/>
      <c r="BH3111" s="151"/>
      <c r="BI3111" s="151"/>
      <c r="BJ3111" s="151"/>
      <c r="BK3111" s="151"/>
      <c r="BL3111" s="151"/>
      <c r="BM3111" s="151"/>
      <c r="BN3111" s="208"/>
      <c r="BO3111" s="92"/>
      <c r="BP3111" s="92"/>
      <c r="BQ3111" s="92"/>
      <c r="BR3111" s="92"/>
      <c r="BS3111" s="92"/>
      <c r="BT3111" s="92"/>
      <c r="BU3111" s="208"/>
      <c r="BV3111" s="315"/>
    </row>
    <row r="3112" spans="6:74"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315"/>
      <c r="AU3112" s="208"/>
      <c r="AV3112" s="92"/>
      <c r="AW3112" s="92"/>
      <c r="AX3112" s="315"/>
      <c r="AY3112" s="215"/>
      <c r="AZ3112" s="131"/>
      <c r="BA3112" s="131"/>
      <c r="BB3112" s="131"/>
      <c r="BC3112" s="223"/>
      <c r="BD3112" s="223"/>
      <c r="BE3112" s="223"/>
      <c r="BF3112" s="151"/>
      <c r="BG3112" s="151"/>
      <c r="BH3112" s="151"/>
      <c r="BI3112" s="151"/>
      <c r="BJ3112" s="151"/>
      <c r="BK3112" s="151"/>
      <c r="BL3112" s="151"/>
      <c r="BM3112" s="151"/>
      <c r="BN3112" s="208"/>
      <c r="BO3112" s="92"/>
      <c r="BP3112" s="92"/>
      <c r="BQ3112" s="92"/>
      <c r="BR3112" s="92"/>
      <c r="BS3112" s="92"/>
      <c r="BT3112" s="92"/>
      <c r="BU3112" s="208"/>
      <c r="BV3112" s="315"/>
    </row>
    <row r="3113" spans="6:74"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315"/>
      <c r="AU3113" s="208"/>
      <c r="AV3113" s="92"/>
      <c r="AW3113" s="92"/>
      <c r="AX3113" s="315"/>
      <c r="AY3113" s="215"/>
      <c r="AZ3113" s="131"/>
      <c r="BA3113" s="131"/>
      <c r="BB3113" s="131"/>
      <c r="BC3113" s="223"/>
      <c r="BD3113" s="223"/>
      <c r="BE3113" s="223"/>
      <c r="BF3113" s="151"/>
      <c r="BG3113" s="151"/>
      <c r="BH3113" s="151"/>
      <c r="BI3113" s="151"/>
      <c r="BJ3113" s="151"/>
      <c r="BK3113" s="151"/>
      <c r="BL3113" s="151"/>
      <c r="BM3113" s="151"/>
      <c r="BN3113" s="208"/>
      <c r="BO3113" s="92"/>
      <c r="BP3113" s="92"/>
      <c r="BQ3113" s="92"/>
      <c r="BR3113" s="92"/>
      <c r="BS3113" s="92"/>
      <c r="BT3113" s="92"/>
      <c r="BU3113" s="208"/>
      <c r="BV3113" s="315"/>
    </row>
    <row r="3114" spans="6:74"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315"/>
      <c r="AU3114" s="208"/>
      <c r="AV3114" s="92"/>
      <c r="AW3114" s="92"/>
      <c r="AX3114" s="315"/>
      <c r="AY3114" s="215"/>
      <c r="AZ3114" s="131"/>
      <c r="BA3114" s="131"/>
      <c r="BB3114" s="131"/>
      <c r="BC3114" s="223"/>
      <c r="BD3114" s="223"/>
      <c r="BE3114" s="223"/>
      <c r="BF3114" s="151"/>
      <c r="BG3114" s="151"/>
      <c r="BH3114" s="151"/>
      <c r="BI3114" s="151"/>
      <c r="BJ3114" s="151"/>
      <c r="BK3114" s="151"/>
      <c r="BL3114" s="151"/>
      <c r="BM3114" s="151"/>
      <c r="BN3114" s="208"/>
      <c r="BO3114" s="92"/>
      <c r="BP3114" s="92"/>
      <c r="BQ3114" s="92"/>
      <c r="BR3114" s="92"/>
      <c r="BS3114" s="92"/>
      <c r="BT3114" s="92"/>
      <c r="BU3114" s="208"/>
      <c r="BV3114" s="315"/>
    </row>
    <row r="3115" spans="6:74"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315"/>
      <c r="AU3115" s="208"/>
      <c r="AV3115" s="92"/>
      <c r="AW3115" s="92"/>
      <c r="AX3115" s="315"/>
      <c r="AY3115" s="215"/>
      <c r="AZ3115" s="131"/>
      <c r="BA3115" s="131"/>
      <c r="BB3115" s="131"/>
      <c r="BC3115" s="223"/>
      <c r="BD3115" s="223"/>
      <c r="BE3115" s="223"/>
      <c r="BF3115" s="151"/>
      <c r="BG3115" s="151"/>
      <c r="BH3115" s="151"/>
      <c r="BI3115" s="151"/>
      <c r="BJ3115" s="151"/>
      <c r="BK3115" s="151"/>
      <c r="BL3115" s="151"/>
      <c r="BM3115" s="151"/>
      <c r="BN3115" s="208"/>
      <c r="BO3115" s="92"/>
      <c r="BP3115" s="92"/>
      <c r="BQ3115" s="92"/>
      <c r="BR3115" s="92"/>
      <c r="BS3115" s="92"/>
      <c r="BT3115" s="92"/>
      <c r="BU3115" s="208"/>
      <c r="BV3115" s="315"/>
    </row>
    <row r="3116" spans="6:74"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315"/>
      <c r="AU3116" s="208"/>
      <c r="AV3116" s="92"/>
      <c r="AW3116" s="92"/>
      <c r="AX3116" s="315"/>
      <c r="AY3116" s="215"/>
      <c r="AZ3116" s="131"/>
      <c r="BA3116" s="131"/>
      <c r="BB3116" s="131"/>
      <c r="BC3116" s="223"/>
      <c r="BD3116" s="223"/>
      <c r="BE3116" s="223"/>
      <c r="BF3116" s="151"/>
      <c r="BG3116" s="151"/>
      <c r="BH3116" s="151"/>
      <c r="BI3116" s="151"/>
      <c r="BJ3116" s="151"/>
      <c r="BK3116" s="151"/>
      <c r="BL3116" s="151"/>
      <c r="BM3116" s="151"/>
      <c r="BN3116" s="208"/>
      <c r="BO3116" s="92"/>
      <c r="BP3116" s="92"/>
      <c r="BQ3116" s="92"/>
      <c r="BR3116" s="92"/>
      <c r="BS3116" s="92"/>
      <c r="BT3116" s="92"/>
      <c r="BU3116" s="208"/>
      <c r="BV3116" s="315"/>
    </row>
    <row r="3117" spans="6:74"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315"/>
      <c r="AU3117" s="208"/>
      <c r="AV3117" s="92"/>
      <c r="AW3117" s="92"/>
      <c r="AX3117" s="315"/>
      <c r="AY3117" s="215"/>
      <c r="AZ3117" s="131"/>
      <c r="BA3117" s="131"/>
      <c r="BB3117" s="131"/>
      <c r="BC3117" s="223"/>
      <c r="BD3117" s="223"/>
      <c r="BE3117" s="223"/>
      <c r="BF3117" s="151"/>
      <c r="BG3117" s="151"/>
      <c r="BH3117" s="151"/>
      <c r="BI3117" s="151"/>
      <c r="BJ3117" s="151"/>
      <c r="BK3117" s="151"/>
      <c r="BL3117" s="151"/>
      <c r="BM3117" s="151"/>
      <c r="BN3117" s="208"/>
      <c r="BO3117" s="92"/>
      <c r="BP3117" s="92"/>
      <c r="BQ3117" s="92"/>
      <c r="BR3117" s="92"/>
      <c r="BS3117" s="92"/>
      <c r="BT3117" s="92"/>
      <c r="BU3117" s="208"/>
      <c r="BV3117" s="315"/>
    </row>
    <row r="3118" spans="6:74"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315"/>
      <c r="AU3118" s="208"/>
      <c r="AV3118" s="92"/>
      <c r="AW3118" s="92"/>
      <c r="AX3118" s="315"/>
      <c r="AY3118" s="215"/>
      <c r="AZ3118" s="131"/>
      <c r="BA3118" s="131"/>
      <c r="BB3118" s="131"/>
      <c r="BC3118" s="223"/>
      <c r="BD3118" s="223"/>
      <c r="BE3118" s="223"/>
      <c r="BF3118" s="151"/>
      <c r="BG3118" s="151"/>
      <c r="BH3118" s="151"/>
      <c r="BI3118" s="151"/>
      <c r="BJ3118" s="151"/>
      <c r="BK3118" s="151"/>
      <c r="BL3118" s="151"/>
      <c r="BM3118" s="151"/>
      <c r="BN3118" s="208"/>
      <c r="BO3118" s="92"/>
      <c r="BP3118" s="92"/>
      <c r="BQ3118" s="92"/>
      <c r="BR3118" s="92"/>
      <c r="BS3118" s="92"/>
      <c r="BT3118" s="92"/>
      <c r="BU3118" s="208"/>
      <c r="BV3118" s="315"/>
    </row>
    <row r="3119" spans="6:74"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315"/>
      <c r="AU3119" s="208"/>
      <c r="AV3119" s="92"/>
      <c r="AW3119" s="92"/>
      <c r="AX3119" s="315"/>
      <c r="AY3119" s="215"/>
      <c r="AZ3119" s="131"/>
      <c r="BA3119" s="131"/>
      <c r="BB3119" s="131"/>
      <c r="BC3119" s="223"/>
      <c r="BD3119" s="223"/>
      <c r="BE3119" s="223"/>
      <c r="BF3119" s="151"/>
      <c r="BG3119" s="151"/>
      <c r="BH3119" s="151"/>
      <c r="BI3119" s="151"/>
      <c r="BJ3119" s="151"/>
      <c r="BK3119" s="151"/>
      <c r="BL3119" s="151"/>
      <c r="BM3119" s="151"/>
      <c r="BN3119" s="208"/>
      <c r="BO3119" s="92"/>
      <c r="BP3119" s="92"/>
      <c r="BQ3119" s="92"/>
      <c r="BR3119" s="92"/>
      <c r="BS3119" s="92"/>
      <c r="BT3119" s="92"/>
      <c r="BU3119" s="208"/>
      <c r="BV3119" s="315"/>
    </row>
    <row r="3120" spans="6:74"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315"/>
      <c r="AU3120" s="208"/>
      <c r="AV3120" s="92"/>
      <c r="AW3120" s="92"/>
      <c r="AX3120" s="315"/>
      <c r="AY3120" s="215"/>
      <c r="AZ3120" s="131"/>
      <c r="BA3120" s="131"/>
      <c r="BB3120" s="131"/>
      <c r="BC3120" s="223"/>
      <c r="BD3120" s="223"/>
      <c r="BE3120" s="223"/>
      <c r="BF3120" s="151"/>
      <c r="BG3120" s="151"/>
      <c r="BH3120" s="151"/>
      <c r="BI3120" s="151"/>
      <c r="BJ3120" s="151"/>
      <c r="BK3120" s="151"/>
      <c r="BL3120" s="151"/>
      <c r="BM3120" s="151"/>
      <c r="BN3120" s="208"/>
      <c r="BO3120" s="92"/>
      <c r="BP3120" s="92"/>
      <c r="BQ3120" s="92"/>
      <c r="BR3120" s="92"/>
      <c r="BS3120" s="92"/>
      <c r="BT3120" s="92"/>
      <c r="BU3120" s="208"/>
      <c r="BV3120" s="315"/>
    </row>
    <row r="3121" spans="6:74"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315"/>
      <c r="AU3121" s="208"/>
      <c r="AV3121" s="92"/>
      <c r="AW3121" s="92"/>
      <c r="AX3121" s="315"/>
      <c r="AY3121" s="215"/>
      <c r="AZ3121" s="131"/>
      <c r="BA3121" s="131"/>
      <c r="BB3121" s="131"/>
      <c r="BC3121" s="223"/>
      <c r="BD3121" s="223"/>
      <c r="BE3121" s="223"/>
      <c r="BF3121" s="151"/>
      <c r="BG3121" s="151"/>
      <c r="BH3121" s="151"/>
      <c r="BI3121" s="151"/>
      <c r="BJ3121" s="151"/>
      <c r="BK3121" s="151"/>
      <c r="BL3121" s="151"/>
      <c r="BM3121" s="151"/>
      <c r="BN3121" s="208"/>
      <c r="BO3121" s="92"/>
      <c r="BP3121" s="92"/>
      <c r="BQ3121" s="92"/>
      <c r="BR3121" s="92"/>
      <c r="BS3121" s="92"/>
      <c r="BT3121" s="92"/>
      <c r="BU3121" s="208"/>
      <c r="BV3121" s="315"/>
    </row>
    <row r="3122" spans="6:74"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315"/>
      <c r="AU3122" s="208"/>
      <c r="AV3122" s="92"/>
      <c r="AW3122" s="92"/>
      <c r="AX3122" s="315"/>
      <c r="AY3122" s="215"/>
      <c r="AZ3122" s="131"/>
      <c r="BA3122" s="131"/>
      <c r="BB3122" s="131"/>
      <c r="BC3122" s="223"/>
      <c r="BD3122" s="223"/>
      <c r="BE3122" s="223"/>
      <c r="BF3122" s="151"/>
      <c r="BG3122" s="151"/>
      <c r="BH3122" s="151"/>
      <c r="BI3122" s="151"/>
      <c r="BJ3122" s="151"/>
      <c r="BK3122" s="151"/>
      <c r="BL3122" s="151"/>
      <c r="BM3122" s="151"/>
      <c r="BN3122" s="208"/>
      <c r="BO3122" s="92"/>
      <c r="BP3122" s="92"/>
      <c r="BQ3122" s="92"/>
      <c r="BR3122" s="92"/>
      <c r="BS3122" s="92"/>
      <c r="BT3122" s="92"/>
      <c r="BU3122" s="208"/>
      <c r="BV3122" s="315"/>
    </row>
    <row r="3123" spans="6:74"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315"/>
      <c r="AU3123" s="208"/>
      <c r="AV3123" s="92"/>
      <c r="AW3123" s="92"/>
      <c r="AX3123" s="315"/>
      <c r="AY3123" s="215"/>
      <c r="AZ3123" s="131"/>
      <c r="BA3123" s="131"/>
      <c r="BB3123" s="131"/>
      <c r="BC3123" s="223"/>
      <c r="BD3123" s="223"/>
      <c r="BE3123" s="223"/>
      <c r="BF3123" s="151"/>
      <c r="BG3123" s="151"/>
      <c r="BH3123" s="151"/>
      <c r="BI3123" s="151"/>
      <c r="BJ3123" s="151"/>
      <c r="BK3123" s="151"/>
      <c r="BL3123" s="151"/>
      <c r="BM3123" s="151"/>
      <c r="BN3123" s="208"/>
      <c r="BO3123" s="92"/>
      <c r="BP3123" s="92"/>
      <c r="BQ3123" s="92"/>
      <c r="BR3123" s="92"/>
      <c r="BS3123" s="92"/>
      <c r="BT3123" s="92"/>
      <c r="BU3123" s="208"/>
      <c r="BV3123" s="315"/>
    </row>
    <row r="3124" spans="6:74"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315"/>
      <c r="AU3124" s="208"/>
      <c r="AV3124" s="92"/>
      <c r="AW3124" s="92"/>
      <c r="AX3124" s="315"/>
      <c r="AY3124" s="215"/>
      <c r="AZ3124" s="131"/>
      <c r="BA3124" s="131"/>
      <c r="BB3124" s="131"/>
      <c r="BC3124" s="223"/>
      <c r="BD3124" s="223"/>
      <c r="BE3124" s="223"/>
      <c r="BF3124" s="151"/>
      <c r="BG3124" s="151"/>
      <c r="BH3124" s="151"/>
      <c r="BI3124" s="151"/>
      <c r="BJ3124" s="151"/>
      <c r="BK3124" s="151"/>
      <c r="BL3124" s="151"/>
      <c r="BM3124" s="151"/>
      <c r="BN3124" s="208"/>
      <c r="BO3124" s="92"/>
      <c r="BP3124" s="92"/>
      <c r="BQ3124" s="92"/>
      <c r="BR3124" s="92"/>
      <c r="BS3124" s="92"/>
      <c r="BT3124" s="92"/>
      <c r="BU3124" s="208"/>
      <c r="BV3124" s="315"/>
    </row>
    <row r="3125" spans="6:74"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315"/>
      <c r="AU3125" s="208"/>
      <c r="AV3125" s="92"/>
      <c r="AW3125" s="92"/>
      <c r="AX3125" s="315"/>
      <c r="AY3125" s="215"/>
      <c r="AZ3125" s="131"/>
      <c r="BA3125" s="131"/>
      <c r="BB3125" s="131"/>
      <c r="BC3125" s="223"/>
      <c r="BD3125" s="223"/>
      <c r="BE3125" s="223"/>
      <c r="BF3125" s="151"/>
      <c r="BG3125" s="151"/>
      <c r="BH3125" s="151"/>
      <c r="BI3125" s="151"/>
      <c r="BJ3125" s="151"/>
      <c r="BK3125" s="151"/>
      <c r="BL3125" s="151"/>
      <c r="BM3125" s="151"/>
      <c r="BN3125" s="208"/>
      <c r="BO3125" s="92"/>
      <c r="BP3125" s="92"/>
      <c r="BQ3125" s="92"/>
      <c r="BR3125" s="92"/>
      <c r="BS3125" s="92"/>
      <c r="BT3125" s="92"/>
      <c r="BU3125" s="208"/>
      <c r="BV3125" s="315"/>
    </row>
    <row r="3126" spans="6:74"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315"/>
      <c r="AU3126" s="208"/>
      <c r="AV3126" s="92"/>
      <c r="AW3126" s="92"/>
      <c r="AX3126" s="315"/>
      <c r="AY3126" s="215"/>
      <c r="AZ3126" s="131"/>
      <c r="BA3126" s="131"/>
      <c r="BB3126" s="131"/>
      <c r="BC3126" s="223"/>
      <c r="BD3126" s="223"/>
      <c r="BE3126" s="223"/>
      <c r="BF3126" s="151"/>
      <c r="BG3126" s="151"/>
      <c r="BH3126" s="151"/>
      <c r="BI3126" s="151"/>
      <c r="BJ3126" s="151"/>
      <c r="BK3126" s="151"/>
      <c r="BL3126" s="151"/>
      <c r="BM3126" s="151"/>
      <c r="BN3126" s="208"/>
      <c r="BO3126" s="92"/>
      <c r="BP3126" s="92"/>
      <c r="BQ3126" s="92"/>
      <c r="BR3126" s="92"/>
      <c r="BS3126" s="92"/>
      <c r="BT3126" s="92"/>
      <c r="BU3126" s="208"/>
      <c r="BV3126" s="315"/>
    </row>
    <row r="3127" spans="6:74"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315"/>
      <c r="AU3127" s="208"/>
      <c r="AV3127" s="92"/>
      <c r="AW3127" s="92"/>
      <c r="AX3127" s="315"/>
      <c r="AY3127" s="215"/>
      <c r="AZ3127" s="131"/>
      <c r="BA3127" s="131"/>
      <c r="BB3127" s="131"/>
      <c r="BC3127" s="223"/>
      <c r="BD3127" s="223"/>
      <c r="BE3127" s="223"/>
      <c r="BF3127" s="151"/>
      <c r="BG3127" s="151"/>
      <c r="BH3127" s="151"/>
      <c r="BI3127" s="151"/>
      <c r="BJ3127" s="151"/>
      <c r="BK3127" s="151"/>
      <c r="BL3127" s="151"/>
      <c r="BM3127" s="151"/>
      <c r="BN3127" s="208"/>
      <c r="BO3127" s="92"/>
      <c r="BP3127" s="92"/>
      <c r="BQ3127" s="92"/>
      <c r="BR3127" s="92"/>
      <c r="BS3127" s="92"/>
      <c r="BT3127" s="92"/>
      <c r="BU3127" s="208"/>
      <c r="BV3127" s="315"/>
    </row>
    <row r="3128" spans="6:74"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315"/>
      <c r="AU3128" s="208"/>
      <c r="AV3128" s="92"/>
      <c r="AW3128" s="92"/>
      <c r="AX3128" s="315"/>
      <c r="AY3128" s="215"/>
      <c r="AZ3128" s="131"/>
      <c r="BA3128" s="131"/>
      <c r="BB3128" s="131"/>
      <c r="BC3128" s="223"/>
      <c r="BD3128" s="223"/>
      <c r="BE3128" s="223"/>
      <c r="BF3128" s="151"/>
      <c r="BG3128" s="151"/>
      <c r="BH3128" s="151"/>
      <c r="BI3128" s="151"/>
      <c r="BJ3128" s="151"/>
      <c r="BK3128" s="151"/>
      <c r="BL3128" s="151"/>
      <c r="BM3128" s="151"/>
      <c r="BN3128" s="208"/>
      <c r="BO3128" s="92"/>
      <c r="BP3128" s="92"/>
      <c r="BQ3128" s="92"/>
      <c r="BR3128" s="92"/>
      <c r="BS3128" s="92"/>
      <c r="BT3128" s="92"/>
      <c r="BU3128" s="208"/>
      <c r="BV3128" s="315"/>
    </row>
    <row r="3129" spans="6:74"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315"/>
      <c r="AU3129" s="208"/>
      <c r="AV3129" s="92"/>
      <c r="AW3129" s="92"/>
      <c r="AX3129" s="315"/>
      <c r="AY3129" s="215"/>
      <c r="AZ3129" s="131"/>
      <c r="BA3129" s="131"/>
      <c r="BB3129" s="131"/>
      <c r="BC3129" s="223"/>
      <c r="BD3129" s="223"/>
      <c r="BE3129" s="223"/>
      <c r="BF3129" s="151"/>
      <c r="BG3129" s="151"/>
      <c r="BH3129" s="151"/>
      <c r="BI3129" s="151"/>
      <c r="BJ3129" s="151"/>
      <c r="BK3129" s="151"/>
      <c r="BL3129" s="151"/>
      <c r="BM3129" s="151"/>
      <c r="BN3129" s="208"/>
      <c r="BO3129" s="92"/>
      <c r="BP3129" s="92"/>
      <c r="BQ3129" s="92"/>
      <c r="BR3129" s="92"/>
      <c r="BS3129" s="92"/>
      <c r="BT3129" s="92"/>
      <c r="BU3129" s="208"/>
      <c r="BV3129" s="315"/>
    </row>
    <row r="3130" spans="6:74"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315"/>
      <c r="AU3130" s="208"/>
      <c r="AV3130" s="92"/>
      <c r="AW3130" s="92"/>
      <c r="AX3130" s="315"/>
      <c r="AY3130" s="215"/>
      <c r="AZ3130" s="131"/>
      <c r="BA3130" s="131"/>
      <c r="BB3130" s="131"/>
      <c r="BC3130" s="223"/>
      <c r="BD3130" s="223"/>
      <c r="BE3130" s="223"/>
      <c r="BF3130" s="151"/>
      <c r="BG3130" s="151"/>
      <c r="BH3130" s="151"/>
      <c r="BI3130" s="151"/>
      <c r="BJ3130" s="151"/>
      <c r="BK3130" s="151"/>
      <c r="BL3130" s="151"/>
      <c r="BM3130" s="151"/>
      <c r="BN3130" s="208"/>
      <c r="BO3130" s="92"/>
      <c r="BP3130" s="92"/>
      <c r="BQ3130" s="92"/>
      <c r="BR3130" s="92"/>
      <c r="BS3130" s="92"/>
      <c r="BT3130" s="92"/>
      <c r="BU3130" s="208"/>
      <c r="BV3130" s="315"/>
    </row>
    <row r="3131" spans="6:74"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315"/>
      <c r="AU3131" s="208"/>
      <c r="AV3131" s="92"/>
      <c r="AW3131" s="92"/>
      <c r="AX3131" s="315"/>
      <c r="AY3131" s="215"/>
      <c r="AZ3131" s="131"/>
      <c r="BA3131" s="131"/>
      <c r="BB3131" s="131"/>
      <c r="BC3131" s="223"/>
      <c r="BD3131" s="223"/>
      <c r="BE3131" s="223"/>
      <c r="BF3131" s="151"/>
      <c r="BG3131" s="151"/>
      <c r="BH3131" s="151"/>
      <c r="BI3131" s="151"/>
      <c r="BJ3131" s="151"/>
      <c r="BK3131" s="151"/>
      <c r="BL3131" s="151"/>
      <c r="BM3131" s="151"/>
      <c r="BN3131" s="208"/>
      <c r="BO3131" s="92"/>
      <c r="BP3131" s="92"/>
      <c r="BQ3131" s="92"/>
      <c r="BR3131" s="92"/>
      <c r="BS3131" s="92"/>
      <c r="BT3131" s="92"/>
      <c r="BU3131" s="208"/>
      <c r="BV3131" s="315"/>
    </row>
    <row r="3132" spans="6:74"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315"/>
      <c r="AU3132" s="208"/>
      <c r="AV3132" s="92"/>
      <c r="AW3132" s="92"/>
      <c r="AX3132" s="315"/>
      <c r="AY3132" s="215"/>
      <c r="AZ3132" s="131"/>
      <c r="BA3132" s="131"/>
      <c r="BB3132" s="131"/>
      <c r="BC3132" s="223"/>
      <c r="BD3132" s="223"/>
      <c r="BE3132" s="223"/>
      <c r="BF3132" s="151"/>
      <c r="BG3132" s="151"/>
      <c r="BH3132" s="151"/>
      <c r="BI3132" s="151"/>
      <c r="BJ3132" s="151"/>
      <c r="BK3132" s="151"/>
      <c r="BL3132" s="151"/>
      <c r="BM3132" s="151"/>
      <c r="BN3132" s="208"/>
      <c r="BO3132" s="92"/>
      <c r="BP3132" s="92"/>
      <c r="BQ3132" s="92"/>
      <c r="BR3132" s="92"/>
      <c r="BS3132" s="92"/>
      <c r="BT3132" s="92"/>
      <c r="BU3132" s="208"/>
      <c r="BV3132" s="315"/>
    </row>
    <row r="3133" spans="6:74"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315"/>
      <c r="AU3133" s="208"/>
      <c r="AV3133" s="92"/>
      <c r="AW3133" s="92"/>
      <c r="AX3133" s="315"/>
      <c r="AY3133" s="215"/>
      <c r="AZ3133" s="131"/>
      <c r="BA3133" s="131"/>
      <c r="BB3133" s="131"/>
      <c r="BC3133" s="223"/>
      <c r="BD3133" s="223"/>
      <c r="BE3133" s="223"/>
      <c r="BF3133" s="151"/>
      <c r="BG3133" s="151"/>
      <c r="BH3133" s="151"/>
      <c r="BI3133" s="151"/>
      <c r="BJ3133" s="151"/>
      <c r="BK3133" s="151"/>
      <c r="BL3133" s="151"/>
      <c r="BM3133" s="151"/>
      <c r="BN3133" s="208"/>
      <c r="BO3133" s="92"/>
      <c r="BP3133" s="92"/>
      <c r="BQ3133" s="92"/>
      <c r="BR3133" s="92"/>
      <c r="BS3133" s="92"/>
      <c r="BT3133" s="92"/>
      <c r="BU3133" s="208"/>
      <c r="BV3133" s="315"/>
    </row>
    <row r="3134" spans="6:74"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315"/>
      <c r="AU3134" s="208"/>
      <c r="AV3134" s="92"/>
      <c r="AW3134" s="92"/>
      <c r="AX3134" s="315"/>
      <c r="AY3134" s="215"/>
      <c r="AZ3134" s="131"/>
      <c r="BA3134" s="131"/>
      <c r="BB3134" s="131"/>
      <c r="BC3134" s="223"/>
      <c r="BD3134" s="223"/>
      <c r="BE3134" s="223"/>
      <c r="BF3134" s="151"/>
      <c r="BG3134" s="151"/>
      <c r="BH3134" s="151"/>
      <c r="BI3134" s="151"/>
      <c r="BJ3134" s="151"/>
      <c r="BK3134" s="151"/>
      <c r="BL3134" s="151"/>
      <c r="BM3134" s="151"/>
      <c r="BN3134" s="208"/>
      <c r="BO3134" s="92"/>
      <c r="BP3134" s="92"/>
      <c r="BQ3134" s="92"/>
      <c r="BR3134" s="92"/>
      <c r="BS3134" s="92"/>
      <c r="BT3134" s="92"/>
      <c r="BU3134" s="208"/>
      <c r="BV3134" s="315"/>
    </row>
    <row r="3135" spans="6:74"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315"/>
      <c r="AU3135" s="208"/>
      <c r="AV3135" s="92"/>
      <c r="AW3135" s="92"/>
      <c r="AX3135" s="315"/>
      <c r="AY3135" s="215"/>
      <c r="AZ3135" s="131"/>
      <c r="BA3135" s="131"/>
      <c r="BB3135" s="131"/>
      <c r="BC3135" s="223"/>
      <c r="BD3135" s="223"/>
      <c r="BE3135" s="223"/>
      <c r="BF3135" s="151"/>
      <c r="BG3135" s="151"/>
      <c r="BH3135" s="151"/>
      <c r="BI3135" s="151"/>
      <c r="BJ3135" s="151"/>
      <c r="BK3135" s="151"/>
      <c r="BL3135" s="151"/>
      <c r="BM3135" s="151"/>
      <c r="BN3135" s="208"/>
      <c r="BO3135" s="92"/>
      <c r="BP3135" s="92"/>
      <c r="BQ3135" s="92"/>
      <c r="BR3135" s="92"/>
      <c r="BS3135" s="92"/>
      <c r="BT3135" s="92"/>
      <c r="BU3135" s="208"/>
      <c r="BV3135" s="315"/>
    </row>
    <row r="3136" spans="6:74"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315"/>
      <c r="AU3136" s="208"/>
      <c r="AV3136" s="92"/>
      <c r="AW3136" s="92"/>
      <c r="AX3136" s="315"/>
      <c r="AY3136" s="215"/>
      <c r="AZ3136" s="131"/>
      <c r="BA3136" s="131"/>
      <c r="BB3136" s="131"/>
      <c r="BC3136" s="223"/>
      <c r="BD3136" s="223"/>
      <c r="BE3136" s="223"/>
      <c r="BF3136" s="151"/>
      <c r="BG3136" s="151"/>
      <c r="BH3136" s="151"/>
      <c r="BI3136" s="151"/>
      <c r="BJ3136" s="151"/>
      <c r="BK3136" s="151"/>
      <c r="BL3136" s="151"/>
      <c r="BM3136" s="151"/>
      <c r="BN3136" s="208"/>
      <c r="BO3136" s="92"/>
      <c r="BP3136" s="92"/>
      <c r="BQ3136" s="92"/>
      <c r="BR3136" s="92"/>
      <c r="BS3136" s="92"/>
      <c r="BT3136" s="92"/>
      <c r="BU3136" s="208"/>
      <c r="BV3136" s="315"/>
    </row>
    <row r="3137" spans="6:74"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315"/>
      <c r="AU3137" s="208"/>
      <c r="AV3137" s="92"/>
      <c r="AW3137" s="92"/>
      <c r="AX3137" s="315"/>
      <c r="AY3137" s="215"/>
      <c r="AZ3137" s="131"/>
      <c r="BA3137" s="131"/>
      <c r="BB3137" s="131"/>
      <c r="BC3137" s="223"/>
      <c r="BD3137" s="223"/>
      <c r="BE3137" s="223"/>
      <c r="BF3137" s="151"/>
      <c r="BG3137" s="151"/>
      <c r="BH3137" s="151"/>
      <c r="BI3137" s="151"/>
      <c r="BJ3137" s="151"/>
      <c r="BK3137" s="151"/>
      <c r="BL3137" s="151"/>
      <c r="BM3137" s="151"/>
      <c r="BN3137" s="208"/>
      <c r="BO3137" s="92"/>
      <c r="BP3137" s="92"/>
      <c r="BQ3137" s="92"/>
      <c r="BR3137" s="92"/>
      <c r="BS3137" s="92"/>
      <c r="BT3137" s="92"/>
      <c r="BU3137" s="208"/>
      <c r="BV3137" s="315"/>
    </row>
    <row r="3138" spans="6:74"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315"/>
      <c r="AU3138" s="208"/>
      <c r="AV3138" s="92"/>
      <c r="AW3138" s="92"/>
      <c r="AX3138" s="315"/>
      <c r="AY3138" s="215"/>
      <c r="AZ3138" s="131"/>
      <c r="BA3138" s="131"/>
      <c r="BB3138" s="131"/>
      <c r="BC3138" s="223"/>
      <c r="BD3138" s="223"/>
      <c r="BE3138" s="223"/>
      <c r="BF3138" s="151"/>
      <c r="BG3138" s="151"/>
      <c r="BH3138" s="151"/>
      <c r="BI3138" s="151"/>
      <c r="BJ3138" s="151"/>
      <c r="BK3138" s="151"/>
      <c r="BL3138" s="151"/>
      <c r="BM3138" s="151"/>
      <c r="BN3138" s="208"/>
      <c r="BO3138" s="92"/>
      <c r="BP3138" s="92"/>
      <c r="BQ3138" s="92"/>
      <c r="BR3138" s="92"/>
      <c r="BS3138" s="92"/>
      <c r="BT3138" s="92"/>
      <c r="BU3138" s="208"/>
      <c r="BV3138" s="315"/>
    </row>
    <row r="3139" spans="6:74"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315"/>
      <c r="AU3139" s="208"/>
      <c r="AV3139" s="92"/>
      <c r="AW3139" s="92"/>
      <c r="AX3139" s="315"/>
      <c r="AY3139" s="215"/>
      <c r="AZ3139" s="131"/>
      <c r="BA3139" s="131"/>
      <c r="BB3139" s="131"/>
      <c r="BC3139" s="223"/>
      <c r="BD3139" s="223"/>
      <c r="BE3139" s="223"/>
      <c r="BF3139" s="151"/>
      <c r="BG3139" s="151"/>
      <c r="BH3139" s="151"/>
      <c r="BI3139" s="151"/>
      <c r="BJ3139" s="151"/>
      <c r="BK3139" s="151"/>
      <c r="BL3139" s="151"/>
      <c r="BM3139" s="151"/>
      <c r="BN3139" s="208"/>
      <c r="BO3139" s="92"/>
      <c r="BP3139" s="92"/>
      <c r="BQ3139" s="92"/>
      <c r="BR3139" s="92"/>
      <c r="BS3139" s="92"/>
      <c r="BT3139" s="92"/>
      <c r="BU3139" s="208"/>
      <c r="BV3139" s="315"/>
    </row>
    <row r="3140" spans="6:74"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315"/>
      <c r="AU3140" s="208"/>
      <c r="AV3140" s="92"/>
      <c r="AW3140" s="92"/>
      <c r="AX3140" s="315"/>
      <c r="AY3140" s="215"/>
      <c r="AZ3140" s="131"/>
      <c r="BA3140" s="131"/>
      <c r="BB3140" s="131"/>
      <c r="BC3140" s="223"/>
      <c r="BD3140" s="223"/>
      <c r="BE3140" s="223"/>
      <c r="BF3140" s="151"/>
      <c r="BG3140" s="151"/>
      <c r="BH3140" s="151"/>
      <c r="BI3140" s="151"/>
      <c r="BJ3140" s="151"/>
      <c r="BK3140" s="151"/>
      <c r="BL3140" s="151"/>
      <c r="BM3140" s="151"/>
      <c r="BN3140" s="208"/>
      <c r="BO3140" s="92"/>
      <c r="BP3140" s="92"/>
      <c r="BQ3140" s="92"/>
      <c r="BR3140" s="92"/>
      <c r="BS3140" s="92"/>
      <c r="BT3140" s="92"/>
      <c r="BU3140" s="208"/>
      <c r="BV3140" s="315"/>
    </row>
    <row r="3141" spans="6:74"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315"/>
      <c r="AU3141" s="208"/>
      <c r="AV3141" s="92"/>
      <c r="AW3141" s="92"/>
      <c r="AX3141" s="315"/>
      <c r="AY3141" s="215"/>
      <c r="AZ3141" s="131"/>
      <c r="BA3141" s="131"/>
      <c r="BB3141" s="131"/>
      <c r="BC3141" s="223"/>
      <c r="BD3141" s="223"/>
      <c r="BE3141" s="223"/>
      <c r="BF3141" s="151"/>
      <c r="BG3141" s="151"/>
      <c r="BH3141" s="151"/>
      <c r="BI3141" s="151"/>
      <c r="BJ3141" s="151"/>
      <c r="BK3141" s="151"/>
      <c r="BL3141" s="151"/>
      <c r="BM3141" s="151"/>
      <c r="BN3141" s="208"/>
      <c r="BO3141" s="92"/>
      <c r="BP3141" s="92"/>
      <c r="BQ3141" s="92"/>
      <c r="BR3141" s="92"/>
      <c r="BS3141" s="92"/>
      <c r="BT3141" s="92"/>
      <c r="BU3141" s="208"/>
      <c r="BV3141" s="315"/>
    </row>
    <row r="3142" spans="6:74"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315"/>
      <c r="AU3142" s="208"/>
      <c r="AV3142" s="92"/>
      <c r="AW3142" s="92"/>
      <c r="AX3142" s="315"/>
      <c r="AY3142" s="215"/>
      <c r="AZ3142" s="131"/>
      <c r="BA3142" s="131"/>
      <c r="BB3142" s="131"/>
      <c r="BC3142" s="223"/>
      <c r="BD3142" s="223"/>
      <c r="BE3142" s="223"/>
      <c r="BF3142" s="151"/>
      <c r="BG3142" s="151"/>
      <c r="BH3142" s="151"/>
      <c r="BI3142" s="151"/>
      <c r="BJ3142" s="151"/>
      <c r="BK3142" s="151"/>
      <c r="BL3142" s="151"/>
      <c r="BM3142" s="151"/>
      <c r="BN3142" s="208"/>
      <c r="BO3142" s="92"/>
      <c r="BP3142" s="92"/>
      <c r="BQ3142" s="92"/>
      <c r="BR3142" s="92"/>
      <c r="BS3142" s="92"/>
      <c r="BT3142" s="92"/>
      <c r="BU3142" s="208"/>
      <c r="BV3142" s="315"/>
    </row>
    <row r="3143" spans="6:74"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315"/>
      <c r="AU3143" s="208"/>
      <c r="AV3143" s="92"/>
      <c r="AW3143" s="92"/>
      <c r="AX3143" s="315"/>
      <c r="AY3143" s="215"/>
      <c r="AZ3143" s="131"/>
      <c r="BA3143" s="131"/>
      <c r="BB3143" s="131"/>
      <c r="BC3143" s="223"/>
      <c r="BD3143" s="223"/>
      <c r="BE3143" s="223"/>
      <c r="BF3143" s="151"/>
      <c r="BG3143" s="151"/>
      <c r="BH3143" s="151"/>
      <c r="BI3143" s="151"/>
      <c r="BJ3143" s="151"/>
      <c r="BK3143" s="151"/>
      <c r="BL3143" s="151"/>
      <c r="BM3143" s="151"/>
      <c r="BN3143" s="208"/>
      <c r="BO3143" s="92"/>
      <c r="BP3143" s="92"/>
      <c r="BQ3143" s="92"/>
      <c r="BR3143" s="92"/>
      <c r="BS3143" s="92"/>
      <c r="BT3143" s="92"/>
      <c r="BU3143" s="208"/>
      <c r="BV3143" s="315"/>
    </row>
    <row r="3144" spans="6:74"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315"/>
      <c r="AU3144" s="208"/>
      <c r="AV3144" s="92"/>
      <c r="AW3144" s="92"/>
      <c r="AX3144" s="315"/>
      <c r="AY3144" s="215"/>
      <c r="AZ3144" s="131"/>
      <c r="BA3144" s="131"/>
      <c r="BB3144" s="131"/>
      <c r="BC3144" s="223"/>
      <c r="BD3144" s="223"/>
      <c r="BE3144" s="223"/>
      <c r="BF3144" s="151"/>
      <c r="BG3144" s="151"/>
      <c r="BH3144" s="151"/>
      <c r="BI3144" s="151"/>
      <c r="BJ3144" s="151"/>
      <c r="BK3144" s="151"/>
      <c r="BL3144" s="151"/>
      <c r="BM3144" s="151"/>
      <c r="BN3144" s="208"/>
      <c r="BO3144" s="92"/>
      <c r="BP3144" s="92"/>
      <c r="BQ3144" s="92"/>
      <c r="BR3144" s="92"/>
      <c r="BS3144" s="92"/>
      <c r="BT3144" s="92"/>
      <c r="BU3144" s="208"/>
      <c r="BV3144" s="315"/>
    </row>
    <row r="3145" spans="6:74"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315"/>
      <c r="AU3145" s="208"/>
      <c r="AV3145" s="92"/>
      <c r="AW3145" s="92"/>
      <c r="AX3145" s="315"/>
      <c r="AY3145" s="215"/>
      <c r="AZ3145" s="131"/>
      <c r="BA3145" s="131"/>
      <c r="BB3145" s="131"/>
      <c r="BC3145" s="223"/>
      <c r="BD3145" s="223"/>
      <c r="BE3145" s="223"/>
      <c r="BF3145" s="151"/>
      <c r="BG3145" s="151"/>
      <c r="BH3145" s="151"/>
      <c r="BI3145" s="151"/>
      <c r="BJ3145" s="151"/>
      <c r="BK3145" s="151"/>
      <c r="BL3145" s="151"/>
      <c r="BM3145" s="151"/>
      <c r="BN3145" s="208"/>
      <c r="BO3145" s="92"/>
      <c r="BP3145" s="92"/>
      <c r="BQ3145" s="92"/>
      <c r="BR3145" s="92"/>
      <c r="BS3145" s="92"/>
      <c r="BT3145" s="92"/>
      <c r="BU3145" s="208"/>
      <c r="BV3145" s="315"/>
    </row>
    <row r="3146" spans="6:74"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315"/>
      <c r="AU3146" s="208"/>
      <c r="AV3146" s="92"/>
      <c r="AW3146" s="92"/>
      <c r="AX3146" s="315"/>
      <c r="AY3146" s="215"/>
      <c r="AZ3146" s="131"/>
      <c r="BA3146" s="131"/>
      <c r="BB3146" s="131"/>
      <c r="BC3146" s="223"/>
      <c r="BD3146" s="223"/>
      <c r="BE3146" s="223"/>
      <c r="BF3146" s="151"/>
      <c r="BG3146" s="151"/>
      <c r="BH3146" s="151"/>
      <c r="BI3146" s="151"/>
      <c r="BJ3146" s="151"/>
      <c r="BK3146" s="151"/>
      <c r="BL3146" s="151"/>
      <c r="BM3146" s="151"/>
      <c r="BN3146" s="208"/>
      <c r="BO3146" s="92"/>
      <c r="BP3146" s="92"/>
      <c r="BQ3146" s="92"/>
      <c r="BR3146" s="92"/>
      <c r="BS3146" s="92"/>
      <c r="BT3146" s="92"/>
      <c r="BU3146" s="208"/>
      <c r="BV3146" s="315"/>
    </row>
    <row r="3147" spans="6:74"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315"/>
      <c r="AU3147" s="208"/>
      <c r="AV3147" s="92"/>
      <c r="AW3147" s="92"/>
      <c r="AX3147" s="315"/>
      <c r="AY3147" s="215"/>
      <c r="AZ3147" s="131"/>
      <c r="BA3147" s="131"/>
      <c r="BB3147" s="131"/>
      <c r="BC3147" s="223"/>
      <c r="BD3147" s="223"/>
      <c r="BE3147" s="223"/>
      <c r="BF3147" s="151"/>
      <c r="BG3147" s="151"/>
      <c r="BH3147" s="151"/>
      <c r="BI3147" s="151"/>
      <c r="BJ3147" s="151"/>
      <c r="BK3147" s="151"/>
      <c r="BL3147" s="151"/>
      <c r="BM3147" s="151"/>
      <c r="BN3147" s="208"/>
      <c r="BO3147" s="92"/>
      <c r="BP3147" s="92"/>
      <c r="BQ3147" s="92"/>
      <c r="BR3147" s="92"/>
      <c r="BS3147" s="92"/>
      <c r="BT3147" s="92"/>
      <c r="BU3147" s="208"/>
      <c r="BV3147" s="315"/>
    </row>
    <row r="3148" spans="6:74"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315"/>
      <c r="AU3148" s="208"/>
      <c r="AV3148" s="92"/>
      <c r="AW3148" s="92"/>
      <c r="AX3148" s="315"/>
      <c r="AY3148" s="215"/>
      <c r="AZ3148" s="131"/>
      <c r="BA3148" s="131"/>
      <c r="BB3148" s="131"/>
      <c r="BC3148" s="223"/>
      <c r="BD3148" s="223"/>
      <c r="BE3148" s="223"/>
      <c r="BF3148" s="151"/>
      <c r="BG3148" s="151"/>
      <c r="BH3148" s="151"/>
      <c r="BI3148" s="151"/>
      <c r="BJ3148" s="151"/>
      <c r="BK3148" s="151"/>
      <c r="BL3148" s="151"/>
      <c r="BM3148" s="151"/>
      <c r="BN3148" s="208"/>
      <c r="BO3148" s="92"/>
      <c r="BP3148" s="92"/>
      <c r="BQ3148" s="92"/>
      <c r="BR3148" s="92"/>
      <c r="BS3148" s="92"/>
      <c r="BT3148" s="92"/>
      <c r="BU3148" s="208"/>
      <c r="BV3148" s="315"/>
    </row>
    <row r="3149" spans="6:74"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315"/>
      <c r="AU3149" s="208"/>
      <c r="AV3149" s="92"/>
      <c r="AW3149" s="92"/>
      <c r="AX3149" s="315"/>
      <c r="AY3149" s="215"/>
      <c r="AZ3149" s="131"/>
      <c r="BA3149" s="131"/>
      <c r="BB3149" s="131"/>
      <c r="BC3149" s="223"/>
      <c r="BD3149" s="223"/>
      <c r="BE3149" s="223"/>
      <c r="BF3149" s="151"/>
      <c r="BG3149" s="151"/>
      <c r="BH3149" s="151"/>
      <c r="BI3149" s="151"/>
      <c r="BJ3149" s="151"/>
      <c r="BK3149" s="151"/>
      <c r="BL3149" s="151"/>
      <c r="BM3149" s="151"/>
      <c r="BN3149" s="208"/>
      <c r="BO3149" s="92"/>
      <c r="BP3149" s="92"/>
      <c r="BQ3149" s="92"/>
      <c r="BR3149" s="92"/>
      <c r="BS3149" s="92"/>
      <c r="BT3149" s="92"/>
      <c r="BU3149" s="208"/>
      <c r="BV3149" s="315"/>
    </row>
    <row r="3150" spans="6:74"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315"/>
      <c r="AU3150" s="208"/>
      <c r="AV3150" s="92"/>
      <c r="AW3150" s="92"/>
      <c r="AX3150" s="315"/>
      <c r="AY3150" s="215"/>
      <c r="AZ3150" s="131"/>
      <c r="BA3150" s="131"/>
      <c r="BB3150" s="131"/>
      <c r="BC3150" s="223"/>
      <c r="BD3150" s="223"/>
      <c r="BE3150" s="223"/>
      <c r="BF3150" s="151"/>
      <c r="BG3150" s="151"/>
      <c r="BH3150" s="151"/>
      <c r="BI3150" s="151"/>
      <c r="BJ3150" s="151"/>
      <c r="BK3150" s="151"/>
      <c r="BL3150" s="151"/>
      <c r="BM3150" s="151"/>
      <c r="BN3150" s="208"/>
      <c r="BO3150" s="92"/>
      <c r="BP3150" s="92"/>
      <c r="BQ3150" s="92"/>
      <c r="BR3150" s="92"/>
      <c r="BS3150" s="92"/>
      <c r="BT3150" s="92"/>
      <c r="BU3150" s="208"/>
      <c r="BV3150" s="315"/>
    </row>
    <row r="3151" spans="6:74"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315"/>
      <c r="AU3151" s="208"/>
      <c r="AV3151" s="92"/>
      <c r="AW3151" s="92"/>
      <c r="AX3151" s="315"/>
      <c r="AY3151" s="215"/>
      <c r="AZ3151" s="131"/>
      <c r="BA3151" s="131"/>
      <c r="BB3151" s="131"/>
      <c r="BC3151" s="223"/>
      <c r="BD3151" s="223"/>
      <c r="BE3151" s="223"/>
      <c r="BF3151" s="151"/>
      <c r="BG3151" s="151"/>
      <c r="BH3151" s="151"/>
      <c r="BI3151" s="151"/>
      <c r="BJ3151" s="151"/>
      <c r="BK3151" s="151"/>
      <c r="BL3151" s="151"/>
      <c r="BM3151" s="151"/>
      <c r="BN3151" s="208"/>
      <c r="BO3151" s="92"/>
      <c r="BP3151" s="92"/>
      <c r="BQ3151" s="92"/>
      <c r="BR3151" s="92"/>
      <c r="BS3151" s="92"/>
      <c r="BT3151" s="92"/>
      <c r="BU3151" s="208"/>
      <c r="BV3151" s="315"/>
    </row>
    <row r="3152" spans="6:74"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315"/>
      <c r="AU3152" s="208"/>
      <c r="AV3152" s="92"/>
      <c r="AW3152" s="92"/>
      <c r="AX3152" s="315"/>
      <c r="AY3152" s="215"/>
      <c r="AZ3152" s="131"/>
      <c r="BA3152" s="131"/>
      <c r="BB3152" s="131"/>
      <c r="BC3152" s="223"/>
      <c r="BD3152" s="223"/>
      <c r="BE3152" s="223"/>
      <c r="BF3152" s="151"/>
      <c r="BG3152" s="151"/>
      <c r="BH3152" s="151"/>
      <c r="BI3152" s="151"/>
      <c r="BJ3152" s="151"/>
      <c r="BK3152" s="151"/>
      <c r="BL3152" s="151"/>
      <c r="BM3152" s="151"/>
      <c r="BN3152" s="208"/>
      <c r="BO3152" s="92"/>
      <c r="BP3152" s="92"/>
      <c r="BQ3152" s="92"/>
      <c r="BR3152" s="92"/>
      <c r="BS3152" s="92"/>
      <c r="BT3152" s="92"/>
      <c r="BU3152" s="208"/>
      <c r="BV3152" s="315"/>
    </row>
    <row r="3153" spans="6:74"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315"/>
      <c r="AU3153" s="208"/>
      <c r="AV3153" s="92"/>
      <c r="AW3153" s="92"/>
      <c r="AX3153" s="315"/>
      <c r="AY3153" s="215"/>
      <c r="AZ3153" s="131"/>
      <c r="BA3153" s="131"/>
      <c r="BB3153" s="131"/>
      <c r="BC3153" s="223"/>
      <c r="BD3153" s="223"/>
      <c r="BE3153" s="223"/>
      <c r="BF3153" s="151"/>
      <c r="BG3153" s="151"/>
      <c r="BH3153" s="151"/>
      <c r="BI3153" s="151"/>
      <c r="BJ3153" s="151"/>
      <c r="BK3153" s="151"/>
      <c r="BL3153" s="151"/>
      <c r="BM3153" s="151"/>
      <c r="BN3153" s="208"/>
      <c r="BO3153" s="92"/>
      <c r="BP3153" s="92"/>
      <c r="BQ3153" s="92"/>
      <c r="BR3153" s="92"/>
      <c r="BS3153" s="92"/>
      <c r="BT3153" s="92"/>
      <c r="BU3153" s="208"/>
      <c r="BV3153" s="315"/>
    </row>
    <row r="3154" spans="6:74"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315"/>
      <c r="AU3154" s="208"/>
      <c r="AV3154" s="92"/>
      <c r="AW3154" s="92"/>
      <c r="AX3154" s="315"/>
      <c r="AY3154" s="215"/>
      <c r="AZ3154" s="131"/>
      <c r="BA3154" s="131"/>
      <c r="BB3154" s="131"/>
      <c r="BC3154" s="223"/>
      <c r="BD3154" s="223"/>
      <c r="BE3154" s="223"/>
      <c r="BF3154" s="151"/>
      <c r="BG3154" s="151"/>
      <c r="BH3154" s="151"/>
      <c r="BI3154" s="151"/>
      <c r="BJ3154" s="151"/>
      <c r="BK3154" s="151"/>
      <c r="BL3154" s="151"/>
      <c r="BM3154" s="151"/>
      <c r="BN3154" s="208"/>
      <c r="BO3154" s="92"/>
      <c r="BP3154" s="92"/>
      <c r="BQ3154" s="92"/>
      <c r="BR3154" s="92"/>
      <c r="BS3154" s="92"/>
      <c r="BT3154" s="92"/>
      <c r="BU3154" s="208"/>
      <c r="BV3154" s="315"/>
    </row>
    <row r="3155" spans="6:74"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315"/>
      <c r="AU3155" s="208"/>
      <c r="AV3155" s="92"/>
      <c r="AW3155" s="92"/>
      <c r="AX3155" s="315"/>
      <c r="AY3155" s="215"/>
      <c r="AZ3155" s="131"/>
      <c r="BA3155" s="131"/>
      <c r="BB3155" s="131"/>
      <c r="BC3155" s="223"/>
      <c r="BD3155" s="223"/>
      <c r="BE3155" s="223"/>
      <c r="BF3155" s="151"/>
      <c r="BG3155" s="151"/>
      <c r="BH3155" s="151"/>
      <c r="BI3155" s="151"/>
      <c r="BJ3155" s="151"/>
      <c r="BK3155" s="151"/>
      <c r="BL3155" s="151"/>
      <c r="BM3155" s="151"/>
      <c r="BN3155" s="208"/>
      <c r="BO3155" s="92"/>
      <c r="BP3155" s="92"/>
      <c r="BQ3155" s="92"/>
      <c r="BR3155" s="92"/>
      <c r="BS3155" s="92"/>
      <c r="BT3155" s="92"/>
      <c r="BU3155" s="208"/>
      <c r="BV3155" s="315"/>
    </row>
    <row r="3156" spans="6:74"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315"/>
      <c r="AU3156" s="208"/>
      <c r="AV3156" s="92"/>
      <c r="AW3156" s="92"/>
      <c r="AX3156" s="315"/>
      <c r="AY3156" s="215"/>
      <c r="AZ3156" s="131"/>
      <c r="BA3156" s="131"/>
      <c r="BB3156" s="131"/>
      <c r="BC3156" s="223"/>
      <c r="BD3156" s="223"/>
      <c r="BE3156" s="223"/>
      <c r="BF3156" s="151"/>
      <c r="BG3156" s="151"/>
      <c r="BH3156" s="151"/>
      <c r="BI3156" s="151"/>
      <c r="BJ3156" s="151"/>
      <c r="BK3156" s="151"/>
      <c r="BL3156" s="151"/>
      <c r="BM3156" s="151"/>
      <c r="BN3156" s="208"/>
      <c r="BO3156" s="92"/>
      <c r="BP3156" s="92"/>
      <c r="BQ3156" s="92"/>
      <c r="BR3156" s="92"/>
      <c r="BS3156" s="92"/>
      <c r="BT3156" s="92"/>
      <c r="BU3156" s="208"/>
      <c r="BV3156" s="315"/>
    </row>
    <row r="3157" spans="6:74"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315"/>
      <c r="AU3157" s="208"/>
      <c r="AV3157" s="92"/>
      <c r="AW3157" s="92"/>
      <c r="AX3157" s="315"/>
      <c r="AY3157" s="215"/>
      <c r="AZ3157" s="131"/>
      <c r="BA3157" s="131"/>
      <c r="BB3157" s="131"/>
      <c r="BC3157" s="223"/>
      <c r="BD3157" s="223"/>
      <c r="BE3157" s="223"/>
      <c r="BF3157" s="151"/>
      <c r="BG3157" s="151"/>
      <c r="BH3157" s="151"/>
      <c r="BI3157" s="151"/>
      <c r="BJ3157" s="151"/>
      <c r="BK3157" s="151"/>
      <c r="BL3157" s="151"/>
      <c r="BM3157" s="151"/>
      <c r="BN3157" s="208"/>
      <c r="BO3157" s="92"/>
      <c r="BP3157" s="92"/>
      <c r="BQ3157" s="92"/>
      <c r="BR3157" s="92"/>
      <c r="BS3157" s="92"/>
      <c r="BT3157" s="92"/>
      <c r="BU3157" s="208"/>
      <c r="BV3157" s="315"/>
    </row>
    <row r="3158" spans="6:74"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315"/>
      <c r="AU3158" s="208"/>
      <c r="AV3158" s="92"/>
      <c r="AW3158" s="92"/>
      <c r="AX3158" s="315"/>
      <c r="AY3158" s="215"/>
      <c r="AZ3158" s="131"/>
      <c r="BA3158" s="131"/>
      <c r="BB3158" s="131"/>
      <c r="BC3158" s="223"/>
      <c r="BD3158" s="223"/>
      <c r="BE3158" s="223"/>
      <c r="BF3158" s="151"/>
      <c r="BG3158" s="151"/>
      <c r="BH3158" s="151"/>
      <c r="BI3158" s="151"/>
      <c r="BJ3158" s="151"/>
      <c r="BK3158" s="151"/>
      <c r="BL3158" s="151"/>
      <c r="BM3158" s="151"/>
      <c r="BN3158" s="208"/>
      <c r="BO3158" s="92"/>
      <c r="BP3158" s="92"/>
      <c r="BQ3158" s="92"/>
      <c r="BR3158" s="92"/>
      <c r="BS3158" s="92"/>
      <c r="BT3158" s="92"/>
      <c r="BU3158" s="208"/>
      <c r="BV3158" s="315"/>
    </row>
    <row r="3159" spans="6:74"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315"/>
      <c r="AU3159" s="208"/>
      <c r="AV3159" s="92"/>
      <c r="AW3159" s="92"/>
      <c r="AX3159" s="315"/>
      <c r="AY3159" s="215"/>
      <c r="AZ3159" s="131"/>
      <c r="BA3159" s="131"/>
      <c r="BB3159" s="131"/>
      <c r="BC3159" s="223"/>
      <c r="BD3159" s="223"/>
      <c r="BE3159" s="223"/>
      <c r="BF3159" s="151"/>
      <c r="BG3159" s="151"/>
      <c r="BH3159" s="151"/>
      <c r="BI3159" s="151"/>
      <c r="BJ3159" s="151"/>
      <c r="BK3159" s="151"/>
      <c r="BL3159" s="151"/>
      <c r="BM3159" s="151"/>
      <c r="BN3159" s="208"/>
      <c r="BO3159" s="92"/>
      <c r="BP3159" s="92"/>
      <c r="BQ3159" s="92"/>
      <c r="BR3159" s="92"/>
      <c r="BS3159" s="92"/>
      <c r="BT3159" s="92"/>
      <c r="BU3159" s="208"/>
      <c r="BV3159" s="315"/>
    </row>
    <row r="3160" spans="6:74"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315"/>
      <c r="AU3160" s="208"/>
      <c r="AV3160" s="92"/>
      <c r="AW3160" s="92"/>
      <c r="AX3160" s="315"/>
      <c r="AY3160" s="215"/>
      <c r="AZ3160" s="131"/>
      <c r="BA3160" s="131"/>
      <c r="BB3160" s="131"/>
      <c r="BC3160" s="223"/>
      <c r="BD3160" s="223"/>
      <c r="BE3160" s="223"/>
      <c r="BF3160" s="151"/>
      <c r="BG3160" s="151"/>
      <c r="BH3160" s="151"/>
      <c r="BI3160" s="151"/>
      <c r="BJ3160" s="151"/>
      <c r="BK3160" s="151"/>
      <c r="BL3160" s="151"/>
      <c r="BM3160" s="151"/>
      <c r="BN3160" s="208"/>
      <c r="BO3160" s="92"/>
      <c r="BP3160" s="92"/>
      <c r="BQ3160" s="92"/>
      <c r="BR3160" s="92"/>
      <c r="BS3160" s="92"/>
      <c r="BT3160" s="92"/>
      <c r="BU3160" s="208"/>
      <c r="BV3160" s="315"/>
    </row>
    <row r="3161" spans="6:74"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315"/>
      <c r="AU3161" s="208"/>
      <c r="AV3161" s="92"/>
      <c r="AW3161" s="92"/>
      <c r="AX3161" s="315"/>
      <c r="AY3161" s="215"/>
      <c r="AZ3161" s="131"/>
      <c r="BA3161" s="131"/>
      <c r="BB3161" s="131"/>
      <c r="BC3161" s="223"/>
      <c r="BD3161" s="223"/>
      <c r="BE3161" s="223"/>
      <c r="BF3161" s="151"/>
      <c r="BG3161" s="151"/>
      <c r="BH3161" s="151"/>
      <c r="BI3161" s="151"/>
      <c r="BJ3161" s="151"/>
      <c r="BK3161" s="151"/>
      <c r="BL3161" s="151"/>
      <c r="BM3161" s="151"/>
      <c r="BN3161" s="208"/>
      <c r="BO3161" s="92"/>
      <c r="BP3161" s="92"/>
      <c r="BQ3161" s="92"/>
      <c r="BR3161" s="92"/>
      <c r="BS3161" s="92"/>
      <c r="BT3161" s="92"/>
      <c r="BU3161" s="208"/>
      <c r="BV3161" s="315"/>
    </row>
    <row r="3162" spans="6:74"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315"/>
      <c r="AU3162" s="208"/>
      <c r="AV3162" s="92"/>
      <c r="AW3162" s="92"/>
      <c r="AX3162" s="315"/>
      <c r="AY3162" s="215"/>
      <c r="AZ3162" s="131"/>
      <c r="BA3162" s="131"/>
      <c r="BB3162" s="131"/>
      <c r="BC3162" s="223"/>
      <c r="BD3162" s="223"/>
      <c r="BE3162" s="223"/>
      <c r="BF3162" s="151"/>
      <c r="BG3162" s="151"/>
      <c r="BH3162" s="151"/>
      <c r="BI3162" s="151"/>
      <c r="BJ3162" s="151"/>
      <c r="BK3162" s="151"/>
      <c r="BL3162" s="151"/>
      <c r="BM3162" s="151"/>
      <c r="BN3162" s="208"/>
      <c r="BO3162" s="92"/>
      <c r="BP3162" s="92"/>
      <c r="BQ3162" s="92"/>
      <c r="BR3162" s="92"/>
      <c r="BS3162" s="92"/>
      <c r="BT3162" s="92"/>
      <c r="BU3162" s="208"/>
      <c r="BV3162" s="315"/>
    </row>
    <row r="3163" spans="6:74"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315"/>
      <c r="AU3163" s="208"/>
      <c r="AV3163" s="92"/>
      <c r="AW3163" s="92"/>
      <c r="AX3163" s="315"/>
      <c r="AY3163" s="215"/>
      <c r="AZ3163" s="131"/>
      <c r="BA3163" s="131"/>
      <c r="BB3163" s="131"/>
      <c r="BC3163" s="223"/>
      <c r="BD3163" s="223"/>
      <c r="BE3163" s="223"/>
      <c r="BF3163" s="151"/>
      <c r="BG3163" s="151"/>
      <c r="BH3163" s="151"/>
      <c r="BI3163" s="151"/>
      <c r="BJ3163" s="151"/>
      <c r="BK3163" s="151"/>
      <c r="BL3163" s="151"/>
      <c r="BM3163" s="151"/>
      <c r="BN3163" s="208"/>
      <c r="BO3163" s="92"/>
      <c r="BP3163" s="92"/>
      <c r="BQ3163" s="92"/>
      <c r="BR3163" s="92"/>
      <c r="BS3163" s="92"/>
      <c r="BT3163" s="92"/>
      <c r="BU3163" s="208"/>
      <c r="BV3163" s="315"/>
    </row>
    <row r="3164" spans="6:74"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315"/>
      <c r="AU3164" s="208"/>
      <c r="AV3164" s="92"/>
      <c r="AW3164" s="92"/>
      <c r="AX3164" s="315"/>
      <c r="AY3164" s="215"/>
      <c r="AZ3164" s="131"/>
      <c r="BA3164" s="131"/>
      <c r="BB3164" s="131"/>
      <c r="BC3164" s="223"/>
      <c r="BD3164" s="223"/>
      <c r="BE3164" s="223"/>
      <c r="BF3164" s="151"/>
      <c r="BG3164" s="151"/>
      <c r="BH3164" s="151"/>
      <c r="BI3164" s="151"/>
      <c r="BJ3164" s="151"/>
      <c r="BK3164" s="151"/>
      <c r="BL3164" s="151"/>
      <c r="BM3164" s="151"/>
      <c r="BN3164" s="208"/>
      <c r="BO3164" s="92"/>
      <c r="BP3164" s="92"/>
      <c r="BQ3164" s="92"/>
      <c r="BR3164" s="92"/>
      <c r="BS3164" s="92"/>
      <c r="BT3164" s="92"/>
      <c r="BU3164" s="208"/>
      <c r="BV3164" s="315"/>
    </row>
    <row r="3165" spans="6:74"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315"/>
      <c r="AU3165" s="208"/>
      <c r="AV3165" s="92"/>
      <c r="AW3165" s="92"/>
      <c r="AX3165" s="315"/>
      <c r="AY3165" s="215"/>
      <c r="AZ3165" s="131"/>
      <c r="BA3165" s="131"/>
      <c r="BB3165" s="131"/>
      <c r="BC3165" s="223"/>
      <c r="BD3165" s="223"/>
      <c r="BE3165" s="223"/>
      <c r="BF3165" s="151"/>
      <c r="BG3165" s="151"/>
      <c r="BH3165" s="151"/>
      <c r="BI3165" s="151"/>
      <c r="BJ3165" s="151"/>
      <c r="BK3165" s="151"/>
      <c r="BL3165" s="151"/>
      <c r="BM3165" s="151"/>
      <c r="BN3165" s="208"/>
      <c r="BO3165" s="92"/>
      <c r="BP3165" s="92"/>
      <c r="BQ3165" s="92"/>
      <c r="BR3165" s="92"/>
      <c r="BS3165" s="92"/>
      <c r="BT3165" s="92"/>
      <c r="BU3165" s="208"/>
      <c r="BV3165" s="315"/>
    </row>
    <row r="3166" spans="6:74"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315"/>
      <c r="AU3166" s="208"/>
      <c r="AV3166" s="92"/>
      <c r="AW3166" s="92"/>
      <c r="AX3166" s="315"/>
      <c r="AY3166" s="215"/>
      <c r="AZ3166" s="131"/>
      <c r="BA3166" s="131"/>
      <c r="BB3166" s="131"/>
      <c r="BC3166" s="223"/>
      <c r="BD3166" s="223"/>
      <c r="BE3166" s="223"/>
      <c r="BF3166" s="151"/>
      <c r="BG3166" s="151"/>
      <c r="BH3166" s="151"/>
      <c r="BI3166" s="151"/>
      <c r="BJ3166" s="151"/>
      <c r="BK3166" s="151"/>
      <c r="BL3166" s="151"/>
      <c r="BM3166" s="151"/>
      <c r="BN3166" s="208"/>
      <c r="BO3166" s="92"/>
      <c r="BP3166" s="92"/>
      <c r="BQ3166" s="92"/>
      <c r="BR3166" s="92"/>
      <c r="BS3166" s="92"/>
      <c r="BT3166" s="92"/>
      <c r="BU3166" s="208"/>
      <c r="BV3166" s="315"/>
    </row>
    <row r="3167" spans="6:74"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315"/>
      <c r="AU3167" s="208"/>
      <c r="AV3167" s="92"/>
      <c r="AW3167" s="92"/>
      <c r="AX3167" s="315"/>
      <c r="AY3167" s="215"/>
      <c r="AZ3167" s="131"/>
      <c r="BA3167" s="131"/>
      <c r="BB3167" s="131"/>
      <c r="BC3167" s="223"/>
      <c r="BD3167" s="223"/>
      <c r="BE3167" s="223"/>
      <c r="BF3167" s="151"/>
      <c r="BG3167" s="151"/>
      <c r="BH3167" s="151"/>
      <c r="BI3167" s="151"/>
      <c r="BJ3167" s="151"/>
      <c r="BK3167" s="151"/>
      <c r="BL3167" s="151"/>
      <c r="BM3167" s="151"/>
      <c r="BN3167" s="208"/>
      <c r="BO3167" s="92"/>
      <c r="BP3167" s="92"/>
      <c r="BQ3167" s="92"/>
      <c r="BR3167" s="92"/>
      <c r="BS3167" s="92"/>
      <c r="BT3167" s="92"/>
      <c r="BU3167" s="208"/>
      <c r="BV3167" s="315"/>
    </row>
    <row r="3168" spans="6:74"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315"/>
      <c r="AU3168" s="208"/>
      <c r="AV3168" s="92"/>
      <c r="AW3168" s="92"/>
      <c r="AX3168" s="315"/>
      <c r="AY3168" s="215"/>
      <c r="AZ3168" s="131"/>
      <c r="BA3168" s="131"/>
      <c r="BB3168" s="131"/>
      <c r="BC3168" s="223"/>
      <c r="BD3168" s="223"/>
      <c r="BE3168" s="223"/>
      <c r="BF3168" s="151"/>
      <c r="BG3168" s="151"/>
      <c r="BH3168" s="151"/>
      <c r="BI3168" s="151"/>
      <c r="BJ3168" s="151"/>
      <c r="BK3168" s="151"/>
      <c r="BL3168" s="151"/>
      <c r="BM3168" s="151"/>
      <c r="BN3168" s="208"/>
      <c r="BO3168" s="92"/>
      <c r="BP3168" s="92"/>
      <c r="BQ3168" s="92"/>
      <c r="BR3168" s="92"/>
      <c r="BS3168" s="92"/>
      <c r="BT3168" s="92"/>
      <c r="BU3168" s="208"/>
      <c r="BV3168" s="315"/>
    </row>
    <row r="3169" spans="6:74"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315"/>
      <c r="AU3169" s="208"/>
      <c r="AV3169" s="92"/>
      <c r="AW3169" s="92"/>
      <c r="AX3169" s="315"/>
      <c r="AY3169" s="215"/>
      <c r="AZ3169" s="131"/>
      <c r="BA3169" s="131"/>
      <c r="BB3169" s="131"/>
      <c r="BC3169" s="223"/>
      <c r="BD3169" s="223"/>
      <c r="BE3169" s="223"/>
      <c r="BF3169" s="151"/>
      <c r="BG3169" s="151"/>
      <c r="BH3169" s="151"/>
      <c r="BI3169" s="151"/>
      <c r="BJ3169" s="151"/>
      <c r="BK3169" s="151"/>
      <c r="BL3169" s="151"/>
      <c r="BM3169" s="151"/>
      <c r="BN3169" s="208"/>
      <c r="BO3169" s="92"/>
      <c r="BP3169" s="92"/>
      <c r="BQ3169" s="92"/>
      <c r="BR3169" s="92"/>
      <c r="BS3169" s="92"/>
      <c r="BT3169" s="92"/>
      <c r="BU3169" s="208"/>
      <c r="BV3169" s="315"/>
    </row>
    <row r="3170" spans="6:74"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315"/>
      <c r="AU3170" s="208"/>
      <c r="AV3170" s="92"/>
      <c r="AW3170" s="92"/>
      <c r="AX3170" s="315"/>
      <c r="AY3170" s="215"/>
      <c r="AZ3170" s="131"/>
      <c r="BA3170" s="131"/>
      <c r="BB3170" s="131"/>
      <c r="BC3170" s="223"/>
      <c r="BD3170" s="223"/>
      <c r="BE3170" s="223"/>
      <c r="BF3170" s="151"/>
      <c r="BG3170" s="151"/>
      <c r="BH3170" s="151"/>
      <c r="BI3170" s="151"/>
      <c r="BJ3170" s="151"/>
      <c r="BK3170" s="151"/>
      <c r="BL3170" s="151"/>
      <c r="BM3170" s="151"/>
      <c r="BN3170" s="208"/>
      <c r="BO3170" s="92"/>
      <c r="BP3170" s="92"/>
      <c r="BQ3170" s="92"/>
      <c r="BR3170" s="92"/>
      <c r="BS3170" s="92"/>
      <c r="BT3170" s="92"/>
      <c r="BU3170" s="208"/>
      <c r="BV3170" s="315"/>
    </row>
    <row r="3171" spans="6:74"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315"/>
      <c r="AU3171" s="208"/>
      <c r="AV3171" s="92"/>
      <c r="AW3171" s="92"/>
      <c r="AX3171" s="315"/>
      <c r="AY3171" s="215"/>
      <c r="AZ3171" s="131"/>
      <c r="BA3171" s="131"/>
      <c r="BB3171" s="131"/>
      <c r="BC3171" s="223"/>
      <c r="BD3171" s="223"/>
      <c r="BE3171" s="223"/>
      <c r="BF3171" s="151"/>
      <c r="BG3171" s="151"/>
      <c r="BH3171" s="151"/>
      <c r="BI3171" s="151"/>
      <c r="BJ3171" s="151"/>
      <c r="BK3171" s="151"/>
      <c r="BL3171" s="151"/>
      <c r="BM3171" s="151"/>
      <c r="BN3171" s="208"/>
      <c r="BO3171" s="92"/>
      <c r="BP3171" s="92"/>
      <c r="BQ3171" s="92"/>
      <c r="BR3171" s="92"/>
      <c r="BS3171" s="92"/>
      <c r="BT3171" s="92"/>
      <c r="BU3171" s="208"/>
      <c r="BV3171" s="315"/>
    </row>
    <row r="3172" spans="6:74"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315"/>
      <c r="AU3172" s="208"/>
      <c r="AV3172" s="92"/>
      <c r="AW3172" s="92"/>
      <c r="AX3172" s="315"/>
      <c r="AY3172" s="215"/>
      <c r="AZ3172" s="131"/>
      <c r="BA3172" s="131"/>
      <c r="BB3172" s="131"/>
      <c r="BC3172" s="223"/>
      <c r="BD3172" s="223"/>
      <c r="BE3172" s="223"/>
      <c r="BF3172" s="151"/>
      <c r="BG3172" s="151"/>
      <c r="BH3172" s="151"/>
      <c r="BI3172" s="151"/>
      <c r="BJ3172" s="151"/>
      <c r="BK3172" s="151"/>
      <c r="BL3172" s="151"/>
      <c r="BM3172" s="151"/>
      <c r="BN3172" s="208"/>
      <c r="BO3172" s="92"/>
      <c r="BP3172" s="92"/>
      <c r="BQ3172" s="92"/>
      <c r="BR3172" s="92"/>
      <c r="BS3172" s="92"/>
      <c r="BT3172" s="92"/>
      <c r="BU3172" s="208"/>
      <c r="BV3172" s="315"/>
    </row>
    <row r="3173" spans="6:74"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315"/>
      <c r="AU3173" s="208"/>
      <c r="AV3173" s="92"/>
      <c r="AW3173" s="92"/>
      <c r="AX3173" s="315"/>
      <c r="AY3173" s="215"/>
      <c r="AZ3173" s="131"/>
      <c r="BA3173" s="131"/>
      <c r="BB3173" s="131"/>
      <c r="BC3173" s="223"/>
      <c r="BD3173" s="223"/>
      <c r="BE3173" s="223"/>
      <c r="BF3173" s="151"/>
      <c r="BG3173" s="151"/>
      <c r="BH3173" s="151"/>
      <c r="BI3173" s="151"/>
      <c r="BJ3173" s="151"/>
      <c r="BK3173" s="151"/>
      <c r="BL3173" s="151"/>
      <c r="BM3173" s="151"/>
      <c r="BN3173" s="208"/>
      <c r="BO3173" s="92"/>
      <c r="BP3173" s="92"/>
      <c r="BQ3173" s="92"/>
      <c r="BR3173" s="92"/>
      <c r="BS3173" s="92"/>
      <c r="BT3173" s="92"/>
      <c r="BU3173" s="208"/>
      <c r="BV3173" s="315"/>
    </row>
    <row r="3174" spans="6:74"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315"/>
      <c r="AU3174" s="208"/>
      <c r="AV3174" s="92"/>
      <c r="AW3174" s="92"/>
      <c r="AX3174" s="315"/>
      <c r="AY3174" s="215"/>
      <c r="AZ3174" s="131"/>
      <c r="BA3174" s="131"/>
      <c r="BB3174" s="131"/>
      <c r="BC3174" s="223"/>
      <c r="BD3174" s="223"/>
      <c r="BE3174" s="223"/>
      <c r="BF3174" s="151"/>
      <c r="BG3174" s="151"/>
      <c r="BH3174" s="151"/>
      <c r="BI3174" s="151"/>
      <c r="BJ3174" s="151"/>
      <c r="BK3174" s="151"/>
      <c r="BL3174" s="151"/>
      <c r="BM3174" s="151"/>
      <c r="BN3174" s="208"/>
      <c r="BO3174" s="92"/>
      <c r="BP3174" s="92"/>
      <c r="BQ3174" s="92"/>
      <c r="BR3174" s="92"/>
      <c r="BS3174" s="92"/>
      <c r="BT3174" s="92"/>
      <c r="BU3174" s="208"/>
      <c r="BV3174" s="315"/>
    </row>
    <row r="3175" spans="6:74"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315"/>
      <c r="AU3175" s="208"/>
      <c r="AV3175" s="92"/>
      <c r="AW3175" s="92"/>
      <c r="AX3175" s="315"/>
      <c r="AY3175" s="215"/>
      <c r="AZ3175" s="131"/>
      <c r="BA3175" s="131"/>
      <c r="BB3175" s="131"/>
      <c r="BC3175" s="223"/>
      <c r="BD3175" s="223"/>
      <c r="BE3175" s="223"/>
      <c r="BF3175" s="151"/>
      <c r="BG3175" s="151"/>
      <c r="BH3175" s="151"/>
      <c r="BI3175" s="151"/>
      <c r="BJ3175" s="151"/>
      <c r="BK3175" s="151"/>
      <c r="BL3175" s="151"/>
      <c r="BM3175" s="151"/>
      <c r="BN3175" s="208"/>
      <c r="BO3175" s="92"/>
      <c r="BP3175" s="92"/>
      <c r="BQ3175" s="92"/>
      <c r="BR3175" s="92"/>
      <c r="BS3175" s="92"/>
      <c r="BT3175" s="92"/>
      <c r="BU3175" s="208"/>
      <c r="BV3175" s="315"/>
    </row>
    <row r="3176" spans="6:74"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315"/>
      <c r="AU3176" s="208"/>
      <c r="AV3176" s="92"/>
      <c r="AW3176" s="92"/>
      <c r="AX3176" s="315"/>
      <c r="AY3176" s="215"/>
      <c r="AZ3176" s="131"/>
      <c r="BA3176" s="131"/>
      <c r="BB3176" s="131"/>
      <c r="BC3176" s="223"/>
      <c r="BD3176" s="223"/>
      <c r="BE3176" s="223"/>
      <c r="BF3176" s="151"/>
      <c r="BG3176" s="151"/>
      <c r="BH3176" s="151"/>
      <c r="BI3176" s="151"/>
      <c r="BJ3176" s="151"/>
      <c r="BK3176" s="151"/>
      <c r="BL3176" s="151"/>
      <c r="BM3176" s="151"/>
      <c r="BN3176" s="208"/>
      <c r="BO3176" s="92"/>
      <c r="BP3176" s="92"/>
      <c r="BQ3176" s="92"/>
      <c r="BR3176" s="92"/>
      <c r="BS3176" s="92"/>
      <c r="BT3176" s="92"/>
      <c r="BU3176" s="208"/>
      <c r="BV3176" s="315"/>
    </row>
    <row r="3177" spans="6:74"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315"/>
      <c r="AU3177" s="208"/>
      <c r="AV3177" s="92"/>
      <c r="AW3177" s="92"/>
      <c r="AX3177" s="315"/>
      <c r="AY3177" s="215"/>
      <c r="AZ3177" s="131"/>
      <c r="BA3177" s="131"/>
      <c r="BB3177" s="131"/>
      <c r="BC3177" s="223"/>
      <c r="BD3177" s="223"/>
      <c r="BE3177" s="223"/>
      <c r="BF3177" s="151"/>
      <c r="BG3177" s="151"/>
      <c r="BH3177" s="151"/>
      <c r="BI3177" s="151"/>
      <c r="BJ3177" s="151"/>
      <c r="BK3177" s="151"/>
      <c r="BL3177" s="151"/>
      <c r="BM3177" s="151"/>
      <c r="BN3177" s="208"/>
      <c r="BO3177" s="92"/>
      <c r="BP3177" s="92"/>
      <c r="BQ3177" s="92"/>
      <c r="BR3177" s="92"/>
      <c r="BS3177" s="92"/>
      <c r="BT3177" s="92"/>
      <c r="BU3177" s="208"/>
      <c r="BV3177" s="315"/>
    </row>
    <row r="3178" spans="6:74"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315"/>
      <c r="AU3178" s="208"/>
      <c r="AV3178" s="92"/>
      <c r="AW3178" s="92"/>
      <c r="AX3178" s="315"/>
      <c r="AY3178" s="215"/>
      <c r="AZ3178" s="131"/>
      <c r="BA3178" s="131"/>
      <c r="BB3178" s="131"/>
      <c r="BC3178" s="223"/>
      <c r="BD3178" s="223"/>
      <c r="BE3178" s="223"/>
      <c r="BF3178" s="151"/>
      <c r="BG3178" s="151"/>
      <c r="BH3178" s="151"/>
      <c r="BI3178" s="151"/>
      <c r="BJ3178" s="151"/>
      <c r="BK3178" s="151"/>
      <c r="BL3178" s="151"/>
      <c r="BM3178" s="151"/>
      <c r="BN3178" s="208"/>
      <c r="BO3178" s="92"/>
      <c r="BP3178" s="92"/>
      <c r="BQ3178" s="92"/>
      <c r="BR3178" s="92"/>
      <c r="BS3178" s="92"/>
      <c r="BT3178" s="92"/>
      <c r="BU3178" s="208"/>
      <c r="BV3178" s="315"/>
    </row>
    <row r="3179" spans="6:74"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315"/>
      <c r="AU3179" s="208"/>
      <c r="AV3179" s="92"/>
      <c r="AW3179" s="92"/>
      <c r="AX3179" s="315"/>
      <c r="AY3179" s="215"/>
      <c r="AZ3179" s="131"/>
      <c r="BA3179" s="131"/>
      <c r="BB3179" s="131"/>
      <c r="BC3179" s="223"/>
      <c r="BD3179" s="223"/>
      <c r="BE3179" s="223"/>
      <c r="BF3179" s="151"/>
      <c r="BG3179" s="151"/>
      <c r="BH3179" s="151"/>
      <c r="BI3179" s="151"/>
      <c r="BJ3179" s="151"/>
      <c r="BK3179" s="151"/>
      <c r="BL3179" s="151"/>
      <c r="BM3179" s="151"/>
      <c r="BN3179" s="208"/>
      <c r="BO3179" s="92"/>
      <c r="BP3179" s="92"/>
      <c r="BQ3179" s="92"/>
      <c r="BR3179" s="92"/>
      <c r="BS3179" s="92"/>
      <c r="BT3179" s="92"/>
      <c r="BU3179" s="208"/>
      <c r="BV3179" s="315"/>
    </row>
    <row r="3180" spans="6:74"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315"/>
      <c r="AU3180" s="208"/>
      <c r="AV3180" s="92"/>
      <c r="AW3180" s="92"/>
      <c r="AX3180" s="315"/>
      <c r="AY3180" s="215"/>
      <c r="AZ3180" s="131"/>
      <c r="BA3180" s="131"/>
      <c r="BB3180" s="131"/>
      <c r="BC3180" s="223"/>
      <c r="BD3180" s="223"/>
      <c r="BE3180" s="223"/>
      <c r="BF3180" s="151"/>
      <c r="BG3180" s="151"/>
      <c r="BH3180" s="151"/>
      <c r="BI3180" s="151"/>
      <c r="BJ3180" s="151"/>
      <c r="BK3180" s="151"/>
      <c r="BL3180" s="151"/>
      <c r="BM3180" s="151"/>
      <c r="BN3180" s="208"/>
      <c r="BO3180" s="92"/>
      <c r="BP3180" s="92"/>
      <c r="BQ3180" s="92"/>
      <c r="BR3180" s="92"/>
      <c r="BS3180" s="92"/>
      <c r="BT3180" s="92"/>
      <c r="BU3180" s="208"/>
      <c r="BV3180" s="315"/>
    </row>
    <row r="3181" spans="6:74"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315"/>
      <c r="AU3181" s="208"/>
      <c r="AV3181" s="92"/>
      <c r="AW3181" s="92"/>
      <c r="AX3181" s="315"/>
      <c r="AY3181" s="215"/>
      <c r="AZ3181" s="131"/>
      <c r="BA3181" s="131"/>
      <c r="BB3181" s="131"/>
      <c r="BC3181" s="223"/>
      <c r="BD3181" s="223"/>
      <c r="BE3181" s="223"/>
      <c r="BF3181" s="151"/>
      <c r="BG3181" s="151"/>
      <c r="BH3181" s="151"/>
      <c r="BI3181" s="151"/>
      <c r="BJ3181" s="151"/>
      <c r="BK3181" s="151"/>
      <c r="BL3181" s="151"/>
      <c r="BM3181" s="151"/>
      <c r="BN3181" s="208"/>
      <c r="BO3181" s="92"/>
      <c r="BP3181" s="92"/>
      <c r="BQ3181" s="92"/>
      <c r="BR3181" s="92"/>
      <c r="BS3181" s="92"/>
      <c r="BT3181" s="92"/>
      <c r="BU3181" s="208"/>
      <c r="BV3181" s="315"/>
    </row>
    <row r="3182" spans="6:74"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315"/>
      <c r="AU3182" s="208"/>
      <c r="AV3182" s="92"/>
      <c r="AW3182" s="92"/>
      <c r="AX3182" s="315"/>
      <c r="AY3182" s="215"/>
      <c r="AZ3182" s="131"/>
      <c r="BA3182" s="131"/>
      <c r="BB3182" s="131"/>
      <c r="BC3182" s="223"/>
      <c r="BD3182" s="223"/>
      <c r="BE3182" s="223"/>
      <c r="BF3182" s="151"/>
      <c r="BG3182" s="151"/>
      <c r="BH3182" s="151"/>
      <c r="BI3182" s="151"/>
      <c r="BJ3182" s="151"/>
      <c r="BK3182" s="151"/>
      <c r="BL3182" s="151"/>
      <c r="BM3182" s="151"/>
      <c r="BN3182" s="208"/>
      <c r="BO3182" s="92"/>
      <c r="BP3182" s="92"/>
      <c r="BQ3182" s="92"/>
      <c r="BR3182" s="92"/>
      <c r="BS3182" s="92"/>
      <c r="BT3182" s="92"/>
      <c r="BU3182" s="208"/>
      <c r="BV3182" s="315"/>
    </row>
    <row r="3183" spans="6:74"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315"/>
      <c r="AU3183" s="208"/>
      <c r="AV3183" s="92"/>
      <c r="AW3183" s="92"/>
      <c r="AX3183" s="315"/>
      <c r="AY3183" s="215"/>
      <c r="AZ3183" s="131"/>
      <c r="BA3183" s="131"/>
      <c r="BB3183" s="131"/>
      <c r="BC3183" s="223"/>
      <c r="BD3183" s="223"/>
      <c r="BE3183" s="223"/>
      <c r="BF3183" s="151"/>
      <c r="BG3183" s="151"/>
      <c r="BH3183" s="151"/>
      <c r="BI3183" s="151"/>
      <c r="BJ3183" s="151"/>
      <c r="BK3183" s="151"/>
      <c r="BL3183" s="151"/>
      <c r="BM3183" s="151"/>
      <c r="BN3183" s="208"/>
      <c r="BO3183" s="92"/>
      <c r="BP3183" s="92"/>
      <c r="BQ3183" s="92"/>
      <c r="BR3183" s="92"/>
      <c r="BS3183" s="92"/>
      <c r="BT3183" s="92"/>
      <c r="BU3183" s="208"/>
      <c r="BV3183" s="315"/>
    </row>
    <row r="3184" spans="6:74"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315"/>
      <c r="AU3184" s="208"/>
      <c r="AV3184" s="92"/>
      <c r="AW3184" s="92"/>
      <c r="AX3184" s="315"/>
      <c r="AY3184" s="215"/>
      <c r="AZ3184" s="131"/>
      <c r="BA3184" s="131"/>
      <c r="BB3184" s="131"/>
      <c r="BC3184" s="223"/>
      <c r="BD3184" s="223"/>
      <c r="BE3184" s="223"/>
      <c r="BF3184" s="151"/>
      <c r="BG3184" s="151"/>
      <c r="BH3184" s="151"/>
      <c r="BI3184" s="151"/>
      <c r="BJ3184" s="151"/>
      <c r="BK3184" s="151"/>
      <c r="BL3184" s="151"/>
      <c r="BM3184" s="151"/>
      <c r="BN3184" s="208"/>
      <c r="BO3184" s="92"/>
      <c r="BP3184" s="92"/>
      <c r="BQ3184" s="92"/>
      <c r="BR3184" s="92"/>
      <c r="BS3184" s="92"/>
      <c r="BT3184" s="92"/>
      <c r="BU3184" s="208"/>
      <c r="BV3184" s="315"/>
    </row>
    <row r="3185" spans="6:74"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315"/>
      <c r="AU3185" s="208"/>
      <c r="AV3185" s="92"/>
      <c r="AW3185" s="92"/>
      <c r="AX3185" s="315"/>
      <c r="AY3185" s="215"/>
      <c r="AZ3185" s="131"/>
      <c r="BA3185" s="131"/>
      <c r="BB3185" s="131"/>
      <c r="BC3185" s="223"/>
      <c r="BD3185" s="223"/>
      <c r="BE3185" s="223"/>
      <c r="BF3185" s="151"/>
      <c r="BG3185" s="151"/>
      <c r="BH3185" s="151"/>
      <c r="BI3185" s="151"/>
      <c r="BJ3185" s="151"/>
      <c r="BK3185" s="151"/>
      <c r="BL3185" s="151"/>
      <c r="BM3185" s="151"/>
      <c r="BN3185" s="208"/>
      <c r="BO3185" s="92"/>
      <c r="BP3185" s="92"/>
      <c r="BQ3185" s="92"/>
      <c r="BR3185" s="92"/>
      <c r="BS3185" s="92"/>
      <c r="BT3185" s="92"/>
      <c r="BU3185" s="208"/>
      <c r="BV3185" s="315"/>
    </row>
    <row r="3186" spans="6:74"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315"/>
      <c r="AU3186" s="208"/>
      <c r="AV3186" s="92"/>
      <c r="AW3186" s="92"/>
      <c r="AX3186" s="315"/>
      <c r="AY3186" s="215"/>
      <c r="AZ3186" s="131"/>
      <c r="BA3186" s="131"/>
      <c r="BB3186" s="131"/>
      <c r="BC3186" s="223"/>
      <c r="BD3186" s="223"/>
      <c r="BE3186" s="223"/>
      <c r="BF3186" s="151"/>
      <c r="BG3186" s="151"/>
      <c r="BH3186" s="151"/>
      <c r="BI3186" s="151"/>
      <c r="BJ3186" s="151"/>
      <c r="BK3186" s="151"/>
      <c r="BL3186" s="151"/>
      <c r="BM3186" s="151"/>
      <c r="BN3186" s="208"/>
      <c r="BO3186" s="92"/>
      <c r="BP3186" s="92"/>
      <c r="BQ3186" s="92"/>
      <c r="BR3186" s="92"/>
      <c r="BS3186" s="92"/>
      <c r="BT3186" s="92"/>
      <c r="BU3186" s="208"/>
      <c r="BV3186" s="315"/>
    </row>
    <row r="3187" spans="6:74"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315"/>
      <c r="AU3187" s="208"/>
      <c r="AV3187" s="92"/>
      <c r="AW3187" s="92"/>
      <c r="AX3187" s="315"/>
      <c r="AY3187" s="215"/>
      <c r="AZ3187" s="131"/>
      <c r="BA3187" s="131"/>
      <c r="BB3187" s="131"/>
      <c r="BC3187" s="223"/>
      <c r="BD3187" s="223"/>
      <c r="BE3187" s="223"/>
      <c r="BF3187" s="151"/>
      <c r="BG3187" s="151"/>
      <c r="BH3187" s="151"/>
      <c r="BI3187" s="151"/>
      <c r="BJ3187" s="151"/>
      <c r="BK3187" s="151"/>
      <c r="BL3187" s="151"/>
      <c r="BM3187" s="151"/>
      <c r="BN3187" s="208"/>
      <c r="BO3187" s="92"/>
      <c r="BP3187" s="92"/>
      <c r="BQ3187" s="92"/>
      <c r="BR3187" s="92"/>
      <c r="BS3187" s="92"/>
      <c r="BT3187" s="92"/>
      <c r="BU3187" s="208"/>
      <c r="BV3187" s="315"/>
    </row>
    <row r="3188" spans="6:74"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315"/>
      <c r="AU3188" s="208"/>
      <c r="AV3188" s="92"/>
      <c r="AW3188" s="92"/>
      <c r="AX3188" s="315"/>
      <c r="AY3188" s="215"/>
      <c r="AZ3188" s="131"/>
      <c r="BA3188" s="131"/>
      <c r="BB3188" s="131"/>
      <c r="BC3188" s="223"/>
      <c r="BD3188" s="223"/>
      <c r="BE3188" s="223"/>
      <c r="BF3188" s="151"/>
      <c r="BG3188" s="151"/>
      <c r="BH3188" s="151"/>
      <c r="BI3188" s="151"/>
      <c r="BJ3188" s="151"/>
      <c r="BK3188" s="151"/>
      <c r="BL3188" s="151"/>
      <c r="BM3188" s="151"/>
      <c r="BN3188" s="208"/>
      <c r="BO3188" s="92"/>
      <c r="BP3188" s="92"/>
      <c r="BQ3188" s="92"/>
      <c r="BR3188" s="92"/>
      <c r="BS3188" s="92"/>
      <c r="BT3188" s="92"/>
      <c r="BU3188" s="208"/>
      <c r="BV3188" s="315"/>
    </row>
    <row r="3189" spans="6:74"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315"/>
      <c r="AU3189" s="208"/>
      <c r="AV3189" s="92"/>
      <c r="AW3189" s="92"/>
      <c r="AX3189" s="315"/>
      <c r="AY3189" s="215"/>
      <c r="AZ3189" s="131"/>
      <c r="BA3189" s="131"/>
      <c r="BB3189" s="131"/>
      <c r="BC3189" s="223"/>
      <c r="BD3189" s="223"/>
      <c r="BE3189" s="223"/>
      <c r="BF3189" s="151"/>
      <c r="BG3189" s="151"/>
      <c r="BH3189" s="151"/>
      <c r="BI3189" s="151"/>
      <c r="BJ3189" s="151"/>
      <c r="BK3189" s="151"/>
      <c r="BL3189" s="151"/>
      <c r="BM3189" s="151"/>
      <c r="BN3189" s="208"/>
      <c r="BO3189" s="92"/>
      <c r="BP3189" s="92"/>
      <c r="BQ3189" s="92"/>
      <c r="BR3189" s="92"/>
      <c r="BS3189" s="92"/>
      <c r="BT3189" s="92"/>
      <c r="BU3189" s="208"/>
      <c r="BV3189" s="315"/>
    </row>
    <row r="3190" spans="6:74"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315"/>
      <c r="AU3190" s="208"/>
      <c r="AV3190" s="92"/>
      <c r="AW3190" s="92"/>
      <c r="AX3190" s="315"/>
      <c r="AY3190" s="215"/>
      <c r="AZ3190" s="131"/>
      <c r="BA3190" s="131"/>
      <c r="BB3190" s="131"/>
      <c r="BC3190" s="223"/>
      <c r="BD3190" s="223"/>
      <c r="BE3190" s="223"/>
      <c r="BF3190" s="151"/>
      <c r="BG3190" s="151"/>
      <c r="BH3190" s="151"/>
      <c r="BI3190" s="151"/>
      <c r="BJ3190" s="151"/>
      <c r="BK3190" s="151"/>
      <c r="BL3190" s="151"/>
      <c r="BM3190" s="151"/>
      <c r="BN3190" s="208"/>
      <c r="BO3190" s="92"/>
      <c r="BP3190" s="92"/>
      <c r="BQ3190" s="92"/>
      <c r="BR3190" s="92"/>
      <c r="BS3190" s="92"/>
      <c r="BT3190" s="92"/>
      <c r="BU3190" s="208"/>
      <c r="BV3190" s="315"/>
    </row>
    <row r="3191" spans="6:74"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315"/>
      <c r="AU3191" s="208"/>
      <c r="AV3191" s="92"/>
      <c r="AW3191" s="92"/>
      <c r="AX3191" s="315"/>
      <c r="AY3191" s="215"/>
      <c r="AZ3191" s="131"/>
      <c r="BA3191" s="131"/>
      <c r="BB3191" s="131"/>
      <c r="BC3191" s="223"/>
      <c r="BD3191" s="223"/>
      <c r="BE3191" s="223"/>
      <c r="BF3191" s="151"/>
      <c r="BG3191" s="151"/>
      <c r="BH3191" s="151"/>
      <c r="BI3191" s="151"/>
      <c r="BJ3191" s="151"/>
      <c r="BK3191" s="151"/>
      <c r="BL3191" s="151"/>
      <c r="BM3191" s="151"/>
      <c r="BN3191" s="208"/>
      <c r="BO3191" s="92"/>
      <c r="BP3191" s="92"/>
      <c r="BQ3191" s="92"/>
      <c r="BR3191" s="92"/>
      <c r="BS3191" s="92"/>
      <c r="BT3191" s="92"/>
      <c r="BU3191" s="208"/>
      <c r="BV3191" s="315"/>
    </row>
    <row r="3192" spans="6:74"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315"/>
      <c r="AU3192" s="208"/>
      <c r="AV3192" s="92"/>
      <c r="AW3192" s="92"/>
      <c r="AX3192" s="315"/>
      <c r="AY3192" s="215"/>
      <c r="AZ3192" s="131"/>
      <c r="BA3192" s="131"/>
      <c r="BB3192" s="131"/>
      <c r="BC3192" s="223"/>
      <c r="BD3192" s="223"/>
      <c r="BE3192" s="223"/>
      <c r="BF3192" s="151"/>
      <c r="BG3192" s="151"/>
      <c r="BH3192" s="151"/>
      <c r="BI3192" s="151"/>
      <c r="BJ3192" s="151"/>
      <c r="BK3192" s="151"/>
      <c r="BL3192" s="151"/>
      <c r="BM3192" s="151"/>
      <c r="BN3192" s="208"/>
      <c r="BO3192" s="92"/>
      <c r="BP3192" s="92"/>
      <c r="BQ3192" s="92"/>
      <c r="BR3192" s="92"/>
      <c r="BS3192" s="92"/>
      <c r="BT3192" s="92"/>
      <c r="BU3192" s="208"/>
      <c r="BV3192" s="315"/>
    </row>
    <row r="3193" spans="6:74"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315"/>
      <c r="AU3193" s="208"/>
      <c r="AV3193" s="92"/>
      <c r="AW3193" s="92"/>
      <c r="AX3193" s="315"/>
      <c r="AY3193" s="215"/>
      <c r="AZ3193" s="131"/>
      <c r="BA3193" s="131"/>
      <c r="BB3193" s="131"/>
      <c r="BC3193" s="223"/>
      <c r="BD3193" s="223"/>
      <c r="BE3193" s="223"/>
      <c r="BF3193" s="151"/>
      <c r="BG3193" s="151"/>
      <c r="BH3193" s="151"/>
      <c r="BI3193" s="151"/>
      <c r="BJ3193" s="151"/>
      <c r="BK3193" s="151"/>
      <c r="BL3193" s="151"/>
      <c r="BM3193" s="151"/>
      <c r="BN3193" s="208"/>
      <c r="BO3193" s="92"/>
      <c r="BP3193" s="92"/>
      <c r="BQ3193" s="92"/>
      <c r="BR3193" s="92"/>
      <c r="BS3193" s="92"/>
      <c r="BT3193" s="92"/>
      <c r="BU3193" s="208"/>
      <c r="BV3193" s="315"/>
    </row>
    <row r="3194" spans="6:74"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315"/>
      <c r="AU3194" s="208"/>
      <c r="AV3194" s="92"/>
      <c r="AW3194" s="92"/>
      <c r="AX3194" s="315"/>
      <c r="AY3194" s="215"/>
      <c r="AZ3194" s="131"/>
      <c r="BA3194" s="131"/>
      <c r="BB3194" s="131"/>
      <c r="BC3194" s="223"/>
      <c r="BD3194" s="223"/>
      <c r="BE3194" s="223"/>
      <c r="BF3194" s="151"/>
      <c r="BG3194" s="151"/>
      <c r="BH3194" s="151"/>
      <c r="BI3194" s="151"/>
      <c r="BJ3194" s="151"/>
      <c r="BK3194" s="151"/>
      <c r="BL3194" s="151"/>
      <c r="BM3194" s="151"/>
      <c r="BN3194" s="208"/>
      <c r="BO3194" s="92"/>
      <c r="BP3194" s="92"/>
      <c r="BQ3194" s="92"/>
      <c r="BR3194" s="92"/>
      <c r="BS3194" s="92"/>
      <c r="BT3194" s="92"/>
      <c r="BU3194" s="208"/>
      <c r="BV3194" s="315"/>
    </row>
    <row r="3195" spans="6:74"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315"/>
      <c r="AU3195" s="208"/>
      <c r="AV3195" s="92"/>
      <c r="AW3195" s="92"/>
      <c r="AX3195" s="315"/>
      <c r="AY3195" s="215"/>
      <c r="AZ3195" s="131"/>
      <c r="BA3195" s="131"/>
      <c r="BB3195" s="131"/>
      <c r="BC3195" s="223"/>
      <c r="BD3195" s="223"/>
      <c r="BE3195" s="223"/>
      <c r="BF3195" s="151"/>
      <c r="BG3195" s="151"/>
      <c r="BH3195" s="151"/>
      <c r="BI3195" s="151"/>
      <c r="BJ3195" s="151"/>
      <c r="BK3195" s="151"/>
      <c r="BL3195" s="151"/>
      <c r="BM3195" s="151"/>
      <c r="BN3195" s="208"/>
      <c r="BO3195" s="92"/>
      <c r="BP3195" s="92"/>
      <c r="BQ3195" s="92"/>
      <c r="BR3195" s="92"/>
      <c r="BS3195" s="92"/>
      <c r="BT3195" s="92"/>
      <c r="BU3195" s="208"/>
      <c r="BV3195" s="315"/>
    </row>
    <row r="3196" spans="6:74"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315"/>
      <c r="AU3196" s="208"/>
      <c r="AV3196" s="92"/>
      <c r="AW3196" s="92"/>
      <c r="AX3196" s="315"/>
      <c r="AY3196" s="215"/>
      <c r="AZ3196" s="131"/>
      <c r="BA3196" s="131"/>
      <c r="BB3196" s="131"/>
      <c r="BC3196" s="223"/>
      <c r="BD3196" s="223"/>
      <c r="BE3196" s="223"/>
      <c r="BF3196" s="151"/>
      <c r="BG3196" s="151"/>
      <c r="BH3196" s="151"/>
      <c r="BI3196" s="151"/>
      <c r="BJ3196" s="151"/>
      <c r="BK3196" s="151"/>
      <c r="BL3196" s="151"/>
      <c r="BM3196" s="151"/>
      <c r="BN3196" s="208"/>
      <c r="BO3196" s="92"/>
      <c r="BP3196" s="92"/>
      <c r="BQ3196" s="92"/>
      <c r="BR3196" s="92"/>
      <c r="BS3196" s="92"/>
      <c r="BT3196" s="92"/>
      <c r="BU3196" s="208"/>
      <c r="BV3196" s="315"/>
    </row>
    <row r="3197" spans="6:74"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315"/>
      <c r="AU3197" s="208"/>
      <c r="AV3197" s="92"/>
      <c r="AW3197" s="92"/>
      <c r="AX3197" s="315"/>
      <c r="AY3197" s="215"/>
      <c r="AZ3197" s="131"/>
      <c r="BA3197" s="131"/>
      <c r="BB3197" s="131"/>
      <c r="BC3197" s="223"/>
      <c r="BD3197" s="223"/>
      <c r="BE3197" s="223"/>
      <c r="BF3197" s="151"/>
      <c r="BG3197" s="151"/>
      <c r="BH3197" s="151"/>
      <c r="BI3197" s="151"/>
      <c r="BJ3197" s="151"/>
      <c r="BK3197" s="151"/>
      <c r="BL3197" s="151"/>
      <c r="BM3197" s="151"/>
      <c r="BN3197" s="208"/>
      <c r="BO3197" s="92"/>
      <c r="BP3197" s="92"/>
      <c r="BQ3197" s="92"/>
      <c r="BR3197" s="92"/>
      <c r="BS3197" s="92"/>
      <c r="BT3197" s="92"/>
      <c r="BU3197" s="208"/>
      <c r="BV3197" s="315"/>
    </row>
    <row r="3198" spans="6:74"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315"/>
      <c r="AU3198" s="208"/>
      <c r="AV3198" s="92"/>
      <c r="AW3198" s="92"/>
      <c r="AX3198" s="315"/>
      <c r="AY3198" s="215"/>
      <c r="AZ3198" s="131"/>
      <c r="BA3198" s="131"/>
      <c r="BB3198" s="131"/>
      <c r="BC3198" s="223"/>
      <c r="BD3198" s="223"/>
      <c r="BE3198" s="223"/>
      <c r="BF3198" s="151"/>
      <c r="BG3198" s="151"/>
      <c r="BH3198" s="151"/>
      <c r="BI3198" s="151"/>
      <c r="BJ3198" s="151"/>
      <c r="BK3198" s="151"/>
      <c r="BL3198" s="151"/>
      <c r="BM3198" s="151"/>
      <c r="BN3198" s="208"/>
      <c r="BO3198" s="92"/>
      <c r="BP3198" s="92"/>
      <c r="BQ3198" s="92"/>
      <c r="BR3198" s="92"/>
      <c r="BS3198" s="92"/>
      <c r="BT3198" s="92"/>
      <c r="BU3198" s="208"/>
      <c r="BV3198" s="315"/>
    </row>
    <row r="3199" spans="6:74"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315"/>
      <c r="AU3199" s="208"/>
      <c r="AV3199" s="92"/>
      <c r="AW3199" s="92"/>
      <c r="AX3199" s="315"/>
      <c r="AY3199" s="215"/>
      <c r="AZ3199" s="131"/>
      <c r="BA3199" s="131"/>
      <c r="BB3199" s="131"/>
      <c r="BC3199" s="223"/>
      <c r="BD3199" s="223"/>
      <c r="BE3199" s="223"/>
      <c r="BF3199" s="151"/>
      <c r="BG3199" s="151"/>
      <c r="BH3199" s="151"/>
      <c r="BI3199" s="151"/>
      <c r="BJ3199" s="151"/>
      <c r="BK3199" s="151"/>
      <c r="BL3199" s="151"/>
      <c r="BM3199" s="151"/>
      <c r="BN3199" s="208"/>
      <c r="BO3199" s="92"/>
      <c r="BP3199" s="92"/>
      <c r="BQ3199" s="92"/>
      <c r="BR3199" s="92"/>
      <c r="BS3199" s="92"/>
      <c r="BT3199" s="92"/>
      <c r="BU3199" s="208"/>
      <c r="BV3199" s="315"/>
    </row>
    <row r="3200" spans="6:74"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315"/>
      <c r="AU3200" s="208"/>
      <c r="AV3200" s="92"/>
      <c r="AW3200" s="92"/>
      <c r="AX3200" s="315"/>
      <c r="AY3200" s="215"/>
      <c r="AZ3200" s="131"/>
      <c r="BA3200" s="131"/>
      <c r="BB3200" s="131"/>
      <c r="BC3200" s="223"/>
      <c r="BD3200" s="223"/>
      <c r="BE3200" s="223"/>
      <c r="BF3200" s="151"/>
      <c r="BG3200" s="151"/>
      <c r="BH3200" s="151"/>
      <c r="BI3200" s="151"/>
      <c r="BJ3200" s="151"/>
      <c r="BK3200" s="151"/>
      <c r="BL3200" s="151"/>
      <c r="BM3200" s="151"/>
      <c r="BN3200" s="208"/>
      <c r="BO3200" s="92"/>
      <c r="BP3200" s="92"/>
      <c r="BQ3200" s="92"/>
      <c r="BR3200" s="92"/>
      <c r="BS3200" s="92"/>
      <c r="BT3200" s="92"/>
      <c r="BU3200" s="208"/>
      <c r="BV3200" s="315"/>
    </row>
    <row r="3201" spans="6:74"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315"/>
      <c r="AU3201" s="208"/>
      <c r="AV3201" s="92"/>
      <c r="AW3201" s="92"/>
      <c r="AX3201" s="315"/>
      <c r="AY3201" s="215"/>
      <c r="AZ3201" s="131"/>
      <c r="BA3201" s="131"/>
      <c r="BB3201" s="131"/>
      <c r="BC3201" s="223"/>
      <c r="BD3201" s="223"/>
      <c r="BE3201" s="223"/>
      <c r="BF3201" s="151"/>
      <c r="BG3201" s="151"/>
      <c r="BH3201" s="151"/>
      <c r="BI3201" s="151"/>
      <c r="BJ3201" s="151"/>
      <c r="BK3201" s="151"/>
      <c r="BL3201" s="151"/>
      <c r="BM3201" s="151"/>
      <c r="BN3201" s="208"/>
      <c r="BO3201" s="92"/>
      <c r="BP3201" s="92"/>
      <c r="BQ3201" s="92"/>
      <c r="BR3201" s="92"/>
      <c r="BS3201" s="92"/>
      <c r="BT3201" s="92"/>
      <c r="BU3201" s="208"/>
      <c r="BV3201" s="315"/>
    </row>
    <row r="3202" spans="6:74"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315"/>
      <c r="AU3202" s="208"/>
      <c r="AV3202" s="92"/>
      <c r="AW3202" s="92"/>
      <c r="AX3202" s="315"/>
      <c r="AY3202" s="215"/>
      <c r="AZ3202" s="131"/>
      <c r="BA3202" s="131"/>
      <c r="BB3202" s="131"/>
      <c r="BC3202" s="223"/>
      <c r="BD3202" s="223"/>
      <c r="BE3202" s="223"/>
      <c r="BF3202" s="151"/>
      <c r="BG3202" s="151"/>
      <c r="BH3202" s="151"/>
      <c r="BI3202" s="151"/>
      <c r="BJ3202" s="151"/>
      <c r="BK3202" s="151"/>
      <c r="BL3202" s="151"/>
      <c r="BM3202" s="151"/>
      <c r="BN3202" s="208"/>
      <c r="BO3202" s="92"/>
      <c r="BP3202" s="92"/>
      <c r="BQ3202" s="92"/>
      <c r="BR3202" s="92"/>
      <c r="BS3202" s="92"/>
      <c r="BT3202" s="92"/>
      <c r="BU3202" s="208"/>
      <c r="BV3202" s="315"/>
    </row>
    <row r="3203" spans="6:74"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315"/>
      <c r="AU3203" s="208"/>
      <c r="AV3203" s="92"/>
      <c r="AW3203" s="92"/>
      <c r="AX3203" s="315"/>
      <c r="AY3203" s="215"/>
      <c r="AZ3203" s="131"/>
      <c r="BA3203" s="131"/>
      <c r="BB3203" s="131"/>
      <c r="BC3203" s="223"/>
      <c r="BD3203" s="223"/>
      <c r="BE3203" s="223"/>
      <c r="BF3203" s="151"/>
      <c r="BG3203" s="151"/>
      <c r="BH3203" s="151"/>
      <c r="BI3203" s="151"/>
      <c r="BJ3203" s="151"/>
      <c r="BK3203" s="151"/>
      <c r="BL3203" s="151"/>
      <c r="BM3203" s="151"/>
      <c r="BN3203" s="208"/>
      <c r="BO3203" s="92"/>
      <c r="BP3203" s="92"/>
      <c r="BQ3203" s="92"/>
      <c r="BR3203" s="92"/>
      <c r="BS3203" s="92"/>
      <c r="BT3203" s="92"/>
      <c r="BU3203" s="208"/>
      <c r="BV3203" s="315"/>
    </row>
    <row r="3204" spans="6:74"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315"/>
      <c r="AU3204" s="208"/>
      <c r="AV3204" s="92"/>
      <c r="AW3204" s="92"/>
      <c r="AX3204" s="315"/>
      <c r="AY3204" s="215"/>
      <c r="AZ3204" s="131"/>
      <c r="BA3204" s="131"/>
      <c r="BB3204" s="131"/>
      <c r="BC3204" s="223"/>
      <c r="BD3204" s="223"/>
      <c r="BE3204" s="223"/>
      <c r="BF3204" s="151"/>
      <c r="BG3204" s="151"/>
      <c r="BH3204" s="151"/>
      <c r="BI3204" s="151"/>
      <c r="BJ3204" s="151"/>
      <c r="BK3204" s="151"/>
      <c r="BL3204" s="151"/>
      <c r="BM3204" s="151"/>
      <c r="BN3204" s="208"/>
      <c r="BO3204" s="92"/>
      <c r="BP3204" s="92"/>
      <c r="BQ3204" s="92"/>
      <c r="BR3204" s="92"/>
      <c r="BS3204" s="92"/>
      <c r="BT3204" s="92"/>
      <c r="BU3204" s="208"/>
      <c r="BV3204" s="315"/>
    </row>
    <row r="3205" spans="6:74"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315"/>
      <c r="AU3205" s="208"/>
      <c r="AV3205" s="92"/>
      <c r="AW3205" s="92"/>
      <c r="AX3205" s="315"/>
      <c r="AY3205" s="215"/>
      <c r="AZ3205" s="131"/>
      <c r="BA3205" s="131"/>
      <c r="BB3205" s="131"/>
      <c r="BC3205" s="223"/>
      <c r="BD3205" s="223"/>
      <c r="BE3205" s="223"/>
      <c r="BF3205" s="151"/>
      <c r="BG3205" s="151"/>
      <c r="BH3205" s="151"/>
      <c r="BI3205" s="151"/>
      <c r="BJ3205" s="151"/>
      <c r="BK3205" s="151"/>
      <c r="BL3205" s="151"/>
      <c r="BM3205" s="151"/>
      <c r="BN3205" s="208"/>
      <c r="BO3205" s="92"/>
      <c r="BP3205" s="92"/>
      <c r="BQ3205" s="92"/>
      <c r="BR3205" s="92"/>
      <c r="BS3205" s="92"/>
      <c r="BT3205" s="92"/>
      <c r="BU3205" s="208"/>
      <c r="BV3205" s="315"/>
    </row>
    <row r="3206" spans="6:74"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315"/>
      <c r="AU3206" s="208"/>
      <c r="AV3206" s="92"/>
      <c r="AW3206" s="92"/>
      <c r="AX3206" s="315"/>
      <c r="AY3206" s="215"/>
      <c r="AZ3206" s="131"/>
      <c r="BA3206" s="131"/>
      <c r="BB3206" s="131"/>
      <c r="BC3206" s="223"/>
      <c r="BD3206" s="223"/>
      <c r="BE3206" s="223"/>
      <c r="BF3206" s="151"/>
      <c r="BG3206" s="151"/>
      <c r="BH3206" s="151"/>
      <c r="BI3206" s="151"/>
      <c r="BJ3206" s="151"/>
      <c r="BK3206" s="151"/>
      <c r="BL3206" s="151"/>
      <c r="BM3206" s="151"/>
      <c r="BN3206" s="208"/>
      <c r="BO3206" s="92"/>
      <c r="BP3206" s="92"/>
      <c r="BQ3206" s="92"/>
      <c r="BR3206" s="92"/>
      <c r="BS3206" s="92"/>
      <c r="BT3206" s="92"/>
      <c r="BU3206" s="208"/>
      <c r="BV3206" s="315"/>
    </row>
    <row r="3207" spans="6:74"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315"/>
      <c r="AU3207" s="208"/>
      <c r="AV3207" s="92"/>
      <c r="AW3207" s="92"/>
      <c r="AX3207" s="315"/>
      <c r="AY3207" s="215"/>
      <c r="AZ3207" s="131"/>
      <c r="BA3207" s="131"/>
      <c r="BB3207" s="131"/>
      <c r="BC3207" s="223"/>
      <c r="BD3207" s="223"/>
      <c r="BE3207" s="223"/>
      <c r="BF3207" s="151"/>
      <c r="BG3207" s="151"/>
      <c r="BH3207" s="151"/>
      <c r="BI3207" s="151"/>
      <c r="BJ3207" s="151"/>
      <c r="BK3207" s="151"/>
      <c r="BL3207" s="151"/>
      <c r="BM3207" s="151"/>
      <c r="BN3207" s="208"/>
      <c r="BO3207" s="92"/>
      <c r="BP3207" s="92"/>
      <c r="BQ3207" s="92"/>
      <c r="BR3207" s="92"/>
      <c r="BS3207" s="92"/>
      <c r="BT3207" s="92"/>
      <c r="BU3207" s="208"/>
      <c r="BV3207" s="315"/>
    </row>
    <row r="3208" spans="6:74"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315"/>
      <c r="AU3208" s="208"/>
      <c r="AV3208" s="92"/>
      <c r="AW3208" s="92"/>
      <c r="AX3208" s="315"/>
      <c r="AY3208" s="215"/>
      <c r="AZ3208" s="131"/>
      <c r="BA3208" s="131"/>
      <c r="BB3208" s="131"/>
      <c r="BC3208" s="223"/>
      <c r="BD3208" s="223"/>
      <c r="BE3208" s="223"/>
      <c r="BF3208" s="151"/>
      <c r="BG3208" s="151"/>
      <c r="BH3208" s="151"/>
      <c r="BI3208" s="151"/>
      <c r="BJ3208" s="151"/>
      <c r="BK3208" s="151"/>
      <c r="BL3208" s="151"/>
      <c r="BM3208" s="151"/>
      <c r="BN3208" s="208"/>
      <c r="BO3208" s="92"/>
      <c r="BP3208" s="92"/>
      <c r="BQ3208" s="92"/>
      <c r="BR3208" s="92"/>
      <c r="BS3208" s="92"/>
      <c r="BT3208" s="92"/>
      <c r="BU3208" s="208"/>
      <c r="BV3208" s="315"/>
    </row>
    <row r="3209" spans="6:74"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315"/>
      <c r="AU3209" s="208"/>
      <c r="AV3209" s="92"/>
      <c r="AW3209" s="92"/>
      <c r="AX3209" s="315"/>
      <c r="AY3209" s="215"/>
      <c r="AZ3209" s="131"/>
      <c r="BA3209" s="131"/>
      <c r="BB3209" s="131"/>
      <c r="BC3209" s="223"/>
      <c r="BD3209" s="223"/>
      <c r="BE3209" s="223"/>
      <c r="BF3209" s="151"/>
      <c r="BG3209" s="151"/>
      <c r="BH3209" s="151"/>
      <c r="BI3209" s="151"/>
      <c r="BJ3209" s="151"/>
      <c r="BK3209" s="151"/>
      <c r="BL3209" s="151"/>
      <c r="BM3209" s="151"/>
      <c r="BN3209" s="208"/>
      <c r="BO3209" s="92"/>
      <c r="BP3209" s="92"/>
      <c r="BQ3209" s="92"/>
      <c r="BR3209" s="92"/>
      <c r="BS3209" s="92"/>
      <c r="BT3209" s="92"/>
      <c r="BU3209" s="208"/>
      <c r="BV3209" s="315"/>
    </row>
    <row r="3210" spans="6:74"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315"/>
      <c r="AU3210" s="208"/>
      <c r="AV3210" s="92"/>
      <c r="AW3210" s="92"/>
      <c r="AX3210" s="315"/>
      <c r="AY3210" s="215"/>
      <c r="AZ3210" s="131"/>
      <c r="BA3210" s="131"/>
      <c r="BB3210" s="131"/>
      <c r="BC3210" s="223"/>
      <c r="BD3210" s="223"/>
      <c r="BE3210" s="223"/>
      <c r="BF3210" s="151"/>
      <c r="BG3210" s="151"/>
      <c r="BH3210" s="151"/>
      <c r="BI3210" s="151"/>
      <c r="BJ3210" s="151"/>
      <c r="BK3210" s="151"/>
      <c r="BL3210" s="151"/>
      <c r="BM3210" s="151"/>
      <c r="BN3210" s="208"/>
      <c r="BO3210" s="92"/>
      <c r="BP3210" s="92"/>
      <c r="BQ3210" s="92"/>
      <c r="BR3210" s="92"/>
      <c r="BS3210" s="92"/>
      <c r="BT3210" s="92"/>
      <c r="BU3210" s="208"/>
      <c r="BV3210" s="315"/>
    </row>
    <row r="3211" spans="6:74"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315"/>
      <c r="AU3211" s="208"/>
      <c r="AV3211" s="92"/>
      <c r="AW3211" s="92"/>
      <c r="AX3211" s="315"/>
      <c r="AY3211" s="215"/>
      <c r="AZ3211" s="131"/>
      <c r="BA3211" s="131"/>
      <c r="BB3211" s="131"/>
      <c r="BC3211" s="223"/>
      <c r="BD3211" s="223"/>
      <c r="BE3211" s="223"/>
      <c r="BF3211" s="151"/>
      <c r="BG3211" s="151"/>
      <c r="BH3211" s="151"/>
      <c r="BI3211" s="151"/>
      <c r="BJ3211" s="151"/>
      <c r="BK3211" s="151"/>
      <c r="BL3211" s="151"/>
      <c r="BM3211" s="151"/>
      <c r="BN3211" s="208"/>
      <c r="BO3211" s="92"/>
      <c r="BP3211" s="92"/>
      <c r="BQ3211" s="92"/>
      <c r="BR3211" s="92"/>
      <c r="BS3211" s="92"/>
      <c r="BT3211" s="92"/>
      <c r="BU3211" s="208"/>
      <c r="BV3211" s="315"/>
    </row>
    <row r="3212" spans="6:74"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315"/>
      <c r="AU3212" s="208"/>
      <c r="AV3212" s="92"/>
      <c r="AW3212" s="92"/>
      <c r="AX3212" s="315"/>
      <c r="AY3212" s="215"/>
      <c r="AZ3212" s="131"/>
      <c r="BA3212" s="131"/>
      <c r="BB3212" s="131"/>
      <c r="BC3212" s="223"/>
      <c r="BD3212" s="223"/>
      <c r="BE3212" s="223"/>
      <c r="BF3212" s="151"/>
      <c r="BG3212" s="151"/>
      <c r="BH3212" s="151"/>
      <c r="BI3212" s="151"/>
      <c r="BJ3212" s="151"/>
      <c r="BK3212" s="151"/>
      <c r="BL3212" s="151"/>
      <c r="BM3212" s="151"/>
      <c r="BN3212" s="208"/>
      <c r="BO3212" s="92"/>
      <c r="BP3212" s="92"/>
      <c r="BQ3212" s="92"/>
      <c r="BR3212" s="92"/>
      <c r="BS3212" s="92"/>
      <c r="BT3212" s="92"/>
      <c r="BU3212" s="208"/>
      <c r="BV3212" s="315"/>
    </row>
    <row r="3213" spans="6:74"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315"/>
      <c r="AU3213" s="208"/>
      <c r="AV3213" s="92"/>
      <c r="AW3213" s="92"/>
      <c r="AX3213" s="315"/>
      <c r="AY3213" s="215"/>
      <c r="AZ3213" s="131"/>
      <c r="BA3213" s="131"/>
      <c r="BB3213" s="131"/>
      <c r="BC3213" s="223"/>
      <c r="BD3213" s="223"/>
      <c r="BE3213" s="223"/>
      <c r="BF3213" s="151"/>
      <c r="BG3213" s="151"/>
      <c r="BH3213" s="151"/>
      <c r="BI3213" s="151"/>
      <c r="BJ3213" s="151"/>
      <c r="BK3213" s="151"/>
      <c r="BL3213" s="151"/>
      <c r="BM3213" s="151"/>
      <c r="BN3213" s="208"/>
      <c r="BO3213" s="92"/>
      <c r="BP3213" s="92"/>
      <c r="BQ3213" s="92"/>
      <c r="BR3213" s="92"/>
      <c r="BS3213" s="92"/>
      <c r="BT3213" s="92"/>
      <c r="BU3213" s="208"/>
      <c r="BV3213" s="315"/>
    </row>
    <row r="3214" spans="6:74"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315"/>
      <c r="AU3214" s="208"/>
      <c r="AV3214" s="92"/>
      <c r="AW3214" s="92"/>
      <c r="AX3214" s="315"/>
      <c r="AY3214" s="215"/>
      <c r="AZ3214" s="131"/>
      <c r="BA3214" s="131"/>
      <c r="BB3214" s="131"/>
      <c r="BC3214" s="223"/>
      <c r="BD3214" s="223"/>
      <c r="BE3214" s="223"/>
      <c r="BF3214" s="151"/>
      <c r="BG3214" s="151"/>
      <c r="BH3214" s="151"/>
      <c r="BI3214" s="151"/>
      <c r="BJ3214" s="151"/>
      <c r="BK3214" s="151"/>
      <c r="BL3214" s="151"/>
      <c r="BM3214" s="151"/>
      <c r="BN3214" s="208"/>
      <c r="BO3214" s="92"/>
      <c r="BP3214" s="92"/>
      <c r="BQ3214" s="92"/>
      <c r="BR3214" s="92"/>
      <c r="BS3214" s="92"/>
      <c r="BT3214" s="92"/>
      <c r="BU3214" s="208"/>
      <c r="BV3214" s="315"/>
    </row>
    <row r="3215" spans="6:74"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315"/>
      <c r="AU3215" s="208"/>
      <c r="AV3215" s="92"/>
      <c r="AW3215" s="92"/>
      <c r="AX3215" s="315"/>
      <c r="AY3215" s="215"/>
      <c r="AZ3215" s="131"/>
      <c r="BA3215" s="131"/>
      <c r="BB3215" s="131"/>
      <c r="BC3215" s="223"/>
      <c r="BD3215" s="223"/>
      <c r="BE3215" s="223"/>
      <c r="BF3215" s="151"/>
      <c r="BG3215" s="151"/>
      <c r="BH3215" s="151"/>
      <c r="BI3215" s="151"/>
      <c r="BJ3215" s="151"/>
      <c r="BK3215" s="151"/>
      <c r="BL3215" s="151"/>
      <c r="BM3215" s="151"/>
      <c r="BN3215" s="208"/>
      <c r="BO3215" s="92"/>
      <c r="BP3215" s="92"/>
      <c r="BQ3215" s="92"/>
      <c r="BR3215" s="92"/>
      <c r="BS3215" s="92"/>
      <c r="BT3215" s="92"/>
      <c r="BU3215" s="208"/>
      <c r="BV3215" s="315"/>
    </row>
    <row r="3216" spans="6:74"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315"/>
      <c r="AU3216" s="208"/>
      <c r="AV3216" s="92"/>
      <c r="AW3216" s="92"/>
      <c r="AX3216" s="315"/>
      <c r="AY3216" s="215"/>
      <c r="AZ3216" s="131"/>
      <c r="BA3216" s="131"/>
      <c r="BB3216" s="131"/>
      <c r="BC3216" s="223"/>
      <c r="BD3216" s="223"/>
      <c r="BE3216" s="223"/>
      <c r="BF3216" s="151"/>
      <c r="BG3216" s="151"/>
      <c r="BH3216" s="151"/>
      <c r="BI3216" s="151"/>
      <c r="BJ3216" s="151"/>
      <c r="BK3216" s="151"/>
      <c r="BL3216" s="151"/>
      <c r="BM3216" s="151"/>
      <c r="BN3216" s="208"/>
      <c r="BO3216" s="92"/>
      <c r="BP3216" s="92"/>
      <c r="BQ3216" s="92"/>
      <c r="BR3216" s="92"/>
      <c r="BS3216" s="92"/>
      <c r="BT3216" s="92"/>
      <c r="BU3216" s="208"/>
      <c r="BV3216" s="315"/>
    </row>
    <row r="3217" spans="6:74"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315"/>
      <c r="AU3217" s="208"/>
      <c r="AV3217" s="92"/>
      <c r="AW3217" s="92"/>
      <c r="AX3217" s="315"/>
      <c r="AY3217" s="215"/>
      <c r="AZ3217" s="131"/>
      <c r="BA3217" s="131"/>
      <c r="BB3217" s="131"/>
      <c r="BC3217" s="223"/>
      <c r="BD3217" s="223"/>
      <c r="BE3217" s="223"/>
      <c r="BF3217" s="151"/>
      <c r="BG3217" s="151"/>
      <c r="BH3217" s="151"/>
      <c r="BI3217" s="151"/>
      <c r="BJ3217" s="151"/>
      <c r="BK3217" s="151"/>
      <c r="BL3217" s="151"/>
      <c r="BM3217" s="151"/>
      <c r="BN3217" s="208"/>
      <c r="BO3217" s="92"/>
      <c r="BP3217" s="92"/>
      <c r="BQ3217" s="92"/>
      <c r="BR3217" s="92"/>
      <c r="BS3217" s="92"/>
      <c r="BT3217" s="92"/>
      <c r="BU3217" s="208"/>
      <c r="BV3217" s="315"/>
    </row>
    <row r="3218" spans="6:74"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315"/>
      <c r="AU3218" s="208"/>
      <c r="AV3218" s="92"/>
      <c r="AW3218" s="92"/>
      <c r="AX3218" s="315"/>
      <c r="AY3218" s="215"/>
      <c r="AZ3218" s="131"/>
      <c r="BA3218" s="131"/>
      <c r="BB3218" s="131"/>
      <c r="BC3218" s="223"/>
      <c r="BD3218" s="223"/>
      <c r="BE3218" s="223"/>
      <c r="BF3218" s="151"/>
      <c r="BG3218" s="151"/>
      <c r="BH3218" s="151"/>
      <c r="BI3218" s="151"/>
      <c r="BJ3218" s="151"/>
      <c r="BK3218" s="151"/>
      <c r="BL3218" s="151"/>
      <c r="BM3218" s="151"/>
      <c r="BN3218" s="208"/>
      <c r="BO3218" s="92"/>
      <c r="BP3218" s="92"/>
      <c r="BQ3218" s="92"/>
      <c r="BR3218" s="92"/>
      <c r="BS3218" s="92"/>
      <c r="BT3218" s="92"/>
      <c r="BU3218" s="208"/>
      <c r="BV3218" s="315"/>
    </row>
    <row r="3219" spans="6:74"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315"/>
      <c r="AU3219" s="208"/>
      <c r="AV3219" s="92"/>
      <c r="AW3219" s="92"/>
      <c r="AX3219" s="315"/>
      <c r="AY3219" s="215"/>
      <c r="AZ3219" s="131"/>
      <c r="BA3219" s="131"/>
      <c r="BB3219" s="131"/>
      <c r="BC3219" s="223"/>
      <c r="BD3219" s="223"/>
      <c r="BE3219" s="223"/>
      <c r="BF3219" s="151"/>
      <c r="BG3219" s="151"/>
      <c r="BH3219" s="151"/>
      <c r="BI3219" s="151"/>
      <c r="BJ3219" s="151"/>
      <c r="BK3219" s="151"/>
      <c r="BL3219" s="151"/>
      <c r="BM3219" s="151"/>
      <c r="BN3219" s="208"/>
      <c r="BO3219" s="92"/>
      <c r="BP3219" s="92"/>
      <c r="BQ3219" s="92"/>
      <c r="BR3219" s="92"/>
      <c r="BS3219" s="92"/>
      <c r="BT3219" s="92"/>
      <c r="BU3219" s="208"/>
      <c r="BV3219" s="315"/>
    </row>
    <row r="3220" spans="6:74"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315"/>
      <c r="AU3220" s="208"/>
      <c r="AV3220" s="92"/>
      <c r="AW3220" s="92"/>
      <c r="AX3220" s="315"/>
      <c r="AY3220" s="215"/>
      <c r="AZ3220" s="131"/>
      <c r="BA3220" s="131"/>
      <c r="BB3220" s="131"/>
      <c r="BC3220" s="223"/>
      <c r="BD3220" s="223"/>
      <c r="BE3220" s="223"/>
      <c r="BF3220" s="151"/>
      <c r="BG3220" s="151"/>
      <c r="BH3220" s="151"/>
      <c r="BI3220" s="151"/>
      <c r="BJ3220" s="151"/>
      <c r="BK3220" s="151"/>
      <c r="BL3220" s="151"/>
      <c r="BM3220" s="151"/>
      <c r="BN3220" s="208"/>
      <c r="BO3220" s="92"/>
      <c r="BP3220" s="92"/>
      <c r="BQ3220" s="92"/>
      <c r="BR3220" s="92"/>
      <c r="BS3220" s="92"/>
      <c r="BT3220" s="92"/>
      <c r="BU3220" s="208"/>
      <c r="BV3220" s="315"/>
    </row>
    <row r="3221" spans="6:74"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315"/>
      <c r="AU3221" s="208"/>
      <c r="AV3221" s="92"/>
      <c r="AW3221" s="92"/>
      <c r="AX3221" s="315"/>
      <c r="AY3221" s="215"/>
      <c r="AZ3221" s="131"/>
      <c r="BA3221" s="131"/>
      <c r="BB3221" s="131"/>
      <c r="BC3221" s="223"/>
      <c r="BD3221" s="223"/>
      <c r="BE3221" s="223"/>
      <c r="BF3221" s="151"/>
      <c r="BG3221" s="151"/>
      <c r="BH3221" s="151"/>
      <c r="BI3221" s="151"/>
      <c r="BJ3221" s="151"/>
      <c r="BK3221" s="151"/>
      <c r="BL3221" s="151"/>
      <c r="BM3221" s="151"/>
      <c r="BN3221" s="208"/>
      <c r="BO3221" s="92"/>
      <c r="BP3221" s="92"/>
      <c r="BQ3221" s="92"/>
      <c r="BR3221" s="92"/>
      <c r="BS3221" s="92"/>
      <c r="BT3221" s="92"/>
      <c r="BU3221" s="208"/>
      <c r="BV3221" s="315"/>
    </row>
    <row r="3222" spans="6:74"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315"/>
      <c r="AU3222" s="208"/>
      <c r="AV3222" s="92"/>
      <c r="AW3222" s="92"/>
      <c r="AX3222" s="315"/>
      <c r="AY3222" s="215"/>
      <c r="AZ3222" s="131"/>
      <c r="BA3222" s="131"/>
      <c r="BB3222" s="131"/>
      <c r="BC3222" s="223"/>
      <c r="BD3222" s="223"/>
      <c r="BE3222" s="223"/>
      <c r="BF3222" s="151"/>
      <c r="BG3222" s="151"/>
      <c r="BH3222" s="151"/>
      <c r="BI3222" s="151"/>
      <c r="BJ3222" s="151"/>
      <c r="BK3222" s="151"/>
      <c r="BL3222" s="151"/>
      <c r="BM3222" s="151"/>
      <c r="BN3222" s="208"/>
      <c r="BO3222" s="92"/>
      <c r="BP3222" s="92"/>
      <c r="BQ3222" s="92"/>
      <c r="BR3222" s="92"/>
      <c r="BS3222" s="92"/>
      <c r="BT3222" s="92"/>
      <c r="BU3222" s="208"/>
      <c r="BV3222" s="315"/>
    </row>
    <row r="3223" spans="6:74"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315"/>
      <c r="AU3223" s="208"/>
      <c r="AV3223" s="92"/>
      <c r="AW3223" s="92"/>
      <c r="AX3223" s="315"/>
      <c r="AY3223" s="215"/>
      <c r="AZ3223" s="131"/>
      <c r="BA3223" s="131"/>
      <c r="BB3223" s="131"/>
      <c r="BC3223" s="223"/>
      <c r="BD3223" s="223"/>
      <c r="BE3223" s="223"/>
      <c r="BF3223" s="151"/>
      <c r="BG3223" s="151"/>
      <c r="BH3223" s="151"/>
      <c r="BI3223" s="151"/>
      <c r="BJ3223" s="151"/>
      <c r="BK3223" s="151"/>
      <c r="BL3223" s="151"/>
      <c r="BM3223" s="151"/>
      <c r="BN3223" s="208"/>
      <c r="BO3223" s="92"/>
      <c r="BP3223" s="92"/>
      <c r="BQ3223" s="92"/>
      <c r="BR3223" s="92"/>
      <c r="BS3223" s="92"/>
      <c r="BT3223" s="92"/>
      <c r="BU3223" s="208"/>
      <c r="BV3223" s="315"/>
    </row>
    <row r="3224" spans="6:74"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315"/>
      <c r="AU3224" s="208"/>
      <c r="AV3224" s="92"/>
      <c r="AW3224" s="92"/>
      <c r="AX3224" s="315"/>
      <c r="AY3224" s="215"/>
      <c r="AZ3224" s="131"/>
      <c r="BA3224" s="131"/>
      <c r="BB3224" s="131"/>
      <c r="BC3224" s="223"/>
      <c r="BD3224" s="223"/>
      <c r="BE3224" s="223"/>
      <c r="BF3224" s="151"/>
      <c r="BG3224" s="151"/>
      <c r="BH3224" s="151"/>
      <c r="BI3224" s="151"/>
      <c r="BJ3224" s="151"/>
      <c r="BK3224" s="151"/>
      <c r="BL3224" s="151"/>
      <c r="BM3224" s="151"/>
      <c r="BN3224" s="208"/>
      <c r="BO3224" s="92"/>
      <c r="BP3224" s="92"/>
      <c r="BQ3224" s="92"/>
      <c r="BR3224" s="92"/>
      <c r="BS3224" s="92"/>
      <c r="BT3224" s="92"/>
      <c r="BU3224" s="208"/>
      <c r="BV3224" s="315"/>
    </row>
    <row r="3225" spans="6:74"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315"/>
      <c r="AU3225" s="208"/>
      <c r="AV3225" s="92"/>
      <c r="AW3225" s="92"/>
      <c r="AX3225" s="315"/>
      <c r="AY3225" s="215"/>
      <c r="AZ3225" s="131"/>
      <c r="BA3225" s="131"/>
      <c r="BB3225" s="131"/>
      <c r="BC3225" s="223"/>
      <c r="BD3225" s="223"/>
      <c r="BE3225" s="223"/>
      <c r="BF3225" s="151"/>
      <c r="BG3225" s="151"/>
      <c r="BH3225" s="151"/>
      <c r="BI3225" s="151"/>
      <c r="BJ3225" s="151"/>
      <c r="BK3225" s="151"/>
      <c r="BL3225" s="151"/>
      <c r="BM3225" s="151"/>
      <c r="BN3225" s="208"/>
      <c r="BO3225" s="92"/>
      <c r="BP3225" s="92"/>
      <c r="BQ3225" s="92"/>
      <c r="BR3225" s="92"/>
      <c r="BS3225" s="92"/>
      <c r="BT3225" s="92"/>
      <c r="BU3225" s="208"/>
      <c r="BV3225" s="315"/>
    </row>
    <row r="3226" spans="6:74"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315"/>
      <c r="AU3226" s="208"/>
      <c r="AV3226" s="92"/>
      <c r="AW3226" s="92"/>
      <c r="AX3226" s="315"/>
      <c r="AY3226" s="215"/>
      <c r="AZ3226" s="131"/>
      <c r="BA3226" s="131"/>
      <c r="BB3226" s="131"/>
      <c r="BC3226" s="223"/>
      <c r="BD3226" s="223"/>
      <c r="BE3226" s="223"/>
      <c r="BF3226" s="151"/>
      <c r="BG3226" s="151"/>
      <c r="BH3226" s="151"/>
      <c r="BI3226" s="151"/>
      <c r="BJ3226" s="151"/>
      <c r="BK3226" s="151"/>
      <c r="BL3226" s="151"/>
      <c r="BM3226" s="151"/>
      <c r="BN3226" s="208"/>
      <c r="BO3226" s="92"/>
      <c r="BP3226" s="92"/>
      <c r="BQ3226" s="92"/>
      <c r="BR3226" s="92"/>
      <c r="BS3226" s="92"/>
      <c r="BT3226" s="92"/>
      <c r="BU3226" s="208"/>
      <c r="BV3226" s="315"/>
    </row>
    <row r="3227" spans="6:74"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315"/>
      <c r="AU3227" s="208"/>
      <c r="AV3227" s="92"/>
      <c r="AW3227" s="92"/>
      <c r="AX3227" s="315"/>
      <c r="AY3227" s="215"/>
      <c r="AZ3227" s="131"/>
      <c r="BA3227" s="131"/>
      <c r="BB3227" s="131"/>
      <c r="BC3227" s="223"/>
      <c r="BD3227" s="223"/>
      <c r="BE3227" s="223"/>
      <c r="BF3227" s="151"/>
      <c r="BG3227" s="151"/>
      <c r="BH3227" s="151"/>
      <c r="BI3227" s="151"/>
      <c r="BJ3227" s="151"/>
      <c r="BK3227" s="151"/>
      <c r="BL3227" s="151"/>
      <c r="BM3227" s="151"/>
      <c r="BN3227" s="208"/>
      <c r="BO3227" s="92"/>
      <c r="BP3227" s="92"/>
      <c r="BQ3227" s="92"/>
      <c r="BR3227" s="92"/>
      <c r="BS3227" s="92"/>
      <c r="BT3227" s="92"/>
      <c r="BU3227" s="208"/>
      <c r="BV3227" s="315"/>
    </row>
    <row r="3228" spans="6:74"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315"/>
      <c r="AU3228" s="208"/>
      <c r="AV3228" s="92"/>
      <c r="AW3228" s="92"/>
      <c r="AX3228" s="315"/>
      <c r="AY3228" s="215"/>
      <c r="AZ3228" s="131"/>
      <c r="BA3228" s="131"/>
      <c r="BB3228" s="131"/>
      <c r="BC3228" s="223"/>
      <c r="BD3228" s="223"/>
      <c r="BE3228" s="223"/>
      <c r="BF3228" s="151"/>
      <c r="BG3228" s="151"/>
      <c r="BH3228" s="151"/>
      <c r="BI3228" s="151"/>
      <c r="BJ3228" s="151"/>
      <c r="BK3228" s="151"/>
      <c r="BL3228" s="151"/>
      <c r="BM3228" s="151"/>
      <c r="BN3228" s="208"/>
      <c r="BO3228" s="92"/>
      <c r="BP3228" s="92"/>
      <c r="BQ3228" s="92"/>
      <c r="BR3228" s="92"/>
      <c r="BS3228" s="92"/>
      <c r="BT3228" s="92"/>
      <c r="BU3228" s="208"/>
      <c r="BV3228" s="315"/>
    </row>
    <row r="3229" spans="6:74"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315"/>
      <c r="AU3229" s="208"/>
      <c r="AV3229" s="92"/>
      <c r="AW3229" s="92"/>
      <c r="AX3229" s="315"/>
      <c r="AY3229" s="215"/>
      <c r="AZ3229" s="131"/>
      <c r="BA3229" s="131"/>
      <c r="BB3229" s="131"/>
      <c r="BC3229" s="223"/>
      <c r="BD3229" s="223"/>
      <c r="BE3229" s="223"/>
      <c r="BF3229" s="151"/>
      <c r="BG3229" s="151"/>
      <c r="BH3229" s="151"/>
      <c r="BI3229" s="151"/>
      <c r="BJ3229" s="151"/>
      <c r="BK3229" s="151"/>
      <c r="BL3229" s="151"/>
      <c r="BM3229" s="151"/>
      <c r="BN3229" s="208"/>
      <c r="BO3229" s="92"/>
      <c r="BP3229" s="92"/>
      <c r="BQ3229" s="92"/>
      <c r="BR3229" s="92"/>
      <c r="BS3229" s="92"/>
      <c r="BT3229" s="92"/>
      <c r="BU3229" s="208"/>
      <c r="BV3229" s="315"/>
    </row>
    <row r="3230" spans="6:74"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315"/>
      <c r="AU3230" s="208"/>
      <c r="AV3230" s="92"/>
      <c r="AW3230" s="92"/>
      <c r="AX3230" s="315"/>
      <c r="AY3230" s="215"/>
      <c r="AZ3230" s="131"/>
      <c r="BA3230" s="131"/>
      <c r="BB3230" s="131"/>
      <c r="BC3230" s="223"/>
      <c r="BD3230" s="223"/>
      <c r="BE3230" s="223"/>
      <c r="BF3230" s="151"/>
      <c r="BG3230" s="151"/>
      <c r="BH3230" s="151"/>
      <c r="BI3230" s="151"/>
      <c r="BJ3230" s="151"/>
      <c r="BK3230" s="151"/>
      <c r="BL3230" s="151"/>
      <c r="BM3230" s="151"/>
      <c r="BN3230" s="208"/>
      <c r="BO3230" s="92"/>
      <c r="BP3230" s="92"/>
      <c r="BQ3230" s="92"/>
      <c r="BR3230" s="92"/>
      <c r="BS3230" s="92"/>
      <c r="BT3230" s="92"/>
      <c r="BU3230" s="208"/>
      <c r="BV3230" s="315"/>
    </row>
    <row r="3231" spans="6:74"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315"/>
      <c r="AU3231" s="208"/>
      <c r="AV3231" s="92"/>
      <c r="AW3231" s="92"/>
      <c r="AX3231" s="315"/>
      <c r="AY3231" s="215"/>
      <c r="AZ3231" s="131"/>
      <c r="BA3231" s="131"/>
      <c r="BB3231" s="131"/>
      <c r="BC3231" s="223"/>
      <c r="BD3231" s="223"/>
      <c r="BE3231" s="223"/>
      <c r="BF3231" s="151"/>
      <c r="BG3231" s="151"/>
      <c r="BH3231" s="151"/>
      <c r="BI3231" s="151"/>
      <c r="BJ3231" s="151"/>
      <c r="BK3231" s="151"/>
      <c r="BL3231" s="151"/>
      <c r="BM3231" s="151"/>
      <c r="BN3231" s="208"/>
      <c r="BO3231" s="92"/>
      <c r="BP3231" s="92"/>
      <c r="BQ3231" s="92"/>
      <c r="BR3231" s="92"/>
      <c r="BS3231" s="92"/>
      <c r="BT3231" s="92"/>
      <c r="BU3231" s="208"/>
      <c r="BV3231" s="315"/>
    </row>
    <row r="3232" spans="6:74"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315"/>
      <c r="AU3232" s="208"/>
      <c r="AV3232" s="92"/>
      <c r="AW3232" s="92"/>
      <c r="AX3232" s="315"/>
      <c r="AY3232" s="215"/>
      <c r="AZ3232" s="131"/>
      <c r="BA3232" s="131"/>
      <c r="BB3232" s="131"/>
      <c r="BC3232" s="223"/>
      <c r="BD3232" s="223"/>
      <c r="BE3232" s="223"/>
      <c r="BF3232" s="151"/>
      <c r="BG3232" s="151"/>
      <c r="BH3232" s="151"/>
      <c r="BI3232" s="151"/>
      <c r="BJ3232" s="151"/>
      <c r="BK3232" s="151"/>
      <c r="BL3232" s="151"/>
      <c r="BM3232" s="151"/>
      <c r="BN3232" s="208"/>
      <c r="BO3232" s="92"/>
      <c r="BP3232" s="92"/>
      <c r="BQ3232" s="92"/>
      <c r="BR3232" s="92"/>
      <c r="BS3232" s="92"/>
      <c r="BT3232" s="92"/>
      <c r="BU3232" s="208"/>
      <c r="BV3232" s="315"/>
    </row>
    <row r="3233" spans="6:74"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315"/>
      <c r="AU3233" s="208"/>
      <c r="AV3233" s="92"/>
      <c r="AW3233" s="92"/>
      <c r="AX3233" s="315"/>
      <c r="AY3233" s="215"/>
      <c r="AZ3233" s="131"/>
      <c r="BA3233" s="131"/>
      <c r="BB3233" s="131"/>
      <c r="BC3233" s="223"/>
      <c r="BD3233" s="223"/>
      <c r="BE3233" s="223"/>
      <c r="BF3233" s="151"/>
      <c r="BG3233" s="151"/>
      <c r="BH3233" s="151"/>
      <c r="BI3233" s="151"/>
      <c r="BJ3233" s="151"/>
      <c r="BK3233" s="151"/>
      <c r="BL3233" s="151"/>
      <c r="BM3233" s="151"/>
      <c r="BN3233" s="208"/>
      <c r="BO3233" s="92"/>
      <c r="BP3233" s="92"/>
      <c r="BQ3233" s="92"/>
      <c r="BR3233" s="92"/>
      <c r="BS3233" s="92"/>
      <c r="BT3233" s="92"/>
      <c r="BU3233" s="208"/>
      <c r="BV3233" s="315"/>
    </row>
    <row r="3234" spans="6:74"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315"/>
      <c r="AU3234" s="208"/>
      <c r="AV3234" s="92"/>
      <c r="AW3234" s="92"/>
      <c r="AX3234" s="315"/>
      <c r="AY3234" s="215"/>
      <c r="AZ3234" s="131"/>
      <c r="BA3234" s="131"/>
      <c r="BB3234" s="131"/>
      <c r="BC3234" s="223"/>
      <c r="BD3234" s="223"/>
      <c r="BE3234" s="223"/>
      <c r="BF3234" s="151"/>
      <c r="BG3234" s="151"/>
      <c r="BH3234" s="151"/>
      <c r="BI3234" s="151"/>
      <c r="BJ3234" s="151"/>
      <c r="BK3234" s="151"/>
      <c r="BL3234" s="151"/>
      <c r="BM3234" s="151"/>
      <c r="BN3234" s="208"/>
      <c r="BO3234" s="92"/>
      <c r="BP3234" s="92"/>
      <c r="BQ3234" s="92"/>
      <c r="BR3234" s="92"/>
      <c r="BS3234" s="92"/>
      <c r="BT3234" s="92"/>
      <c r="BU3234" s="208"/>
      <c r="BV3234" s="315"/>
    </row>
    <row r="3235" spans="6:74"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315"/>
      <c r="AU3235" s="208"/>
      <c r="AV3235" s="92"/>
      <c r="AW3235" s="92"/>
      <c r="AX3235" s="315"/>
      <c r="AY3235" s="215"/>
      <c r="AZ3235" s="131"/>
      <c r="BA3235" s="131"/>
      <c r="BB3235" s="131"/>
      <c r="BC3235" s="223"/>
      <c r="BD3235" s="223"/>
      <c r="BE3235" s="223"/>
      <c r="BF3235" s="151"/>
      <c r="BG3235" s="151"/>
      <c r="BH3235" s="151"/>
      <c r="BI3235" s="151"/>
      <c r="BJ3235" s="151"/>
      <c r="BK3235" s="151"/>
      <c r="BL3235" s="151"/>
      <c r="BM3235" s="151"/>
      <c r="BN3235" s="208"/>
      <c r="BO3235" s="92"/>
      <c r="BP3235" s="92"/>
      <c r="BQ3235" s="92"/>
      <c r="BR3235" s="92"/>
      <c r="BS3235" s="92"/>
      <c r="BT3235" s="92"/>
      <c r="BU3235" s="208"/>
      <c r="BV3235" s="315"/>
    </row>
    <row r="3236" spans="6:74"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315"/>
      <c r="AU3236" s="208"/>
      <c r="AV3236" s="92"/>
      <c r="AW3236" s="92"/>
      <c r="AX3236" s="315"/>
      <c r="AY3236" s="215"/>
      <c r="AZ3236" s="131"/>
      <c r="BA3236" s="131"/>
      <c r="BB3236" s="131"/>
      <c r="BC3236" s="223"/>
      <c r="BD3236" s="223"/>
      <c r="BE3236" s="223"/>
      <c r="BF3236" s="151"/>
      <c r="BG3236" s="151"/>
      <c r="BH3236" s="151"/>
      <c r="BI3236" s="151"/>
      <c r="BJ3236" s="151"/>
      <c r="BK3236" s="151"/>
      <c r="BL3236" s="151"/>
      <c r="BM3236" s="151"/>
      <c r="BN3236" s="208"/>
      <c r="BO3236" s="92"/>
      <c r="BP3236" s="92"/>
      <c r="BQ3236" s="92"/>
      <c r="BR3236" s="92"/>
      <c r="BS3236" s="92"/>
      <c r="BT3236" s="92"/>
      <c r="BU3236" s="208"/>
      <c r="BV3236" s="315"/>
    </row>
    <row r="3237" spans="6:74"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315"/>
      <c r="AU3237" s="208"/>
      <c r="AV3237" s="92"/>
      <c r="AW3237" s="92"/>
      <c r="AX3237" s="315"/>
      <c r="AY3237" s="215"/>
      <c r="AZ3237" s="131"/>
      <c r="BA3237" s="131"/>
      <c r="BB3237" s="131"/>
      <c r="BC3237" s="223"/>
      <c r="BD3237" s="223"/>
      <c r="BE3237" s="223"/>
      <c r="BF3237" s="151"/>
      <c r="BG3237" s="151"/>
      <c r="BH3237" s="151"/>
      <c r="BI3237" s="151"/>
      <c r="BJ3237" s="151"/>
      <c r="BK3237" s="151"/>
      <c r="BL3237" s="151"/>
      <c r="BM3237" s="151"/>
      <c r="BN3237" s="208"/>
      <c r="BO3237" s="92"/>
      <c r="BP3237" s="92"/>
      <c r="BQ3237" s="92"/>
      <c r="BR3237" s="92"/>
      <c r="BS3237" s="92"/>
      <c r="BT3237" s="92"/>
      <c r="BU3237" s="208"/>
      <c r="BV3237" s="315"/>
    </row>
    <row r="3238" spans="6:74"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315"/>
      <c r="AU3238" s="208"/>
      <c r="AV3238" s="92"/>
      <c r="AW3238" s="92"/>
      <c r="AX3238" s="315"/>
      <c r="AY3238" s="215"/>
      <c r="AZ3238" s="131"/>
      <c r="BA3238" s="131"/>
      <c r="BB3238" s="131"/>
      <c r="BC3238" s="223"/>
      <c r="BD3238" s="223"/>
      <c r="BE3238" s="223"/>
      <c r="BF3238" s="151"/>
      <c r="BG3238" s="151"/>
      <c r="BH3238" s="151"/>
      <c r="BI3238" s="151"/>
      <c r="BJ3238" s="151"/>
      <c r="BK3238" s="151"/>
      <c r="BL3238" s="151"/>
      <c r="BM3238" s="151"/>
      <c r="BN3238" s="208"/>
      <c r="BO3238" s="92"/>
      <c r="BP3238" s="92"/>
      <c r="BQ3238" s="92"/>
      <c r="BR3238" s="92"/>
      <c r="BS3238" s="92"/>
      <c r="BT3238" s="92"/>
      <c r="BU3238" s="208"/>
      <c r="BV3238" s="315"/>
    </row>
    <row r="3239" spans="6:74"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315"/>
      <c r="AU3239" s="208"/>
      <c r="AV3239" s="92"/>
      <c r="AW3239" s="92"/>
      <c r="AX3239" s="315"/>
      <c r="AY3239" s="215"/>
      <c r="AZ3239" s="131"/>
      <c r="BA3239" s="131"/>
      <c r="BB3239" s="131"/>
      <c r="BC3239" s="223"/>
      <c r="BD3239" s="223"/>
      <c r="BE3239" s="223"/>
      <c r="BF3239" s="151"/>
      <c r="BG3239" s="151"/>
      <c r="BH3239" s="151"/>
      <c r="BI3239" s="151"/>
      <c r="BJ3239" s="151"/>
      <c r="BK3239" s="151"/>
      <c r="BL3239" s="151"/>
      <c r="BM3239" s="151"/>
      <c r="BN3239" s="208"/>
      <c r="BO3239" s="92"/>
      <c r="BP3239" s="92"/>
      <c r="BQ3239" s="92"/>
      <c r="BR3239" s="92"/>
      <c r="BS3239" s="92"/>
      <c r="BT3239" s="92"/>
      <c r="BU3239" s="208"/>
      <c r="BV3239" s="315"/>
    </row>
    <row r="3240" spans="6:74"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315"/>
      <c r="AU3240" s="208"/>
      <c r="AV3240" s="92"/>
      <c r="AW3240" s="92"/>
      <c r="AX3240" s="315"/>
      <c r="AY3240" s="215"/>
      <c r="AZ3240" s="131"/>
      <c r="BA3240" s="131"/>
      <c r="BB3240" s="131"/>
      <c r="BC3240" s="223"/>
      <c r="BD3240" s="223"/>
      <c r="BE3240" s="223"/>
      <c r="BF3240" s="151"/>
      <c r="BG3240" s="151"/>
      <c r="BH3240" s="151"/>
      <c r="BI3240" s="151"/>
      <c r="BJ3240" s="151"/>
      <c r="BK3240" s="151"/>
      <c r="BL3240" s="151"/>
      <c r="BM3240" s="151"/>
      <c r="BN3240" s="208"/>
      <c r="BO3240" s="92"/>
      <c r="BP3240" s="92"/>
      <c r="BQ3240" s="92"/>
      <c r="BR3240" s="92"/>
      <c r="BS3240" s="92"/>
      <c r="BT3240" s="92"/>
      <c r="BU3240" s="208"/>
      <c r="BV3240" s="315"/>
    </row>
    <row r="3241" spans="6:74"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315"/>
      <c r="AU3241" s="208"/>
      <c r="AV3241" s="92"/>
      <c r="AW3241" s="92"/>
      <c r="AX3241" s="315"/>
      <c r="AY3241" s="215"/>
      <c r="AZ3241" s="131"/>
      <c r="BA3241" s="131"/>
      <c r="BB3241" s="131"/>
      <c r="BC3241" s="223"/>
      <c r="BD3241" s="223"/>
      <c r="BE3241" s="223"/>
      <c r="BF3241" s="151"/>
      <c r="BG3241" s="151"/>
      <c r="BH3241" s="151"/>
      <c r="BI3241" s="151"/>
      <c r="BJ3241" s="151"/>
      <c r="BK3241" s="151"/>
      <c r="BL3241" s="151"/>
      <c r="BM3241" s="151"/>
      <c r="BN3241" s="208"/>
      <c r="BO3241" s="92"/>
      <c r="BP3241" s="92"/>
      <c r="BQ3241" s="92"/>
      <c r="BR3241" s="92"/>
      <c r="BS3241" s="92"/>
      <c r="BT3241" s="92"/>
      <c r="BU3241" s="208"/>
      <c r="BV3241" s="315"/>
    </row>
    <row r="3242" spans="6:74"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315"/>
      <c r="AU3242" s="208"/>
      <c r="AV3242" s="92"/>
      <c r="AW3242" s="92"/>
      <c r="AX3242" s="315"/>
      <c r="AY3242" s="215"/>
      <c r="AZ3242" s="131"/>
      <c r="BA3242" s="131"/>
      <c r="BB3242" s="131"/>
      <c r="BC3242" s="223"/>
      <c r="BD3242" s="223"/>
      <c r="BE3242" s="223"/>
      <c r="BF3242" s="151"/>
      <c r="BG3242" s="151"/>
      <c r="BH3242" s="151"/>
      <c r="BI3242" s="151"/>
      <c r="BJ3242" s="151"/>
      <c r="BK3242" s="151"/>
      <c r="BL3242" s="151"/>
      <c r="BM3242" s="151"/>
      <c r="BN3242" s="208"/>
      <c r="BO3242" s="92"/>
      <c r="BP3242" s="92"/>
      <c r="BQ3242" s="92"/>
      <c r="BR3242" s="92"/>
      <c r="BS3242" s="92"/>
      <c r="BT3242" s="92"/>
      <c r="BU3242" s="208"/>
      <c r="BV3242" s="315"/>
    </row>
    <row r="3243" spans="6:74"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315"/>
      <c r="AU3243" s="208"/>
      <c r="AV3243" s="92"/>
      <c r="AW3243" s="92"/>
      <c r="AX3243" s="315"/>
      <c r="AY3243" s="215"/>
      <c r="AZ3243" s="131"/>
      <c r="BA3243" s="131"/>
      <c r="BB3243" s="131"/>
      <c r="BC3243" s="223"/>
      <c r="BD3243" s="223"/>
      <c r="BE3243" s="223"/>
      <c r="BF3243" s="151"/>
      <c r="BG3243" s="151"/>
      <c r="BH3243" s="151"/>
      <c r="BI3243" s="151"/>
      <c r="BJ3243" s="151"/>
      <c r="BK3243" s="151"/>
      <c r="BL3243" s="151"/>
      <c r="BM3243" s="151"/>
      <c r="BN3243" s="208"/>
      <c r="BO3243" s="92"/>
      <c r="BP3243" s="92"/>
      <c r="BQ3243" s="92"/>
      <c r="BR3243" s="92"/>
      <c r="BS3243" s="92"/>
      <c r="BT3243" s="92"/>
      <c r="BU3243" s="208"/>
      <c r="BV3243" s="315"/>
    </row>
    <row r="3244" spans="6:74"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315"/>
      <c r="AU3244" s="208"/>
      <c r="AV3244" s="92"/>
      <c r="AW3244" s="92"/>
      <c r="AX3244" s="315"/>
      <c r="AY3244" s="215"/>
      <c r="AZ3244" s="131"/>
      <c r="BA3244" s="131"/>
      <c r="BB3244" s="131"/>
      <c r="BC3244" s="223"/>
      <c r="BD3244" s="223"/>
      <c r="BE3244" s="223"/>
      <c r="BF3244" s="151"/>
      <c r="BG3244" s="151"/>
      <c r="BH3244" s="151"/>
      <c r="BI3244" s="151"/>
      <c r="BJ3244" s="151"/>
      <c r="BK3244" s="151"/>
      <c r="BL3244" s="151"/>
      <c r="BM3244" s="151"/>
      <c r="BN3244" s="208"/>
      <c r="BO3244" s="92"/>
      <c r="BP3244" s="92"/>
      <c r="BQ3244" s="92"/>
      <c r="BR3244" s="92"/>
      <c r="BS3244" s="92"/>
      <c r="BT3244" s="92"/>
      <c r="BU3244" s="208"/>
      <c r="BV3244" s="315"/>
    </row>
    <row r="3245" spans="6:74"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315"/>
      <c r="AU3245" s="208"/>
      <c r="AV3245" s="92"/>
      <c r="AW3245" s="92"/>
      <c r="AX3245" s="315"/>
      <c r="AY3245" s="215"/>
      <c r="AZ3245" s="131"/>
      <c r="BA3245" s="131"/>
      <c r="BB3245" s="131"/>
      <c r="BC3245" s="223"/>
      <c r="BD3245" s="223"/>
      <c r="BE3245" s="223"/>
      <c r="BF3245" s="151"/>
      <c r="BG3245" s="151"/>
      <c r="BH3245" s="151"/>
      <c r="BI3245" s="151"/>
      <c r="BJ3245" s="151"/>
      <c r="BK3245" s="151"/>
      <c r="BL3245" s="151"/>
      <c r="BM3245" s="151"/>
      <c r="BN3245" s="208"/>
      <c r="BO3245" s="92"/>
      <c r="BP3245" s="92"/>
      <c r="BQ3245" s="92"/>
      <c r="BR3245" s="92"/>
      <c r="BS3245" s="92"/>
      <c r="BT3245" s="92"/>
      <c r="BU3245" s="208"/>
      <c r="BV3245" s="315"/>
    </row>
    <row r="3246" spans="6:74"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315"/>
      <c r="AU3246" s="208"/>
      <c r="AV3246" s="92"/>
      <c r="AW3246" s="92"/>
      <c r="AX3246" s="315"/>
      <c r="AY3246" s="215"/>
      <c r="AZ3246" s="131"/>
      <c r="BA3246" s="131"/>
      <c r="BB3246" s="131"/>
      <c r="BC3246" s="223"/>
      <c r="BD3246" s="223"/>
      <c r="BE3246" s="223"/>
      <c r="BF3246" s="151"/>
      <c r="BG3246" s="151"/>
      <c r="BH3246" s="151"/>
      <c r="BI3246" s="151"/>
      <c r="BJ3246" s="151"/>
      <c r="BK3246" s="151"/>
      <c r="BL3246" s="151"/>
      <c r="BM3246" s="151"/>
      <c r="BN3246" s="208"/>
      <c r="BO3246" s="92"/>
      <c r="BP3246" s="92"/>
      <c r="BQ3246" s="92"/>
      <c r="BR3246" s="92"/>
      <c r="BS3246" s="92"/>
      <c r="BT3246" s="92"/>
      <c r="BU3246" s="208"/>
      <c r="BV3246" s="315"/>
    </row>
    <row r="3247" spans="6:74"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315"/>
      <c r="AU3247" s="208"/>
      <c r="AV3247" s="92"/>
      <c r="AW3247" s="92"/>
      <c r="AX3247" s="315"/>
      <c r="AY3247" s="215"/>
      <c r="AZ3247" s="131"/>
      <c r="BA3247" s="131"/>
      <c r="BB3247" s="131"/>
      <c r="BC3247" s="223"/>
      <c r="BD3247" s="223"/>
      <c r="BE3247" s="223"/>
      <c r="BF3247" s="151"/>
      <c r="BG3247" s="151"/>
      <c r="BH3247" s="151"/>
      <c r="BI3247" s="151"/>
      <c r="BJ3247" s="151"/>
      <c r="BK3247" s="151"/>
      <c r="BL3247" s="151"/>
      <c r="BM3247" s="151"/>
      <c r="BN3247" s="208"/>
      <c r="BO3247" s="92"/>
      <c r="BP3247" s="92"/>
      <c r="BQ3247" s="92"/>
      <c r="BR3247" s="92"/>
      <c r="BS3247" s="92"/>
      <c r="BT3247" s="92"/>
      <c r="BU3247" s="208"/>
      <c r="BV3247" s="315"/>
    </row>
    <row r="3248" spans="6:74"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315"/>
      <c r="AU3248" s="208"/>
      <c r="AV3248" s="92"/>
      <c r="AW3248" s="92"/>
      <c r="AX3248" s="315"/>
      <c r="AY3248" s="215"/>
      <c r="AZ3248" s="131"/>
      <c r="BA3248" s="131"/>
      <c r="BB3248" s="131"/>
      <c r="BC3248" s="223"/>
      <c r="BD3248" s="223"/>
      <c r="BE3248" s="223"/>
      <c r="BF3248" s="151"/>
      <c r="BG3248" s="151"/>
      <c r="BH3248" s="151"/>
      <c r="BI3248" s="151"/>
      <c r="BJ3248" s="151"/>
      <c r="BK3248" s="151"/>
      <c r="BL3248" s="151"/>
      <c r="BM3248" s="151"/>
      <c r="BN3248" s="208"/>
      <c r="BO3248" s="92"/>
      <c r="BP3248" s="92"/>
      <c r="BQ3248" s="92"/>
      <c r="BR3248" s="92"/>
      <c r="BS3248" s="92"/>
      <c r="BT3248" s="92"/>
      <c r="BU3248" s="208"/>
      <c r="BV3248" s="315"/>
    </row>
    <row r="3249" spans="6:74"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315"/>
      <c r="AU3249" s="208"/>
      <c r="AV3249" s="92"/>
      <c r="AW3249" s="92"/>
      <c r="AX3249" s="315"/>
      <c r="AY3249" s="215"/>
      <c r="AZ3249" s="131"/>
      <c r="BA3249" s="131"/>
      <c r="BB3249" s="131"/>
      <c r="BC3249" s="223"/>
      <c r="BD3249" s="223"/>
      <c r="BE3249" s="223"/>
      <c r="BF3249" s="151"/>
      <c r="BG3249" s="151"/>
      <c r="BH3249" s="151"/>
      <c r="BI3249" s="151"/>
      <c r="BJ3249" s="151"/>
      <c r="BK3249" s="151"/>
      <c r="BL3249" s="151"/>
      <c r="BM3249" s="151"/>
      <c r="BN3249" s="208"/>
      <c r="BO3249" s="92"/>
      <c r="BP3249" s="92"/>
      <c r="BQ3249" s="92"/>
      <c r="BR3249" s="92"/>
      <c r="BS3249" s="92"/>
      <c r="BT3249" s="92"/>
      <c r="BU3249" s="208"/>
      <c r="BV3249" s="315"/>
    </row>
    <row r="3250" spans="6:74"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315"/>
      <c r="AU3250" s="208"/>
      <c r="AV3250" s="92"/>
      <c r="AW3250" s="92"/>
      <c r="AX3250" s="315"/>
      <c r="AY3250" s="215"/>
      <c r="AZ3250" s="131"/>
      <c r="BA3250" s="131"/>
      <c r="BB3250" s="131"/>
      <c r="BC3250" s="223"/>
      <c r="BD3250" s="223"/>
      <c r="BE3250" s="223"/>
      <c r="BF3250" s="151"/>
      <c r="BG3250" s="151"/>
      <c r="BH3250" s="151"/>
      <c r="BI3250" s="151"/>
      <c r="BJ3250" s="151"/>
      <c r="BK3250" s="151"/>
      <c r="BL3250" s="151"/>
      <c r="BM3250" s="151"/>
      <c r="BN3250" s="208"/>
      <c r="BO3250" s="92"/>
      <c r="BP3250" s="92"/>
      <c r="BQ3250" s="92"/>
      <c r="BR3250" s="92"/>
      <c r="BS3250" s="92"/>
      <c r="BT3250" s="92"/>
      <c r="BU3250" s="208"/>
      <c r="BV3250" s="315"/>
    </row>
    <row r="3251" spans="6:74"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315"/>
      <c r="AU3251" s="208"/>
      <c r="AV3251" s="92"/>
      <c r="AW3251" s="92"/>
      <c r="AX3251" s="315"/>
      <c r="AY3251" s="215"/>
      <c r="AZ3251" s="131"/>
      <c r="BA3251" s="131"/>
      <c r="BB3251" s="131"/>
      <c r="BC3251" s="223"/>
      <c r="BD3251" s="223"/>
      <c r="BE3251" s="223"/>
      <c r="BF3251" s="151"/>
      <c r="BG3251" s="151"/>
      <c r="BH3251" s="151"/>
      <c r="BI3251" s="151"/>
      <c r="BJ3251" s="151"/>
      <c r="BK3251" s="151"/>
      <c r="BL3251" s="151"/>
      <c r="BM3251" s="151"/>
      <c r="BN3251" s="208"/>
      <c r="BO3251" s="92"/>
      <c r="BP3251" s="92"/>
      <c r="BQ3251" s="92"/>
      <c r="BR3251" s="92"/>
      <c r="BS3251" s="92"/>
      <c r="BT3251" s="92"/>
      <c r="BU3251" s="208"/>
      <c r="BV3251" s="315"/>
    </row>
    <row r="3252" spans="6:74"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315"/>
      <c r="AU3252" s="208"/>
      <c r="AV3252" s="92"/>
      <c r="AW3252" s="92"/>
      <c r="AX3252" s="315"/>
      <c r="AY3252" s="215"/>
      <c r="AZ3252" s="131"/>
      <c r="BA3252" s="131"/>
      <c r="BB3252" s="131"/>
      <c r="BC3252" s="223"/>
      <c r="BD3252" s="223"/>
      <c r="BE3252" s="223"/>
      <c r="BF3252" s="151"/>
      <c r="BG3252" s="151"/>
      <c r="BH3252" s="151"/>
      <c r="BI3252" s="151"/>
      <c r="BJ3252" s="151"/>
      <c r="BK3252" s="151"/>
      <c r="BL3252" s="151"/>
      <c r="BM3252" s="151"/>
      <c r="BN3252" s="208"/>
      <c r="BO3252" s="92"/>
      <c r="BP3252" s="92"/>
      <c r="BQ3252" s="92"/>
      <c r="BR3252" s="92"/>
      <c r="BS3252" s="92"/>
      <c r="BT3252" s="92"/>
      <c r="BU3252" s="208"/>
      <c r="BV3252" s="315"/>
    </row>
    <row r="3253" spans="6:74"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315"/>
      <c r="AU3253" s="208"/>
      <c r="AV3253" s="92"/>
      <c r="AW3253" s="92"/>
      <c r="AX3253" s="315"/>
      <c r="AY3253" s="215"/>
      <c r="AZ3253" s="131"/>
      <c r="BA3253" s="131"/>
      <c r="BB3253" s="131"/>
      <c r="BC3253" s="223"/>
      <c r="BD3253" s="223"/>
      <c r="BE3253" s="223"/>
      <c r="BF3253" s="151"/>
      <c r="BG3253" s="151"/>
      <c r="BH3253" s="151"/>
      <c r="BI3253" s="151"/>
      <c r="BJ3253" s="151"/>
      <c r="BK3253" s="151"/>
      <c r="BL3253" s="151"/>
      <c r="BM3253" s="151"/>
      <c r="BN3253" s="208"/>
      <c r="BO3253" s="92"/>
      <c r="BP3253" s="92"/>
      <c r="BQ3253" s="92"/>
      <c r="BR3253" s="92"/>
      <c r="BS3253" s="92"/>
      <c r="BT3253" s="92"/>
      <c r="BU3253" s="208"/>
      <c r="BV3253" s="315"/>
    </row>
    <row r="3254" spans="6:74"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315"/>
      <c r="AU3254" s="208"/>
      <c r="AV3254" s="92"/>
      <c r="AW3254" s="92"/>
      <c r="AX3254" s="315"/>
      <c r="AY3254" s="215"/>
      <c r="AZ3254" s="131"/>
      <c r="BA3254" s="131"/>
      <c r="BB3254" s="131"/>
      <c r="BC3254" s="223"/>
      <c r="BD3254" s="223"/>
      <c r="BE3254" s="223"/>
      <c r="BF3254" s="151"/>
      <c r="BG3254" s="151"/>
      <c r="BH3254" s="151"/>
      <c r="BI3254" s="151"/>
      <c r="BJ3254" s="151"/>
      <c r="BK3254" s="151"/>
      <c r="BL3254" s="151"/>
      <c r="BM3254" s="151"/>
      <c r="BN3254" s="208"/>
      <c r="BO3254" s="92"/>
      <c r="BP3254" s="92"/>
      <c r="BQ3254" s="92"/>
      <c r="BR3254" s="92"/>
      <c r="BS3254" s="92"/>
      <c r="BT3254" s="92"/>
      <c r="BU3254" s="208"/>
      <c r="BV3254" s="315"/>
    </row>
    <row r="3255" spans="6:74"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315"/>
      <c r="AU3255" s="208"/>
      <c r="AV3255" s="92"/>
      <c r="AW3255" s="92"/>
      <c r="AX3255" s="315"/>
      <c r="AY3255" s="215"/>
      <c r="AZ3255" s="131"/>
      <c r="BA3255" s="131"/>
      <c r="BB3255" s="131"/>
      <c r="BC3255" s="223"/>
      <c r="BD3255" s="223"/>
      <c r="BE3255" s="223"/>
      <c r="BF3255" s="151"/>
      <c r="BG3255" s="151"/>
      <c r="BH3255" s="151"/>
      <c r="BI3255" s="151"/>
      <c r="BJ3255" s="151"/>
      <c r="BK3255" s="151"/>
      <c r="BL3255" s="151"/>
      <c r="BM3255" s="151"/>
      <c r="BN3255" s="208"/>
      <c r="BO3255" s="92"/>
      <c r="BP3255" s="92"/>
      <c r="BQ3255" s="92"/>
      <c r="BR3255" s="92"/>
      <c r="BS3255" s="92"/>
      <c r="BT3255" s="92"/>
      <c r="BU3255" s="208"/>
      <c r="BV3255" s="315"/>
    </row>
    <row r="3256" spans="6:74"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315"/>
      <c r="AU3256" s="208"/>
      <c r="AV3256" s="92"/>
      <c r="AW3256" s="92"/>
      <c r="AX3256" s="315"/>
      <c r="AY3256" s="215"/>
      <c r="AZ3256" s="131"/>
      <c r="BA3256" s="131"/>
      <c r="BB3256" s="131"/>
      <c r="BC3256" s="223"/>
      <c r="BD3256" s="223"/>
      <c r="BE3256" s="223"/>
      <c r="BF3256" s="151"/>
      <c r="BG3256" s="151"/>
      <c r="BH3256" s="151"/>
      <c r="BI3256" s="151"/>
      <c r="BJ3256" s="151"/>
      <c r="BK3256" s="151"/>
      <c r="BL3256" s="151"/>
      <c r="BM3256" s="151"/>
      <c r="BN3256" s="208"/>
      <c r="BO3256" s="92"/>
      <c r="BP3256" s="92"/>
      <c r="BQ3256" s="92"/>
      <c r="BR3256" s="92"/>
      <c r="BS3256" s="92"/>
      <c r="BT3256" s="92"/>
      <c r="BU3256" s="208"/>
      <c r="BV3256" s="315"/>
    </row>
    <row r="3257" spans="6:74"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315"/>
      <c r="AU3257" s="208"/>
      <c r="AV3257" s="92"/>
      <c r="AW3257" s="92"/>
      <c r="AX3257" s="315"/>
      <c r="AY3257" s="215"/>
      <c r="AZ3257" s="131"/>
      <c r="BA3257" s="131"/>
      <c r="BB3257" s="131"/>
      <c r="BC3257" s="223"/>
      <c r="BD3257" s="223"/>
      <c r="BE3257" s="223"/>
      <c r="BF3257" s="151"/>
      <c r="BG3257" s="151"/>
      <c r="BH3257" s="151"/>
      <c r="BI3257" s="151"/>
      <c r="BJ3257" s="151"/>
      <c r="BK3257" s="151"/>
      <c r="BL3257" s="151"/>
      <c r="BM3257" s="151"/>
      <c r="BN3257" s="208"/>
      <c r="BO3257" s="92"/>
      <c r="BP3257" s="92"/>
      <c r="BQ3257" s="92"/>
      <c r="BR3257" s="92"/>
      <c r="BS3257" s="92"/>
      <c r="BT3257" s="92"/>
      <c r="BU3257" s="208"/>
      <c r="BV3257" s="315"/>
    </row>
    <row r="3258" spans="6:74"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315"/>
      <c r="AU3258" s="208"/>
      <c r="AV3258" s="92"/>
      <c r="AW3258" s="92"/>
      <c r="AX3258" s="315"/>
      <c r="AY3258" s="215"/>
      <c r="AZ3258" s="131"/>
      <c r="BA3258" s="131"/>
      <c r="BB3258" s="131"/>
      <c r="BC3258" s="223"/>
      <c r="BD3258" s="223"/>
      <c r="BE3258" s="223"/>
      <c r="BF3258" s="151"/>
      <c r="BG3258" s="151"/>
      <c r="BH3258" s="151"/>
      <c r="BI3258" s="151"/>
      <c r="BJ3258" s="151"/>
      <c r="BK3258" s="151"/>
      <c r="BL3258" s="151"/>
      <c r="BM3258" s="151"/>
      <c r="BN3258" s="208"/>
      <c r="BO3258" s="92"/>
      <c r="BP3258" s="92"/>
      <c r="BQ3258" s="92"/>
      <c r="BR3258" s="92"/>
      <c r="BS3258" s="92"/>
      <c r="BT3258" s="92"/>
      <c r="BU3258" s="208"/>
      <c r="BV3258" s="315"/>
    </row>
    <row r="3259" spans="6:74"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315"/>
      <c r="AU3259" s="208"/>
      <c r="AV3259" s="92"/>
      <c r="AW3259" s="92"/>
      <c r="AX3259" s="315"/>
      <c r="AY3259" s="215"/>
      <c r="AZ3259" s="131"/>
      <c r="BA3259" s="131"/>
      <c r="BB3259" s="131"/>
      <c r="BC3259" s="223"/>
      <c r="BD3259" s="223"/>
      <c r="BE3259" s="223"/>
      <c r="BF3259" s="151"/>
      <c r="BG3259" s="151"/>
      <c r="BH3259" s="151"/>
      <c r="BI3259" s="151"/>
      <c r="BJ3259" s="151"/>
      <c r="BK3259" s="151"/>
      <c r="BL3259" s="151"/>
      <c r="BM3259" s="151"/>
      <c r="BN3259" s="208"/>
      <c r="BO3259" s="92"/>
      <c r="BP3259" s="92"/>
      <c r="BQ3259" s="92"/>
      <c r="BR3259" s="92"/>
      <c r="BS3259" s="92"/>
      <c r="BT3259" s="92"/>
      <c r="BU3259" s="208"/>
      <c r="BV3259" s="315"/>
    </row>
    <row r="3260" spans="6:74"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315"/>
      <c r="AU3260" s="208"/>
      <c r="AV3260" s="92"/>
      <c r="AW3260" s="92"/>
      <c r="AX3260" s="315"/>
      <c r="AY3260" s="215"/>
      <c r="AZ3260" s="131"/>
      <c r="BA3260" s="131"/>
      <c r="BB3260" s="131"/>
      <c r="BC3260" s="223"/>
      <c r="BD3260" s="223"/>
      <c r="BE3260" s="223"/>
      <c r="BF3260" s="151"/>
      <c r="BG3260" s="151"/>
      <c r="BH3260" s="151"/>
      <c r="BI3260" s="151"/>
      <c r="BJ3260" s="151"/>
      <c r="BK3260" s="151"/>
      <c r="BL3260" s="151"/>
      <c r="BM3260" s="151"/>
      <c r="BN3260" s="208"/>
      <c r="BO3260" s="92"/>
      <c r="BP3260" s="92"/>
      <c r="BQ3260" s="92"/>
      <c r="BR3260" s="92"/>
      <c r="BS3260" s="92"/>
      <c r="BT3260" s="92"/>
      <c r="BU3260" s="208"/>
      <c r="BV3260" s="315"/>
    </row>
    <row r="3261" spans="6:74"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315"/>
      <c r="AU3261" s="208"/>
      <c r="AV3261" s="92"/>
      <c r="AW3261" s="92"/>
      <c r="AX3261" s="315"/>
      <c r="AY3261" s="215"/>
      <c r="AZ3261" s="131"/>
      <c r="BA3261" s="131"/>
      <c r="BB3261" s="131"/>
      <c r="BC3261" s="223"/>
      <c r="BD3261" s="223"/>
      <c r="BE3261" s="223"/>
      <c r="BF3261" s="151"/>
      <c r="BG3261" s="151"/>
      <c r="BH3261" s="151"/>
      <c r="BI3261" s="151"/>
      <c r="BJ3261" s="151"/>
      <c r="BK3261" s="151"/>
      <c r="BL3261" s="151"/>
      <c r="BM3261" s="151"/>
      <c r="BN3261" s="208"/>
      <c r="BO3261" s="92"/>
      <c r="BP3261" s="92"/>
      <c r="BQ3261" s="92"/>
      <c r="BR3261" s="92"/>
      <c r="BS3261" s="92"/>
      <c r="BT3261" s="92"/>
      <c r="BU3261" s="208"/>
      <c r="BV3261" s="315"/>
    </row>
    <row r="3262" spans="6:74"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315"/>
      <c r="AU3262" s="208"/>
      <c r="AV3262" s="92"/>
      <c r="AW3262" s="92"/>
      <c r="AX3262" s="315"/>
      <c r="AY3262" s="215"/>
      <c r="AZ3262" s="131"/>
      <c r="BA3262" s="131"/>
      <c r="BB3262" s="131"/>
      <c r="BC3262" s="223"/>
      <c r="BD3262" s="223"/>
      <c r="BE3262" s="223"/>
      <c r="BF3262" s="151"/>
      <c r="BG3262" s="151"/>
      <c r="BH3262" s="151"/>
      <c r="BI3262" s="151"/>
      <c r="BJ3262" s="151"/>
      <c r="BK3262" s="151"/>
      <c r="BL3262" s="151"/>
      <c r="BM3262" s="151"/>
      <c r="BN3262" s="208"/>
      <c r="BO3262" s="92"/>
      <c r="BP3262" s="92"/>
      <c r="BQ3262" s="92"/>
      <c r="BR3262" s="92"/>
      <c r="BS3262" s="92"/>
      <c r="BT3262" s="92"/>
      <c r="BU3262" s="208"/>
      <c r="BV3262" s="315"/>
    </row>
    <row r="3263" spans="6:74"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315"/>
      <c r="AU3263" s="208"/>
      <c r="AV3263" s="92"/>
      <c r="AW3263" s="92"/>
      <c r="AX3263" s="315"/>
      <c r="AY3263" s="215"/>
      <c r="AZ3263" s="131"/>
      <c r="BA3263" s="131"/>
      <c r="BB3263" s="131"/>
      <c r="BC3263" s="223"/>
      <c r="BD3263" s="223"/>
      <c r="BE3263" s="223"/>
      <c r="BF3263" s="151"/>
      <c r="BG3263" s="151"/>
      <c r="BH3263" s="151"/>
      <c r="BI3263" s="151"/>
      <c r="BJ3263" s="151"/>
      <c r="BK3263" s="151"/>
      <c r="BL3263" s="151"/>
      <c r="BM3263" s="151"/>
      <c r="BN3263" s="208"/>
      <c r="BO3263" s="92"/>
      <c r="BP3263" s="92"/>
      <c r="BQ3263" s="92"/>
      <c r="BR3263" s="92"/>
      <c r="BS3263" s="92"/>
      <c r="BT3263" s="92"/>
      <c r="BU3263" s="208"/>
      <c r="BV3263" s="315"/>
    </row>
    <row r="3264" spans="6:74"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315"/>
      <c r="AU3264" s="208"/>
      <c r="AV3264" s="92"/>
      <c r="AW3264" s="92"/>
      <c r="AX3264" s="315"/>
      <c r="AY3264" s="215"/>
      <c r="AZ3264" s="131"/>
      <c r="BA3264" s="131"/>
      <c r="BB3264" s="131"/>
      <c r="BC3264" s="223"/>
      <c r="BD3264" s="223"/>
      <c r="BE3264" s="223"/>
      <c r="BF3264" s="151"/>
      <c r="BG3264" s="151"/>
      <c r="BH3264" s="151"/>
      <c r="BI3264" s="151"/>
      <c r="BJ3264" s="151"/>
      <c r="BK3264" s="151"/>
      <c r="BL3264" s="151"/>
      <c r="BM3264" s="151"/>
      <c r="BN3264" s="208"/>
      <c r="BO3264" s="92"/>
      <c r="BP3264" s="92"/>
      <c r="BQ3264" s="92"/>
      <c r="BR3264" s="92"/>
      <c r="BS3264" s="92"/>
      <c r="BT3264" s="92"/>
      <c r="BU3264" s="208"/>
      <c r="BV3264" s="315"/>
    </row>
    <row r="3265" spans="6:74"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315"/>
      <c r="AU3265" s="208"/>
      <c r="AV3265" s="92"/>
      <c r="AW3265" s="92"/>
      <c r="AX3265" s="315"/>
      <c r="AY3265" s="215"/>
      <c r="AZ3265" s="131"/>
      <c r="BA3265" s="131"/>
      <c r="BB3265" s="131"/>
      <c r="BC3265" s="223"/>
      <c r="BD3265" s="223"/>
      <c r="BE3265" s="223"/>
      <c r="BF3265" s="151"/>
      <c r="BG3265" s="151"/>
      <c r="BH3265" s="151"/>
      <c r="BI3265" s="151"/>
      <c r="BJ3265" s="151"/>
      <c r="BK3265" s="151"/>
      <c r="BL3265" s="151"/>
      <c r="BM3265" s="151"/>
      <c r="BN3265" s="208"/>
      <c r="BO3265" s="92"/>
      <c r="BP3265" s="92"/>
      <c r="BQ3265" s="92"/>
      <c r="BR3265" s="92"/>
      <c r="BS3265" s="92"/>
      <c r="BT3265" s="92"/>
      <c r="BU3265" s="208"/>
      <c r="BV3265" s="315"/>
    </row>
    <row r="3266" spans="6:74"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315"/>
      <c r="AU3266" s="208"/>
      <c r="AV3266" s="92"/>
      <c r="AW3266" s="92"/>
      <c r="AX3266" s="315"/>
      <c r="AY3266" s="215"/>
      <c r="AZ3266" s="131"/>
      <c r="BA3266" s="131"/>
      <c r="BB3266" s="131"/>
      <c r="BC3266" s="223"/>
      <c r="BD3266" s="223"/>
      <c r="BE3266" s="223"/>
      <c r="BF3266" s="151"/>
      <c r="BG3266" s="151"/>
      <c r="BH3266" s="151"/>
      <c r="BI3266" s="151"/>
      <c r="BJ3266" s="151"/>
      <c r="BK3266" s="151"/>
      <c r="BL3266" s="151"/>
      <c r="BM3266" s="151"/>
      <c r="BN3266" s="208"/>
      <c r="BO3266" s="92"/>
      <c r="BP3266" s="92"/>
      <c r="BQ3266" s="92"/>
      <c r="BR3266" s="92"/>
      <c r="BS3266" s="92"/>
      <c r="BT3266" s="92"/>
      <c r="BU3266" s="208"/>
      <c r="BV3266" s="315"/>
    </row>
    <row r="3267" spans="6:74"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315"/>
      <c r="AU3267" s="208"/>
      <c r="AV3267" s="92"/>
      <c r="AW3267" s="92"/>
      <c r="AX3267" s="315"/>
      <c r="AY3267" s="215"/>
      <c r="AZ3267" s="131"/>
      <c r="BA3267" s="131"/>
      <c r="BB3267" s="131"/>
      <c r="BC3267" s="223"/>
      <c r="BD3267" s="223"/>
      <c r="BE3267" s="223"/>
      <c r="BF3267" s="151"/>
      <c r="BG3267" s="151"/>
      <c r="BH3267" s="151"/>
      <c r="BI3267" s="151"/>
      <c r="BJ3267" s="151"/>
      <c r="BK3267" s="151"/>
      <c r="BL3267" s="151"/>
      <c r="BM3267" s="151"/>
      <c r="BN3267" s="208"/>
      <c r="BO3267" s="92"/>
      <c r="BP3267" s="92"/>
      <c r="BQ3267" s="92"/>
      <c r="BR3267" s="92"/>
      <c r="BS3267" s="92"/>
      <c r="BT3267" s="92"/>
      <c r="BU3267" s="208"/>
      <c r="BV3267" s="315"/>
    </row>
    <row r="3268" spans="6:74"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315"/>
      <c r="AU3268" s="208"/>
      <c r="AV3268" s="92"/>
      <c r="AW3268" s="92"/>
      <c r="AX3268" s="315"/>
      <c r="AY3268" s="215"/>
      <c r="AZ3268" s="131"/>
      <c r="BA3268" s="131"/>
      <c r="BB3268" s="131"/>
      <c r="BC3268" s="223"/>
      <c r="BD3268" s="223"/>
      <c r="BE3268" s="223"/>
      <c r="BF3268" s="151"/>
      <c r="BG3268" s="151"/>
      <c r="BH3268" s="151"/>
      <c r="BI3268" s="151"/>
      <c r="BJ3268" s="151"/>
      <c r="BK3268" s="151"/>
      <c r="BL3268" s="151"/>
      <c r="BM3268" s="151"/>
      <c r="BN3268" s="208"/>
      <c r="BO3268" s="92"/>
      <c r="BP3268" s="92"/>
      <c r="BQ3268" s="92"/>
      <c r="BR3268" s="92"/>
      <c r="BS3268" s="92"/>
      <c r="BT3268" s="92"/>
      <c r="BU3268" s="208"/>
      <c r="BV3268" s="315"/>
    </row>
    <row r="3269" spans="6:74"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315"/>
      <c r="AU3269" s="208"/>
      <c r="AV3269" s="92"/>
      <c r="AW3269" s="92"/>
      <c r="AX3269" s="315"/>
      <c r="AY3269" s="215"/>
      <c r="AZ3269" s="131"/>
      <c r="BA3269" s="131"/>
      <c r="BB3269" s="131"/>
      <c r="BC3269" s="223"/>
      <c r="BD3269" s="223"/>
      <c r="BE3269" s="223"/>
      <c r="BF3269" s="151"/>
      <c r="BG3269" s="151"/>
      <c r="BH3269" s="151"/>
      <c r="BI3269" s="151"/>
      <c r="BJ3269" s="151"/>
      <c r="BK3269" s="151"/>
      <c r="BL3269" s="151"/>
      <c r="BM3269" s="151"/>
      <c r="BN3269" s="208"/>
      <c r="BO3269" s="92"/>
      <c r="BP3269" s="92"/>
      <c r="BQ3269" s="92"/>
      <c r="BR3269" s="92"/>
      <c r="BS3269" s="92"/>
      <c r="BT3269" s="92"/>
      <c r="BU3269" s="208"/>
      <c r="BV3269" s="315"/>
    </row>
    <row r="3270" spans="6:74"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315"/>
      <c r="AU3270" s="208"/>
      <c r="AV3270" s="92"/>
      <c r="AW3270" s="92"/>
      <c r="AX3270" s="315"/>
      <c r="AY3270" s="215"/>
      <c r="AZ3270" s="131"/>
      <c r="BA3270" s="131"/>
      <c r="BB3270" s="131"/>
      <c r="BC3270" s="223"/>
      <c r="BD3270" s="223"/>
      <c r="BE3270" s="223"/>
      <c r="BF3270" s="151"/>
      <c r="BG3270" s="151"/>
      <c r="BH3270" s="151"/>
      <c r="BI3270" s="151"/>
      <c r="BJ3270" s="151"/>
      <c r="BK3270" s="151"/>
      <c r="BL3270" s="151"/>
      <c r="BM3270" s="151"/>
      <c r="BN3270" s="208"/>
      <c r="BO3270" s="92"/>
      <c r="BP3270" s="92"/>
      <c r="BQ3270" s="92"/>
      <c r="BR3270" s="92"/>
      <c r="BS3270" s="92"/>
      <c r="BT3270" s="92"/>
      <c r="BU3270" s="208"/>
      <c r="BV3270" s="315"/>
    </row>
    <row r="3271" spans="6:74"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315"/>
      <c r="AU3271" s="208"/>
      <c r="AV3271" s="92"/>
      <c r="AW3271" s="92"/>
      <c r="AX3271" s="315"/>
      <c r="AY3271" s="215"/>
      <c r="AZ3271" s="131"/>
      <c r="BA3271" s="131"/>
      <c r="BB3271" s="131"/>
      <c r="BC3271" s="223"/>
      <c r="BD3271" s="223"/>
      <c r="BE3271" s="223"/>
      <c r="BF3271" s="151"/>
      <c r="BG3271" s="151"/>
      <c r="BH3271" s="151"/>
      <c r="BI3271" s="151"/>
      <c r="BJ3271" s="151"/>
      <c r="BK3271" s="151"/>
      <c r="BL3271" s="151"/>
      <c r="BM3271" s="151"/>
      <c r="BN3271" s="208"/>
      <c r="BO3271" s="92"/>
      <c r="BP3271" s="92"/>
      <c r="BQ3271" s="92"/>
      <c r="BR3271" s="92"/>
      <c r="BS3271" s="92"/>
      <c r="BT3271" s="92"/>
      <c r="BU3271" s="208"/>
      <c r="BV3271" s="315"/>
    </row>
    <row r="3272" spans="6:74"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315"/>
      <c r="AU3272" s="208"/>
      <c r="AV3272" s="92"/>
      <c r="AW3272" s="92"/>
      <c r="AX3272" s="315"/>
      <c r="AY3272" s="215"/>
      <c r="AZ3272" s="131"/>
      <c r="BA3272" s="131"/>
      <c r="BB3272" s="131"/>
      <c r="BC3272" s="223"/>
      <c r="BD3272" s="223"/>
      <c r="BE3272" s="223"/>
      <c r="BF3272" s="151"/>
      <c r="BG3272" s="151"/>
      <c r="BH3272" s="151"/>
      <c r="BI3272" s="151"/>
      <c r="BJ3272" s="151"/>
      <c r="BK3272" s="151"/>
      <c r="BL3272" s="151"/>
      <c r="BM3272" s="151"/>
      <c r="BN3272" s="208"/>
      <c r="BO3272" s="92"/>
      <c r="BP3272" s="92"/>
      <c r="BQ3272" s="92"/>
      <c r="BR3272" s="92"/>
      <c r="BS3272" s="92"/>
      <c r="BT3272" s="92"/>
      <c r="BU3272" s="208"/>
      <c r="BV3272" s="315"/>
    </row>
    <row r="3273" spans="6:74"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315"/>
      <c r="AU3273" s="208"/>
      <c r="AV3273" s="92"/>
      <c r="AW3273" s="92"/>
      <c r="AX3273" s="315"/>
      <c r="AY3273" s="215"/>
      <c r="AZ3273" s="131"/>
      <c r="BA3273" s="131"/>
      <c r="BB3273" s="131"/>
      <c r="BC3273" s="223"/>
      <c r="BD3273" s="223"/>
      <c r="BE3273" s="223"/>
      <c r="BF3273" s="151"/>
      <c r="BG3273" s="151"/>
      <c r="BH3273" s="151"/>
      <c r="BI3273" s="151"/>
      <c r="BJ3273" s="151"/>
      <c r="BK3273" s="151"/>
      <c r="BL3273" s="151"/>
      <c r="BM3273" s="151"/>
      <c r="BN3273" s="208"/>
      <c r="BO3273" s="92"/>
      <c r="BP3273" s="92"/>
      <c r="BQ3273" s="92"/>
      <c r="BR3273" s="92"/>
      <c r="BS3273" s="92"/>
      <c r="BT3273" s="92"/>
      <c r="BU3273" s="208"/>
      <c r="BV3273" s="315"/>
    </row>
    <row r="3274" spans="6:74"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315"/>
      <c r="AU3274" s="208"/>
      <c r="AV3274" s="92"/>
      <c r="AW3274" s="92"/>
      <c r="AX3274" s="315"/>
      <c r="AY3274" s="215"/>
      <c r="AZ3274" s="131"/>
      <c r="BA3274" s="131"/>
      <c r="BB3274" s="131"/>
      <c r="BC3274" s="223"/>
      <c r="BD3274" s="223"/>
      <c r="BE3274" s="223"/>
      <c r="BF3274" s="151"/>
      <c r="BG3274" s="151"/>
      <c r="BH3274" s="151"/>
      <c r="BI3274" s="151"/>
      <c r="BJ3274" s="151"/>
      <c r="BK3274" s="151"/>
      <c r="BL3274" s="151"/>
      <c r="BM3274" s="151"/>
      <c r="BN3274" s="208"/>
      <c r="BO3274" s="92"/>
      <c r="BP3274" s="92"/>
      <c r="BQ3274" s="92"/>
      <c r="BR3274" s="92"/>
      <c r="BS3274" s="92"/>
      <c r="BT3274" s="92"/>
      <c r="BU3274" s="208"/>
      <c r="BV3274" s="315"/>
    </row>
    <row r="3275" spans="6:74"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315"/>
      <c r="AU3275" s="208"/>
      <c r="AV3275" s="92"/>
      <c r="AW3275" s="92"/>
      <c r="AX3275" s="315"/>
      <c r="AY3275" s="215"/>
      <c r="AZ3275" s="131"/>
      <c r="BA3275" s="131"/>
      <c r="BB3275" s="131"/>
      <c r="BC3275" s="223"/>
      <c r="BD3275" s="223"/>
      <c r="BE3275" s="223"/>
      <c r="BF3275" s="151"/>
      <c r="BG3275" s="151"/>
      <c r="BH3275" s="151"/>
      <c r="BI3275" s="151"/>
      <c r="BJ3275" s="151"/>
      <c r="BK3275" s="151"/>
      <c r="BL3275" s="151"/>
      <c r="BM3275" s="151"/>
      <c r="BN3275" s="208"/>
      <c r="BO3275" s="92"/>
      <c r="BP3275" s="92"/>
      <c r="BQ3275" s="92"/>
      <c r="BR3275" s="92"/>
      <c r="BS3275" s="92"/>
      <c r="BT3275" s="92"/>
      <c r="BU3275" s="208"/>
      <c r="BV3275" s="315"/>
    </row>
    <row r="3276" spans="6:74"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315"/>
      <c r="AU3276" s="208"/>
      <c r="AV3276" s="92"/>
      <c r="AW3276" s="92"/>
      <c r="AX3276" s="315"/>
      <c r="AY3276" s="215"/>
      <c r="AZ3276" s="131"/>
      <c r="BA3276" s="131"/>
      <c r="BB3276" s="131"/>
      <c r="BC3276" s="223"/>
      <c r="BD3276" s="223"/>
      <c r="BE3276" s="223"/>
      <c r="BF3276" s="151"/>
      <c r="BG3276" s="151"/>
      <c r="BH3276" s="151"/>
      <c r="BI3276" s="151"/>
      <c r="BJ3276" s="151"/>
      <c r="BK3276" s="151"/>
      <c r="BL3276" s="151"/>
      <c r="BM3276" s="151"/>
      <c r="BN3276" s="208"/>
      <c r="BO3276" s="92"/>
      <c r="BP3276" s="92"/>
      <c r="BQ3276" s="92"/>
      <c r="BR3276" s="92"/>
      <c r="BS3276" s="92"/>
      <c r="BT3276" s="92"/>
      <c r="BU3276" s="208"/>
      <c r="BV3276" s="315"/>
    </row>
    <row r="3277" spans="6:74"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315"/>
      <c r="AU3277" s="208"/>
      <c r="AV3277" s="92"/>
      <c r="AW3277" s="92"/>
      <c r="AX3277" s="315"/>
      <c r="AY3277" s="215"/>
      <c r="AZ3277" s="131"/>
      <c r="BA3277" s="131"/>
      <c r="BB3277" s="131"/>
      <c r="BC3277" s="223"/>
      <c r="BD3277" s="223"/>
      <c r="BE3277" s="223"/>
      <c r="BF3277" s="151"/>
      <c r="BG3277" s="151"/>
      <c r="BH3277" s="151"/>
      <c r="BI3277" s="151"/>
      <c r="BJ3277" s="151"/>
      <c r="BK3277" s="151"/>
      <c r="BL3277" s="151"/>
      <c r="BM3277" s="151"/>
      <c r="BN3277" s="208"/>
      <c r="BO3277" s="92"/>
      <c r="BP3277" s="92"/>
      <c r="BQ3277" s="92"/>
      <c r="BR3277" s="92"/>
      <c r="BS3277" s="92"/>
      <c r="BT3277" s="92"/>
      <c r="BU3277" s="208"/>
      <c r="BV3277" s="315"/>
    </row>
    <row r="3278" spans="6:74"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315"/>
      <c r="AU3278" s="208"/>
      <c r="AV3278" s="92"/>
      <c r="AW3278" s="92"/>
      <c r="AX3278" s="315"/>
      <c r="AY3278" s="215"/>
      <c r="AZ3278" s="131"/>
      <c r="BA3278" s="131"/>
      <c r="BB3278" s="131"/>
      <c r="BC3278" s="223"/>
      <c r="BD3278" s="223"/>
      <c r="BE3278" s="223"/>
      <c r="BF3278" s="151"/>
      <c r="BG3278" s="151"/>
      <c r="BH3278" s="151"/>
      <c r="BI3278" s="151"/>
      <c r="BJ3278" s="151"/>
      <c r="BK3278" s="151"/>
      <c r="BL3278" s="151"/>
      <c r="BM3278" s="151"/>
      <c r="BN3278" s="208"/>
      <c r="BO3278" s="92"/>
      <c r="BP3278" s="92"/>
      <c r="BQ3278" s="92"/>
      <c r="BR3278" s="92"/>
      <c r="BS3278" s="92"/>
      <c r="BT3278" s="92"/>
      <c r="BU3278" s="208"/>
      <c r="BV3278" s="315"/>
    </row>
    <row r="3279" spans="6:74"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315"/>
      <c r="AU3279" s="208"/>
      <c r="AV3279" s="92"/>
      <c r="AW3279" s="92"/>
      <c r="AX3279" s="315"/>
      <c r="AY3279" s="215"/>
      <c r="AZ3279" s="131"/>
      <c r="BA3279" s="131"/>
      <c r="BB3279" s="131"/>
      <c r="BC3279" s="223"/>
      <c r="BD3279" s="223"/>
      <c r="BE3279" s="223"/>
      <c r="BF3279" s="151"/>
      <c r="BG3279" s="151"/>
      <c r="BH3279" s="151"/>
      <c r="BI3279" s="151"/>
      <c r="BJ3279" s="151"/>
      <c r="BK3279" s="151"/>
      <c r="BL3279" s="151"/>
      <c r="BM3279" s="151"/>
      <c r="BN3279" s="208"/>
      <c r="BO3279" s="92"/>
      <c r="BP3279" s="92"/>
      <c r="BQ3279" s="92"/>
      <c r="BR3279" s="92"/>
      <c r="BS3279" s="92"/>
      <c r="BT3279" s="92"/>
      <c r="BU3279" s="208"/>
      <c r="BV3279" s="315"/>
    </row>
    <row r="3280" spans="6:74"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315"/>
      <c r="AU3280" s="208"/>
      <c r="AV3280" s="92"/>
      <c r="AW3280" s="92"/>
      <c r="AX3280" s="315"/>
      <c r="AY3280" s="215"/>
      <c r="AZ3280" s="131"/>
      <c r="BA3280" s="131"/>
      <c r="BB3280" s="131"/>
      <c r="BC3280" s="223"/>
      <c r="BD3280" s="223"/>
      <c r="BE3280" s="223"/>
      <c r="BF3280" s="151"/>
      <c r="BG3280" s="151"/>
      <c r="BH3280" s="151"/>
      <c r="BI3280" s="151"/>
      <c r="BJ3280" s="151"/>
      <c r="BK3280" s="151"/>
      <c r="BL3280" s="151"/>
      <c r="BM3280" s="151"/>
      <c r="BN3280" s="208"/>
      <c r="BO3280" s="92"/>
      <c r="BP3280" s="92"/>
      <c r="BQ3280" s="92"/>
      <c r="BR3280" s="92"/>
      <c r="BS3280" s="92"/>
      <c r="BT3280" s="92"/>
      <c r="BU3280" s="208"/>
      <c r="BV3280" s="315"/>
    </row>
    <row r="3281" spans="6:74"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315"/>
      <c r="AU3281" s="208"/>
      <c r="AV3281" s="92"/>
      <c r="AW3281" s="92"/>
      <c r="AX3281" s="315"/>
      <c r="AY3281" s="215"/>
      <c r="AZ3281" s="131"/>
      <c r="BA3281" s="131"/>
      <c r="BB3281" s="131"/>
      <c r="BC3281" s="223"/>
      <c r="BD3281" s="223"/>
      <c r="BE3281" s="223"/>
      <c r="BF3281" s="151"/>
      <c r="BG3281" s="151"/>
      <c r="BH3281" s="151"/>
      <c r="BI3281" s="151"/>
      <c r="BJ3281" s="151"/>
      <c r="BK3281" s="151"/>
      <c r="BL3281" s="151"/>
      <c r="BM3281" s="151"/>
      <c r="BN3281" s="208"/>
      <c r="BO3281" s="92"/>
      <c r="BP3281" s="92"/>
      <c r="BQ3281" s="92"/>
      <c r="BR3281" s="92"/>
      <c r="BS3281" s="92"/>
      <c r="BT3281" s="92"/>
      <c r="BU3281" s="208"/>
      <c r="BV3281" s="315"/>
    </row>
    <row r="3282" spans="6:74"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315"/>
      <c r="AU3282" s="208"/>
      <c r="AV3282" s="92"/>
      <c r="AW3282" s="92"/>
      <c r="AX3282" s="315"/>
      <c r="AY3282" s="215"/>
      <c r="AZ3282" s="131"/>
      <c r="BA3282" s="131"/>
      <c r="BB3282" s="131"/>
      <c r="BC3282" s="223"/>
      <c r="BD3282" s="223"/>
      <c r="BE3282" s="223"/>
      <c r="BF3282" s="151"/>
      <c r="BG3282" s="151"/>
      <c r="BH3282" s="151"/>
      <c r="BI3282" s="151"/>
      <c r="BJ3282" s="151"/>
      <c r="BK3282" s="151"/>
      <c r="BL3282" s="151"/>
      <c r="BM3282" s="151"/>
      <c r="BN3282" s="208"/>
      <c r="BO3282" s="92"/>
      <c r="BP3282" s="92"/>
      <c r="BQ3282" s="92"/>
      <c r="BR3282" s="92"/>
      <c r="BS3282" s="92"/>
      <c r="BT3282" s="92"/>
      <c r="BU3282" s="208"/>
      <c r="BV3282" s="315"/>
    </row>
    <row r="3283" spans="6:74"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315"/>
      <c r="AU3283" s="208"/>
      <c r="AV3283" s="92"/>
      <c r="AW3283" s="92"/>
      <c r="AX3283" s="315"/>
      <c r="AY3283" s="215"/>
      <c r="AZ3283" s="131"/>
      <c r="BA3283" s="131"/>
      <c r="BB3283" s="131"/>
      <c r="BC3283" s="223"/>
      <c r="BD3283" s="223"/>
      <c r="BE3283" s="223"/>
      <c r="BF3283" s="151"/>
      <c r="BG3283" s="151"/>
      <c r="BH3283" s="151"/>
      <c r="BI3283" s="151"/>
      <c r="BJ3283" s="151"/>
      <c r="BK3283" s="151"/>
      <c r="BL3283" s="151"/>
      <c r="BM3283" s="151"/>
      <c r="BN3283" s="208"/>
      <c r="BO3283" s="92"/>
      <c r="BP3283" s="92"/>
      <c r="BQ3283" s="92"/>
      <c r="BR3283" s="92"/>
      <c r="BS3283" s="92"/>
      <c r="BT3283" s="92"/>
      <c r="BU3283" s="208"/>
      <c r="BV3283" s="315"/>
    </row>
    <row r="3284" spans="6:74"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315"/>
      <c r="AU3284" s="208"/>
      <c r="AV3284" s="92"/>
      <c r="AW3284" s="92"/>
      <c r="AX3284" s="315"/>
      <c r="AY3284" s="215"/>
      <c r="AZ3284" s="131"/>
      <c r="BA3284" s="131"/>
      <c r="BB3284" s="131"/>
      <c r="BC3284" s="223"/>
      <c r="BD3284" s="223"/>
      <c r="BE3284" s="223"/>
      <c r="BF3284" s="151"/>
      <c r="BG3284" s="151"/>
      <c r="BH3284" s="151"/>
      <c r="BI3284" s="151"/>
      <c r="BJ3284" s="151"/>
      <c r="BK3284" s="151"/>
      <c r="BL3284" s="151"/>
      <c r="BM3284" s="151"/>
      <c r="BN3284" s="208"/>
      <c r="BO3284" s="92"/>
      <c r="BP3284" s="92"/>
      <c r="BQ3284" s="92"/>
      <c r="BR3284" s="92"/>
      <c r="BS3284" s="92"/>
      <c r="BT3284" s="92"/>
      <c r="BU3284" s="208"/>
      <c r="BV3284" s="315"/>
    </row>
    <row r="3285" spans="6:74"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315"/>
      <c r="AU3285" s="208"/>
      <c r="AV3285" s="92"/>
      <c r="AW3285" s="92"/>
      <c r="AX3285" s="315"/>
      <c r="AY3285" s="215"/>
      <c r="AZ3285" s="131"/>
      <c r="BA3285" s="131"/>
      <c r="BB3285" s="131"/>
      <c r="BC3285" s="223"/>
      <c r="BD3285" s="223"/>
      <c r="BE3285" s="223"/>
      <c r="BF3285" s="151"/>
      <c r="BG3285" s="151"/>
      <c r="BH3285" s="151"/>
      <c r="BI3285" s="151"/>
      <c r="BJ3285" s="151"/>
      <c r="BK3285" s="151"/>
      <c r="BL3285" s="151"/>
      <c r="BM3285" s="151"/>
      <c r="BN3285" s="208"/>
      <c r="BO3285" s="92"/>
      <c r="BP3285" s="92"/>
      <c r="BQ3285" s="92"/>
      <c r="BR3285" s="92"/>
      <c r="BS3285" s="92"/>
      <c r="BT3285" s="92"/>
      <c r="BU3285" s="208"/>
      <c r="BV3285" s="315"/>
    </row>
    <row r="3286" spans="6:74"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315"/>
      <c r="AU3286" s="208"/>
      <c r="AV3286" s="92"/>
      <c r="AW3286" s="92"/>
      <c r="AX3286" s="315"/>
      <c r="AY3286" s="215"/>
      <c r="AZ3286" s="131"/>
      <c r="BA3286" s="131"/>
      <c r="BB3286" s="131"/>
      <c r="BC3286" s="223"/>
      <c r="BD3286" s="223"/>
      <c r="BE3286" s="223"/>
      <c r="BF3286" s="151"/>
      <c r="BG3286" s="151"/>
      <c r="BH3286" s="151"/>
      <c r="BI3286" s="151"/>
      <c r="BJ3286" s="151"/>
      <c r="BK3286" s="151"/>
      <c r="BL3286" s="151"/>
      <c r="BM3286" s="151"/>
      <c r="BN3286" s="208"/>
      <c r="BO3286" s="92"/>
      <c r="BP3286" s="92"/>
      <c r="BQ3286" s="92"/>
      <c r="BR3286" s="92"/>
      <c r="BS3286" s="92"/>
      <c r="BT3286" s="92"/>
      <c r="BU3286" s="208"/>
      <c r="BV3286" s="315"/>
    </row>
    <row r="3287" spans="6:74"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315"/>
      <c r="AU3287" s="208"/>
      <c r="AV3287" s="92"/>
      <c r="AW3287" s="92"/>
      <c r="AX3287" s="315"/>
      <c r="AY3287" s="215"/>
      <c r="AZ3287" s="131"/>
      <c r="BA3287" s="131"/>
      <c r="BB3287" s="131"/>
      <c r="BC3287" s="223"/>
      <c r="BD3287" s="223"/>
      <c r="BE3287" s="223"/>
      <c r="BF3287" s="151"/>
      <c r="BG3287" s="151"/>
      <c r="BH3287" s="151"/>
      <c r="BI3287" s="151"/>
      <c r="BJ3287" s="151"/>
      <c r="BK3287" s="151"/>
      <c r="BL3287" s="151"/>
      <c r="BM3287" s="151"/>
      <c r="BN3287" s="208"/>
      <c r="BO3287" s="92"/>
      <c r="BP3287" s="92"/>
      <c r="BQ3287" s="92"/>
      <c r="BR3287" s="92"/>
      <c r="BS3287" s="92"/>
      <c r="BT3287" s="92"/>
      <c r="BU3287" s="208"/>
      <c r="BV3287" s="315"/>
    </row>
    <row r="3288" spans="6:74"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315"/>
      <c r="AU3288" s="208"/>
      <c r="AV3288" s="92"/>
      <c r="AW3288" s="92"/>
      <c r="AX3288" s="315"/>
      <c r="AY3288" s="215"/>
      <c r="AZ3288" s="131"/>
      <c r="BA3288" s="131"/>
      <c r="BB3288" s="131"/>
      <c r="BC3288" s="223"/>
      <c r="BD3288" s="223"/>
      <c r="BE3288" s="223"/>
      <c r="BF3288" s="151"/>
      <c r="BG3288" s="151"/>
      <c r="BH3288" s="151"/>
      <c r="BI3288" s="151"/>
      <c r="BJ3288" s="151"/>
      <c r="BK3288" s="151"/>
      <c r="BL3288" s="151"/>
      <c r="BM3288" s="151"/>
      <c r="BN3288" s="208"/>
      <c r="BO3288" s="92"/>
      <c r="BP3288" s="92"/>
      <c r="BQ3288" s="92"/>
      <c r="BR3288" s="92"/>
      <c r="BS3288" s="92"/>
      <c r="BT3288" s="92"/>
      <c r="BU3288" s="208"/>
      <c r="BV3288" s="315"/>
    </row>
    <row r="3289" spans="6:74"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315"/>
      <c r="AU3289" s="208"/>
      <c r="AV3289" s="92"/>
      <c r="AW3289" s="92"/>
      <c r="AX3289" s="315"/>
      <c r="AY3289" s="215"/>
      <c r="AZ3289" s="131"/>
      <c r="BA3289" s="131"/>
      <c r="BB3289" s="131"/>
      <c r="BC3289" s="223"/>
      <c r="BD3289" s="223"/>
      <c r="BE3289" s="223"/>
      <c r="BF3289" s="151"/>
      <c r="BG3289" s="151"/>
      <c r="BH3289" s="151"/>
      <c r="BI3289" s="151"/>
      <c r="BJ3289" s="151"/>
      <c r="BK3289" s="151"/>
      <c r="BL3289" s="151"/>
      <c r="BM3289" s="151"/>
      <c r="BN3289" s="208"/>
      <c r="BO3289" s="92"/>
      <c r="BP3289" s="92"/>
      <c r="BQ3289" s="92"/>
      <c r="BR3289" s="92"/>
      <c r="BS3289" s="92"/>
      <c r="BT3289" s="92"/>
      <c r="BU3289" s="208"/>
      <c r="BV3289" s="315"/>
    </row>
    <row r="3290" spans="6:74"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315"/>
      <c r="AU3290" s="208"/>
      <c r="AV3290" s="92"/>
      <c r="AW3290" s="92"/>
      <c r="AX3290" s="315"/>
      <c r="AY3290" s="215"/>
      <c r="AZ3290" s="131"/>
      <c r="BA3290" s="131"/>
      <c r="BB3290" s="131"/>
      <c r="BC3290" s="223"/>
      <c r="BD3290" s="223"/>
      <c r="BE3290" s="223"/>
      <c r="BF3290" s="151"/>
      <c r="BG3290" s="151"/>
      <c r="BH3290" s="151"/>
      <c r="BI3290" s="151"/>
      <c r="BJ3290" s="151"/>
      <c r="BK3290" s="151"/>
      <c r="BL3290" s="151"/>
      <c r="BM3290" s="151"/>
      <c r="BN3290" s="208"/>
      <c r="BO3290" s="92"/>
      <c r="BP3290" s="92"/>
      <c r="BQ3290" s="92"/>
      <c r="BR3290" s="92"/>
      <c r="BS3290" s="92"/>
      <c r="BT3290" s="92"/>
      <c r="BU3290" s="208"/>
      <c r="BV3290" s="315"/>
    </row>
    <row r="3291" spans="6:74"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315"/>
      <c r="AU3291" s="208"/>
      <c r="AV3291" s="92"/>
      <c r="AW3291" s="92"/>
      <c r="AX3291" s="315"/>
      <c r="AY3291" s="215"/>
      <c r="AZ3291" s="131"/>
      <c r="BA3291" s="131"/>
      <c r="BB3291" s="131"/>
      <c r="BC3291" s="223"/>
      <c r="BD3291" s="223"/>
      <c r="BE3291" s="223"/>
      <c r="BF3291" s="151"/>
      <c r="BG3291" s="151"/>
      <c r="BH3291" s="151"/>
      <c r="BI3291" s="151"/>
      <c r="BJ3291" s="151"/>
      <c r="BK3291" s="151"/>
      <c r="BL3291" s="151"/>
      <c r="BM3291" s="151"/>
      <c r="BN3291" s="208"/>
      <c r="BO3291" s="92"/>
      <c r="BP3291" s="92"/>
      <c r="BQ3291" s="92"/>
      <c r="BR3291" s="92"/>
      <c r="BS3291" s="92"/>
      <c r="BT3291" s="92"/>
      <c r="BU3291" s="208"/>
      <c r="BV3291" s="315"/>
    </row>
    <row r="3292" spans="6:74"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315"/>
      <c r="AU3292" s="208"/>
      <c r="AV3292" s="92"/>
      <c r="AW3292" s="92"/>
      <c r="AX3292" s="315"/>
      <c r="AY3292" s="215"/>
      <c r="AZ3292" s="131"/>
      <c r="BA3292" s="131"/>
      <c r="BB3292" s="131"/>
      <c r="BC3292" s="223"/>
      <c r="BD3292" s="223"/>
      <c r="BE3292" s="223"/>
      <c r="BF3292" s="151"/>
      <c r="BG3292" s="151"/>
      <c r="BH3292" s="151"/>
      <c r="BI3292" s="151"/>
      <c r="BJ3292" s="151"/>
      <c r="BK3292" s="151"/>
      <c r="BL3292" s="151"/>
      <c r="BM3292" s="151"/>
      <c r="BN3292" s="208"/>
      <c r="BO3292" s="92"/>
      <c r="BP3292" s="92"/>
      <c r="BQ3292" s="92"/>
      <c r="BR3292" s="92"/>
      <c r="BS3292" s="92"/>
      <c r="BT3292" s="92"/>
      <c r="BU3292" s="208"/>
      <c r="BV3292" s="315"/>
    </row>
    <row r="3293" spans="6:74"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315"/>
      <c r="AU3293" s="208"/>
      <c r="AV3293" s="92"/>
      <c r="AW3293" s="92"/>
      <c r="AX3293" s="315"/>
      <c r="AY3293" s="215"/>
      <c r="AZ3293" s="131"/>
      <c r="BA3293" s="131"/>
      <c r="BB3293" s="131"/>
      <c r="BC3293" s="223"/>
      <c r="BD3293" s="223"/>
      <c r="BE3293" s="223"/>
      <c r="BF3293" s="151"/>
      <c r="BG3293" s="151"/>
      <c r="BH3293" s="151"/>
      <c r="BI3293" s="151"/>
      <c r="BJ3293" s="151"/>
      <c r="BK3293" s="151"/>
      <c r="BL3293" s="151"/>
      <c r="BM3293" s="151"/>
      <c r="BN3293" s="208"/>
      <c r="BO3293" s="92"/>
      <c r="BP3293" s="92"/>
      <c r="BQ3293" s="92"/>
      <c r="BR3293" s="92"/>
      <c r="BS3293" s="92"/>
      <c r="BT3293" s="92"/>
      <c r="BU3293" s="208"/>
      <c r="BV3293" s="315"/>
    </row>
    <row r="3294" spans="6:74"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315"/>
      <c r="AU3294" s="208"/>
      <c r="AV3294" s="92"/>
      <c r="AW3294" s="92"/>
      <c r="AX3294" s="315"/>
      <c r="AY3294" s="215"/>
      <c r="AZ3294" s="131"/>
      <c r="BA3294" s="131"/>
      <c r="BB3294" s="131"/>
      <c r="BC3294" s="223"/>
      <c r="BD3294" s="223"/>
      <c r="BE3294" s="223"/>
      <c r="BF3294" s="151"/>
      <c r="BG3294" s="151"/>
      <c r="BH3294" s="151"/>
      <c r="BI3294" s="151"/>
      <c r="BJ3294" s="151"/>
      <c r="BK3294" s="151"/>
      <c r="BL3294" s="151"/>
      <c r="BM3294" s="151"/>
      <c r="BN3294" s="208"/>
      <c r="BO3294" s="92"/>
      <c r="BP3294" s="92"/>
      <c r="BQ3294" s="92"/>
      <c r="BR3294" s="92"/>
      <c r="BS3294" s="92"/>
      <c r="BT3294" s="92"/>
      <c r="BU3294" s="208"/>
      <c r="BV3294" s="315"/>
    </row>
    <row r="3295" spans="6:74"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315"/>
      <c r="AU3295" s="208"/>
      <c r="AV3295" s="92"/>
      <c r="AW3295" s="92"/>
      <c r="AX3295" s="315"/>
      <c r="AY3295" s="215"/>
      <c r="AZ3295" s="131"/>
      <c r="BA3295" s="131"/>
      <c r="BB3295" s="131"/>
      <c r="BC3295" s="223"/>
      <c r="BD3295" s="223"/>
      <c r="BE3295" s="223"/>
      <c r="BF3295" s="151"/>
      <c r="BG3295" s="151"/>
      <c r="BH3295" s="151"/>
      <c r="BI3295" s="151"/>
      <c r="BJ3295" s="151"/>
      <c r="BK3295" s="151"/>
      <c r="BL3295" s="151"/>
      <c r="BM3295" s="151"/>
      <c r="BN3295" s="208"/>
      <c r="BO3295" s="92"/>
      <c r="BP3295" s="92"/>
      <c r="BQ3295" s="92"/>
      <c r="BR3295" s="92"/>
      <c r="BS3295" s="92"/>
      <c r="BT3295" s="92"/>
      <c r="BU3295" s="208"/>
      <c r="BV3295" s="315"/>
    </row>
    <row r="3296" spans="6:74"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315"/>
      <c r="AU3296" s="208"/>
      <c r="AV3296" s="92"/>
      <c r="AW3296" s="92"/>
      <c r="AX3296" s="315"/>
      <c r="AY3296" s="215"/>
      <c r="AZ3296" s="131"/>
      <c r="BA3296" s="131"/>
      <c r="BB3296" s="131"/>
      <c r="BC3296" s="223"/>
      <c r="BD3296" s="223"/>
      <c r="BE3296" s="223"/>
      <c r="BF3296" s="151"/>
      <c r="BG3296" s="151"/>
      <c r="BH3296" s="151"/>
      <c r="BI3296" s="151"/>
      <c r="BJ3296" s="151"/>
      <c r="BK3296" s="151"/>
      <c r="BL3296" s="151"/>
      <c r="BM3296" s="151"/>
      <c r="BN3296" s="208"/>
      <c r="BO3296" s="92"/>
      <c r="BP3296" s="92"/>
      <c r="BQ3296" s="92"/>
      <c r="BR3296" s="92"/>
      <c r="BS3296" s="92"/>
      <c r="BT3296" s="92"/>
      <c r="BU3296" s="208"/>
      <c r="BV3296" s="315"/>
    </row>
    <row r="3297" spans="6:74"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315"/>
      <c r="AU3297" s="208"/>
      <c r="AV3297" s="92"/>
      <c r="AW3297" s="92"/>
      <c r="AX3297" s="315"/>
      <c r="AY3297" s="215"/>
      <c r="AZ3297" s="131"/>
      <c r="BA3297" s="131"/>
      <c r="BB3297" s="131"/>
      <c r="BC3297" s="223"/>
      <c r="BD3297" s="223"/>
      <c r="BE3297" s="223"/>
      <c r="BF3297" s="151"/>
      <c r="BG3297" s="151"/>
      <c r="BH3297" s="151"/>
      <c r="BI3297" s="151"/>
      <c r="BJ3297" s="151"/>
      <c r="BK3297" s="151"/>
      <c r="BL3297" s="151"/>
      <c r="BM3297" s="151"/>
      <c r="BN3297" s="208"/>
      <c r="BO3297" s="92"/>
      <c r="BP3297" s="92"/>
      <c r="BQ3297" s="92"/>
      <c r="BR3297" s="92"/>
      <c r="BS3297" s="92"/>
      <c r="BT3297" s="92"/>
      <c r="BU3297" s="208"/>
      <c r="BV3297" s="315"/>
    </row>
    <row r="3298" spans="6:74"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315"/>
      <c r="AU3298" s="208"/>
      <c r="AV3298" s="92"/>
      <c r="AW3298" s="92"/>
      <c r="AX3298" s="315"/>
      <c r="AY3298" s="215"/>
      <c r="AZ3298" s="131"/>
      <c r="BA3298" s="131"/>
      <c r="BB3298" s="131"/>
      <c r="BC3298" s="223"/>
      <c r="BD3298" s="223"/>
      <c r="BE3298" s="223"/>
      <c r="BF3298" s="151"/>
      <c r="BG3298" s="151"/>
      <c r="BH3298" s="151"/>
      <c r="BI3298" s="151"/>
      <c r="BJ3298" s="151"/>
      <c r="BK3298" s="151"/>
      <c r="BL3298" s="151"/>
      <c r="BM3298" s="151"/>
      <c r="BN3298" s="208"/>
      <c r="BO3298" s="92"/>
      <c r="BP3298" s="92"/>
      <c r="BQ3298" s="92"/>
      <c r="BR3298" s="92"/>
      <c r="BS3298" s="92"/>
      <c r="BT3298" s="92"/>
      <c r="BU3298" s="208"/>
      <c r="BV3298" s="315"/>
    </row>
    <row r="3299" spans="6:74"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315"/>
      <c r="AU3299" s="208"/>
      <c r="AV3299" s="92"/>
      <c r="AW3299" s="92"/>
      <c r="AX3299" s="315"/>
      <c r="AY3299" s="215"/>
      <c r="AZ3299" s="131"/>
      <c r="BA3299" s="131"/>
      <c r="BB3299" s="131"/>
      <c r="BC3299" s="223"/>
      <c r="BD3299" s="223"/>
      <c r="BE3299" s="223"/>
      <c r="BF3299" s="151"/>
      <c r="BG3299" s="151"/>
      <c r="BH3299" s="151"/>
      <c r="BI3299" s="151"/>
      <c r="BJ3299" s="151"/>
      <c r="BK3299" s="151"/>
      <c r="BL3299" s="151"/>
      <c r="BM3299" s="151"/>
      <c r="BN3299" s="208"/>
      <c r="BO3299" s="92"/>
      <c r="BP3299" s="92"/>
      <c r="BQ3299" s="92"/>
      <c r="BR3299" s="92"/>
      <c r="BS3299" s="92"/>
      <c r="BT3299" s="92"/>
      <c r="BU3299" s="208"/>
      <c r="BV3299" s="315"/>
    </row>
    <row r="3300" spans="6:74"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315"/>
      <c r="AU3300" s="208"/>
      <c r="AV3300" s="92"/>
      <c r="AW3300" s="92"/>
      <c r="AX3300" s="315"/>
      <c r="AY3300" s="215"/>
      <c r="AZ3300" s="131"/>
      <c r="BA3300" s="131"/>
      <c r="BB3300" s="131"/>
      <c r="BC3300" s="223"/>
      <c r="BD3300" s="223"/>
      <c r="BE3300" s="223"/>
      <c r="BF3300" s="151"/>
      <c r="BG3300" s="151"/>
      <c r="BH3300" s="151"/>
      <c r="BI3300" s="151"/>
      <c r="BJ3300" s="151"/>
      <c r="BK3300" s="151"/>
      <c r="BL3300" s="151"/>
      <c r="BM3300" s="151"/>
      <c r="BN3300" s="208"/>
      <c r="BO3300" s="92"/>
      <c r="BP3300" s="92"/>
      <c r="BQ3300" s="92"/>
      <c r="BR3300" s="92"/>
      <c r="BS3300" s="92"/>
      <c r="BT3300" s="92"/>
      <c r="BU3300" s="208"/>
      <c r="BV3300" s="315"/>
    </row>
    <row r="3301" spans="6:74"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315"/>
      <c r="AU3301" s="208"/>
      <c r="AV3301" s="92"/>
      <c r="AW3301" s="92"/>
      <c r="AX3301" s="315"/>
      <c r="AY3301" s="215"/>
      <c r="AZ3301" s="131"/>
      <c r="BA3301" s="131"/>
      <c r="BB3301" s="131"/>
      <c r="BC3301" s="223"/>
      <c r="BD3301" s="223"/>
      <c r="BE3301" s="223"/>
      <c r="BF3301" s="151"/>
      <c r="BG3301" s="151"/>
      <c r="BH3301" s="151"/>
      <c r="BI3301" s="151"/>
      <c r="BJ3301" s="151"/>
      <c r="BK3301" s="151"/>
      <c r="BL3301" s="151"/>
      <c r="BM3301" s="151"/>
      <c r="BN3301" s="208"/>
      <c r="BO3301" s="92"/>
      <c r="BP3301" s="92"/>
      <c r="BQ3301" s="92"/>
      <c r="BR3301" s="92"/>
      <c r="BS3301" s="92"/>
      <c r="BT3301" s="92"/>
      <c r="BU3301" s="208"/>
      <c r="BV3301" s="315"/>
    </row>
    <row r="3302" spans="6:74"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315"/>
      <c r="AU3302" s="208"/>
      <c r="AV3302" s="92"/>
      <c r="AW3302" s="92"/>
      <c r="AX3302" s="315"/>
      <c r="AY3302" s="215"/>
      <c r="AZ3302" s="131"/>
      <c r="BA3302" s="131"/>
      <c r="BB3302" s="131"/>
      <c r="BC3302" s="223"/>
      <c r="BD3302" s="223"/>
      <c r="BE3302" s="223"/>
      <c r="BF3302" s="151"/>
      <c r="BG3302" s="151"/>
      <c r="BH3302" s="151"/>
      <c r="BI3302" s="151"/>
      <c r="BJ3302" s="151"/>
      <c r="BK3302" s="151"/>
      <c r="BL3302" s="151"/>
      <c r="BM3302" s="151"/>
      <c r="BN3302" s="208"/>
      <c r="BO3302" s="92"/>
      <c r="BP3302" s="92"/>
      <c r="BQ3302" s="92"/>
      <c r="BR3302" s="92"/>
      <c r="BS3302" s="92"/>
      <c r="BT3302" s="92"/>
      <c r="BU3302" s="208"/>
      <c r="BV3302" s="315"/>
    </row>
    <row r="3303" spans="6:74"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315"/>
      <c r="AU3303" s="208"/>
      <c r="AV3303" s="92"/>
      <c r="AW3303" s="92"/>
      <c r="AX3303" s="315"/>
      <c r="AY3303" s="215"/>
      <c r="AZ3303" s="131"/>
      <c r="BA3303" s="131"/>
      <c r="BB3303" s="131"/>
      <c r="BC3303" s="223"/>
      <c r="BD3303" s="223"/>
      <c r="BE3303" s="223"/>
      <c r="BF3303" s="151"/>
      <c r="BG3303" s="151"/>
      <c r="BH3303" s="151"/>
      <c r="BI3303" s="151"/>
      <c r="BJ3303" s="151"/>
      <c r="BK3303" s="151"/>
      <c r="BL3303" s="151"/>
      <c r="BM3303" s="151"/>
      <c r="BN3303" s="208"/>
      <c r="BO3303" s="92"/>
      <c r="BP3303" s="92"/>
      <c r="BQ3303" s="92"/>
      <c r="BR3303" s="92"/>
      <c r="BS3303" s="92"/>
      <c r="BT3303" s="92"/>
      <c r="BU3303" s="208"/>
      <c r="BV3303" s="315"/>
    </row>
    <row r="3304" spans="6:74"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315"/>
      <c r="AU3304" s="208"/>
      <c r="AV3304" s="92"/>
      <c r="AW3304" s="92"/>
      <c r="AX3304" s="315"/>
      <c r="AY3304" s="215"/>
      <c r="AZ3304" s="131"/>
      <c r="BA3304" s="131"/>
      <c r="BB3304" s="131"/>
      <c r="BC3304" s="223"/>
      <c r="BD3304" s="223"/>
      <c r="BE3304" s="223"/>
      <c r="BF3304" s="151"/>
      <c r="BG3304" s="151"/>
      <c r="BH3304" s="151"/>
      <c r="BI3304" s="151"/>
      <c r="BJ3304" s="151"/>
      <c r="BK3304" s="151"/>
      <c r="BL3304" s="151"/>
      <c r="BM3304" s="151"/>
      <c r="BN3304" s="208"/>
      <c r="BO3304" s="92"/>
      <c r="BP3304" s="92"/>
      <c r="BQ3304" s="92"/>
      <c r="BR3304" s="92"/>
      <c r="BS3304" s="92"/>
      <c r="BT3304" s="92"/>
      <c r="BU3304" s="208"/>
      <c r="BV3304" s="315"/>
    </row>
    <row r="3305" spans="6:74"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315"/>
      <c r="AU3305" s="208"/>
      <c r="AV3305" s="92"/>
      <c r="AW3305" s="92"/>
      <c r="AX3305" s="315"/>
      <c r="AY3305" s="215"/>
      <c r="AZ3305" s="131"/>
      <c r="BA3305" s="131"/>
      <c r="BB3305" s="131"/>
      <c r="BC3305" s="223"/>
      <c r="BD3305" s="223"/>
      <c r="BE3305" s="223"/>
      <c r="BF3305" s="151"/>
      <c r="BG3305" s="151"/>
      <c r="BH3305" s="151"/>
      <c r="BI3305" s="151"/>
      <c r="BJ3305" s="151"/>
      <c r="BK3305" s="151"/>
      <c r="BL3305" s="151"/>
      <c r="BM3305" s="151"/>
      <c r="BN3305" s="208"/>
      <c r="BO3305" s="92"/>
      <c r="BP3305" s="92"/>
      <c r="BQ3305" s="92"/>
      <c r="BR3305" s="92"/>
      <c r="BS3305" s="92"/>
      <c r="BT3305" s="92"/>
      <c r="BU3305" s="208"/>
      <c r="BV3305" s="315"/>
    </row>
    <row r="3306" spans="6:74"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315"/>
      <c r="AU3306" s="208"/>
      <c r="AV3306" s="92"/>
      <c r="AW3306" s="92"/>
      <c r="AX3306" s="315"/>
      <c r="AY3306" s="215"/>
      <c r="AZ3306" s="131"/>
      <c r="BA3306" s="131"/>
      <c r="BB3306" s="131"/>
      <c r="BC3306" s="223"/>
      <c r="BD3306" s="223"/>
      <c r="BE3306" s="223"/>
      <c r="BF3306" s="151"/>
      <c r="BG3306" s="151"/>
      <c r="BH3306" s="151"/>
      <c r="BI3306" s="151"/>
      <c r="BJ3306" s="151"/>
      <c r="BK3306" s="151"/>
      <c r="BL3306" s="151"/>
      <c r="BM3306" s="151"/>
      <c r="BN3306" s="208"/>
      <c r="BO3306" s="92"/>
      <c r="BP3306" s="92"/>
      <c r="BQ3306" s="92"/>
      <c r="BR3306" s="92"/>
      <c r="BS3306" s="92"/>
      <c r="BT3306" s="92"/>
      <c r="BU3306" s="208"/>
      <c r="BV3306" s="315"/>
    </row>
    <row r="3307" spans="6:74"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315"/>
      <c r="AU3307" s="208"/>
      <c r="AV3307" s="92"/>
      <c r="AW3307" s="92"/>
      <c r="AX3307" s="315"/>
      <c r="AY3307" s="215"/>
      <c r="AZ3307" s="131"/>
      <c r="BA3307" s="131"/>
      <c r="BB3307" s="131"/>
      <c r="BC3307" s="223"/>
      <c r="BD3307" s="223"/>
      <c r="BE3307" s="223"/>
      <c r="BF3307" s="151"/>
      <c r="BG3307" s="151"/>
      <c r="BH3307" s="151"/>
      <c r="BI3307" s="151"/>
      <c r="BJ3307" s="151"/>
      <c r="BK3307" s="151"/>
      <c r="BL3307" s="151"/>
      <c r="BM3307" s="151"/>
      <c r="BN3307" s="208"/>
      <c r="BO3307" s="92"/>
      <c r="BP3307" s="92"/>
      <c r="BQ3307" s="92"/>
      <c r="BR3307" s="92"/>
      <c r="BS3307" s="92"/>
      <c r="BT3307" s="92"/>
      <c r="BU3307" s="208"/>
      <c r="BV3307" s="315"/>
    </row>
    <row r="3308" spans="6:74"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315"/>
      <c r="AU3308" s="208"/>
      <c r="AV3308" s="92"/>
      <c r="AW3308" s="92"/>
      <c r="AX3308" s="315"/>
      <c r="AY3308" s="215"/>
      <c r="AZ3308" s="131"/>
      <c r="BA3308" s="131"/>
      <c r="BB3308" s="131"/>
      <c r="BC3308" s="223"/>
      <c r="BD3308" s="223"/>
      <c r="BE3308" s="223"/>
      <c r="BF3308" s="151"/>
      <c r="BG3308" s="151"/>
      <c r="BH3308" s="151"/>
      <c r="BI3308" s="151"/>
      <c r="BJ3308" s="151"/>
      <c r="BK3308" s="151"/>
      <c r="BL3308" s="151"/>
      <c r="BM3308" s="151"/>
      <c r="BN3308" s="208"/>
      <c r="BO3308" s="92"/>
      <c r="BP3308" s="92"/>
      <c r="BQ3308" s="92"/>
      <c r="BR3308" s="92"/>
      <c r="BS3308" s="92"/>
      <c r="BT3308" s="92"/>
      <c r="BU3308" s="208"/>
      <c r="BV3308" s="315"/>
    </row>
    <row r="3309" spans="6:74"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315"/>
      <c r="AU3309" s="208"/>
      <c r="AV3309" s="92"/>
      <c r="AW3309" s="92"/>
      <c r="AX3309" s="315"/>
      <c r="AY3309" s="215"/>
      <c r="AZ3309" s="131"/>
      <c r="BA3309" s="131"/>
      <c r="BB3309" s="131"/>
      <c r="BC3309" s="223"/>
      <c r="BD3309" s="223"/>
      <c r="BE3309" s="223"/>
      <c r="BF3309" s="151"/>
      <c r="BG3309" s="151"/>
      <c r="BH3309" s="151"/>
      <c r="BI3309" s="151"/>
      <c r="BJ3309" s="151"/>
      <c r="BK3309" s="151"/>
      <c r="BL3309" s="151"/>
      <c r="BM3309" s="151"/>
      <c r="BN3309" s="208"/>
      <c r="BO3309" s="92"/>
      <c r="BP3309" s="92"/>
      <c r="BQ3309" s="92"/>
      <c r="BR3309" s="92"/>
      <c r="BS3309" s="92"/>
      <c r="BT3309" s="92"/>
      <c r="BU3309" s="208"/>
      <c r="BV3309" s="315"/>
    </row>
    <row r="3310" spans="6:74"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315"/>
      <c r="AU3310" s="208"/>
      <c r="AV3310" s="92"/>
      <c r="AW3310" s="92"/>
      <c r="AX3310" s="315"/>
      <c r="AY3310" s="215"/>
      <c r="AZ3310" s="131"/>
      <c r="BA3310" s="131"/>
      <c r="BB3310" s="131"/>
      <c r="BC3310" s="223"/>
      <c r="BD3310" s="223"/>
      <c r="BE3310" s="223"/>
      <c r="BF3310" s="151"/>
      <c r="BG3310" s="151"/>
      <c r="BH3310" s="151"/>
      <c r="BI3310" s="151"/>
      <c r="BJ3310" s="151"/>
      <c r="BK3310" s="151"/>
      <c r="BL3310" s="151"/>
      <c r="BM3310" s="151"/>
      <c r="BN3310" s="208"/>
      <c r="BO3310" s="92"/>
      <c r="BP3310" s="92"/>
      <c r="BQ3310" s="92"/>
      <c r="BR3310" s="92"/>
      <c r="BS3310" s="92"/>
      <c r="BT3310" s="92"/>
      <c r="BU3310" s="208"/>
      <c r="BV3310" s="315"/>
    </row>
    <row r="3311" spans="6:74"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315"/>
      <c r="AU3311" s="208"/>
      <c r="AV3311" s="92"/>
      <c r="AW3311" s="92"/>
      <c r="AX3311" s="315"/>
      <c r="AY3311" s="215"/>
      <c r="AZ3311" s="131"/>
      <c r="BA3311" s="131"/>
      <c r="BB3311" s="131"/>
      <c r="BC3311" s="223"/>
      <c r="BD3311" s="223"/>
      <c r="BE3311" s="223"/>
      <c r="BF3311" s="151"/>
      <c r="BG3311" s="151"/>
      <c r="BH3311" s="151"/>
      <c r="BI3311" s="151"/>
      <c r="BJ3311" s="151"/>
      <c r="BK3311" s="151"/>
      <c r="BL3311" s="151"/>
      <c r="BM3311" s="151"/>
      <c r="BN3311" s="208"/>
      <c r="BO3311" s="92"/>
      <c r="BP3311" s="92"/>
      <c r="BQ3311" s="92"/>
      <c r="BR3311" s="92"/>
      <c r="BS3311" s="92"/>
      <c r="BT3311" s="92"/>
      <c r="BU3311" s="208"/>
      <c r="BV3311" s="315"/>
    </row>
    <row r="3312" spans="6:74"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315"/>
      <c r="AU3312" s="208"/>
      <c r="AV3312" s="92"/>
      <c r="AW3312" s="92"/>
      <c r="AX3312" s="315"/>
      <c r="AY3312" s="215"/>
      <c r="AZ3312" s="131"/>
      <c r="BA3312" s="131"/>
      <c r="BB3312" s="131"/>
      <c r="BC3312" s="223"/>
      <c r="BD3312" s="223"/>
      <c r="BE3312" s="223"/>
      <c r="BF3312" s="151"/>
      <c r="BG3312" s="151"/>
      <c r="BH3312" s="151"/>
      <c r="BI3312" s="151"/>
      <c r="BJ3312" s="151"/>
      <c r="BK3312" s="151"/>
      <c r="BL3312" s="151"/>
      <c r="BM3312" s="151"/>
      <c r="BN3312" s="208"/>
      <c r="BO3312" s="92"/>
      <c r="BP3312" s="92"/>
      <c r="BQ3312" s="92"/>
      <c r="BR3312" s="92"/>
      <c r="BS3312" s="92"/>
      <c r="BT3312" s="92"/>
      <c r="BU3312" s="208"/>
      <c r="BV3312" s="315"/>
    </row>
    <row r="3313" spans="6:74"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315"/>
      <c r="AU3313" s="208"/>
      <c r="AV3313" s="92"/>
      <c r="AW3313" s="92"/>
      <c r="AX3313" s="315"/>
      <c r="AY3313" s="215"/>
      <c r="AZ3313" s="131"/>
      <c r="BA3313" s="131"/>
      <c r="BB3313" s="131"/>
      <c r="BC3313" s="223"/>
      <c r="BD3313" s="223"/>
      <c r="BE3313" s="223"/>
      <c r="BF3313" s="151"/>
      <c r="BG3313" s="151"/>
      <c r="BH3313" s="151"/>
      <c r="BI3313" s="151"/>
      <c r="BJ3313" s="151"/>
      <c r="BK3313" s="151"/>
      <c r="BL3313" s="151"/>
      <c r="BM3313" s="151"/>
      <c r="BN3313" s="208"/>
      <c r="BO3313" s="92"/>
      <c r="BP3313" s="92"/>
      <c r="BQ3313" s="92"/>
      <c r="BR3313" s="92"/>
      <c r="BS3313" s="92"/>
      <c r="BT3313" s="92"/>
      <c r="BU3313" s="208"/>
      <c r="BV3313" s="315"/>
    </row>
    <row r="3314" spans="6:74"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315"/>
      <c r="AU3314" s="208"/>
      <c r="AV3314" s="92"/>
      <c r="AW3314" s="92"/>
      <c r="AX3314" s="315"/>
      <c r="AY3314" s="215"/>
      <c r="AZ3314" s="131"/>
      <c r="BA3314" s="131"/>
      <c r="BB3314" s="131"/>
      <c r="BC3314" s="223"/>
      <c r="BD3314" s="223"/>
      <c r="BE3314" s="223"/>
      <c r="BF3314" s="151"/>
      <c r="BG3314" s="151"/>
      <c r="BH3314" s="151"/>
      <c r="BI3314" s="151"/>
      <c r="BJ3314" s="151"/>
      <c r="BK3314" s="151"/>
      <c r="BL3314" s="151"/>
      <c r="BM3314" s="151"/>
      <c r="BN3314" s="208"/>
      <c r="BO3314" s="92"/>
      <c r="BP3314" s="92"/>
      <c r="BQ3314" s="92"/>
      <c r="BR3314" s="92"/>
      <c r="BS3314" s="92"/>
      <c r="BT3314" s="92"/>
      <c r="BU3314" s="208"/>
      <c r="BV3314" s="315"/>
    </row>
    <row r="3315" spans="6:74"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315"/>
      <c r="AU3315" s="208"/>
      <c r="AV3315" s="92"/>
      <c r="AW3315" s="92"/>
      <c r="AX3315" s="315"/>
      <c r="AY3315" s="215"/>
      <c r="AZ3315" s="131"/>
      <c r="BA3315" s="131"/>
      <c r="BB3315" s="131"/>
      <c r="BC3315" s="223"/>
      <c r="BD3315" s="223"/>
      <c r="BE3315" s="223"/>
      <c r="BF3315" s="151"/>
      <c r="BG3315" s="151"/>
      <c r="BH3315" s="151"/>
      <c r="BI3315" s="151"/>
      <c r="BJ3315" s="151"/>
      <c r="BK3315" s="151"/>
      <c r="BL3315" s="151"/>
      <c r="BM3315" s="151"/>
      <c r="BN3315" s="208"/>
      <c r="BO3315" s="92"/>
      <c r="BP3315" s="92"/>
      <c r="BQ3315" s="92"/>
      <c r="BR3315" s="92"/>
      <c r="BS3315" s="92"/>
      <c r="BT3315" s="92"/>
      <c r="BU3315" s="208"/>
      <c r="BV3315" s="315"/>
    </row>
    <row r="3316" spans="6:74"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315"/>
      <c r="AU3316" s="208"/>
      <c r="AV3316" s="92"/>
      <c r="AW3316" s="92"/>
      <c r="AX3316" s="315"/>
      <c r="AY3316" s="215"/>
      <c r="AZ3316" s="131"/>
      <c r="BA3316" s="131"/>
      <c r="BB3316" s="131"/>
      <c r="BC3316" s="223"/>
      <c r="BD3316" s="223"/>
      <c r="BE3316" s="223"/>
      <c r="BF3316" s="151"/>
      <c r="BG3316" s="151"/>
      <c r="BH3316" s="151"/>
      <c r="BI3316" s="151"/>
      <c r="BJ3316" s="151"/>
      <c r="BK3316" s="151"/>
      <c r="BL3316" s="151"/>
      <c r="BM3316" s="151"/>
      <c r="BN3316" s="208"/>
      <c r="BO3316" s="92"/>
      <c r="BP3316" s="92"/>
      <c r="BQ3316" s="92"/>
      <c r="BR3316" s="92"/>
      <c r="BS3316" s="92"/>
      <c r="BT3316" s="92"/>
      <c r="BU3316" s="208"/>
      <c r="BV3316" s="315"/>
    </row>
    <row r="3317" spans="6:74"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315"/>
      <c r="AU3317" s="208"/>
      <c r="AV3317" s="92"/>
      <c r="AW3317" s="92"/>
      <c r="AX3317" s="315"/>
      <c r="AY3317" s="215"/>
      <c r="AZ3317" s="131"/>
      <c r="BA3317" s="131"/>
      <c r="BB3317" s="131"/>
      <c r="BC3317" s="223"/>
      <c r="BD3317" s="223"/>
      <c r="BE3317" s="223"/>
      <c r="BF3317" s="151"/>
      <c r="BG3317" s="151"/>
      <c r="BH3317" s="151"/>
      <c r="BI3317" s="151"/>
      <c r="BJ3317" s="151"/>
      <c r="BK3317" s="151"/>
      <c r="BL3317" s="151"/>
      <c r="BM3317" s="151"/>
      <c r="BN3317" s="208"/>
      <c r="BO3317" s="92"/>
      <c r="BP3317" s="92"/>
      <c r="BQ3317" s="92"/>
      <c r="BR3317" s="92"/>
      <c r="BS3317" s="92"/>
      <c r="BT3317" s="92"/>
      <c r="BU3317" s="208"/>
      <c r="BV3317" s="315"/>
    </row>
    <row r="3318" spans="6:74"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315"/>
      <c r="AU3318" s="208"/>
      <c r="AV3318" s="92"/>
      <c r="AW3318" s="92"/>
      <c r="AX3318" s="315"/>
      <c r="AY3318" s="215"/>
      <c r="AZ3318" s="131"/>
      <c r="BA3318" s="131"/>
      <c r="BB3318" s="131"/>
      <c r="BC3318" s="223"/>
      <c r="BD3318" s="223"/>
      <c r="BE3318" s="223"/>
      <c r="BF3318" s="151"/>
      <c r="BG3318" s="151"/>
      <c r="BH3318" s="151"/>
      <c r="BI3318" s="151"/>
      <c r="BJ3318" s="151"/>
      <c r="BK3318" s="151"/>
      <c r="BL3318" s="151"/>
      <c r="BM3318" s="151"/>
      <c r="BN3318" s="208"/>
      <c r="BO3318" s="92"/>
      <c r="BP3318" s="92"/>
      <c r="BQ3318" s="92"/>
      <c r="BR3318" s="92"/>
      <c r="BS3318" s="92"/>
      <c r="BT3318" s="92"/>
      <c r="BU3318" s="208"/>
      <c r="BV3318" s="315"/>
    </row>
    <row r="3319" spans="6:74"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315"/>
      <c r="AU3319" s="208"/>
      <c r="AV3319" s="92"/>
      <c r="AW3319" s="92"/>
      <c r="AX3319" s="315"/>
      <c r="AY3319" s="215"/>
      <c r="AZ3319" s="131"/>
      <c r="BA3319" s="131"/>
      <c r="BB3319" s="131"/>
      <c r="BC3319" s="223"/>
      <c r="BD3319" s="223"/>
      <c r="BE3319" s="223"/>
      <c r="BF3319" s="151"/>
      <c r="BG3319" s="151"/>
      <c r="BH3319" s="151"/>
      <c r="BI3319" s="151"/>
      <c r="BJ3319" s="151"/>
      <c r="BK3319" s="151"/>
      <c r="BL3319" s="151"/>
      <c r="BM3319" s="151"/>
      <c r="BN3319" s="208"/>
      <c r="BO3319" s="92"/>
      <c r="BP3319" s="92"/>
      <c r="BQ3319" s="92"/>
      <c r="BR3319" s="92"/>
      <c r="BS3319" s="92"/>
      <c r="BT3319" s="92"/>
      <c r="BU3319" s="208"/>
      <c r="BV3319" s="315"/>
    </row>
    <row r="3320" spans="6:74"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315"/>
      <c r="AU3320" s="208"/>
      <c r="AV3320" s="92"/>
      <c r="AW3320" s="92"/>
      <c r="AX3320" s="315"/>
      <c r="AY3320" s="215"/>
      <c r="AZ3320" s="131"/>
      <c r="BA3320" s="131"/>
      <c r="BB3320" s="131"/>
      <c r="BC3320" s="223"/>
      <c r="BD3320" s="223"/>
      <c r="BE3320" s="223"/>
      <c r="BF3320" s="151"/>
      <c r="BG3320" s="151"/>
      <c r="BH3320" s="151"/>
      <c r="BI3320" s="151"/>
      <c r="BJ3320" s="151"/>
      <c r="BK3320" s="151"/>
      <c r="BL3320" s="151"/>
      <c r="BM3320" s="151"/>
      <c r="BN3320" s="208"/>
      <c r="BO3320" s="92"/>
      <c r="BP3320" s="92"/>
      <c r="BQ3320" s="92"/>
      <c r="BR3320" s="92"/>
      <c r="BS3320" s="92"/>
      <c r="BT3320" s="92"/>
      <c r="BU3320" s="208"/>
      <c r="BV3320" s="315"/>
    </row>
    <row r="3321" spans="6:74"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315"/>
      <c r="AU3321" s="208"/>
      <c r="AV3321" s="92"/>
      <c r="AW3321" s="92"/>
      <c r="AX3321" s="315"/>
      <c r="AY3321" s="215"/>
      <c r="AZ3321" s="131"/>
      <c r="BA3321" s="131"/>
      <c r="BB3321" s="131"/>
      <c r="BC3321" s="223"/>
      <c r="BD3321" s="223"/>
      <c r="BE3321" s="223"/>
      <c r="BF3321" s="151"/>
      <c r="BG3321" s="151"/>
      <c r="BH3321" s="151"/>
      <c r="BI3321" s="151"/>
      <c r="BJ3321" s="151"/>
      <c r="BK3321" s="151"/>
      <c r="BL3321" s="151"/>
      <c r="BM3321" s="151"/>
      <c r="BN3321" s="208"/>
      <c r="BO3321" s="92"/>
      <c r="BP3321" s="92"/>
      <c r="BQ3321" s="92"/>
      <c r="BR3321" s="92"/>
      <c r="BS3321" s="92"/>
      <c r="BT3321" s="92"/>
      <c r="BU3321" s="208"/>
      <c r="BV3321" s="315"/>
    </row>
    <row r="3322" spans="6:74"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315"/>
      <c r="AU3322" s="208"/>
      <c r="AV3322" s="92"/>
      <c r="AW3322" s="92"/>
      <c r="AX3322" s="315"/>
      <c r="AY3322" s="215"/>
      <c r="AZ3322" s="131"/>
      <c r="BA3322" s="131"/>
      <c r="BB3322" s="131"/>
      <c r="BC3322" s="223"/>
      <c r="BD3322" s="223"/>
      <c r="BE3322" s="223"/>
      <c r="BF3322" s="151"/>
      <c r="BG3322" s="151"/>
      <c r="BH3322" s="151"/>
      <c r="BI3322" s="151"/>
      <c r="BJ3322" s="151"/>
      <c r="BK3322" s="151"/>
      <c r="BL3322" s="151"/>
      <c r="BM3322" s="151"/>
      <c r="BN3322" s="208"/>
      <c r="BO3322" s="92"/>
      <c r="BP3322" s="92"/>
      <c r="BQ3322" s="92"/>
      <c r="BR3322" s="92"/>
      <c r="BS3322" s="92"/>
      <c r="BT3322" s="92"/>
      <c r="BU3322" s="208"/>
      <c r="BV3322" s="315"/>
    </row>
    <row r="3323" spans="6:74"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315"/>
      <c r="AU3323" s="208"/>
      <c r="AV3323" s="92"/>
      <c r="AW3323" s="92"/>
      <c r="AX3323" s="315"/>
      <c r="AY3323" s="215"/>
      <c r="AZ3323" s="131"/>
      <c r="BA3323" s="131"/>
      <c r="BB3323" s="131"/>
      <c r="BC3323" s="223"/>
      <c r="BD3323" s="223"/>
      <c r="BE3323" s="223"/>
      <c r="BF3323" s="151"/>
      <c r="BG3323" s="151"/>
      <c r="BH3323" s="151"/>
      <c r="BI3323" s="151"/>
      <c r="BJ3323" s="151"/>
      <c r="BK3323" s="151"/>
      <c r="BL3323" s="151"/>
      <c r="BM3323" s="151"/>
      <c r="BN3323" s="208"/>
      <c r="BO3323" s="92"/>
      <c r="BP3323" s="92"/>
      <c r="BQ3323" s="92"/>
      <c r="BR3323" s="92"/>
      <c r="BS3323" s="92"/>
      <c r="BT3323" s="92"/>
      <c r="BU3323" s="208"/>
      <c r="BV3323" s="315"/>
    </row>
    <row r="3324" spans="6:74"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315"/>
      <c r="AU3324" s="208"/>
      <c r="AV3324" s="92"/>
      <c r="AW3324" s="92"/>
      <c r="AX3324" s="315"/>
      <c r="AY3324" s="215"/>
      <c r="AZ3324" s="131"/>
      <c r="BA3324" s="131"/>
      <c r="BB3324" s="131"/>
      <c r="BC3324" s="223"/>
      <c r="BD3324" s="223"/>
      <c r="BE3324" s="223"/>
      <c r="BF3324" s="151"/>
      <c r="BG3324" s="151"/>
      <c r="BH3324" s="151"/>
      <c r="BI3324" s="151"/>
      <c r="BJ3324" s="151"/>
      <c r="BK3324" s="151"/>
      <c r="BL3324" s="151"/>
      <c r="BM3324" s="151"/>
      <c r="BN3324" s="208"/>
      <c r="BO3324" s="92"/>
      <c r="BP3324" s="92"/>
      <c r="BQ3324" s="92"/>
      <c r="BR3324" s="92"/>
      <c r="BS3324" s="92"/>
      <c r="BT3324" s="92"/>
      <c r="BU3324" s="208"/>
      <c r="BV3324" s="315"/>
    </row>
    <row r="3325" spans="6:74"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315"/>
      <c r="AU3325" s="208"/>
      <c r="AV3325" s="92"/>
      <c r="AW3325" s="92"/>
      <c r="AX3325" s="315"/>
      <c r="AY3325" s="215"/>
      <c r="AZ3325" s="131"/>
      <c r="BA3325" s="131"/>
      <c r="BB3325" s="131"/>
      <c r="BC3325" s="223"/>
      <c r="BD3325" s="223"/>
      <c r="BE3325" s="223"/>
      <c r="BF3325" s="151"/>
      <c r="BG3325" s="151"/>
      <c r="BH3325" s="151"/>
      <c r="BI3325" s="151"/>
      <c r="BJ3325" s="151"/>
      <c r="BK3325" s="151"/>
      <c r="BL3325" s="151"/>
      <c r="BM3325" s="151"/>
      <c r="BN3325" s="208"/>
      <c r="BO3325" s="92"/>
      <c r="BP3325" s="92"/>
      <c r="BQ3325" s="92"/>
      <c r="BR3325" s="92"/>
      <c r="BS3325" s="92"/>
      <c r="BT3325" s="92"/>
      <c r="BU3325" s="208"/>
      <c r="BV3325" s="315"/>
    </row>
    <row r="3326" spans="6:74"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315"/>
      <c r="AU3326" s="208"/>
      <c r="AV3326" s="92"/>
      <c r="AW3326" s="92"/>
      <c r="AX3326" s="315"/>
      <c r="AY3326" s="215"/>
      <c r="AZ3326" s="131"/>
      <c r="BA3326" s="131"/>
      <c r="BB3326" s="131"/>
      <c r="BC3326" s="223"/>
      <c r="BD3326" s="223"/>
      <c r="BE3326" s="223"/>
      <c r="BF3326" s="151"/>
      <c r="BG3326" s="151"/>
      <c r="BH3326" s="151"/>
      <c r="BI3326" s="151"/>
      <c r="BJ3326" s="151"/>
      <c r="BK3326" s="151"/>
      <c r="BL3326" s="151"/>
      <c r="BM3326" s="151"/>
      <c r="BN3326" s="208"/>
      <c r="BO3326" s="92"/>
      <c r="BP3326" s="92"/>
      <c r="BQ3326" s="92"/>
      <c r="BR3326" s="92"/>
      <c r="BS3326" s="92"/>
      <c r="BT3326" s="92"/>
      <c r="BU3326" s="208"/>
      <c r="BV3326" s="315"/>
    </row>
    <row r="3327" spans="6:74"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315"/>
      <c r="AU3327" s="208"/>
      <c r="AV3327" s="92"/>
      <c r="AW3327" s="92"/>
      <c r="AX3327" s="315"/>
      <c r="AY3327" s="215"/>
      <c r="AZ3327" s="131"/>
      <c r="BA3327" s="131"/>
      <c r="BB3327" s="131"/>
      <c r="BC3327" s="223"/>
      <c r="BD3327" s="223"/>
      <c r="BE3327" s="223"/>
      <c r="BF3327" s="151"/>
      <c r="BG3327" s="151"/>
      <c r="BH3327" s="151"/>
      <c r="BI3327" s="151"/>
      <c r="BJ3327" s="151"/>
      <c r="BK3327" s="151"/>
      <c r="BL3327" s="151"/>
      <c r="BM3327" s="151"/>
      <c r="BN3327" s="208"/>
      <c r="BO3327" s="92"/>
      <c r="BP3327" s="92"/>
      <c r="BQ3327" s="92"/>
      <c r="BR3327" s="92"/>
      <c r="BS3327" s="92"/>
      <c r="BT3327" s="92"/>
      <c r="BU3327" s="208"/>
      <c r="BV3327" s="315"/>
    </row>
    <row r="3328" spans="6:74"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315"/>
      <c r="AU3328" s="208"/>
      <c r="AV3328" s="92"/>
      <c r="AW3328" s="92"/>
      <c r="AX3328" s="315"/>
      <c r="AY3328" s="215"/>
      <c r="AZ3328" s="131"/>
      <c r="BA3328" s="131"/>
      <c r="BB3328" s="131"/>
      <c r="BC3328" s="223"/>
      <c r="BD3328" s="223"/>
      <c r="BE3328" s="223"/>
      <c r="BF3328" s="151"/>
      <c r="BG3328" s="151"/>
      <c r="BH3328" s="151"/>
      <c r="BI3328" s="151"/>
      <c r="BJ3328" s="151"/>
      <c r="BK3328" s="151"/>
      <c r="BL3328" s="151"/>
      <c r="BM3328" s="151"/>
      <c r="BN3328" s="208"/>
      <c r="BO3328" s="92"/>
      <c r="BP3328" s="92"/>
      <c r="BQ3328" s="92"/>
      <c r="BR3328" s="92"/>
      <c r="BS3328" s="92"/>
      <c r="BT3328" s="92"/>
      <c r="BU3328" s="208"/>
      <c r="BV3328" s="315"/>
    </row>
    <row r="3329" spans="6:74"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315"/>
      <c r="AU3329" s="208"/>
      <c r="AV3329" s="92"/>
      <c r="AW3329" s="92"/>
      <c r="AX3329" s="315"/>
      <c r="AY3329" s="215"/>
      <c r="AZ3329" s="131"/>
      <c r="BA3329" s="131"/>
      <c r="BB3329" s="131"/>
      <c r="BC3329" s="223"/>
      <c r="BD3329" s="223"/>
      <c r="BE3329" s="223"/>
      <c r="BF3329" s="151"/>
      <c r="BG3329" s="151"/>
      <c r="BH3329" s="151"/>
      <c r="BI3329" s="151"/>
      <c r="BJ3329" s="151"/>
      <c r="BK3329" s="151"/>
      <c r="BL3329" s="151"/>
      <c r="BM3329" s="151"/>
      <c r="BN3329" s="208"/>
      <c r="BO3329" s="92"/>
      <c r="BP3329" s="92"/>
      <c r="BQ3329" s="92"/>
      <c r="BR3329" s="92"/>
      <c r="BS3329" s="92"/>
      <c r="BT3329" s="92"/>
      <c r="BU3329" s="208"/>
      <c r="BV3329" s="315"/>
    </row>
    <row r="3330" spans="6:74"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315"/>
      <c r="AU3330" s="208"/>
      <c r="AV3330" s="92"/>
      <c r="AW3330" s="92"/>
      <c r="AX3330" s="315"/>
      <c r="AY3330" s="215"/>
      <c r="AZ3330" s="131"/>
      <c r="BA3330" s="131"/>
      <c r="BB3330" s="131"/>
      <c r="BC3330" s="223"/>
      <c r="BD3330" s="223"/>
      <c r="BE3330" s="223"/>
      <c r="BF3330" s="151"/>
      <c r="BG3330" s="151"/>
      <c r="BH3330" s="151"/>
      <c r="BI3330" s="151"/>
      <c r="BJ3330" s="151"/>
      <c r="BK3330" s="151"/>
      <c r="BL3330" s="151"/>
      <c r="BM3330" s="151"/>
      <c r="BN3330" s="208"/>
      <c r="BO3330" s="92"/>
      <c r="BP3330" s="92"/>
      <c r="BQ3330" s="92"/>
      <c r="BR3330" s="92"/>
      <c r="BS3330" s="92"/>
      <c r="BT3330" s="92"/>
      <c r="BU3330" s="208"/>
      <c r="BV3330" s="315"/>
    </row>
    <row r="3331" spans="6:74"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315"/>
      <c r="AU3331" s="208"/>
      <c r="AV3331" s="92"/>
      <c r="AW3331" s="92"/>
      <c r="AX3331" s="315"/>
      <c r="AY3331" s="215"/>
      <c r="AZ3331" s="131"/>
      <c r="BA3331" s="131"/>
      <c r="BB3331" s="131"/>
      <c r="BC3331" s="223"/>
      <c r="BD3331" s="223"/>
      <c r="BE3331" s="223"/>
      <c r="BF3331" s="151"/>
      <c r="BG3331" s="151"/>
      <c r="BH3331" s="151"/>
      <c r="BI3331" s="151"/>
      <c r="BJ3331" s="151"/>
      <c r="BK3331" s="151"/>
      <c r="BL3331" s="151"/>
      <c r="BM3331" s="151"/>
      <c r="BN3331" s="208"/>
      <c r="BO3331" s="92"/>
      <c r="BP3331" s="92"/>
      <c r="BQ3331" s="92"/>
      <c r="BR3331" s="92"/>
      <c r="BS3331" s="92"/>
      <c r="BT3331" s="92"/>
      <c r="BU3331" s="208"/>
      <c r="BV3331" s="315"/>
    </row>
    <row r="3332" spans="6:74"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315"/>
      <c r="AU3332" s="208"/>
      <c r="AV3332" s="92"/>
      <c r="AW3332" s="92"/>
      <c r="AX3332" s="315"/>
      <c r="AY3332" s="215"/>
      <c r="AZ3332" s="131"/>
      <c r="BA3332" s="131"/>
      <c r="BB3332" s="131"/>
      <c r="BC3332" s="223"/>
      <c r="BD3332" s="223"/>
      <c r="BE3332" s="223"/>
      <c r="BF3332" s="151"/>
      <c r="BG3332" s="151"/>
      <c r="BH3332" s="151"/>
      <c r="BI3332" s="151"/>
      <c r="BJ3332" s="151"/>
      <c r="BK3332" s="151"/>
      <c r="BL3332" s="151"/>
      <c r="BM3332" s="151"/>
      <c r="BN3332" s="208"/>
      <c r="BO3332" s="92"/>
      <c r="BP3332" s="92"/>
      <c r="BQ3332" s="92"/>
      <c r="BR3332" s="92"/>
      <c r="BS3332" s="92"/>
      <c r="BT3332" s="92"/>
      <c r="BU3332" s="208"/>
      <c r="BV3332" s="315"/>
    </row>
    <row r="3333" spans="6:74"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315"/>
      <c r="AU3333" s="208"/>
      <c r="AV3333" s="92"/>
      <c r="AW3333" s="92"/>
      <c r="AX3333" s="315"/>
      <c r="AY3333" s="215"/>
      <c r="AZ3333" s="131"/>
      <c r="BA3333" s="131"/>
      <c r="BB3333" s="131"/>
      <c r="BC3333" s="223"/>
      <c r="BD3333" s="223"/>
      <c r="BE3333" s="223"/>
      <c r="BF3333" s="151"/>
      <c r="BG3333" s="151"/>
      <c r="BH3333" s="151"/>
      <c r="BI3333" s="151"/>
      <c r="BJ3333" s="151"/>
      <c r="BK3333" s="151"/>
      <c r="BL3333" s="151"/>
      <c r="BM3333" s="151"/>
      <c r="BN3333" s="208"/>
      <c r="BO3333" s="92"/>
      <c r="BP3333" s="92"/>
      <c r="BQ3333" s="92"/>
      <c r="BR3333" s="92"/>
      <c r="BS3333" s="92"/>
      <c r="BT3333" s="92"/>
      <c r="BU3333" s="208"/>
      <c r="BV3333" s="315"/>
    </row>
    <row r="3334" spans="6:74"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315"/>
      <c r="AU3334" s="208"/>
      <c r="AV3334" s="92"/>
      <c r="AW3334" s="92"/>
      <c r="AX3334" s="315"/>
      <c r="AY3334" s="215"/>
      <c r="AZ3334" s="131"/>
      <c r="BA3334" s="131"/>
      <c r="BB3334" s="131"/>
      <c r="BC3334" s="223"/>
      <c r="BD3334" s="223"/>
      <c r="BE3334" s="223"/>
      <c r="BF3334" s="151"/>
      <c r="BG3334" s="151"/>
      <c r="BH3334" s="151"/>
      <c r="BI3334" s="151"/>
      <c r="BJ3334" s="151"/>
      <c r="BK3334" s="151"/>
      <c r="BL3334" s="151"/>
      <c r="BM3334" s="151"/>
      <c r="BN3334" s="208"/>
      <c r="BO3334" s="92"/>
      <c r="BP3334" s="92"/>
      <c r="BQ3334" s="92"/>
      <c r="BR3334" s="92"/>
      <c r="BS3334" s="92"/>
      <c r="BT3334" s="92"/>
      <c r="BU3334" s="208"/>
      <c r="BV3334" s="315"/>
    </row>
    <row r="3335" spans="6:74"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315"/>
      <c r="AU3335" s="208"/>
      <c r="AV3335" s="92"/>
      <c r="AW3335" s="92"/>
      <c r="AX3335" s="315"/>
      <c r="AY3335" s="215"/>
      <c r="AZ3335" s="131"/>
      <c r="BA3335" s="131"/>
      <c r="BB3335" s="131"/>
      <c r="BC3335" s="223"/>
      <c r="BD3335" s="223"/>
      <c r="BE3335" s="223"/>
      <c r="BF3335" s="151"/>
      <c r="BG3335" s="151"/>
      <c r="BH3335" s="151"/>
      <c r="BI3335" s="151"/>
      <c r="BJ3335" s="151"/>
      <c r="BK3335" s="151"/>
      <c r="BL3335" s="151"/>
      <c r="BM3335" s="151"/>
      <c r="BN3335" s="208"/>
      <c r="BO3335" s="92"/>
      <c r="BP3335" s="92"/>
      <c r="BQ3335" s="92"/>
      <c r="BR3335" s="92"/>
      <c r="BS3335" s="92"/>
      <c r="BT3335" s="92"/>
      <c r="BU3335" s="208"/>
      <c r="BV3335" s="315"/>
    </row>
    <row r="3336" spans="6:74"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315"/>
      <c r="AU3336" s="208"/>
      <c r="AV3336" s="92"/>
      <c r="AW3336" s="92"/>
      <c r="AX3336" s="315"/>
      <c r="AY3336" s="215"/>
      <c r="AZ3336" s="131"/>
      <c r="BA3336" s="131"/>
      <c r="BB3336" s="131"/>
      <c r="BC3336" s="223"/>
      <c r="BD3336" s="223"/>
      <c r="BE3336" s="223"/>
      <c r="BF3336" s="151"/>
      <c r="BG3336" s="151"/>
      <c r="BH3336" s="151"/>
      <c r="BI3336" s="151"/>
      <c r="BJ3336" s="151"/>
      <c r="BK3336" s="151"/>
      <c r="BL3336" s="151"/>
      <c r="BM3336" s="151"/>
      <c r="BN3336" s="208"/>
      <c r="BO3336" s="92"/>
      <c r="BP3336" s="92"/>
      <c r="BQ3336" s="92"/>
      <c r="BR3336" s="92"/>
      <c r="BS3336" s="92"/>
      <c r="BT3336" s="92"/>
      <c r="BU3336" s="208"/>
      <c r="BV3336" s="315"/>
    </row>
    <row r="3337" spans="6:74"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315"/>
      <c r="AU3337" s="208"/>
      <c r="AV3337" s="92"/>
      <c r="AW3337" s="92"/>
      <c r="AX3337" s="315"/>
      <c r="AY3337" s="215"/>
      <c r="AZ3337" s="131"/>
      <c r="BA3337" s="131"/>
      <c r="BB3337" s="131"/>
      <c r="BC3337" s="223"/>
      <c r="BD3337" s="223"/>
      <c r="BE3337" s="223"/>
      <c r="BF3337" s="151"/>
      <c r="BG3337" s="151"/>
      <c r="BH3337" s="151"/>
      <c r="BI3337" s="151"/>
      <c r="BJ3337" s="151"/>
      <c r="BK3337" s="151"/>
      <c r="BL3337" s="151"/>
      <c r="BM3337" s="151"/>
      <c r="BN3337" s="208"/>
      <c r="BO3337" s="92"/>
      <c r="BP3337" s="92"/>
      <c r="BQ3337" s="92"/>
      <c r="BR3337" s="92"/>
      <c r="BS3337" s="92"/>
      <c r="BT3337" s="92"/>
      <c r="BU3337" s="208"/>
      <c r="BV3337" s="315"/>
    </row>
    <row r="3338" spans="6:74"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315"/>
      <c r="AU3338" s="208"/>
      <c r="AV3338" s="92"/>
      <c r="AW3338" s="92"/>
      <c r="AX3338" s="315"/>
      <c r="AY3338" s="215"/>
      <c r="AZ3338" s="131"/>
      <c r="BA3338" s="131"/>
      <c r="BB3338" s="131"/>
      <c r="BC3338" s="223"/>
      <c r="BD3338" s="223"/>
      <c r="BE3338" s="223"/>
      <c r="BF3338" s="151"/>
      <c r="BG3338" s="151"/>
      <c r="BH3338" s="151"/>
      <c r="BI3338" s="151"/>
      <c r="BJ3338" s="151"/>
      <c r="BK3338" s="151"/>
      <c r="BL3338" s="151"/>
      <c r="BM3338" s="151"/>
      <c r="BN3338" s="208"/>
      <c r="BO3338" s="92"/>
      <c r="BP3338" s="92"/>
      <c r="BQ3338" s="92"/>
      <c r="BR3338" s="92"/>
      <c r="BS3338" s="92"/>
      <c r="BT3338" s="92"/>
      <c r="BU3338" s="208"/>
      <c r="BV3338" s="315"/>
    </row>
    <row r="3339" spans="6:74"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315"/>
      <c r="AU3339" s="208"/>
      <c r="AV3339" s="92"/>
      <c r="AW3339" s="92"/>
      <c r="AX3339" s="315"/>
      <c r="AY3339" s="215"/>
      <c r="AZ3339" s="131"/>
      <c r="BA3339" s="131"/>
      <c r="BB3339" s="131"/>
      <c r="BC3339" s="223"/>
      <c r="BD3339" s="223"/>
      <c r="BE3339" s="223"/>
      <c r="BF3339" s="151"/>
      <c r="BG3339" s="151"/>
      <c r="BH3339" s="151"/>
      <c r="BI3339" s="151"/>
      <c r="BJ3339" s="151"/>
      <c r="BK3339" s="151"/>
      <c r="BL3339" s="151"/>
      <c r="BM3339" s="151"/>
      <c r="BN3339" s="208"/>
      <c r="BO3339" s="92"/>
      <c r="BP3339" s="92"/>
      <c r="BQ3339" s="92"/>
      <c r="BR3339" s="92"/>
      <c r="BS3339" s="92"/>
      <c r="BT3339" s="92"/>
      <c r="BU3339" s="208"/>
      <c r="BV3339" s="315"/>
    </row>
    <row r="3340" spans="6:74"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315"/>
      <c r="AU3340" s="208"/>
      <c r="AV3340" s="92"/>
      <c r="AW3340" s="92"/>
      <c r="AX3340" s="315"/>
      <c r="AY3340" s="215"/>
      <c r="AZ3340" s="131"/>
      <c r="BA3340" s="131"/>
      <c r="BB3340" s="131"/>
      <c r="BC3340" s="223"/>
      <c r="BD3340" s="223"/>
      <c r="BE3340" s="223"/>
      <c r="BF3340" s="151"/>
      <c r="BG3340" s="151"/>
      <c r="BH3340" s="151"/>
      <c r="BI3340" s="151"/>
      <c r="BJ3340" s="151"/>
      <c r="BK3340" s="151"/>
      <c r="BL3340" s="151"/>
      <c r="BM3340" s="151"/>
      <c r="BN3340" s="208"/>
      <c r="BO3340" s="92"/>
      <c r="BP3340" s="92"/>
      <c r="BQ3340" s="92"/>
      <c r="BR3340" s="92"/>
      <c r="BS3340" s="92"/>
      <c r="BT3340" s="92"/>
      <c r="BU3340" s="208"/>
      <c r="BV3340" s="315"/>
    </row>
    <row r="3341" spans="6:74"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315"/>
      <c r="AU3341" s="208"/>
      <c r="AV3341" s="92"/>
      <c r="AW3341" s="92"/>
      <c r="AX3341" s="315"/>
      <c r="AY3341" s="215"/>
      <c r="AZ3341" s="131"/>
      <c r="BA3341" s="131"/>
      <c r="BB3341" s="131"/>
      <c r="BC3341" s="223"/>
      <c r="BD3341" s="223"/>
      <c r="BE3341" s="223"/>
      <c r="BF3341" s="151"/>
      <c r="BG3341" s="151"/>
      <c r="BH3341" s="151"/>
      <c r="BI3341" s="151"/>
      <c r="BJ3341" s="151"/>
      <c r="BK3341" s="151"/>
      <c r="BL3341" s="151"/>
      <c r="BM3341" s="151"/>
      <c r="BN3341" s="208"/>
      <c r="BO3341" s="92"/>
      <c r="BP3341" s="92"/>
      <c r="BQ3341" s="92"/>
      <c r="BR3341" s="92"/>
      <c r="BS3341" s="92"/>
      <c r="BT3341" s="92"/>
      <c r="BU3341" s="208"/>
      <c r="BV3341" s="315"/>
    </row>
    <row r="3342" spans="6:74"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315"/>
      <c r="AU3342" s="208"/>
      <c r="AV3342" s="92"/>
      <c r="AW3342" s="92"/>
      <c r="AX3342" s="315"/>
      <c r="AY3342" s="215"/>
      <c r="AZ3342" s="131"/>
      <c r="BA3342" s="131"/>
      <c r="BB3342" s="131"/>
      <c r="BC3342" s="223"/>
      <c r="BD3342" s="223"/>
      <c r="BE3342" s="223"/>
      <c r="BF3342" s="151"/>
      <c r="BG3342" s="151"/>
      <c r="BH3342" s="151"/>
      <c r="BI3342" s="151"/>
      <c r="BJ3342" s="151"/>
      <c r="BK3342" s="151"/>
      <c r="BL3342" s="151"/>
      <c r="BM3342" s="151"/>
      <c r="BN3342" s="208"/>
      <c r="BO3342" s="92"/>
      <c r="BP3342" s="92"/>
      <c r="BQ3342" s="92"/>
      <c r="BR3342" s="92"/>
      <c r="BS3342" s="92"/>
      <c r="BT3342" s="92"/>
      <c r="BU3342" s="208"/>
      <c r="BV3342" s="315"/>
    </row>
    <row r="3343" spans="6:74"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315"/>
      <c r="AU3343" s="208"/>
      <c r="AV3343" s="92"/>
      <c r="AW3343" s="92"/>
      <c r="AX3343" s="315"/>
      <c r="AY3343" s="215"/>
      <c r="AZ3343" s="131"/>
      <c r="BA3343" s="131"/>
      <c r="BB3343" s="131"/>
      <c r="BC3343" s="223"/>
      <c r="BD3343" s="223"/>
      <c r="BE3343" s="223"/>
      <c r="BF3343" s="151"/>
      <c r="BG3343" s="151"/>
      <c r="BH3343" s="151"/>
      <c r="BI3343" s="151"/>
      <c r="BJ3343" s="151"/>
      <c r="BK3343" s="151"/>
      <c r="BL3343" s="151"/>
      <c r="BM3343" s="151"/>
      <c r="BN3343" s="208"/>
      <c r="BO3343" s="92"/>
      <c r="BP3343" s="92"/>
      <c r="BQ3343" s="92"/>
      <c r="BR3343" s="92"/>
      <c r="BS3343" s="92"/>
      <c r="BT3343" s="92"/>
      <c r="BU3343" s="208"/>
      <c r="BV3343" s="315"/>
    </row>
    <row r="3344" spans="6:74"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315"/>
      <c r="AU3344" s="208"/>
      <c r="AV3344" s="92"/>
      <c r="AW3344" s="92"/>
      <c r="AX3344" s="315"/>
      <c r="AY3344" s="215"/>
      <c r="AZ3344" s="131"/>
      <c r="BA3344" s="131"/>
      <c r="BB3344" s="131"/>
      <c r="BC3344" s="223"/>
      <c r="BD3344" s="223"/>
      <c r="BE3344" s="223"/>
      <c r="BF3344" s="151"/>
      <c r="BG3344" s="151"/>
      <c r="BH3344" s="151"/>
      <c r="BI3344" s="151"/>
      <c r="BJ3344" s="151"/>
      <c r="BK3344" s="151"/>
      <c r="BL3344" s="151"/>
      <c r="BM3344" s="151"/>
      <c r="BN3344" s="208"/>
      <c r="BO3344" s="92"/>
      <c r="BP3344" s="92"/>
      <c r="BQ3344" s="92"/>
      <c r="BR3344" s="92"/>
      <c r="BS3344" s="92"/>
      <c r="BT3344" s="92"/>
      <c r="BU3344" s="208"/>
      <c r="BV3344" s="315"/>
    </row>
    <row r="3345" spans="6:74"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315"/>
      <c r="AU3345" s="208"/>
      <c r="AV3345" s="92"/>
      <c r="AW3345" s="92"/>
      <c r="AX3345" s="315"/>
      <c r="AY3345" s="215"/>
      <c r="AZ3345" s="131"/>
      <c r="BA3345" s="131"/>
      <c r="BB3345" s="131"/>
      <c r="BC3345" s="223"/>
      <c r="BD3345" s="223"/>
      <c r="BE3345" s="223"/>
      <c r="BF3345" s="151"/>
      <c r="BG3345" s="151"/>
      <c r="BH3345" s="151"/>
      <c r="BI3345" s="151"/>
      <c r="BJ3345" s="151"/>
      <c r="BK3345" s="151"/>
      <c r="BL3345" s="151"/>
      <c r="BM3345" s="151"/>
      <c r="BN3345" s="208"/>
      <c r="BO3345" s="92"/>
      <c r="BP3345" s="92"/>
      <c r="BQ3345" s="92"/>
      <c r="BR3345" s="92"/>
      <c r="BS3345" s="92"/>
      <c r="BT3345" s="92"/>
      <c r="BU3345" s="208"/>
      <c r="BV3345" s="315"/>
    </row>
    <row r="3346" spans="6:74"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315"/>
      <c r="AU3346" s="208"/>
      <c r="AV3346" s="92"/>
      <c r="AW3346" s="92"/>
      <c r="AX3346" s="315"/>
      <c r="AY3346" s="215"/>
      <c r="AZ3346" s="131"/>
      <c r="BA3346" s="131"/>
      <c r="BB3346" s="131"/>
      <c r="BC3346" s="223"/>
      <c r="BD3346" s="223"/>
      <c r="BE3346" s="223"/>
      <c r="BF3346" s="151"/>
      <c r="BG3346" s="151"/>
      <c r="BH3346" s="151"/>
      <c r="BI3346" s="151"/>
      <c r="BJ3346" s="151"/>
      <c r="BK3346" s="151"/>
      <c r="BL3346" s="151"/>
      <c r="BM3346" s="151"/>
      <c r="BN3346" s="208"/>
      <c r="BO3346" s="92"/>
      <c r="BP3346" s="92"/>
      <c r="BQ3346" s="92"/>
      <c r="BR3346" s="92"/>
      <c r="BS3346" s="92"/>
      <c r="BT3346" s="92"/>
      <c r="BU3346" s="208"/>
      <c r="BV3346" s="315"/>
    </row>
    <row r="3347" spans="6:74"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315"/>
      <c r="AU3347" s="208"/>
      <c r="AV3347" s="92"/>
      <c r="AW3347" s="92"/>
      <c r="AX3347" s="315"/>
      <c r="AY3347" s="215"/>
      <c r="AZ3347" s="131"/>
      <c r="BA3347" s="131"/>
      <c r="BB3347" s="131"/>
      <c r="BC3347" s="223"/>
      <c r="BD3347" s="223"/>
      <c r="BE3347" s="223"/>
      <c r="BF3347" s="151"/>
      <c r="BG3347" s="151"/>
      <c r="BH3347" s="151"/>
      <c r="BI3347" s="151"/>
      <c r="BJ3347" s="151"/>
      <c r="BK3347" s="151"/>
      <c r="BL3347" s="151"/>
      <c r="BM3347" s="151"/>
      <c r="BN3347" s="208"/>
      <c r="BO3347" s="92"/>
      <c r="BP3347" s="92"/>
      <c r="BQ3347" s="92"/>
      <c r="BR3347" s="92"/>
      <c r="BS3347" s="92"/>
      <c r="BT3347" s="92"/>
      <c r="BU3347" s="208"/>
      <c r="BV3347" s="315"/>
    </row>
    <row r="3348" spans="6:74"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315"/>
      <c r="AU3348" s="208"/>
      <c r="AV3348" s="92"/>
      <c r="AW3348" s="92"/>
      <c r="AX3348" s="315"/>
      <c r="AY3348" s="215"/>
      <c r="AZ3348" s="131"/>
      <c r="BA3348" s="131"/>
      <c r="BB3348" s="131"/>
      <c r="BC3348" s="223"/>
      <c r="BD3348" s="223"/>
      <c r="BE3348" s="223"/>
      <c r="BF3348" s="151"/>
      <c r="BG3348" s="151"/>
      <c r="BH3348" s="151"/>
      <c r="BI3348" s="151"/>
      <c r="BJ3348" s="151"/>
      <c r="BK3348" s="151"/>
      <c r="BL3348" s="151"/>
      <c r="BM3348" s="151"/>
      <c r="BN3348" s="208"/>
      <c r="BO3348" s="92"/>
      <c r="BP3348" s="92"/>
      <c r="BQ3348" s="92"/>
      <c r="BR3348" s="92"/>
      <c r="BS3348" s="92"/>
      <c r="BT3348" s="92"/>
      <c r="BU3348" s="208"/>
      <c r="BV3348" s="315"/>
    </row>
    <row r="3349" spans="6:74"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315"/>
      <c r="AU3349" s="208"/>
      <c r="AV3349" s="92"/>
      <c r="AW3349" s="92"/>
      <c r="AX3349" s="315"/>
      <c r="AY3349" s="215"/>
      <c r="AZ3349" s="131"/>
      <c r="BA3349" s="131"/>
      <c r="BB3349" s="131"/>
      <c r="BC3349" s="223"/>
      <c r="BD3349" s="223"/>
      <c r="BE3349" s="223"/>
      <c r="BF3349" s="151"/>
      <c r="BG3349" s="151"/>
      <c r="BH3349" s="151"/>
      <c r="BI3349" s="151"/>
      <c r="BJ3349" s="151"/>
      <c r="BK3349" s="151"/>
      <c r="BL3349" s="151"/>
      <c r="BM3349" s="151"/>
      <c r="BN3349" s="208"/>
      <c r="BO3349" s="92"/>
      <c r="BP3349" s="92"/>
      <c r="BQ3349" s="92"/>
      <c r="BR3349" s="92"/>
      <c r="BS3349" s="92"/>
      <c r="BT3349" s="92"/>
      <c r="BU3349" s="208"/>
      <c r="BV3349" s="315"/>
    </row>
    <row r="3350" spans="6:74"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315"/>
      <c r="AU3350" s="208"/>
      <c r="AV3350" s="92"/>
      <c r="AW3350" s="92"/>
      <c r="AX3350" s="315"/>
      <c r="AY3350" s="215"/>
      <c r="AZ3350" s="131"/>
      <c r="BA3350" s="131"/>
      <c r="BB3350" s="131"/>
      <c r="BC3350" s="223"/>
      <c r="BD3350" s="223"/>
      <c r="BE3350" s="223"/>
      <c r="BF3350" s="151"/>
      <c r="BG3350" s="151"/>
      <c r="BH3350" s="151"/>
      <c r="BI3350" s="151"/>
      <c r="BJ3350" s="151"/>
      <c r="BK3350" s="151"/>
      <c r="BL3350" s="151"/>
      <c r="BM3350" s="151"/>
      <c r="BN3350" s="208"/>
      <c r="BO3350" s="92"/>
      <c r="BP3350" s="92"/>
      <c r="BQ3350" s="92"/>
      <c r="BR3350" s="92"/>
      <c r="BS3350" s="92"/>
      <c r="BT3350" s="92"/>
      <c r="BU3350" s="208"/>
      <c r="BV3350" s="315"/>
    </row>
    <row r="3351" spans="6:74"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315"/>
      <c r="AU3351" s="208"/>
      <c r="AV3351" s="92"/>
      <c r="AW3351" s="92"/>
      <c r="AX3351" s="315"/>
      <c r="AY3351" s="215"/>
      <c r="AZ3351" s="131"/>
      <c r="BA3351" s="131"/>
      <c r="BB3351" s="131"/>
      <c r="BC3351" s="223"/>
      <c r="BD3351" s="223"/>
      <c r="BE3351" s="223"/>
      <c r="BF3351" s="151"/>
      <c r="BG3351" s="151"/>
      <c r="BH3351" s="151"/>
      <c r="BI3351" s="151"/>
      <c r="BJ3351" s="151"/>
      <c r="BK3351" s="151"/>
      <c r="BL3351" s="151"/>
      <c r="BM3351" s="151"/>
      <c r="BN3351" s="208"/>
      <c r="BO3351" s="92"/>
      <c r="BP3351" s="92"/>
      <c r="BQ3351" s="92"/>
      <c r="BR3351" s="92"/>
      <c r="BS3351" s="92"/>
      <c r="BT3351" s="92"/>
      <c r="BU3351" s="208"/>
      <c r="BV3351" s="315"/>
    </row>
    <row r="3352" spans="6:74"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315"/>
      <c r="AU3352" s="208"/>
      <c r="AV3352" s="92"/>
      <c r="AW3352" s="92"/>
      <c r="AX3352" s="315"/>
      <c r="AY3352" s="215"/>
      <c r="AZ3352" s="131"/>
      <c r="BA3352" s="131"/>
      <c r="BB3352" s="131"/>
      <c r="BC3352" s="223"/>
      <c r="BD3352" s="223"/>
      <c r="BE3352" s="223"/>
      <c r="BF3352" s="151"/>
      <c r="BG3352" s="151"/>
      <c r="BH3352" s="151"/>
      <c r="BI3352" s="151"/>
      <c r="BJ3352" s="151"/>
      <c r="BK3352" s="151"/>
      <c r="BL3352" s="151"/>
      <c r="BM3352" s="151"/>
      <c r="BN3352" s="208"/>
      <c r="BO3352" s="92"/>
      <c r="BP3352" s="92"/>
      <c r="BQ3352" s="92"/>
      <c r="BR3352" s="92"/>
      <c r="BS3352" s="92"/>
      <c r="BT3352" s="92"/>
      <c r="BU3352" s="208"/>
      <c r="BV3352" s="315"/>
    </row>
    <row r="3353" spans="6:74"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315"/>
      <c r="AU3353" s="208"/>
      <c r="AV3353" s="92"/>
      <c r="AW3353" s="92"/>
      <c r="AX3353" s="315"/>
      <c r="AY3353" s="215"/>
      <c r="AZ3353" s="131"/>
      <c r="BA3353" s="131"/>
      <c r="BB3353" s="131"/>
      <c r="BC3353" s="223"/>
      <c r="BD3353" s="223"/>
      <c r="BE3353" s="223"/>
      <c r="BF3353" s="151"/>
      <c r="BG3353" s="151"/>
      <c r="BH3353" s="151"/>
      <c r="BI3353" s="151"/>
      <c r="BJ3353" s="151"/>
      <c r="BK3353" s="151"/>
      <c r="BL3353" s="151"/>
      <c r="BM3353" s="151"/>
      <c r="BN3353" s="208"/>
      <c r="BO3353" s="92"/>
      <c r="BP3353" s="92"/>
      <c r="BQ3353" s="92"/>
      <c r="BR3353" s="92"/>
      <c r="BS3353" s="92"/>
      <c r="BT3353" s="92"/>
      <c r="BU3353" s="208"/>
      <c r="BV3353" s="315"/>
    </row>
    <row r="3354" spans="6:74"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315"/>
      <c r="AU3354" s="208"/>
      <c r="AV3354" s="92"/>
      <c r="AW3354" s="92"/>
      <c r="AX3354" s="315"/>
      <c r="AY3354" s="215"/>
      <c r="AZ3354" s="131"/>
      <c r="BA3354" s="131"/>
      <c r="BB3354" s="131"/>
      <c r="BC3354" s="223"/>
      <c r="BD3354" s="223"/>
      <c r="BE3354" s="223"/>
      <c r="BF3354" s="151"/>
      <c r="BG3354" s="151"/>
      <c r="BH3354" s="151"/>
      <c r="BI3354" s="151"/>
      <c r="BJ3354" s="151"/>
      <c r="BK3354" s="151"/>
      <c r="BL3354" s="151"/>
      <c r="BM3354" s="151"/>
      <c r="BN3354" s="208"/>
      <c r="BO3354" s="92"/>
      <c r="BP3354" s="92"/>
      <c r="BQ3354" s="92"/>
      <c r="BR3354" s="92"/>
      <c r="BS3354" s="92"/>
      <c r="BT3354" s="92"/>
      <c r="BU3354" s="208"/>
      <c r="BV3354" s="315"/>
    </row>
    <row r="3355" spans="6:74"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315"/>
      <c r="AU3355" s="208"/>
      <c r="AV3355" s="92"/>
      <c r="AW3355" s="92"/>
      <c r="AX3355" s="315"/>
      <c r="AY3355" s="215"/>
      <c r="AZ3355" s="131"/>
      <c r="BA3355" s="131"/>
      <c r="BB3355" s="131"/>
      <c r="BC3355" s="223"/>
      <c r="BD3355" s="223"/>
      <c r="BE3355" s="223"/>
      <c r="BF3355" s="151"/>
      <c r="BG3355" s="151"/>
      <c r="BH3355" s="151"/>
      <c r="BI3355" s="151"/>
      <c r="BJ3355" s="151"/>
      <c r="BK3355" s="151"/>
      <c r="BL3355" s="151"/>
      <c r="BM3355" s="151"/>
      <c r="BN3355" s="208"/>
      <c r="BO3355" s="92"/>
      <c r="BP3355" s="92"/>
      <c r="BQ3355" s="92"/>
      <c r="BR3355" s="92"/>
      <c r="BS3355" s="92"/>
      <c r="BT3355" s="92"/>
      <c r="BU3355" s="208"/>
      <c r="BV3355" s="315"/>
    </row>
    <row r="3356" spans="6:74"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315"/>
      <c r="AU3356" s="208"/>
      <c r="AV3356" s="92"/>
      <c r="AW3356" s="92"/>
      <c r="AX3356" s="315"/>
      <c r="AY3356" s="215"/>
      <c r="AZ3356" s="131"/>
      <c r="BA3356" s="131"/>
      <c r="BB3356" s="131"/>
      <c r="BC3356" s="223"/>
      <c r="BD3356" s="223"/>
      <c r="BE3356" s="223"/>
      <c r="BF3356" s="151"/>
      <c r="BG3356" s="151"/>
      <c r="BH3356" s="151"/>
      <c r="BI3356" s="151"/>
      <c r="BJ3356" s="151"/>
      <c r="BK3356" s="151"/>
      <c r="BL3356" s="151"/>
      <c r="BM3356" s="151"/>
      <c r="BN3356" s="208"/>
      <c r="BO3356" s="92"/>
      <c r="BP3356" s="92"/>
      <c r="BQ3356" s="92"/>
      <c r="BR3356" s="92"/>
      <c r="BS3356" s="92"/>
      <c r="BT3356" s="92"/>
      <c r="BU3356" s="208"/>
      <c r="BV3356" s="315"/>
    </row>
    <row r="3357" spans="6:74"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315"/>
      <c r="AU3357" s="208"/>
      <c r="AV3357" s="92"/>
      <c r="AW3357" s="92"/>
      <c r="AX3357" s="315"/>
      <c r="AY3357" s="215"/>
      <c r="AZ3357" s="131"/>
      <c r="BA3357" s="131"/>
      <c r="BB3357" s="131"/>
      <c r="BC3357" s="223"/>
      <c r="BD3357" s="223"/>
      <c r="BE3357" s="223"/>
      <c r="BF3357" s="151"/>
      <c r="BG3357" s="151"/>
      <c r="BH3357" s="151"/>
      <c r="BI3357" s="151"/>
      <c r="BJ3357" s="151"/>
      <c r="BK3357" s="151"/>
      <c r="BL3357" s="151"/>
      <c r="BM3357" s="151"/>
      <c r="BN3357" s="208"/>
      <c r="BO3357" s="92"/>
      <c r="BP3357" s="92"/>
      <c r="BQ3357" s="92"/>
      <c r="BR3357" s="92"/>
      <c r="BS3357" s="92"/>
      <c r="BT3357" s="92"/>
      <c r="BU3357" s="208"/>
      <c r="BV3357" s="315"/>
    </row>
    <row r="3358" spans="6:74"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315"/>
      <c r="AU3358" s="208"/>
      <c r="AV3358" s="92"/>
      <c r="AW3358" s="92"/>
      <c r="AX3358" s="315"/>
      <c r="AY3358" s="215"/>
      <c r="AZ3358" s="131"/>
      <c r="BA3358" s="131"/>
      <c r="BB3358" s="131"/>
      <c r="BC3358" s="223"/>
      <c r="BD3358" s="223"/>
      <c r="BE3358" s="223"/>
      <c r="BF3358" s="151"/>
      <c r="BG3358" s="151"/>
      <c r="BH3358" s="151"/>
      <c r="BI3358" s="151"/>
      <c r="BJ3358" s="151"/>
      <c r="BK3358" s="151"/>
      <c r="BL3358" s="151"/>
      <c r="BM3358" s="151"/>
      <c r="BN3358" s="208"/>
      <c r="BO3358" s="92"/>
      <c r="BP3358" s="92"/>
      <c r="BQ3358" s="92"/>
      <c r="BR3358" s="92"/>
      <c r="BS3358" s="92"/>
      <c r="BT3358" s="92"/>
      <c r="BU3358" s="208"/>
      <c r="BV3358" s="315"/>
    </row>
    <row r="3359" spans="6:74"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315"/>
      <c r="AU3359" s="208"/>
      <c r="AV3359" s="92"/>
      <c r="AW3359" s="92"/>
      <c r="AX3359" s="315"/>
      <c r="AY3359" s="215"/>
      <c r="AZ3359" s="131"/>
      <c r="BA3359" s="131"/>
      <c r="BB3359" s="131"/>
      <c r="BC3359" s="223"/>
      <c r="BD3359" s="223"/>
      <c r="BE3359" s="223"/>
      <c r="BF3359" s="151"/>
      <c r="BG3359" s="151"/>
      <c r="BH3359" s="151"/>
      <c r="BI3359" s="151"/>
      <c r="BJ3359" s="151"/>
      <c r="BK3359" s="151"/>
      <c r="BL3359" s="151"/>
      <c r="BM3359" s="151"/>
      <c r="BN3359" s="208"/>
      <c r="BO3359" s="92"/>
      <c r="BP3359" s="92"/>
      <c r="BQ3359" s="92"/>
      <c r="BR3359" s="92"/>
      <c r="BS3359" s="92"/>
      <c r="BT3359" s="92"/>
      <c r="BU3359" s="208"/>
      <c r="BV3359" s="315"/>
    </row>
    <row r="3360" spans="6:74"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315"/>
      <c r="AU3360" s="208"/>
      <c r="AV3360" s="92"/>
      <c r="AW3360" s="92"/>
      <c r="AX3360" s="315"/>
      <c r="AY3360" s="215"/>
      <c r="AZ3360" s="131"/>
      <c r="BA3360" s="131"/>
      <c r="BB3360" s="131"/>
      <c r="BC3360" s="223"/>
      <c r="BD3360" s="223"/>
      <c r="BE3360" s="223"/>
      <c r="BF3360" s="151"/>
      <c r="BG3360" s="151"/>
      <c r="BH3360" s="151"/>
      <c r="BI3360" s="151"/>
      <c r="BJ3360" s="151"/>
      <c r="BK3360" s="151"/>
      <c r="BL3360" s="151"/>
      <c r="BM3360" s="151"/>
      <c r="BN3360" s="208"/>
      <c r="BO3360" s="92"/>
      <c r="BP3360" s="92"/>
      <c r="BQ3360" s="92"/>
      <c r="BR3360" s="92"/>
      <c r="BS3360" s="92"/>
      <c r="BT3360" s="92"/>
      <c r="BU3360" s="208"/>
      <c r="BV3360" s="315"/>
    </row>
    <row r="3361" spans="6:74"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315"/>
      <c r="AU3361" s="208"/>
      <c r="AV3361" s="92"/>
      <c r="AW3361" s="92"/>
      <c r="AX3361" s="315"/>
      <c r="AY3361" s="215"/>
      <c r="AZ3361" s="131"/>
      <c r="BA3361" s="131"/>
      <c r="BB3361" s="131"/>
      <c r="BC3361" s="223"/>
      <c r="BD3361" s="223"/>
      <c r="BE3361" s="223"/>
      <c r="BF3361" s="151"/>
      <c r="BG3361" s="151"/>
      <c r="BH3361" s="151"/>
      <c r="BI3361" s="151"/>
      <c r="BJ3361" s="151"/>
      <c r="BK3361" s="151"/>
      <c r="BL3361" s="151"/>
      <c r="BM3361" s="151"/>
      <c r="BN3361" s="208"/>
      <c r="BO3361" s="92"/>
      <c r="BP3361" s="92"/>
      <c r="BQ3361" s="92"/>
      <c r="BR3361" s="92"/>
      <c r="BS3361" s="92"/>
      <c r="BT3361" s="92"/>
      <c r="BU3361" s="208"/>
      <c r="BV3361" s="315"/>
    </row>
    <row r="3362" spans="6:74"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315"/>
      <c r="AU3362" s="208"/>
      <c r="AV3362" s="92"/>
      <c r="AW3362" s="92"/>
      <c r="AX3362" s="315"/>
      <c r="AY3362" s="215"/>
      <c r="AZ3362" s="131"/>
      <c r="BA3362" s="131"/>
      <c r="BB3362" s="131"/>
      <c r="BC3362" s="223"/>
      <c r="BD3362" s="223"/>
      <c r="BE3362" s="223"/>
      <c r="BF3362" s="151"/>
      <c r="BG3362" s="151"/>
      <c r="BH3362" s="151"/>
      <c r="BI3362" s="151"/>
      <c r="BJ3362" s="151"/>
      <c r="BK3362" s="151"/>
      <c r="BL3362" s="151"/>
      <c r="BM3362" s="151"/>
      <c r="BN3362" s="208"/>
      <c r="BO3362" s="92"/>
      <c r="BP3362" s="92"/>
      <c r="BQ3362" s="92"/>
      <c r="BR3362" s="92"/>
      <c r="BS3362" s="92"/>
      <c r="BT3362" s="92"/>
      <c r="BU3362" s="208"/>
      <c r="BV3362" s="315"/>
    </row>
    <row r="3363" spans="6:74"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315"/>
      <c r="AU3363" s="208"/>
      <c r="AV3363" s="92"/>
      <c r="AW3363" s="92"/>
      <c r="AX3363" s="315"/>
      <c r="AY3363" s="215"/>
      <c r="AZ3363" s="131"/>
      <c r="BA3363" s="131"/>
      <c r="BB3363" s="131"/>
      <c r="BC3363" s="223"/>
      <c r="BD3363" s="223"/>
      <c r="BE3363" s="223"/>
      <c r="BF3363" s="151"/>
      <c r="BG3363" s="151"/>
      <c r="BH3363" s="151"/>
      <c r="BI3363" s="151"/>
      <c r="BJ3363" s="151"/>
      <c r="BK3363" s="151"/>
      <c r="BL3363" s="151"/>
      <c r="BM3363" s="151"/>
      <c r="BN3363" s="208"/>
      <c r="BO3363" s="92"/>
      <c r="BP3363" s="92"/>
      <c r="BQ3363" s="92"/>
      <c r="BR3363" s="92"/>
      <c r="BS3363" s="92"/>
      <c r="BT3363" s="92"/>
      <c r="BU3363" s="208"/>
      <c r="BV3363" s="315"/>
    </row>
    <row r="3364" spans="6:74"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315"/>
      <c r="AU3364" s="208"/>
      <c r="AV3364" s="92"/>
      <c r="AW3364" s="92"/>
      <c r="AX3364" s="315"/>
      <c r="AY3364" s="215"/>
      <c r="AZ3364" s="131"/>
      <c r="BA3364" s="131"/>
      <c r="BB3364" s="131"/>
      <c r="BC3364" s="223"/>
      <c r="BD3364" s="223"/>
      <c r="BE3364" s="223"/>
      <c r="BF3364" s="151"/>
      <c r="BG3364" s="151"/>
      <c r="BH3364" s="151"/>
      <c r="BI3364" s="151"/>
      <c r="BJ3364" s="151"/>
      <c r="BK3364" s="151"/>
      <c r="BL3364" s="151"/>
      <c r="BM3364" s="151"/>
      <c r="BN3364" s="208"/>
      <c r="BO3364" s="92"/>
      <c r="BP3364" s="92"/>
      <c r="BQ3364" s="92"/>
      <c r="BR3364" s="92"/>
      <c r="BS3364" s="92"/>
      <c r="BT3364" s="92"/>
      <c r="BU3364" s="208"/>
      <c r="BV3364" s="315"/>
    </row>
    <row r="3365" spans="6:74"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315"/>
      <c r="AU3365" s="208"/>
      <c r="AV3365" s="92"/>
      <c r="AW3365" s="92"/>
      <c r="AX3365" s="315"/>
      <c r="AY3365" s="215"/>
      <c r="AZ3365" s="131"/>
      <c r="BA3365" s="131"/>
      <c r="BB3365" s="131"/>
      <c r="BC3365" s="223"/>
      <c r="BD3365" s="223"/>
      <c r="BE3365" s="223"/>
      <c r="BF3365" s="151"/>
      <c r="BG3365" s="151"/>
      <c r="BH3365" s="151"/>
      <c r="BI3365" s="151"/>
      <c r="BJ3365" s="151"/>
      <c r="BK3365" s="151"/>
      <c r="BL3365" s="151"/>
      <c r="BM3365" s="151"/>
      <c r="BN3365" s="208"/>
      <c r="BO3365" s="92"/>
      <c r="BP3365" s="92"/>
      <c r="BQ3365" s="92"/>
      <c r="BR3365" s="92"/>
      <c r="BS3365" s="92"/>
      <c r="BT3365" s="92"/>
      <c r="BU3365" s="208"/>
      <c r="BV3365" s="315"/>
    </row>
    <row r="3366" spans="6:74"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315"/>
      <c r="AU3366" s="208"/>
      <c r="AV3366" s="92"/>
      <c r="AW3366" s="92"/>
      <c r="AX3366" s="315"/>
      <c r="AY3366" s="215"/>
      <c r="AZ3366" s="131"/>
      <c r="BA3366" s="131"/>
      <c r="BB3366" s="131"/>
      <c r="BC3366" s="223"/>
      <c r="BD3366" s="223"/>
      <c r="BE3366" s="223"/>
      <c r="BF3366" s="151"/>
      <c r="BG3366" s="151"/>
      <c r="BH3366" s="151"/>
      <c r="BI3366" s="151"/>
      <c r="BJ3366" s="151"/>
      <c r="BK3366" s="151"/>
      <c r="BL3366" s="151"/>
      <c r="BM3366" s="151"/>
      <c r="BN3366" s="208"/>
      <c r="BO3366" s="92"/>
      <c r="BP3366" s="92"/>
      <c r="BQ3366" s="92"/>
      <c r="BR3366" s="92"/>
      <c r="BS3366" s="92"/>
      <c r="BT3366" s="92"/>
      <c r="BU3366" s="208"/>
      <c r="BV3366" s="315"/>
    </row>
    <row r="3367" spans="6:74"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315"/>
      <c r="AU3367" s="208"/>
      <c r="AV3367" s="92"/>
      <c r="AW3367" s="92"/>
      <c r="AX3367" s="315"/>
      <c r="AY3367" s="215"/>
      <c r="AZ3367" s="131"/>
      <c r="BA3367" s="131"/>
      <c r="BB3367" s="131"/>
      <c r="BC3367" s="223"/>
      <c r="BD3367" s="223"/>
      <c r="BE3367" s="223"/>
      <c r="BF3367" s="151"/>
      <c r="BG3367" s="151"/>
      <c r="BH3367" s="151"/>
      <c r="BI3367" s="151"/>
      <c r="BJ3367" s="151"/>
      <c r="BK3367" s="151"/>
      <c r="BL3367" s="151"/>
      <c r="BM3367" s="151"/>
      <c r="BN3367" s="208"/>
      <c r="BO3367" s="92"/>
      <c r="BP3367" s="92"/>
      <c r="BQ3367" s="92"/>
      <c r="BR3367" s="92"/>
      <c r="BS3367" s="92"/>
      <c r="BT3367" s="92"/>
      <c r="BU3367" s="208"/>
      <c r="BV3367" s="315"/>
    </row>
    <row r="3368" spans="6:74"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315"/>
      <c r="AU3368" s="208"/>
      <c r="AV3368" s="92"/>
      <c r="AW3368" s="92"/>
      <c r="AX3368" s="315"/>
      <c r="AY3368" s="215"/>
      <c r="AZ3368" s="131"/>
      <c r="BA3368" s="131"/>
      <c r="BB3368" s="131"/>
      <c r="BC3368" s="223"/>
      <c r="BD3368" s="223"/>
      <c r="BE3368" s="223"/>
      <c r="BF3368" s="151"/>
      <c r="BG3368" s="151"/>
      <c r="BH3368" s="151"/>
      <c r="BI3368" s="151"/>
      <c r="BJ3368" s="151"/>
      <c r="BK3368" s="151"/>
      <c r="BL3368" s="151"/>
      <c r="BM3368" s="151"/>
      <c r="BN3368" s="208"/>
      <c r="BO3368" s="92"/>
      <c r="BP3368" s="92"/>
      <c r="BQ3368" s="92"/>
      <c r="BR3368" s="92"/>
      <c r="BS3368" s="92"/>
      <c r="BT3368" s="92"/>
      <c r="BU3368" s="208"/>
      <c r="BV3368" s="315"/>
    </row>
    <row r="3369" spans="6:74"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315"/>
      <c r="AU3369" s="208"/>
      <c r="AV3369" s="92"/>
      <c r="AW3369" s="92"/>
      <c r="AX3369" s="315"/>
      <c r="AY3369" s="215"/>
      <c r="AZ3369" s="131"/>
      <c r="BA3369" s="131"/>
      <c r="BB3369" s="131"/>
      <c r="BC3369" s="223"/>
      <c r="BD3369" s="223"/>
      <c r="BE3369" s="223"/>
      <c r="BF3369" s="151"/>
      <c r="BG3369" s="151"/>
      <c r="BH3369" s="151"/>
      <c r="BI3369" s="151"/>
      <c r="BJ3369" s="151"/>
      <c r="BK3369" s="151"/>
      <c r="BL3369" s="151"/>
      <c r="BM3369" s="151"/>
      <c r="BN3369" s="208"/>
      <c r="BO3369" s="92"/>
      <c r="BP3369" s="92"/>
      <c r="BQ3369" s="92"/>
      <c r="BR3369" s="92"/>
      <c r="BS3369" s="92"/>
      <c r="BT3369" s="92"/>
      <c r="BU3369" s="208"/>
      <c r="BV3369" s="315"/>
    </row>
    <row r="3370" spans="6:74"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315"/>
      <c r="AU3370" s="208"/>
      <c r="AV3370" s="92"/>
      <c r="AW3370" s="92"/>
      <c r="AX3370" s="315"/>
      <c r="AY3370" s="215"/>
      <c r="AZ3370" s="131"/>
      <c r="BA3370" s="131"/>
      <c r="BB3370" s="131"/>
      <c r="BC3370" s="223"/>
      <c r="BD3370" s="223"/>
      <c r="BE3370" s="223"/>
      <c r="BF3370" s="151"/>
      <c r="BG3370" s="151"/>
      <c r="BH3370" s="151"/>
      <c r="BI3370" s="151"/>
      <c r="BJ3370" s="151"/>
      <c r="BK3370" s="151"/>
      <c r="BL3370" s="151"/>
      <c r="BM3370" s="151"/>
      <c r="BN3370" s="208"/>
      <c r="BO3370" s="92"/>
      <c r="BP3370" s="92"/>
      <c r="BQ3370" s="92"/>
      <c r="BR3370" s="92"/>
      <c r="BS3370" s="92"/>
      <c r="BT3370" s="92"/>
      <c r="BU3370" s="208"/>
      <c r="BV3370" s="315"/>
    </row>
    <row r="3371" spans="6:74"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315"/>
      <c r="AU3371" s="208"/>
      <c r="AV3371" s="92"/>
      <c r="AW3371" s="92"/>
      <c r="AX3371" s="315"/>
      <c r="AY3371" s="215"/>
      <c r="AZ3371" s="131"/>
      <c r="BA3371" s="131"/>
      <c r="BB3371" s="131"/>
      <c r="BC3371" s="223"/>
      <c r="BD3371" s="223"/>
      <c r="BE3371" s="223"/>
      <c r="BF3371" s="151"/>
      <c r="BG3371" s="151"/>
      <c r="BH3371" s="151"/>
      <c r="BI3371" s="151"/>
      <c r="BJ3371" s="151"/>
      <c r="BK3371" s="151"/>
      <c r="BL3371" s="151"/>
      <c r="BM3371" s="151"/>
      <c r="BN3371" s="208"/>
      <c r="BO3371" s="92"/>
      <c r="BP3371" s="92"/>
      <c r="BQ3371" s="92"/>
      <c r="BR3371" s="92"/>
      <c r="BS3371" s="92"/>
      <c r="BT3371" s="92"/>
      <c r="BU3371" s="208"/>
      <c r="BV3371" s="315"/>
    </row>
    <row r="3372" spans="6:74"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315"/>
      <c r="AU3372" s="208"/>
      <c r="AV3372" s="92"/>
      <c r="AW3372" s="92"/>
      <c r="AX3372" s="315"/>
      <c r="AY3372" s="215"/>
      <c r="AZ3372" s="131"/>
      <c r="BA3372" s="131"/>
      <c r="BB3372" s="131"/>
      <c r="BC3372" s="223"/>
      <c r="BD3372" s="223"/>
      <c r="BE3372" s="223"/>
      <c r="BF3372" s="151"/>
      <c r="BG3372" s="151"/>
      <c r="BH3372" s="151"/>
      <c r="BI3372" s="151"/>
      <c r="BJ3372" s="151"/>
      <c r="BK3372" s="151"/>
      <c r="BL3372" s="151"/>
      <c r="BM3372" s="151"/>
      <c r="BN3372" s="208"/>
      <c r="BO3372" s="92"/>
      <c r="BP3372" s="92"/>
      <c r="BQ3372" s="92"/>
      <c r="BR3372" s="92"/>
      <c r="BS3372" s="92"/>
      <c r="BT3372" s="92"/>
      <c r="BU3372" s="208"/>
      <c r="BV3372" s="315"/>
    </row>
    <row r="3373" spans="6:74"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315"/>
      <c r="AU3373" s="208"/>
      <c r="AV3373" s="92"/>
      <c r="AW3373" s="92"/>
      <c r="AX3373" s="315"/>
      <c r="AY3373" s="215"/>
      <c r="AZ3373" s="131"/>
      <c r="BA3373" s="131"/>
      <c r="BB3373" s="131"/>
      <c r="BC3373" s="223"/>
      <c r="BD3373" s="223"/>
      <c r="BE3373" s="223"/>
      <c r="BF3373" s="151"/>
      <c r="BG3373" s="151"/>
      <c r="BH3373" s="151"/>
      <c r="BI3373" s="151"/>
      <c r="BJ3373" s="151"/>
      <c r="BK3373" s="151"/>
      <c r="BL3373" s="151"/>
      <c r="BM3373" s="151"/>
      <c r="BN3373" s="208"/>
      <c r="BO3373" s="92"/>
      <c r="BP3373" s="92"/>
      <c r="BQ3373" s="92"/>
      <c r="BR3373" s="92"/>
      <c r="BS3373" s="92"/>
      <c r="BT3373" s="92"/>
      <c r="BU3373" s="208"/>
      <c r="BV3373" s="315"/>
    </row>
    <row r="3374" spans="6:74"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315"/>
      <c r="AU3374" s="208"/>
      <c r="AV3374" s="92"/>
      <c r="AW3374" s="92"/>
      <c r="AX3374" s="315"/>
      <c r="AY3374" s="215"/>
      <c r="AZ3374" s="131"/>
      <c r="BA3374" s="131"/>
      <c r="BB3374" s="131"/>
      <c r="BC3374" s="223"/>
      <c r="BD3374" s="223"/>
      <c r="BE3374" s="223"/>
      <c r="BF3374" s="151"/>
      <c r="BG3374" s="151"/>
      <c r="BH3374" s="151"/>
      <c r="BI3374" s="151"/>
      <c r="BJ3374" s="151"/>
      <c r="BK3374" s="151"/>
      <c r="BL3374" s="151"/>
      <c r="BM3374" s="151"/>
      <c r="BN3374" s="208"/>
      <c r="BO3374" s="92"/>
      <c r="BP3374" s="92"/>
      <c r="BQ3374" s="92"/>
      <c r="BR3374" s="92"/>
      <c r="BS3374" s="92"/>
      <c r="BT3374" s="92"/>
      <c r="BU3374" s="208"/>
      <c r="BV3374" s="315"/>
    </row>
    <row r="3375" spans="6:74"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315"/>
      <c r="AU3375" s="208"/>
      <c r="AV3375" s="92"/>
      <c r="AW3375" s="92"/>
      <c r="AX3375" s="315"/>
      <c r="AY3375" s="215"/>
      <c r="AZ3375" s="131"/>
      <c r="BA3375" s="131"/>
      <c r="BB3375" s="131"/>
      <c r="BC3375" s="223"/>
      <c r="BD3375" s="223"/>
      <c r="BE3375" s="223"/>
      <c r="BF3375" s="151"/>
      <c r="BG3375" s="151"/>
      <c r="BH3375" s="151"/>
      <c r="BI3375" s="151"/>
      <c r="BJ3375" s="151"/>
      <c r="BK3375" s="151"/>
      <c r="BL3375" s="151"/>
      <c r="BM3375" s="151"/>
      <c r="BN3375" s="208"/>
      <c r="BO3375" s="92"/>
      <c r="BP3375" s="92"/>
      <c r="BQ3375" s="92"/>
      <c r="BR3375" s="92"/>
      <c r="BS3375" s="92"/>
      <c r="BT3375" s="92"/>
      <c r="BU3375" s="208"/>
      <c r="BV3375" s="315"/>
    </row>
    <row r="3376" spans="6:74"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315"/>
      <c r="AU3376" s="208"/>
      <c r="AV3376" s="92"/>
      <c r="AW3376" s="92"/>
      <c r="AX3376" s="315"/>
      <c r="AY3376" s="215"/>
      <c r="AZ3376" s="131"/>
      <c r="BA3376" s="131"/>
      <c r="BB3376" s="131"/>
      <c r="BC3376" s="223"/>
      <c r="BD3376" s="223"/>
      <c r="BE3376" s="223"/>
      <c r="BF3376" s="151"/>
      <c r="BG3376" s="151"/>
      <c r="BH3376" s="151"/>
      <c r="BI3376" s="151"/>
      <c r="BJ3376" s="151"/>
      <c r="BK3376" s="151"/>
      <c r="BL3376" s="151"/>
      <c r="BM3376" s="151"/>
      <c r="BN3376" s="208"/>
      <c r="BO3376" s="92"/>
      <c r="BP3376" s="92"/>
      <c r="BQ3376" s="92"/>
      <c r="BR3376" s="92"/>
      <c r="BS3376" s="92"/>
      <c r="BT3376" s="92"/>
      <c r="BU3376" s="208"/>
      <c r="BV3376" s="315"/>
    </row>
    <row r="3377" spans="6:74"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315"/>
      <c r="AU3377" s="208"/>
      <c r="AV3377" s="92"/>
      <c r="AW3377" s="92"/>
      <c r="AX3377" s="315"/>
      <c r="AY3377" s="215"/>
      <c r="AZ3377" s="131"/>
      <c r="BA3377" s="131"/>
      <c r="BB3377" s="131"/>
      <c r="BC3377" s="223"/>
      <c r="BD3377" s="223"/>
      <c r="BE3377" s="223"/>
      <c r="BF3377" s="151"/>
      <c r="BG3377" s="151"/>
      <c r="BH3377" s="151"/>
      <c r="BI3377" s="151"/>
      <c r="BJ3377" s="151"/>
      <c r="BK3377" s="151"/>
      <c r="BL3377" s="151"/>
      <c r="BM3377" s="151"/>
      <c r="BN3377" s="208"/>
      <c r="BO3377" s="92"/>
      <c r="BP3377" s="92"/>
      <c r="BQ3377" s="92"/>
      <c r="BR3377" s="92"/>
      <c r="BS3377" s="92"/>
      <c r="BT3377" s="92"/>
      <c r="BU3377" s="208"/>
      <c r="BV3377" s="315"/>
    </row>
    <row r="3378" spans="6:74"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315"/>
      <c r="AU3378" s="208"/>
      <c r="AV3378" s="92"/>
      <c r="AW3378" s="92"/>
      <c r="AX3378" s="315"/>
      <c r="AY3378" s="215"/>
      <c r="AZ3378" s="131"/>
      <c r="BA3378" s="131"/>
      <c r="BB3378" s="131"/>
      <c r="BC3378" s="223"/>
      <c r="BD3378" s="223"/>
      <c r="BE3378" s="223"/>
      <c r="BF3378" s="151"/>
      <c r="BG3378" s="151"/>
      <c r="BH3378" s="151"/>
      <c r="BI3378" s="151"/>
      <c r="BJ3378" s="151"/>
      <c r="BK3378" s="151"/>
      <c r="BL3378" s="151"/>
      <c r="BM3378" s="151"/>
      <c r="BN3378" s="208"/>
      <c r="BO3378" s="92"/>
      <c r="BP3378" s="92"/>
      <c r="BQ3378" s="92"/>
      <c r="BR3378" s="92"/>
      <c r="BS3378" s="92"/>
      <c r="BT3378" s="92"/>
      <c r="BU3378" s="208"/>
      <c r="BV3378" s="315"/>
    </row>
    <row r="3379" spans="6:74"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315"/>
      <c r="AU3379" s="208"/>
      <c r="AV3379" s="92"/>
      <c r="AW3379" s="92"/>
      <c r="AX3379" s="315"/>
      <c r="AY3379" s="215"/>
      <c r="AZ3379" s="131"/>
      <c r="BA3379" s="131"/>
      <c r="BB3379" s="131"/>
      <c r="BC3379" s="223"/>
      <c r="BD3379" s="223"/>
      <c r="BE3379" s="223"/>
      <c r="BF3379" s="151"/>
      <c r="BG3379" s="151"/>
      <c r="BH3379" s="151"/>
      <c r="BI3379" s="151"/>
      <c r="BJ3379" s="151"/>
      <c r="BK3379" s="151"/>
      <c r="BL3379" s="151"/>
      <c r="BM3379" s="151"/>
      <c r="BN3379" s="208"/>
      <c r="BO3379" s="92"/>
      <c r="BP3379" s="92"/>
      <c r="BQ3379" s="92"/>
      <c r="BR3379" s="92"/>
      <c r="BS3379" s="92"/>
      <c r="BT3379" s="92"/>
      <c r="BU3379" s="208"/>
      <c r="BV3379" s="315"/>
    </row>
    <row r="3380" spans="6:74"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315"/>
      <c r="AU3380" s="208"/>
      <c r="AV3380" s="92"/>
      <c r="AW3380" s="92"/>
      <c r="AX3380" s="315"/>
      <c r="AY3380" s="215"/>
      <c r="AZ3380" s="131"/>
      <c r="BA3380" s="131"/>
      <c r="BB3380" s="131"/>
      <c r="BC3380" s="223"/>
      <c r="BD3380" s="223"/>
      <c r="BE3380" s="223"/>
      <c r="BF3380" s="151"/>
      <c r="BG3380" s="151"/>
      <c r="BH3380" s="151"/>
      <c r="BI3380" s="151"/>
      <c r="BJ3380" s="151"/>
      <c r="BK3380" s="151"/>
      <c r="BL3380" s="151"/>
      <c r="BM3380" s="151"/>
      <c r="BN3380" s="208"/>
      <c r="BO3380" s="92"/>
      <c r="BP3380" s="92"/>
      <c r="BQ3380" s="92"/>
      <c r="BR3380" s="92"/>
      <c r="BS3380" s="92"/>
      <c r="BT3380" s="92"/>
      <c r="BU3380" s="208"/>
      <c r="BV3380" s="315"/>
    </row>
    <row r="3381" spans="6:74"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315"/>
      <c r="AU3381" s="208"/>
      <c r="AV3381" s="92"/>
      <c r="AW3381" s="92"/>
      <c r="AX3381" s="315"/>
      <c r="AY3381" s="215"/>
      <c r="AZ3381" s="131"/>
      <c r="BA3381" s="131"/>
      <c r="BB3381" s="131"/>
      <c r="BC3381" s="223"/>
      <c r="BD3381" s="223"/>
      <c r="BE3381" s="223"/>
      <c r="BF3381" s="151"/>
      <c r="BG3381" s="151"/>
      <c r="BH3381" s="151"/>
      <c r="BI3381" s="151"/>
      <c r="BJ3381" s="151"/>
      <c r="BK3381" s="151"/>
      <c r="BL3381" s="151"/>
      <c r="BM3381" s="151"/>
      <c r="BN3381" s="208"/>
      <c r="BO3381" s="92"/>
      <c r="BP3381" s="92"/>
      <c r="BQ3381" s="92"/>
      <c r="BR3381" s="92"/>
      <c r="BS3381" s="92"/>
      <c r="BT3381" s="92"/>
      <c r="BU3381" s="208"/>
      <c r="BV3381" s="315"/>
    </row>
    <row r="3382" spans="6:74"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315"/>
      <c r="AU3382" s="208"/>
      <c r="AV3382" s="92"/>
      <c r="AW3382" s="92"/>
      <c r="AX3382" s="315"/>
      <c r="AY3382" s="215"/>
      <c r="AZ3382" s="131"/>
      <c r="BA3382" s="131"/>
      <c r="BB3382" s="131"/>
      <c r="BC3382" s="223"/>
      <c r="BD3382" s="223"/>
      <c r="BE3382" s="223"/>
      <c r="BF3382" s="151"/>
      <c r="BG3382" s="151"/>
      <c r="BH3382" s="151"/>
      <c r="BI3382" s="151"/>
      <c r="BJ3382" s="151"/>
      <c r="BK3382" s="151"/>
      <c r="BL3382" s="151"/>
      <c r="BM3382" s="151"/>
      <c r="BN3382" s="208"/>
      <c r="BO3382" s="92"/>
      <c r="BP3382" s="92"/>
      <c r="BQ3382" s="92"/>
      <c r="BR3382" s="92"/>
      <c r="BS3382" s="92"/>
      <c r="BT3382" s="92"/>
      <c r="BU3382" s="208"/>
      <c r="BV3382" s="315"/>
    </row>
    <row r="3383" spans="6:74"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315"/>
      <c r="AU3383" s="208"/>
      <c r="AV3383" s="92"/>
      <c r="AW3383" s="92"/>
      <c r="AX3383" s="315"/>
      <c r="AY3383" s="215"/>
      <c r="AZ3383" s="131"/>
      <c r="BA3383" s="131"/>
      <c r="BB3383" s="131"/>
      <c r="BC3383" s="223"/>
      <c r="BD3383" s="223"/>
      <c r="BE3383" s="223"/>
      <c r="BF3383" s="151"/>
      <c r="BG3383" s="151"/>
      <c r="BH3383" s="151"/>
      <c r="BI3383" s="151"/>
      <c r="BJ3383" s="151"/>
      <c r="BK3383" s="151"/>
      <c r="BL3383" s="151"/>
      <c r="BM3383" s="151"/>
      <c r="BN3383" s="208"/>
      <c r="BO3383" s="92"/>
      <c r="BP3383" s="92"/>
      <c r="BQ3383" s="92"/>
      <c r="BR3383" s="92"/>
      <c r="BS3383" s="92"/>
      <c r="BT3383" s="92"/>
      <c r="BU3383" s="208"/>
      <c r="BV3383" s="315"/>
    </row>
    <row r="3384" spans="6:74"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315"/>
      <c r="AU3384" s="208"/>
      <c r="AV3384" s="92"/>
      <c r="AW3384" s="92"/>
      <c r="AX3384" s="315"/>
      <c r="AY3384" s="215"/>
      <c r="AZ3384" s="131"/>
      <c r="BA3384" s="131"/>
      <c r="BB3384" s="131"/>
      <c r="BC3384" s="223"/>
      <c r="BD3384" s="223"/>
      <c r="BE3384" s="223"/>
      <c r="BF3384" s="151"/>
      <c r="BG3384" s="151"/>
      <c r="BH3384" s="151"/>
      <c r="BI3384" s="151"/>
      <c r="BJ3384" s="151"/>
      <c r="BK3384" s="151"/>
      <c r="BL3384" s="151"/>
      <c r="BM3384" s="151"/>
      <c r="BN3384" s="208"/>
      <c r="BO3384" s="92"/>
      <c r="BP3384" s="92"/>
      <c r="BQ3384" s="92"/>
      <c r="BR3384" s="92"/>
      <c r="BS3384" s="92"/>
      <c r="BT3384" s="92"/>
      <c r="BU3384" s="208"/>
      <c r="BV3384" s="315"/>
    </row>
    <row r="3385" spans="6:74"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315"/>
      <c r="AU3385" s="208"/>
      <c r="AV3385" s="92"/>
      <c r="AW3385" s="92"/>
      <c r="AX3385" s="315"/>
      <c r="AY3385" s="215"/>
      <c r="AZ3385" s="131"/>
      <c r="BA3385" s="131"/>
      <c r="BB3385" s="131"/>
      <c r="BC3385" s="223"/>
      <c r="BD3385" s="223"/>
      <c r="BE3385" s="223"/>
      <c r="BF3385" s="151"/>
      <c r="BG3385" s="151"/>
      <c r="BH3385" s="151"/>
      <c r="BI3385" s="151"/>
      <c r="BJ3385" s="151"/>
      <c r="BK3385" s="151"/>
      <c r="BL3385" s="151"/>
      <c r="BM3385" s="151"/>
      <c r="BN3385" s="208"/>
      <c r="BO3385" s="92"/>
      <c r="BP3385" s="92"/>
      <c r="BQ3385" s="92"/>
      <c r="BR3385" s="92"/>
      <c r="BS3385" s="92"/>
      <c r="BT3385" s="92"/>
      <c r="BU3385" s="208"/>
      <c r="BV3385" s="315"/>
    </row>
    <row r="3386" spans="6:74"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315"/>
      <c r="AU3386" s="208"/>
      <c r="AV3386" s="92"/>
      <c r="AW3386" s="92"/>
      <c r="AX3386" s="315"/>
      <c r="AY3386" s="215"/>
      <c r="AZ3386" s="131"/>
      <c r="BA3386" s="131"/>
      <c r="BB3386" s="131"/>
      <c r="BC3386" s="223"/>
      <c r="BD3386" s="223"/>
      <c r="BE3386" s="223"/>
      <c r="BF3386" s="151"/>
      <c r="BG3386" s="151"/>
      <c r="BH3386" s="151"/>
      <c r="BI3386" s="151"/>
      <c r="BJ3386" s="151"/>
      <c r="BK3386" s="151"/>
      <c r="BL3386" s="151"/>
      <c r="BM3386" s="151"/>
      <c r="BN3386" s="208"/>
      <c r="BO3386" s="92"/>
      <c r="BP3386" s="92"/>
      <c r="BQ3386" s="92"/>
      <c r="BR3386" s="92"/>
      <c r="BS3386" s="92"/>
      <c r="BT3386" s="92"/>
      <c r="BU3386" s="208"/>
      <c r="BV3386" s="315"/>
    </row>
    <row r="3387" spans="6:74"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315"/>
      <c r="AU3387" s="208"/>
      <c r="AV3387" s="92"/>
      <c r="AW3387" s="92"/>
      <c r="AX3387" s="315"/>
      <c r="AY3387" s="215"/>
      <c r="AZ3387" s="131"/>
      <c r="BA3387" s="131"/>
      <c r="BB3387" s="131"/>
      <c r="BC3387" s="223"/>
      <c r="BD3387" s="223"/>
      <c r="BE3387" s="223"/>
      <c r="BF3387" s="151"/>
      <c r="BG3387" s="151"/>
      <c r="BH3387" s="151"/>
      <c r="BI3387" s="151"/>
      <c r="BJ3387" s="151"/>
      <c r="BK3387" s="151"/>
      <c r="BL3387" s="151"/>
      <c r="BM3387" s="151"/>
      <c r="BN3387" s="208"/>
      <c r="BO3387" s="92"/>
      <c r="BP3387" s="92"/>
      <c r="BQ3387" s="92"/>
      <c r="BR3387" s="92"/>
      <c r="BS3387" s="92"/>
      <c r="BT3387" s="92"/>
      <c r="BU3387" s="208"/>
      <c r="BV3387" s="315"/>
    </row>
    <row r="3388" spans="6:74"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315"/>
      <c r="AU3388" s="208"/>
      <c r="AV3388" s="92"/>
      <c r="AW3388" s="92"/>
      <c r="AX3388" s="315"/>
      <c r="AY3388" s="215"/>
      <c r="AZ3388" s="131"/>
      <c r="BA3388" s="131"/>
      <c r="BB3388" s="131"/>
      <c r="BC3388" s="223"/>
      <c r="BD3388" s="223"/>
      <c r="BE3388" s="223"/>
      <c r="BF3388" s="151"/>
      <c r="BG3388" s="151"/>
      <c r="BH3388" s="151"/>
      <c r="BI3388" s="151"/>
      <c r="BJ3388" s="151"/>
      <c r="BK3388" s="151"/>
      <c r="BL3388" s="151"/>
      <c r="BM3388" s="151"/>
      <c r="BN3388" s="208"/>
      <c r="BO3388" s="92"/>
      <c r="BP3388" s="92"/>
      <c r="BQ3388" s="92"/>
      <c r="BR3388" s="92"/>
      <c r="BS3388" s="92"/>
      <c r="BT3388" s="92"/>
      <c r="BU3388" s="208"/>
      <c r="BV3388" s="315"/>
    </row>
    <row r="3389" spans="6:74"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315"/>
      <c r="AU3389" s="208"/>
      <c r="AV3389" s="92"/>
      <c r="AW3389" s="92"/>
      <c r="AX3389" s="315"/>
      <c r="AY3389" s="215"/>
      <c r="AZ3389" s="131"/>
      <c r="BA3389" s="131"/>
      <c r="BB3389" s="131"/>
      <c r="BC3389" s="223"/>
      <c r="BD3389" s="223"/>
      <c r="BE3389" s="223"/>
      <c r="BF3389" s="151"/>
      <c r="BG3389" s="151"/>
      <c r="BH3389" s="151"/>
      <c r="BI3389" s="151"/>
      <c r="BJ3389" s="151"/>
      <c r="BK3389" s="151"/>
      <c r="BL3389" s="151"/>
      <c r="BM3389" s="151"/>
      <c r="BN3389" s="208"/>
      <c r="BO3389" s="92"/>
      <c r="BP3389" s="92"/>
      <c r="BQ3389" s="92"/>
      <c r="BR3389" s="92"/>
      <c r="BS3389" s="92"/>
      <c r="BT3389" s="92"/>
      <c r="BU3389" s="208"/>
      <c r="BV3389" s="315"/>
    </row>
    <row r="3390" spans="6:74"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315"/>
      <c r="AU3390" s="208"/>
      <c r="AV3390" s="92"/>
      <c r="AW3390" s="92"/>
      <c r="AX3390" s="315"/>
      <c r="AY3390" s="215"/>
      <c r="AZ3390" s="131"/>
      <c r="BA3390" s="131"/>
      <c r="BB3390" s="131"/>
      <c r="BC3390" s="223"/>
      <c r="BD3390" s="223"/>
      <c r="BE3390" s="223"/>
      <c r="BF3390" s="151"/>
      <c r="BG3390" s="151"/>
      <c r="BH3390" s="151"/>
      <c r="BI3390" s="151"/>
      <c r="BJ3390" s="151"/>
      <c r="BK3390" s="151"/>
      <c r="BL3390" s="151"/>
      <c r="BM3390" s="151"/>
      <c r="BN3390" s="208"/>
      <c r="BO3390" s="92"/>
      <c r="BP3390" s="92"/>
      <c r="BQ3390" s="92"/>
      <c r="BR3390" s="92"/>
      <c r="BS3390" s="92"/>
      <c r="BT3390" s="92"/>
      <c r="BU3390" s="208"/>
      <c r="BV3390" s="315"/>
    </row>
    <row r="3391" spans="6:74"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315"/>
      <c r="AU3391" s="208"/>
      <c r="AV3391" s="92"/>
      <c r="AW3391" s="92"/>
      <c r="AX3391" s="315"/>
      <c r="AY3391" s="215"/>
      <c r="AZ3391" s="131"/>
      <c r="BA3391" s="131"/>
      <c r="BB3391" s="131"/>
      <c r="BC3391" s="223"/>
      <c r="BD3391" s="223"/>
      <c r="BE3391" s="223"/>
      <c r="BF3391" s="151"/>
      <c r="BG3391" s="151"/>
      <c r="BH3391" s="151"/>
      <c r="BI3391" s="151"/>
      <c r="BJ3391" s="151"/>
      <c r="BK3391" s="151"/>
      <c r="BL3391" s="151"/>
      <c r="BM3391" s="151"/>
      <c r="BN3391" s="208"/>
      <c r="BO3391" s="92"/>
      <c r="BP3391" s="92"/>
      <c r="BQ3391" s="92"/>
      <c r="BR3391" s="92"/>
      <c r="BS3391" s="92"/>
      <c r="BT3391" s="92"/>
      <c r="BU3391" s="208"/>
      <c r="BV3391" s="315"/>
    </row>
    <row r="3392" spans="6:74"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315"/>
      <c r="AU3392" s="208"/>
      <c r="AV3392" s="92"/>
      <c r="AW3392" s="92"/>
      <c r="AX3392" s="315"/>
      <c r="AY3392" s="215"/>
      <c r="AZ3392" s="131"/>
      <c r="BA3392" s="131"/>
      <c r="BB3392" s="131"/>
      <c r="BC3392" s="223"/>
      <c r="BD3392" s="223"/>
      <c r="BE3392" s="223"/>
      <c r="BF3392" s="151"/>
      <c r="BG3392" s="151"/>
      <c r="BH3392" s="151"/>
      <c r="BI3392" s="151"/>
      <c r="BJ3392" s="151"/>
      <c r="BK3392" s="151"/>
      <c r="BL3392" s="151"/>
      <c r="BM3392" s="151"/>
      <c r="BN3392" s="208"/>
      <c r="BO3392" s="92"/>
      <c r="BP3392" s="92"/>
      <c r="BQ3392" s="92"/>
      <c r="BR3392" s="92"/>
      <c r="BS3392" s="92"/>
      <c r="BT3392" s="92"/>
      <c r="BU3392" s="208"/>
      <c r="BV3392" s="315"/>
    </row>
    <row r="3393" spans="6:74"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315"/>
      <c r="AU3393" s="208"/>
      <c r="AV3393" s="92"/>
      <c r="AW3393" s="92"/>
      <c r="AX3393" s="315"/>
      <c r="AY3393" s="215"/>
      <c r="AZ3393" s="131"/>
      <c r="BA3393" s="131"/>
      <c r="BB3393" s="131"/>
      <c r="BC3393" s="223"/>
      <c r="BD3393" s="223"/>
      <c r="BE3393" s="223"/>
      <c r="BF3393" s="151"/>
      <c r="BG3393" s="151"/>
      <c r="BH3393" s="151"/>
      <c r="BI3393" s="151"/>
      <c r="BJ3393" s="151"/>
      <c r="BK3393" s="151"/>
      <c r="BL3393" s="151"/>
      <c r="BM3393" s="151"/>
      <c r="BN3393" s="208"/>
      <c r="BO3393" s="92"/>
      <c r="BP3393" s="92"/>
      <c r="BQ3393" s="92"/>
      <c r="BR3393" s="92"/>
      <c r="BS3393" s="92"/>
      <c r="BT3393" s="92"/>
      <c r="BU3393" s="208"/>
      <c r="BV3393" s="315"/>
    </row>
    <row r="3394" spans="6:74"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315"/>
      <c r="AU3394" s="208"/>
      <c r="AV3394" s="92"/>
      <c r="AW3394" s="92"/>
      <c r="AX3394" s="315"/>
      <c r="AY3394" s="215"/>
      <c r="AZ3394" s="131"/>
      <c r="BA3394" s="131"/>
      <c r="BB3394" s="131"/>
      <c r="BC3394" s="223"/>
      <c r="BD3394" s="223"/>
      <c r="BE3394" s="223"/>
      <c r="BF3394" s="151"/>
      <c r="BG3394" s="151"/>
      <c r="BH3394" s="151"/>
      <c r="BI3394" s="151"/>
      <c r="BJ3394" s="151"/>
      <c r="BK3394" s="151"/>
      <c r="BL3394" s="151"/>
      <c r="BM3394" s="151"/>
      <c r="BN3394" s="208"/>
      <c r="BO3394" s="92"/>
      <c r="BP3394" s="92"/>
      <c r="BQ3394" s="92"/>
      <c r="BR3394" s="92"/>
      <c r="BS3394" s="92"/>
      <c r="BT3394" s="92"/>
      <c r="BU3394" s="208"/>
      <c r="BV3394" s="315"/>
    </row>
    <row r="3395" spans="6:74"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315"/>
      <c r="AU3395" s="208"/>
      <c r="AV3395" s="92"/>
      <c r="AW3395" s="92"/>
      <c r="AX3395" s="315"/>
      <c r="AY3395" s="215"/>
      <c r="AZ3395" s="131"/>
      <c r="BA3395" s="131"/>
      <c r="BB3395" s="131"/>
      <c r="BC3395" s="223"/>
      <c r="BD3395" s="223"/>
      <c r="BE3395" s="223"/>
      <c r="BF3395" s="151"/>
      <c r="BG3395" s="151"/>
      <c r="BH3395" s="151"/>
      <c r="BI3395" s="151"/>
      <c r="BJ3395" s="151"/>
      <c r="BK3395" s="151"/>
      <c r="BL3395" s="151"/>
      <c r="BM3395" s="151"/>
      <c r="BN3395" s="208"/>
      <c r="BO3395" s="92"/>
      <c r="BP3395" s="92"/>
      <c r="BQ3395" s="92"/>
      <c r="BR3395" s="92"/>
      <c r="BS3395" s="92"/>
      <c r="BT3395" s="92"/>
      <c r="BU3395" s="208"/>
      <c r="BV3395" s="315"/>
    </row>
    <row r="3396" spans="6:74"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315"/>
      <c r="AU3396" s="208"/>
      <c r="AV3396" s="92"/>
      <c r="AW3396" s="92"/>
      <c r="AX3396" s="315"/>
      <c r="AY3396" s="215"/>
      <c r="AZ3396" s="131"/>
      <c r="BA3396" s="131"/>
      <c r="BB3396" s="131"/>
      <c r="BC3396" s="223"/>
      <c r="BD3396" s="223"/>
      <c r="BE3396" s="223"/>
      <c r="BF3396" s="151"/>
      <c r="BG3396" s="151"/>
      <c r="BH3396" s="151"/>
      <c r="BI3396" s="151"/>
      <c r="BJ3396" s="151"/>
      <c r="BK3396" s="151"/>
      <c r="BL3396" s="151"/>
      <c r="BM3396" s="151"/>
      <c r="BN3396" s="208"/>
      <c r="BO3396" s="92"/>
      <c r="BP3396" s="92"/>
      <c r="BQ3396" s="92"/>
      <c r="BR3396" s="92"/>
      <c r="BS3396" s="92"/>
      <c r="BT3396" s="92"/>
      <c r="BU3396" s="208"/>
      <c r="BV3396" s="315"/>
    </row>
    <row r="3397" spans="6:74"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315"/>
      <c r="AU3397" s="208"/>
      <c r="AV3397" s="92"/>
      <c r="AW3397" s="92"/>
      <c r="AX3397" s="315"/>
      <c r="AY3397" s="215"/>
      <c r="AZ3397" s="131"/>
      <c r="BA3397" s="131"/>
      <c r="BB3397" s="131"/>
      <c r="BC3397" s="223"/>
      <c r="BD3397" s="223"/>
      <c r="BE3397" s="223"/>
      <c r="BF3397" s="151"/>
      <c r="BG3397" s="151"/>
      <c r="BH3397" s="151"/>
      <c r="BI3397" s="151"/>
      <c r="BJ3397" s="151"/>
      <c r="BK3397" s="151"/>
      <c r="BL3397" s="151"/>
      <c r="BM3397" s="151"/>
      <c r="BN3397" s="208"/>
      <c r="BO3397" s="92"/>
      <c r="BP3397" s="92"/>
      <c r="BQ3397" s="92"/>
      <c r="BR3397" s="92"/>
      <c r="BS3397" s="92"/>
      <c r="BT3397" s="92"/>
      <c r="BU3397" s="208"/>
      <c r="BV3397" s="315"/>
    </row>
    <row r="3398" spans="6:74"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315"/>
      <c r="AU3398" s="208"/>
      <c r="AV3398" s="92"/>
      <c r="AW3398" s="92"/>
      <c r="AX3398" s="315"/>
      <c r="AY3398" s="215"/>
      <c r="AZ3398" s="131"/>
      <c r="BA3398" s="131"/>
      <c r="BB3398" s="131"/>
      <c r="BC3398" s="223"/>
      <c r="BD3398" s="223"/>
      <c r="BE3398" s="223"/>
      <c r="BF3398" s="151"/>
      <c r="BG3398" s="151"/>
      <c r="BH3398" s="151"/>
      <c r="BI3398" s="151"/>
      <c r="BJ3398" s="151"/>
      <c r="BK3398" s="151"/>
      <c r="BL3398" s="151"/>
      <c r="BM3398" s="151"/>
      <c r="BN3398" s="208"/>
      <c r="BO3398" s="92"/>
      <c r="BP3398" s="92"/>
      <c r="BQ3398" s="92"/>
      <c r="BR3398" s="92"/>
      <c r="BS3398" s="92"/>
      <c r="BT3398" s="92"/>
      <c r="BU3398" s="208"/>
      <c r="BV3398" s="315"/>
    </row>
    <row r="3399" spans="6:74"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315"/>
      <c r="AU3399" s="208"/>
      <c r="AV3399" s="92"/>
      <c r="AW3399" s="92"/>
      <c r="AX3399" s="315"/>
      <c r="AY3399" s="215"/>
      <c r="AZ3399" s="131"/>
      <c r="BA3399" s="131"/>
      <c r="BB3399" s="131"/>
      <c r="BC3399" s="223"/>
      <c r="BD3399" s="223"/>
      <c r="BE3399" s="223"/>
      <c r="BF3399" s="151"/>
      <c r="BG3399" s="151"/>
      <c r="BH3399" s="151"/>
      <c r="BI3399" s="151"/>
      <c r="BJ3399" s="151"/>
      <c r="BK3399" s="151"/>
      <c r="BL3399" s="151"/>
      <c r="BM3399" s="151"/>
      <c r="BN3399" s="208"/>
      <c r="BO3399" s="92"/>
      <c r="BP3399" s="92"/>
      <c r="BQ3399" s="92"/>
      <c r="BR3399" s="92"/>
      <c r="BS3399" s="92"/>
      <c r="BT3399" s="92"/>
      <c r="BU3399" s="208"/>
      <c r="BV3399" s="315"/>
    </row>
    <row r="3400" spans="6:74"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315"/>
      <c r="AU3400" s="208"/>
      <c r="AV3400" s="92"/>
      <c r="AW3400" s="92"/>
      <c r="AX3400" s="315"/>
      <c r="AY3400" s="215"/>
      <c r="AZ3400" s="131"/>
      <c r="BA3400" s="131"/>
      <c r="BB3400" s="131"/>
      <c r="BC3400" s="223"/>
      <c r="BD3400" s="223"/>
      <c r="BE3400" s="223"/>
      <c r="BF3400" s="151"/>
      <c r="BG3400" s="151"/>
      <c r="BH3400" s="151"/>
      <c r="BI3400" s="151"/>
      <c r="BJ3400" s="151"/>
      <c r="BK3400" s="151"/>
      <c r="BL3400" s="151"/>
      <c r="BM3400" s="151"/>
      <c r="BN3400" s="208"/>
      <c r="BO3400" s="92"/>
      <c r="BP3400" s="92"/>
      <c r="BQ3400" s="92"/>
      <c r="BR3400" s="92"/>
      <c r="BS3400" s="92"/>
      <c r="BT3400" s="92"/>
      <c r="BU3400" s="208"/>
      <c r="BV3400" s="315"/>
    </row>
    <row r="3401" spans="6:74"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315"/>
      <c r="AU3401" s="208"/>
      <c r="AV3401" s="92"/>
      <c r="AW3401" s="92"/>
      <c r="AX3401" s="315"/>
      <c r="AY3401" s="215"/>
      <c r="AZ3401" s="131"/>
      <c r="BA3401" s="131"/>
      <c r="BB3401" s="131"/>
      <c r="BC3401" s="223"/>
      <c r="BD3401" s="223"/>
      <c r="BE3401" s="223"/>
      <c r="BF3401" s="151"/>
      <c r="BG3401" s="151"/>
      <c r="BH3401" s="151"/>
      <c r="BI3401" s="151"/>
      <c r="BJ3401" s="151"/>
      <c r="BK3401" s="151"/>
      <c r="BL3401" s="151"/>
      <c r="BM3401" s="151"/>
      <c r="BN3401" s="208"/>
      <c r="BO3401" s="92"/>
      <c r="BP3401" s="92"/>
      <c r="BQ3401" s="92"/>
      <c r="BR3401" s="92"/>
      <c r="BS3401" s="92"/>
      <c r="BT3401" s="92"/>
      <c r="BU3401" s="208"/>
      <c r="BV3401" s="315"/>
    </row>
    <row r="3402" spans="6:74"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315"/>
      <c r="AU3402" s="208"/>
      <c r="AV3402" s="92"/>
      <c r="AW3402" s="92"/>
      <c r="AX3402" s="315"/>
      <c r="AY3402" s="215"/>
      <c r="AZ3402" s="131"/>
      <c r="BA3402" s="131"/>
      <c r="BB3402" s="131"/>
      <c r="BC3402" s="223"/>
      <c r="BD3402" s="223"/>
      <c r="BE3402" s="223"/>
      <c r="BF3402" s="151"/>
      <c r="BG3402" s="151"/>
      <c r="BH3402" s="151"/>
      <c r="BI3402" s="151"/>
      <c r="BJ3402" s="151"/>
      <c r="BK3402" s="151"/>
      <c r="BL3402" s="151"/>
      <c r="BM3402" s="151"/>
      <c r="BN3402" s="208"/>
      <c r="BO3402" s="92"/>
      <c r="BP3402" s="92"/>
      <c r="BQ3402" s="92"/>
      <c r="BR3402" s="92"/>
      <c r="BS3402" s="92"/>
      <c r="BT3402" s="92"/>
      <c r="BU3402" s="208"/>
      <c r="BV3402" s="315"/>
    </row>
    <row r="3403" spans="6:74"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315"/>
      <c r="AU3403" s="208"/>
      <c r="AV3403" s="92"/>
      <c r="AW3403" s="92"/>
      <c r="AX3403" s="315"/>
      <c r="AY3403" s="215"/>
      <c r="AZ3403" s="131"/>
      <c r="BA3403" s="131"/>
      <c r="BB3403" s="131"/>
      <c r="BC3403" s="223"/>
      <c r="BD3403" s="223"/>
      <c r="BE3403" s="223"/>
      <c r="BF3403" s="151"/>
      <c r="BG3403" s="151"/>
      <c r="BH3403" s="151"/>
      <c r="BI3403" s="151"/>
      <c r="BJ3403" s="151"/>
      <c r="BK3403" s="151"/>
      <c r="BL3403" s="151"/>
      <c r="BM3403" s="151"/>
      <c r="BN3403" s="208"/>
      <c r="BO3403" s="92"/>
      <c r="BP3403" s="92"/>
      <c r="BQ3403" s="92"/>
      <c r="BR3403" s="92"/>
      <c r="BS3403" s="92"/>
      <c r="BT3403" s="92"/>
      <c r="BU3403" s="208"/>
      <c r="BV3403" s="315"/>
    </row>
    <row r="3404" spans="6:74"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315"/>
      <c r="AU3404" s="208"/>
      <c r="AV3404" s="92"/>
      <c r="AW3404" s="92"/>
      <c r="AX3404" s="315"/>
      <c r="AY3404" s="215"/>
      <c r="AZ3404" s="131"/>
      <c r="BA3404" s="131"/>
      <c r="BB3404" s="131"/>
      <c r="BC3404" s="223"/>
      <c r="BD3404" s="223"/>
      <c r="BE3404" s="223"/>
      <c r="BF3404" s="151"/>
      <c r="BG3404" s="151"/>
      <c r="BH3404" s="151"/>
      <c r="BI3404" s="151"/>
      <c r="BJ3404" s="151"/>
      <c r="BK3404" s="151"/>
      <c r="BL3404" s="151"/>
      <c r="BM3404" s="151"/>
      <c r="BN3404" s="208"/>
      <c r="BO3404" s="92"/>
      <c r="BP3404" s="92"/>
      <c r="BQ3404" s="92"/>
      <c r="BR3404" s="92"/>
      <c r="BS3404" s="92"/>
      <c r="BT3404" s="92"/>
      <c r="BU3404" s="208"/>
      <c r="BV3404" s="315"/>
    </row>
    <row r="3405" spans="6:74"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315"/>
      <c r="AU3405" s="208"/>
      <c r="AV3405" s="92"/>
      <c r="AW3405" s="92"/>
      <c r="AX3405" s="315"/>
      <c r="AY3405" s="215"/>
      <c r="AZ3405" s="131"/>
      <c r="BA3405" s="131"/>
      <c r="BB3405" s="131"/>
      <c r="BC3405" s="223"/>
      <c r="BD3405" s="223"/>
      <c r="BE3405" s="223"/>
      <c r="BF3405" s="151"/>
      <c r="BG3405" s="151"/>
      <c r="BH3405" s="151"/>
      <c r="BI3405" s="151"/>
      <c r="BJ3405" s="151"/>
      <c r="BK3405" s="151"/>
      <c r="BL3405" s="151"/>
      <c r="BM3405" s="151"/>
      <c r="BN3405" s="208"/>
      <c r="BO3405" s="92"/>
      <c r="BP3405" s="92"/>
      <c r="BQ3405" s="92"/>
      <c r="BR3405" s="92"/>
      <c r="BS3405" s="92"/>
      <c r="BT3405" s="92"/>
      <c r="BU3405" s="208"/>
      <c r="BV3405" s="315"/>
    </row>
    <row r="3406" spans="6:74"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315"/>
      <c r="AU3406" s="208"/>
      <c r="AV3406" s="92"/>
      <c r="AW3406" s="92"/>
      <c r="AX3406" s="315"/>
      <c r="AY3406" s="215"/>
      <c r="AZ3406" s="131"/>
      <c r="BA3406" s="131"/>
      <c r="BB3406" s="131"/>
      <c r="BC3406" s="223"/>
      <c r="BD3406" s="223"/>
      <c r="BE3406" s="223"/>
      <c r="BF3406" s="151"/>
      <c r="BG3406" s="151"/>
      <c r="BH3406" s="151"/>
      <c r="BI3406" s="151"/>
      <c r="BJ3406" s="151"/>
      <c r="BK3406" s="151"/>
      <c r="BL3406" s="151"/>
      <c r="BM3406" s="151"/>
      <c r="BN3406" s="208"/>
      <c r="BO3406" s="92"/>
      <c r="BP3406" s="92"/>
      <c r="BQ3406" s="92"/>
      <c r="BR3406" s="92"/>
      <c r="BS3406" s="92"/>
      <c r="BT3406" s="92"/>
      <c r="BU3406" s="208"/>
      <c r="BV3406" s="315"/>
    </row>
    <row r="3407" spans="6:74"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315"/>
      <c r="AU3407" s="208"/>
      <c r="AV3407" s="92"/>
      <c r="AW3407" s="92"/>
      <c r="AX3407" s="315"/>
      <c r="AY3407" s="215"/>
      <c r="AZ3407" s="131"/>
      <c r="BA3407" s="131"/>
      <c r="BB3407" s="131"/>
      <c r="BC3407" s="223"/>
      <c r="BD3407" s="223"/>
      <c r="BE3407" s="223"/>
      <c r="BF3407" s="151"/>
      <c r="BG3407" s="151"/>
      <c r="BH3407" s="151"/>
      <c r="BI3407" s="151"/>
      <c r="BJ3407" s="151"/>
      <c r="BK3407" s="151"/>
      <c r="BL3407" s="151"/>
      <c r="BM3407" s="151"/>
      <c r="BN3407" s="208"/>
      <c r="BO3407" s="92"/>
      <c r="BP3407" s="92"/>
      <c r="BQ3407" s="92"/>
      <c r="BR3407" s="92"/>
      <c r="BS3407" s="92"/>
      <c r="BT3407" s="92"/>
      <c r="BU3407" s="208"/>
      <c r="BV3407" s="315"/>
    </row>
    <row r="3408" spans="6:74"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315"/>
      <c r="AU3408" s="208"/>
      <c r="AV3408" s="92"/>
      <c r="AW3408" s="92"/>
      <c r="AX3408" s="315"/>
      <c r="AY3408" s="215"/>
      <c r="AZ3408" s="131"/>
      <c r="BA3408" s="131"/>
      <c r="BB3408" s="131"/>
      <c r="BC3408" s="223"/>
      <c r="BD3408" s="223"/>
      <c r="BE3408" s="223"/>
      <c r="BF3408" s="151"/>
      <c r="BG3408" s="151"/>
      <c r="BH3408" s="151"/>
      <c r="BI3408" s="151"/>
      <c r="BJ3408" s="151"/>
      <c r="BK3408" s="151"/>
      <c r="BL3408" s="151"/>
      <c r="BM3408" s="151"/>
      <c r="BN3408" s="208"/>
      <c r="BO3408" s="92"/>
      <c r="BP3408" s="92"/>
      <c r="BQ3408" s="92"/>
      <c r="BR3408" s="92"/>
      <c r="BS3408" s="92"/>
      <c r="BT3408" s="92"/>
      <c r="BU3408" s="208"/>
      <c r="BV3408" s="315"/>
    </row>
    <row r="3409" spans="6:74"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315"/>
      <c r="AU3409" s="208"/>
      <c r="AV3409" s="92"/>
      <c r="AW3409" s="92"/>
      <c r="AX3409" s="315"/>
      <c r="AY3409" s="215"/>
      <c r="AZ3409" s="131"/>
      <c r="BA3409" s="131"/>
      <c r="BB3409" s="131"/>
      <c r="BC3409" s="223"/>
      <c r="BD3409" s="223"/>
      <c r="BE3409" s="223"/>
      <c r="BF3409" s="151"/>
      <c r="BG3409" s="151"/>
      <c r="BH3409" s="151"/>
      <c r="BI3409" s="151"/>
      <c r="BJ3409" s="151"/>
      <c r="BK3409" s="151"/>
      <c r="BL3409" s="151"/>
      <c r="BM3409" s="151"/>
      <c r="BN3409" s="208"/>
      <c r="BO3409" s="92"/>
      <c r="BP3409" s="92"/>
      <c r="BQ3409" s="92"/>
      <c r="BR3409" s="92"/>
      <c r="BS3409" s="92"/>
      <c r="BT3409" s="92"/>
      <c r="BU3409" s="208"/>
      <c r="BV3409" s="315"/>
    </row>
    <row r="3410" spans="6:74"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315"/>
      <c r="AU3410" s="208"/>
      <c r="AV3410" s="92"/>
      <c r="AW3410" s="92"/>
      <c r="AX3410" s="315"/>
      <c r="AY3410" s="215"/>
      <c r="AZ3410" s="131"/>
      <c r="BA3410" s="131"/>
      <c r="BB3410" s="131"/>
      <c r="BC3410" s="223"/>
      <c r="BD3410" s="223"/>
      <c r="BE3410" s="223"/>
      <c r="BF3410" s="151"/>
      <c r="BG3410" s="151"/>
      <c r="BH3410" s="151"/>
      <c r="BI3410" s="151"/>
      <c r="BJ3410" s="151"/>
      <c r="BK3410" s="151"/>
      <c r="BL3410" s="151"/>
      <c r="BM3410" s="151"/>
      <c r="BN3410" s="208"/>
      <c r="BO3410" s="92"/>
      <c r="BP3410" s="92"/>
      <c r="BQ3410" s="92"/>
      <c r="BR3410" s="92"/>
      <c r="BS3410" s="92"/>
      <c r="BT3410" s="92"/>
      <c r="BU3410" s="208"/>
      <c r="BV3410" s="315"/>
    </row>
    <row r="3411" spans="6:74"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315"/>
      <c r="AU3411" s="208"/>
      <c r="AV3411" s="92"/>
      <c r="AW3411" s="92"/>
      <c r="AX3411" s="315"/>
      <c r="AY3411" s="215"/>
      <c r="AZ3411" s="131"/>
      <c r="BA3411" s="131"/>
      <c r="BB3411" s="131"/>
      <c r="BC3411" s="223"/>
      <c r="BD3411" s="223"/>
      <c r="BE3411" s="223"/>
      <c r="BF3411" s="151"/>
      <c r="BG3411" s="151"/>
      <c r="BH3411" s="151"/>
      <c r="BI3411" s="151"/>
      <c r="BJ3411" s="151"/>
      <c r="BK3411" s="151"/>
      <c r="BL3411" s="151"/>
      <c r="BM3411" s="151"/>
      <c r="BN3411" s="208"/>
      <c r="BO3411" s="92"/>
      <c r="BP3411" s="92"/>
      <c r="BQ3411" s="92"/>
      <c r="BR3411" s="92"/>
      <c r="BS3411" s="92"/>
      <c r="BT3411" s="92"/>
      <c r="BU3411" s="208"/>
      <c r="BV3411" s="315"/>
    </row>
    <row r="3412" spans="6:74"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315"/>
      <c r="AU3412" s="208"/>
      <c r="AV3412" s="92"/>
      <c r="AW3412" s="92"/>
      <c r="AX3412" s="315"/>
      <c r="AY3412" s="215"/>
      <c r="AZ3412" s="131"/>
      <c r="BA3412" s="131"/>
      <c r="BB3412" s="131"/>
      <c r="BC3412" s="223"/>
      <c r="BD3412" s="223"/>
      <c r="BE3412" s="223"/>
      <c r="BF3412" s="151"/>
      <c r="BG3412" s="151"/>
      <c r="BH3412" s="151"/>
      <c r="BI3412" s="151"/>
      <c r="BJ3412" s="151"/>
      <c r="BK3412" s="151"/>
      <c r="BL3412" s="151"/>
      <c r="BM3412" s="151"/>
      <c r="BN3412" s="208"/>
      <c r="BO3412" s="92"/>
      <c r="BP3412" s="92"/>
      <c r="BQ3412" s="92"/>
      <c r="BR3412" s="92"/>
      <c r="BS3412" s="92"/>
      <c r="BT3412" s="92"/>
      <c r="BU3412" s="208"/>
      <c r="BV3412" s="315"/>
    </row>
    <row r="3413" spans="6:74"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315"/>
      <c r="AU3413" s="208"/>
      <c r="AV3413" s="92"/>
      <c r="AW3413" s="92"/>
      <c r="AX3413" s="315"/>
      <c r="AY3413" s="215"/>
      <c r="AZ3413" s="131"/>
      <c r="BA3413" s="131"/>
      <c r="BB3413" s="131"/>
      <c r="BC3413" s="223"/>
      <c r="BD3413" s="223"/>
      <c r="BE3413" s="223"/>
      <c r="BF3413" s="151"/>
      <c r="BG3413" s="151"/>
      <c r="BH3413" s="151"/>
      <c r="BI3413" s="151"/>
      <c r="BJ3413" s="151"/>
      <c r="BK3413" s="151"/>
      <c r="BL3413" s="151"/>
      <c r="BM3413" s="151"/>
      <c r="BN3413" s="208"/>
      <c r="BO3413" s="92"/>
      <c r="BP3413" s="92"/>
      <c r="BQ3413" s="92"/>
      <c r="BR3413" s="92"/>
      <c r="BS3413" s="92"/>
      <c r="BT3413" s="92"/>
      <c r="BU3413" s="208"/>
      <c r="BV3413" s="315"/>
    </row>
    <row r="3414" spans="6:74"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315"/>
      <c r="AU3414" s="208"/>
      <c r="AV3414" s="92"/>
      <c r="AW3414" s="92"/>
      <c r="AX3414" s="315"/>
      <c r="AY3414" s="215"/>
      <c r="AZ3414" s="131"/>
      <c r="BA3414" s="131"/>
      <c r="BB3414" s="131"/>
      <c r="BC3414" s="223"/>
      <c r="BD3414" s="223"/>
      <c r="BE3414" s="223"/>
      <c r="BF3414" s="151"/>
      <c r="BG3414" s="151"/>
      <c r="BH3414" s="151"/>
      <c r="BI3414" s="151"/>
      <c r="BJ3414" s="151"/>
      <c r="BK3414" s="151"/>
      <c r="BL3414" s="151"/>
      <c r="BM3414" s="151"/>
      <c r="BN3414" s="208"/>
      <c r="BO3414" s="92"/>
      <c r="BP3414" s="92"/>
      <c r="BQ3414" s="92"/>
      <c r="BR3414" s="92"/>
      <c r="BS3414" s="92"/>
      <c r="BT3414" s="92"/>
      <c r="BU3414" s="208"/>
      <c r="BV3414" s="315"/>
    </row>
    <row r="3415" spans="6:74"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315"/>
      <c r="AU3415" s="208"/>
      <c r="AV3415" s="92"/>
      <c r="AW3415" s="92"/>
      <c r="AX3415" s="315"/>
      <c r="AY3415" s="215"/>
      <c r="AZ3415" s="131"/>
      <c r="BA3415" s="131"/>
      <c r="BB3415" s="131"/>
      <c r="BC3415" s="223"/>
      <c r="BD3415" s="223"/>
      <c r="BE3415" s="223"/>
      <c r="BF3415" s="151"/>
      <c r="BG3415" s="151"/>
      <c r="BH3415" s="151"/>
      <c r="BI3415" s="151"/>
      <c r="BJ3415" s="151"/>
      <c r="BK3415" s="151"/>
      <c r="BL3415" s="151"/>
      <c r="BM3415" s="151"/>
      <c r="BN3415" s="208"/>
      <c r="BO3415" s="92"/>
      <c r="BP3415" s="92"/>
      <c r="BQ3415" s="92"/>
      <c r="BR3415" s="92"/>
      <c r="BS3415" s="92"/>
      <c r="BT3415" s="92"/>
      <c r="BU3415" s="208"/>
      <c r="BV3415" s="315"/>
    </row>
    <row r="3416" spans="6:74"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315"/>
      <c r="AU3416" s="208"/>
      <c r="AV3416" s="92"/>
      <c r="AW3416" s="92"/>
      <c r="AX3416" s="315"/>
      <c r="AY3416" s="215"/>
      <c r="AZ3416" s="131"/>
      <c r="BA3416" s="131"/>
      <c r="BB3416" s="131"/>
      <c r="BC3416" s="223"/>
      <c r="BD3416" s="223"/>
      <c r="BE3416" s="223"/>
      <c r="BF3416" s="151"/>
      <c r="BG3416" s="151"/>
      <c r="BH3416" s="151"/>
      <c r="BI3416" s="151"/>
      <c r="BJ3416" s="151"/>
      <c r="BK3416" s="151"/>
      <c r="BL3416" s="151"/>
      <c r="BM3416" s="151"/>
      <c r="BN3416" s="208"/>
      <c r="BO3416" s="92"/>
      <c r="BP3416" s="92"/>
      <c r="BQ3416" s="92"/>
      <c r="BR3416" s="92"/>
      <c r="BS3416" s="92"/>
      <c r="BT3416" s="92"/>
      <c r="BU3416" s="208"/>
      <c r="BV3416" s="315"/>
    </row>
    <row r="3417" spans="6:74"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315"/>
      <c r="AU3417" s="208"/>
      <c r="AV3417" s="92"/>
      <c r="AW3417" s="92"/>
      <c r="AX3417" s="315"/>
      <c r="AY3417" s="215"/>
      <c r="AZ3417" s="131"/>
      <c r="BA3417" s="131"/>
      <c r="BB3417" s="131"/>
      <c r="BC3417" s="223"/>
      <c r="BD3417" s="223"/>
      <c r="BE3417" s="223"/>
      <c r="BF3417" s="151"/>
      <c r="BG3417" s="151"/>
      <c r="BH3417" s="151"/>
      <c r="BI3417" s="151"/>
      <c r="BJ3417" s="151"/>
      <c r="BK3417" s="151"/>
      <c r="BL3417" s="151"/>
      <c r="BM3417" s="151"/>
      <c r="BN3417" s="208"/>
      <c r="BO3417" s="92"/>
      <c r="BP3417" s="92"/>
      <c r="BQ3417" s="92"/>
      <c r="BR3417" s="92"/>
      <c r="BS3417" s="92"/>
      <c r="BT3417" s="92"/>
      <c r="BU3417" s="208"/>
      <c r="BV3417" s="315"/>
    </row>
    <row r="3418" spans="6:74"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315"/>
      <c r="AU3418" s="208"/>
      <c r="AV3418" s="92"/>
      <c r="AW3418" s="92"/>
      <c r="AX3418" s="315"/>
      <c r="AY3418" s="215"/>
      <c r="AZ3418" s="131"/>
      <c r="BA3418" s="131"/>
      <c r="BB3418" s="131"/>
      <c r="BC3418" s="223"/>
      <c r="BD3418" s="223"/>
      <c r="BE3418" s="223"/>
      <c r="BF3418" s="151"/>
      <c r="BG3418" s="151"/>
      <c r="BH3418" s="151"/>
      <c r="BI3418" s="151"/>
      <c r="BJ3418" s="151"/>
      <c r="BK3418" s="151"/>
      <c r="BL3418" s="151"/>
      <c r="BM3418" s="151"/>
      <c r="BN3418" s="208"/>
      <c r="BO3418" s="92"/>
      <c r="BP3418" s="92"/>
      <c r="BQ3418" s="92"/>
      <c r="BR3418" s="92"/>
      <c r="BS3418" s="92"/>
      <c r="BT3418" s="92"/>
      <c r="BU3418" s="208"/>
      <c r="BV3418" s="315"/>
    </row>
    <row r="3419" spans="6:74"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315"/>
      <c r="AU3419" s="208"/>
      <c r="AV3419" s="92"/>
      <c r="AW3419" s="92"/>
      <c r="AX3419" s="315"/>
      <c r="AY3419" s="215"/>
      <c r="AZ3419" s="131"/>
      <c r="BA3419" s="131"/>
      <c r="BB3419" s="131"/>
      <c r="BC3419" s="223"/>
      <c r="BD3419" s="223"/>
      <c r="BE3419" s="223"/>
      <c r="BF3419" s="151"/>
      <c r="BG3419" s="151"/>
      <c r="BH3419" s="151"/>
      <c r="BI3419" s="151"/>
      <c r="BJ3419" s="151"/>
      <c r="BK3419" s="151"/>
      <c r="BL3419" s="151"/>
      <c r="BM3419" s="151"/>
      <c r="BN3419" s="208"/>
      <c r="BO3419" s="92"/>
      <c r="BP3419" s="92"/>
      <c r="BQ3419" s="92"/>
      <c r="BR3419" s="92"/>
      <c r="BS3419" s="92"/>
      <c r="BT3419" s="92"/>
      <c r="BU3419" s="208"/>
      <c r="BV3419" s="315"/>
    </row>
    <row r="3420" spans="6:74"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315"/>
      <c r="AU3420" s="208"/>
      <c r="AV3420" s="92"/>
      <c r="AW3420" s="92"/>
      <c r="AX3420" s="315"/>
      <c r="AY3420" s="215"/>
      <c r="AZ3420" s="131"/>
      <c r="BA3420" s="131"/>
      <c r="BB3420" s="131"/>
      <c r="BC3420" s="223"/>
      <c r="BD3420" s="223"/>
      <c r="BE3420" s="223"/>
      <c r="BF3420" s="151"/>
      <c r="BG3420" s="151"/>
      <c r="BH3420" s="151"/>
      <c r="BI3420" s="151"/>
      <c r="BJ3420" s="151"/>
      <c r="BK3420" s="151"/>
      <c r="BL3420" s="151"/>
      <c r="BM3420" s="151"/>
      <c r="BN3420" s="208"/>
      <c r="BO3420" s="92"/>
      <c r="BP3420" s="92"/>
      <c r="BQ3420" s="92"/>
      <c r="BR3420" s="92"/>
      <c r="BS3420" s="92"/>
      <c r="BT3420" s="92"/>
      <c r="BU3420" s="208"/>
      <c r="BV3420" s="315"/>
    </row>
    <row r="3421" spans="6:74"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315"/>
      <c r="AU3421" s="208"/>
      <c r="AV3421" s="92"/>
      <c r="AW3421" s="92"/>
      <c r="AX3421" s="315"/>
      <c r="AY3421" s="215"/>
      <c r="AZ3421" s="131"/>
      <c r="BA3421" s="131"/>
      <c r="BB3421" s="131"/>
      <c r="BC3421" s="223"/>
      <c r="BD3421" s="223"/>
      <c r="BE3421" s="223"/>
      <c r="BF3421" s="151"/>
      <c r="BG3421" s="151"/>
      <c r="BH3421" s="151"/>
      <c r="BI3421" s="151"/>
      <c r="BJ3421" s="151"/>
      <c r="BK3421" s="151"/>
      <c r="BL3421" s="151"/>
      <c r="BM3421" s="151"/>
      <c r="BN3421" s="208"/>
      <c r="BO3421" s="92"/>
      <c r="BP3421" s="92"/>
      <c r="BQ3421" s="92"/>
      <c r="BR3421" s="92"/>
      <c r="BS3421" s="92"/>
      <c r="BT3421" s="92"/>
      <c r="BU3421" s="208"/>
      <c r="BV3421" s="315"/>
    </row>
    <row r="3422" spans="6:74"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315"/>
      <c r="AU3422" s="208"/>
      <c r="AV3422" s="92"/>
      <c r="AW3422" s="92"/>
      <c r="AX3422" s="315"/>
      <c r="AY3422" s="215"/>
      <c r="AZ3422" s="131"/>
      <c r="BA3422" s="131"/>
      <c r="BB3422" s="131"/>
      <c r="BC3422" s="223"/>
      <c r="BD3422" s="223"/>
      <c r="BE3422" s="223"/>
      <c r="BF3422" s="151"/>
      <c r="BG3422" s="151"/>
      <c r="BH3422" s="151"/>
      <c r="BI3422" s="151"/>
      <c r="BJ3422" s="151"/>
      <c r="BK3422" s="151"/>
      <c r="BL3422" s="151"/>
      <c r="BM3422" s="151"/>
      <c r="BN3422" s="208"/>
      <c r="BO3422" s="92"/>
      <c r="BP3422" s="92"/>
      <c r="BQ3422" s="92"/>
      <c r="BR3422" s="92"/>
      <c r="BS3422" s="92"/>
      <c r="BT3422" s="92"/>
      <c r="BU3422" s="208"/>
      <c r="BV3422" s="315"/>
    </row>
    <row r="3423" spans="6:74"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315"/>
      <c r="AU3423" s="208"/>
      <c r="AV3423" s="92"/>
      <c r="AW3423" s="92"/>
      <c r="AX3423" s="315"/>
      <c r="AY3423" s="215"/>
      <c r="AZ3423" s="131"/>
      <c r="BA3423" s="131"/>
      <c r="BB3423" s="131"/>
      <c r="BC3423" s="223"/>
      <c r="BD3423" s="223"/>
      <c r="BE3423" s="223"/>
      <c r="BF3423" s="151"/>
      <c r="BG3423" s="151"/>
      <c r="BH3423" s="151"/>
      <c r="BI3423" s="151"/>
      <c r="BJ3423" s="151"/>
      <c r="BK3423" s="151"/>
      <c r="BL3423" s="151"/>
      <c r="BM3423" s="151"/>
      <c r="BN3423" s="208"/>
      <c r="BO3423" s="92"/>
      <c r="BP3423" s="92"/>
      <c r="BQ3423" s="92"/>
      <c r="BR3423" s="92"/>
      <c r="BS3423" s="92"/>
      <c r="BT3423" s="92"/>
      <c r="BU3423" s="208"/>
      <c r="BV3423" s="315"/>
    </row>
    <row r="3424" spans="6:74"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315"/>
      <c r="AU3424" s="208"/>
      <c r="AV3424" s="92"/>
      <c r="AW3424" s="92"/>
      <c r="AX3424" s="315"/>
      <c r="AY3424" s="215"/>
      <c r="AZ3424" s="131"/>
      <c r="BA3424" s="131"/>
      <c r="BB3424" s="131"/>
      <c r="BC3424" s="223"/>
      <c r="BD3424" s="223"/>
      <c r="BE3424" s="223"/>
      <c r="BF3424" s="151"/>
      <c r="BG3424" s="151"/>
      <c r="BH3424" s="151"/>
      <c r="BI3424" s="151"/>
      <c r="BJ3424" s="151"/>
      <c r="BK3424" s="151"/>
      <c r="BL3424" s="151"/>
      <c r="BM3424" s="151"/>
      <c r="BN3424" s="208"/>
      <c r="BO3424" s="92"/>
      <c r="BP3424" s="92"/>
      <c r="BQ3424" s="92"/>
      <c r="BR3424" s="92"/>
      <c r="BS3424" s="92"/>
      <c r="BT3424" s="92"/>
      <c r="BU3424" s="208"/>
      <c r="BV3424" s="315"/>
    </row>
    <row r="3425" spans="6:74"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315"/>
      <c r="AU3425" s="208"/>
      <c r="AV3425" s="92"/>
      <c r="AW3425" s="92"/>
      <c r="AX3425" s="315"/>
      <c r="AY3425" s="215"/>
      <c r="AZ3425" s="131"/>
      <c r="BA3425" s="131"/>
      <c r="BB3425" s="131"/>
      <c r="BC3425" s="223"/>
      <c r="BD3425" s="223"/>
      <c r="BE3425" s="223"/>
      <c r="BF3425" s="151"/>
      <c r="BG3425" s="151"/>
      <c r="BH3425" s="151"/>
      <c r="BI3425" s="151"/>
      <c r="BJ3425" s="151"/>
      <c r="BK3425" s="151"/>
      <c r="BL3425" s="151"/>
      <c r="BM3425" s="151"/>
      <c r="BN3425" s="208"/>
      <c r="BO3425" s="92"/>
      <c r="BP3425" s="92"/>
      <c r="BQ3425" s="92"/>
      <c r="BR3425" s="92"/>
      <c r="BS3425" s="92"/>
      <c r="BT3425" s="92"/>
      <c r="BU3425" s="208"/>
      <c r="BV3425" s="315"/>
    </row>
    <row r="3426" spans="6:74"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315"/>
      <c r="AU3426" s="208"/>
      <c r="AV3426" s="92"/>
      <c r="AW3426" s="92"/>
      <c r="AX3426" s="315"/>
      <c r="AY3426" s="215"/>
      <c r="AZ3426" s="131"/>
      <c r="BA3426" s="131"/>
      <c r="BB3426" s="131"/>
      <c r="BC3426" s="223"/>
      <c r="BD3426" s="223"/>
      <c r="BE3426" s="223"/>
      <c r="BF3426" s="151"/>
      <c r="BG3426" s="151"/>
      <c r="BH3426" s="151"/>
      <c r="BI3426" s="151"/>
      <c r="BJ3426" s="151"/>
      <c r="BK3426" s="151"/>
      <c r="BL3426" s="151"/>
      <c r="BM3426" s="151"/>
      <c r="BN3426" s="208"/>
      <c r="BO3426" s="92"/>
      <c r="BP3426" s="92"/>
      <c r="BQ3426" s="92"/>
      <c r="BR3426" s="92"/>
      <c r="BS3426" s="92"/>
      <c r="BT3426" s="92"/>
      <c r="BU3426" s="208"/>
      <c r="BV3426" s="315"/>
    </row>
    <row r="3427" spans="6:74"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315"/>
      <c r="AU3427" s="208"/>
      <c r="AV3427" s="92"/>
      <c r="AW3427" s="92"/>
      <c r="AX3427" s="315"/>
      <c r="AY3427" s="215"/>
      <c r="AZ3427" s="131"/>
      <c r="BA3427" s="131"/>
      <c r="BB3427" s="131"/>
      <c r="BC3427" s="223"/>
      <c r="BD3427" s="223"/>
      <c r="BE3427" s="223"/>
      <c r="BF3427" s="151"/>
      <c r="BG3427" s="151"/>
      <c r="BH3427" s="151"/>
      <c r="BI3427" s="151"/>
      <c r="BJ3427" s="151"/>
      <c r="BK3427" s="151"/>
      <c r="BL3427" s="151"/>
      <c r="BM3427" s="151"/>
      <c r="BN3427" s="208"/>
      <c r="BO3427" s="92"/>
      <c r="BP3427" s="92"/>
      <c r="BQ3427" s="92"/>
      <c r="BR3427" s="92"/>
      <c r="BS3427" s="92"/>
      <c r="BT3427" s="92"/>
      <c r="BU3427" s="208"/>
      <c r="BV3427" s="315"/>
    </row>
    <row r="3428" spans="6:74"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315"/>
      <c r="AU3428" s="208"/>
      <c r="AV3428" s="92"/>
      <c r="AW3428" s="92"/>
      <c r="AX3428" s="315"/>
      <c r="AY3428" s="215"/>
      <c r="AZ3428" s="131"/>
      <c r="BA3428" s="131"/>
      <c r="BB3428" s="131"/>
      <c r="BC3428" s="223"/>
      <c r="BD3428" s="223"/>
      <c r="BE3428" s="223"/>
      <c r="BF3428" s="151"/>
      <c r="BG3428" s="151"/>
      <c r="BH3428" s="151"/>
      <c r="BI3428" s="151"/>
      <c r="BJ3428" s="151"/>
      <c r="BK3428" s="151"/>
      <c r="BL3428" s="151"/>
      <c r="BM3428" s="151"/>
      <c r="BN3428" s="208"/>
      <c r="BO3428" s="92"/>
      <c r="BP3428" s="92"/>
      <c r="BQ3428" s="92"/>
      <c r="BR3428" s="92"/>
      <c r="BS3428" s="92"/>
      <c r="BT3428" s="92"/>
      <c r="BU3428" s="208"/>
      <c r="BV3428" s="315"/>
    </row>
    <row r="3429" spans="6:74"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315"/>
      <c r="AU3429" s="208"/>
      <c r="AV3429" s="92"/>
      <c r="AW3429" s="92"/>
      <c r="AX3429" s="315"/>
      <c r="AY3429" s="215"/>
      <c r="AZ3429" s="131"/>
      <c r="BA3429" s="131"/>
      <c r="BB3429" s="131"/>
      <c r="BC3429" s="223"/>
      <c r="BD3429" s="223"/>
      <c r="BE3429" s="223"/>
      <c r="BF3429" s="151"/>
      <c r="BG3429" s="151"/>
      <c r="BH3429" s="151"/>
      <c r="BI3429" s="151"/>
      <c r="BJ3429" s="151"/>
      <c r="BK3429" s="151"/>
      <c r="BL3429" s="151"/>
      <c r="BM3429" s="151"/>
      <c r="BN3429" s="208"/>
      <c r="BO3429" s="92"/>
      <c r="BP3429" s="92"/>
      <c r="BQ3429" s="92"/>
      <c r="BR3429" s="92"/>
      <c r="BS3429" s="92"/>
      <c r="BT3429" s="92"/>
      <c r="BU3429" s="208"/>
      <c r="BV3429" s="315"/>
    </row>
    <row r="3430" spans="6:74"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315"/>
      <c r="AU3430" s="208"/>
      <c r="AV3430" s="92"/>
      <c r="AW3430" s="92"/>
      <c r="AX3430" s="315"/>
      <c r="AY3430" s="215"/>
      <c r="AZ3430" s="131"/>
      <c r="BA3430" s="131"/>
      <c r="BB3430" s="131"/>
      <c r="BC3430" s="223"/>
      <c r="BD3430" s="223"/>
      <c r="BE3430" s="223"/>
      <c r="BF3430" s="151"/>
      <c r="BG3430" s="151"/>
      <c r="BH3430" s="151"/>
      <c r="BI3430" s="151"/>
      <c r="BJ3430" s="151"/>
      <c r="BK3430" s="151"/>
      <c r="BL3430" s="151"/>
      <c r="BM3430" s="151"/>
      <c r="BN3430" s="208"/>
      <c r="BO3430" s="92"/>
      <c r="BP3430" s="92"/>
      <c r="BQ3430" s="92"/>
      <c r="BR3430" s="92"/>
      <c r="BS3430" s="92"/>
      <c r="BT3430" s="92"/>
      <c r="BU3430" s="208"/>
      <c r="BV3430" s="315"/>
    </row>
    <row r="3431" spans="6:74"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315"/>
      <c r="AU3431" s="208"/>
      <c r="AV3431" s="92"/>
      <c r="AW3431" s="92"/>
      <c r="AX3431" s="315"/>
      <c r="AY3431" s="215"/>
      <c r="AZ3431" s="131"/>
      <c r="BA3431" s="131"/>
      <c r="BB3431" s="131"/>
      <c r="BC3431" s="223"/>
      <c r="BD3431" s="223"/>
      <c r="BE3431" s="223"/>
      <c r="BF3431" s="151"/>
      <c r="BG3431" s="151"/>
      <c r="BH3431" s="151"/>
      <c r="BI3431" s="151"/>
      <c r="BJ3431" s="151"/>
      <c r="BK3431" s="151"/>
      <c r="BL3431" s="151"/>
      <c r="BM3431" s="151"/>
      <c r="BN3431" s="208"/>
      <c r="BO3431" s="92"/>
      <c r="BP3431" s="92"/>
      <c r="BQ3431" s="92"/>
      <c r="BR3431" s="92"/>
      <c r="BS3431" s="92"/>
      <c r="BT3431" s="92"/>
      <c r="BU3431" s="208"/>
      <c r="BV3431" s="315"/>
    </row>
    <row r="3432" spans="6:74"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315"/>
      <c r="AU3432" s="208"/>
      <c r="AV3432" s="92"/>
      <c r="AW3432" s="92"/>
      <c r="AX3432" s="315"/>
      <c r="AY3432" s="215"/>
      <c r="AZ3432" s="131"/>
      <c r="BA3432" s="131"/>
      <c r="BB3432" s="131"/>
      <c r="BC3432" s="223"/>
      <c r="BD3432" s="223"/>
      <c r="BE3432" s="223"/>
      <c r="BF3432" s="151"/>
      <c r="BG3432" s="151"/>
      <c r="BH3432" s="151"/>
      <c r="BI3432" s="151"/>
      <c r="BJ3432" s="151"/>
      <c r="BK3432" s="151"/>
      <c r="BL3432" s="151"/>
      <c r="BM3432" s="151"/>
      <c r="BN3432" s="208"/>
      <c r="BO3432" s="92"/>
      <c r="BP3432" s="92"/>
      <c r="BQ3432" s="92"/>
      <c r="BR3432" s="92"/>
      <c r="BS3432" s="92"/>
      <c r="BT3432" s="92"/>
      <c r="BU3432" s="208"/>
      <c r="BV3432" s="315"/>
    </row>
    <row r="3433" spans="6:74"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315"/>
      <c r="AU3433" s="208"/>
      <c r="AV3433" s="92"/>
      <c r="AW3433" s="92"/>
      <c r="AX3433" s="315"/>
      <c r="AY3433" s="215"/>
      <c r="AZ3433" s="131"/>
      <c r="BA3433" s="131"/>
      <c r="BB3433" s="131"/>
      <c r="BC3433" s="223"/>
      <c r="BD3433" s="223"/>
      <c r="BE3433" s="223"/>
      <c r="BF3433" s="151"/>
      <c r="BG3433" s="151"/>
      <c r="BH3433" s="151"/>
      <c r="BI3433" s="151"/>
      <c r="BJ3433" s="151"/>
      <c r="BK3433" s="151"/>
      <c r="BL3433" s="151"/>
      <c r="BM3433" s="151"/>
      <c r="BN3433" s="208"/>
      <c r="BO3433" s="92"/>
      <c r="BP3433" s="92"/>
      <c r="BQ3433" s="92"/>
      <c r="BR3433" s="92"/>
      <c r="BS3433" s="92"/>
      <c r="BT3433" s="92"/>
      <c r="BU3433" s="208"/>
      <c r="BV3433" s="315"/>
    </row>
    <row r="3434" spans="6:74"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315"/>
      <c r="AU3434" s="208"/>
      <c r="AV3434" s="92"/>
      <c r="AW3434" s="92"/>
      <c r="AX3434" s="315"/>
      <c r="AY3434" s="215"/>
      <c r="AZ3434" s="131"/>
      <c r="BA3434" s="131"/>
      <c r="BB3434" s="131"/>
      <c r="BC3434" s="223"/>
      <c r="BD3434" s="223"/>
      <c r="BE3434" s="223"/>
      <c r="BF3434" s="151"/>
      <c r="BG3434" s="151"/>
      <c r="BH3434" s="151"/>
      <c r="BI3434" s="151"/>
      <c r="BJ3434" s="151"/>
      <c r="BK3434" s="151"/>
      <c r="BL3434" s="151"/>
      <c r="BM3434" s="151"/>
      <c r="BN3434" s="208"/>
      <c r="BO3434" s="92"/>
      <c r="BP3434" s="92"/>
      <c r="BQ3434" s="92"/>
      <c r="BR3434" s="92"/>
      <c r="BS3434" s="92"/>
      <c r="BT3434" s="92"/>
      <c r="BU3434" s="208"/>
      <c r="BV3434" s="315"/>
    </row>
    <row r="3435" spans="6:74"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315"/>
      <c r="AU3435" s="208"/>
      <c r="AV3435" s="92"/>
      <c r="AW3435" s="92"/>
      <c r="AX3435" s="315"/>
      <c r="AY3435" s="215"/>
      <c r="AZ3435" s="131"/>
      <c r="BA3435" s="131"/>
      <c r="BB3435" s="131"/>
      <c r="BC3435" s="223"/>
      <c r="BD3435" s="223"/>
      <c r="BE3435" s="223"/>
      <c r="BF3435" s="151"/>
      <c r="BG3435" s="151"/>
      <c r="BH3435" s="151"/>
      <c r="BI3435" s="151"/>
      <c r="BJ3435" s="151"/>
      <c r="BK3435" s="151"/>
      <c r="BL3435" s="151"/>
      <c r="BM3435" s="151"/>
      <c r="BN3435" s="208"/>
      <c r="BO3435" s="92"/>
      <c r="BP3435" s="92"/>
      <c r="BQ3435" s="92"/>
      <c r="BR3435" s="92"/>
      <c r="BS3435" s="92"/>
      <c r="BT3435" s="92"/>
      <c r="BU3435" s="208"/>
      <c r="BV3435" s="315"/>
    </row>
    <row r="3436" spans="6:74"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315"/>
      <c r="AU3436" s="208"/>
      <c r="AV3436" s="92"/>
      <c r="AW3436" s="92"/>
      <c r="AX3436" s="315"/>
      <c r="AY3436" s="215"/>
      <c r="AZ3436" s="131"/>
      <c r="BA3436" s="131"/>
      <c r="BB3436" s="131"/>
      <c r="BC3436" s="223"/>
      <c r="BD3436" s="223"/>
      <c r="BE3436" s="223"/>
      <c r="BF3436" s="151"/>
      <c r="BG3436" s="151"/>
      <c r="BH3436" s="151"/>
      <c r="BI3436" s="151"/>
      <c r="BJ3436" s="151"/>
      <c r="BK3436" s="151"/>
      <c r="BL3436" s="151"/>
      <c r="BM3436" s="151"/>
      <c r="BN3436" s="208"/>
      <c r="BO3436" s="92"/>
      <c r="BP3436" s="92"/>
      <c r="BQ3436" s="92"/>
      <c r="BR3436" s="92"/>
      <c r="BS3436" s="92"/>
      <c r="BT3436" s="92"/>
      <c r="BU3436" s="208"/>
      <c r="BV3436" s="315"/>
    </row>
    <row r="3437" spans="6:74"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315"/>
      <c r="AU3437" s="208"/>
      <c r="AV3437" s="92"/>
      <c r="AW3437" s="92"/>
      <c r="AX3437" s="315"/>
      <c r="AY3437" s="215"/>
      <c r="AZ3437" s="131"/>
      <c r="BA3437" s="131"/>
      <c r="BB3437" s="131"/>
      <c r="BC3437" s="223"/>
      <c r="BD3437" s="223"/>
      <c r="BE3437" s="223"/>
      <c r="BF3437" s="151"/>
      <c r="BG3437" s="151"/>
      <c r="BH3437" s="151"/>
      <c r="BI3437" s="151"/>
      <c r="BJ3437" s="151"/>
      <c r="BK3437" s="151"/>
      <c r="BL3437" s="151"/>
      <c r="BM3437" s="151"/>
      <c r="BN3437" s="208"/>
      <c r="BO3437" s="92"/>
      <c r="BP3437" s="92"/>
      <c r="BQ3437" s="92"/>
      <c r="BR3437" s="92"/>
      <c r="BS3437" s="92"/>
      <c r="BT3437" s="92"/>
      <c r="BU3437" s="208"/>
      <c r="BV3437" s="315"/>
    </row>
    <row r="3438" spans="6:74"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315"/>
      <c r="AU3438" s="208"/>
      <c r="AV3438" s="92"/>
      <c r="AW3438" s="92"/>
      <c r="AX3438" s="315"/>
      <c r="AY3438" s="215"/>
      <c r="AZ3438" s="131"/>
      <c r="BA3438" s="131"/>
      <c r="BB3438" s="131"/>
      <c r="BC3438" s="223"/>
      <c r="BD3438" s="223"/>
      <c r="BE3438" s="223"/>
      <c r="BF3438" s="151"/>
      <c r="BG3438" s="151"/>
      <c r="BH3438" s="151"/>
      <c r="BI3438" s="151"/>
      <c r="BJ3438" s="151"/>
      <c r="BK3438" s="151"/>
      <c r="BL3438" s="151"/>
      <c r="BM3438" s="151"/>
      <c r="BN3438" s="208"/>
      <c r="BO3438" s="92"/>
      <c r="BP3438" s="92"/>
      <c r="BQ3438" s="92"/>
      <c r="BR3438" s="92"/>
      <c r="BS3438" s="92"/>
      <c r="BT3438" s="92"/>
      <c r="BU3438" s="208"/>
      <c r="BV3438" s="315"/>
    </row>
    <row r="3439" spans="6:74"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315"/>
      <c r="AU3439" s="208"/>
      <c r="AV3439" s="92"/>
      <c r="AW3439" s="92"/>
      <c r="AX3439" s="315"/>
      <c r="AY3439" s="215"/>
      <c r="AZ3439" s="131"/>
      <c r="BA3439" s="131"/>
      <c r="BB3439" s="131"/>
      <c r="BC3439" s="223"/>
      <c r="BD3439" s="223"/>
      <c r="BE3439" s="223"/>
      <c r="BF3439" s="151"/>
      <c r="BG3439" s="151"/>
      <c r="BH3439" s="151"/>
      <c r="BI3439" s="151"/>
      <c r="BJ3439" s="151"/>
      <c r="BK3439" s="151"/>
      <c r="BL3439" s="151"/>
      <c r="BM3439" s="151"/>
      <c r="BN3439" s="208"/>
      <c r="BO3439" s="92"/>
      <c r="BP3439" s="92"/>
      <c r="BQ3439" s="92"/>
      <c r="BR3439" s="92"/>
      <c r="BS3439" s="92"/>
      <c r="BT3439" s="92"/>
      <c r="BU3439" s="208"/>
      <c r="BV3439" s="315"/>
    </row>
    <row r="3440" spans="6:74"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315"/>
      <c r="AU3440" s="208"/>
      <c r="AV3440" s="92"/>
      <c r="AW3440" s="92"/>
      <c r="AX3440" s="315"/>
      <c r="AY3440" s="215"/>
      <c r="AZ3440" s="131"/>
      <c r="BA3440" s="131"/>
      <c r="BB3440" s="131"/>
      <c r="BC3440" s="223"/>
      <c r="BD3440" s="223"/>
      <c r="BE3440" s="223"/>
      <c r="BF3440" s="151"/>
      <c r="BG3440" s="151"/>
      <c r="BH3440" s="151"/>
      <c r="BI3440" s="151"/>
      <c r="BJ3440" s="151"/>
      <c r="BK3440" s="151"/>
      <c r="BL3440" s="151"/>
      <c r="BM3440" s="151"/>
      <c r="BN3440" s="208"/>
      <c r="BO3440" s="92"/>
      <c r="BP3440" s="92"/>
      <c r="BQ3440" s="92"/>
      <c r="BR3440" s="92"/>
      <c r="BS3440" s="92"/>
      <c r="BT3440" s="92"/>
      <c r="BU3440" s="208"/>
      <c r="BV3440" s="315"/>
    </row>
    <row r="3441" spans="6:74"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315"/>
      <c r="AU3441" s="208"/>
      <c r="AV3441" s="92"/>
      <c r="AW3441" s="92"/>
      <c r="AX3441" s="315"/>
      <c r="AY3441" s="215"/>
      <c r="AZ3441" s="131"/>
      <c r="BA3441" s="131"/>
      <c r="BB3441" s="131"/>
      <c r="BC3441" s="223"/>
      <c r="BD3441" s="223"/>
      <c r="BE3441" s="223"/>
      <c r="BF3441" s="151"/>
      <c r="BG3441" s="151"/>
      <c r="BH3441" s="151"/>
      <c r="BI3441" s="151"/>
      <c r="BJ3441" s="151"/>
      <c r="BK3441" s="151"/>
      <c r="BL3441" s="151"/>
      <c r="BM3441" s="151"/>
      <c r="BN3441" s="208"/>
      <c r="BO3441" s="92"/>
      <c r="BP3441" s="92"/>
      <c r="BQ3441" s="92"/>
      <c r="BR3441" s="92"/>
      <c r="BS3441" s="92"/>
      <c r="BT3441" s="92"/>
      <c r="BU3441" s="208"/>
      <c r="BV3441" s="315"/>
    </row>
    <row r="3442" spans="6:74"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315"/>
      <c r="AU3442" s="208"/>
      <c r="AV3442" s="92"/>
      <c r="AW3442" s="92"/>
      <c r="AX3442" s="315"/>
      <c r="AY3442" s="215"/>
      <c r="AZ3442" s="131"/>
      <c r="BA3442" s="131"/>
      <c r="BB3442" s="131"/>
      <c r="BC3442" s="223"/>
      <c r="BD3442" s="223"/>
      <c r="BE3442" s="223"/>
      <c r="BF3442" s="151"/>
      <c r="BG3442" s="151"/>
      <c r="BH3442" s="151"/>
      <c r="BI3442" s="151"/>
      <c r="BJ3442" s="151"/>
      <c r="BK3442" s="151"/>
      <c r="BL3442" s="151"/>
      <c r="BM3442" s="151"/>
      <c r="BN3442" s="208"/>
      <c r="BO3442" s="92"/>
      <c r="BP3442" s="92"/>
      <c r="BQ3442" s="92"/>
      <c r="BR3442" s="92"/>
      <c r="BS3442" s="92"/>
      <c r="BT3442" s="92"/>
      <c r="BU3442" s="208"/>
      <c r="BV3442" s="315"/>
    </row>
    <row r="3443" spans="6:74"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315"/>
      <c r="AU3443" s="208"/>
      <c r="AV3443" s="92"/>
      <c r="AW3443" s="92"/>
      <c r="AX3443" s="315"/>
      <c r="AY3443" s="215"/>
      <c r="AZ3443" s="131"/>
      <c r="BA3443" s="131"/>
      <c r="BB3443" s="131"/>
      <c r="BC3443" s="223"/>
      <c r="BD3443" s="223"/>
      <c r="BE3443" s="223"/>
      <c r="BF3443" s="151"/>
      <c r="BG3443" s="151"/>
      <c r="BH3443" s="151"/>
      <c r="BI3443" s="151"/>
      <c r="BJ3443" s="151"/>
      <c r="BK3443" s="151"/>
      <c r="BL3443" s="151"/>
      <c r="BM3443" s="151"/>
      <c r="BN3443" s="208"/>
      <c r="BO3443" s="92"/>
      <c r="BP3443" s="92"/>
      <c r="BQ3443" s="92"/>
      <c r="BR3443" s="92"/>
      <c r="BS3443" s="92"/>
      <c r="BT3443" s="92"/>
      <c r="BU3443" s="208"/>
      <c r="BV3443" s="315"/>
    </row>
    <row r="3444" spans="6:74"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315"/>
      <c r="AU3444" s="208"/>
      <c r="AV3444" s="92"/>
      <c r="AW3444" s="92"/>
      <c r="AX3444" s="315"/>
      <c r="AY3444" s="215"/>
      <c r="AZ3444" s="131"/>
      <c r="BA3444" s="131"/>
      <c r="BB3444" s="131"/>
      <c r="BC3444" s="223"/>
      <c r="BD3444" s="223"/>
      <c r="BE3444" s="223"/>
      <c r="BF3444" s="151"/>
      <c r="BG3444" s="151"/>
      <c r="BH3444" s="151"/>
      <c r="BI3444" s="151"/>
      <c r="BJ3444" s="151"/>
      <c r="BK3444" s="151"/>
      <c r="BL3444" s="151"/>
      <c r="BM3444" s="151"/>
      <c r="BN3444" s="208"/>
      <c r="BO3444" s="92"/>
      <c r="BP3444" s="92"/>
      <c r="BQ3444" s="92"/>
      <c r="BR3444" s="92"/>
      <c r="BS3444" s="92"/>
      <c r="BT3444" s="92"/>
      <c r="BU3444" s="208"/>
      <c r="BV3444" s="315"/>
    </row>
    <row r="3445" spans="6:74"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315"/>
      <c r="AU3445" s="208"/>
      <c r="AV3445" s="92"/>
      <c r="AW3445" s="92"/>
      <c r="AX3445" s="315"/>
      <c r="AY3445" s="215"/>
      <c r="AZ3445" s="131"/>
      <c r="BA3445" s="131"/>
      <c r="BB3445" s="131"/>
      <c r="BC3445" s="223"/>
      <c r="BD3445" s="223"/>
      <c r="BE3445" s="223"/>
      <c r="BF3445" s="151"/>
      <c r="BG3445" s="151"/>
      <c r="BH3445" s="151"/>
      <c r="BI3445" s="151"/>
      <c r="BJ3445" s="151"/>
      <c r="BK3445" s="151"/>
      <c r="BL3445" s="151"/>
      <c r="BM3445" s="151"/>
      <c r="BN3445" s="208"/>
      <c r="BO3445" s="92"/>
      <c r="BP3445" s="92"/>
      <c r="BQ3445" s="92"/>
      <c r="BR3445" s="92"/>
      <c r="BS3445" s="92"/>
      <c r="BT3445" s="92"/>
      <c r="BU3445" s="208"/>
      <c r="BV3445" s="315"/>
    </row>
    <row r="3446" spans="6:74"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315"/>
      <c r="AU3446" s="208"/>
      <c r="AV3446" s="92"/>
      <c r="AW3446" s="92"/>
      <c r="AX3446" s="315"/>
      <c r="AY3446" s="215"/>
      <c r="AZ3446" s="131"/>
      <c r="BA3446" s="131"/>
      <c r="BB3446" s="131"/>
      <c r="BC3446" s="223"/>
      <c r="BD3446" s="223"/>
      <c r="BE3446" s="223"/>
      <c r="BF3446" s="151"/>
      <c r="BG3446" s="151"/>
      <c r="BH3446" s="151"/>
      <c r="BI3446" s="151"/>
      <c r="BJ3446" s="151"/>
      <c r="BK3446" s="151"/>
      <c r="BL3446" s="151"/>
      <c r="BM3446" s="151"/>
      <c r="BN3446" s="208"/>
      <c r="BO3446" s="92"/>
      <c r="BP3446" s="92"/>
      <c r="BQ3446" s="92"/>
      <c r="BR3446" s="92"/>
      <c r="BS3446" s="92"/>
      <c r="BT3446" s="92"/>
      <c r="BU3446" s="208"/>
      <c r="BV3446" s="315"/>
    </row>
    <row r="3447" spans="6:74"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315"/>
      <c r="AU3447" s="208"/>
      <c r="AV3447" s="92"/>
      <c r="AW3447" s="92"/>
      <c r="AX3447" s="315"/>
      <c r="AY3447" s="215"/>
      <c r="AZ3447" s="131"/>
      <c r="BA3447" s="131"/>
      <c r="BB3447" s="131"/>
      <c r="BC3447" s="223"/>
      <c r="BD3447" s="223"/>
      <c r="BE3447" s="223"/>
      <c r="BF3447" s="151"/>
      <c r="BG3447" s="151"/>
      <c r="BH3447" s="151"/>
      <c r="BI3447" s="151"/>
      <c r="BJ3447" s="151"/>
      <c r="BK3447" s="151"/>
      <c r="BL3447" s="151"/>
      <c r="BM3447" s="151"/>
      <c r="BN3447" s="208"/>
      <c r="BO3447" s="92"/>
      <c r="BP3447" s="92"/>
      <c r="BQ3447" s="92"/>
      <c r="BR3447" s="92"/>
      <c r="BS3447" s="92"/>
      <c r="BT3447" s="92"/>
      <c r="BU3447" s="208"/>
      <c r="BV3447" s="315"/>
    </row>
    <row r="3448" spans="6:74"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315"/>
      <c r="AU3448" s="208"/>
      <c r="AV3448" s="92"/>
      <c r="AW3448" s="92"/>
      <c r="AX3448" s="315"/>
      <c r="AY3448" s="215"/>
      <c r="AZ3448" s="131"/>
      <c r="BA3448" s="131"/>
      <c r="BB3448" s="131"/>
      <c r="BC3448" s="223"/>
      <c r="BD3448" s="223"/>
      <c r="BE3448" s="223"/>
      <c r="BF3448" s="151"/>
      <c r="BG3448" s="151"/>
      <c r="BH3448" s="151"/>
      <c r="BI3448" s="151"/>
      <c r="BJ3448" s="151"/>
      <c r="BK3448" s="151"/>
      <c r="BL3448" s="151"/>
      <c r="BM3448" s="151"/>
      <c r="BN3448" s="208"/>
      <c r="BO3448" s="92"/>
      <c r="BP3448" s="92"/>
      <c r="BQ3448" s="92"/>
      <c r="BR3448" s="92"/>
      <c r="BS3448" s="92"/>
      <c r="BT3448" s="92"/>
      <c r="BU3448" s="208"/>
      <c r="BV3448" s="315"/>
    </row>
    <row r="3449" spans="6:74"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315"/>
      <c r="AU3449" s="208"/>
      <c r="AV3449" s="92"/>
      <c r="AW3449" s="92"/>
      <c r="AX3449" s="315"/>
      <c r="AY3449" s="215"/>
      <c r="AZ3449" s="131"/>
      <c r="BA3449" s="131"/>
      <c r="BB3449" s="131"/>
      <c r="BC3449" s="223"/>
      <c r="BD3449" s="223"/>
      <c r="BE3449" s="223"/>
      <c r="BF3449" s="151"/>
      <c r="BG3449" s="151"/>
      <c r="BH3449" s="151"/>
      <c r="BI3449" s="151"/>
      <c r="BJ3449" s="151"/>
      <c r="BK3449" s="151"/>
      <c r="BL3449" s="151"/>
      <c r="BM3449" s="151"/>
      <c r="BN3449" s="208"/>
      <c r="BO3449" s="92"/>
      <c r="BP3449" s="92"/>
      <c r="BQ3449" s="92"/>
      <c r="BR3449" s="92"/>
      <c r="BS3449" s="92"/>
      <c r="BT3449" s="92"/>
      <c r="BU3449" s="208"/>
      <c r="BV3449" s="315"/>
    </row>
    <row r="3450" spans="6:74"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315"/>
      <c r="AU3450" s="208"/>
      <c r="AV3450" s="92"/>
      <c r="AW3450" s="92"/>
      <c r="AX3450" s="315"/>
      <c r="AY3450" s="215"/>
      <c r="AZ3450" s="131"/>
      <c r="BA3450" s="131"/>
      <c r="BB3450" s="131"/>
      <c r="BC3450" s="223"/>
      <c r="BD3450" s="223"/>
      <c r="BE3450" s="223"/>
      <c r="BF3450" s="151"/>
      <c r="BG3450" s="151"/>
      <c r="BH3450" s="151"/>
      <c r="BI3450" s="151"/>
      <c r="BJ3450" s="151"/>
      <c r="BK3450" s="151"/>
      <c r="BL3450" s="151"/>
      <c r="BM3450" s="151"/>
      <c r="BN3450" s="208"/>
      <c r="BO3450" s="92"/>
      <c r="BP3450" s="92"/>
      <c r="BQ3450" s="92"/>
      <c r="BR3450" s="92"/>
      <c r="BS3450" s="92"/>
      <c r="BT3450" s="92"/>
      <c r="BU3450" s="208"/>
      <c r="BV3450" s="315"/>
    </row>
    <row r="3451" spans="6:74"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315"/>
      <c r="AU3451" s="208"/>
      <c r="AV3451" s="92"/>
      <c r="AW3451" s="92"/>
      <c r="AX3451" s="315"/>
      <c r="AY3451" s="215"/>
      <c r="AZ3451" s="131"/>
      <c r="BA3451" s="131"/>
      <c r="BB3451" s="131"/>
      <c r="BC3451" s="223"/>
      <c r="BD3451" s="223"/>
      <c r="BE3451" s="223"/>
      <c r="BF3451" s="151"/>
      <c r="BG3451" s="151"/>
      <c r="BH3451" s="151"/>
      <c r="BI3451" s="151"/>
      <c r="BJ3451" s="151"/>
      <c r="BK3451" s="151"/>
      <c r="BL3451" s="151"/>
      <c r="BM3451" s="151"/>
      <c r="BN3451" s="208"/>
      <c r="BO3451" s="92"/>
      <c r="BP3451" s="92"/>
      <c r="BQ3451" s="92"/>
      <c r="BR3451" s="92"/>
      <c r="BS3451" s="92"/>
      <c r="BT3451" s="92"/>
      <c r="BU3451" s="208"/>
      <c r="BV3451" s="315"/>
    </row>
    <row r="3452" spans="6:74"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315"/>
      <c r="AU3452" s="208"/>
      <c r="AV3452" s="92"/>
      <c r="AW3452" s="92"/>
      <c r="AX3452" s="315"/>
      <c r="AY3452" s="215"/>
      <c r="AZ3452" s="131"/>
      <c r="BA3452" s="131"/>
      <c r="BB3452" s="131"/>
      <c r="BC3452" s="223"/>
      <c r="BD3452" s="223"/>
      <c r="BE3452" s="223"/>
      <c r="BF3452" s="151"/>
      <c r="BG3452" s="151"/>
      <c r="BH3452" s="151"/>
      <c r="BI3452" s="151"/>
      <c r="BJ3452" s="151"/>
      <c r="BK3452" s="151"/>
      <c r="BL3452" s="151"/>
      <c r="BM3452" s="151"/>
      <c r="BN3452" s="208"/>
      <c r="BO3452" s="92"/>
      <c r="BP3452" s="92"/>
      <c r="BQ3452" s="92"/>
      <c r="BR3452" s="92"/>
      <c r="BS3452" s="92"/>
      <c r="BT3452" s="92"/>
      <c r="BU3452" s="208"/>
      <c r="BV3452" s="315"/>
    </row>
    <row r="3453" spans="6:74"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315"/>
      <c r="AU3453" s="208"/>
      <c r="AV3453" s="92"/>
      <c r="AW3453" s="92"/>
      <c r="AX3453" s="315"/>
      <c r="AY3453" s="215"/>
      <c r="AZ3453" s="131"/>
      <c r="BA3453" s="131"/>
      <c r="BB3453" s="131"/>
      <c r="BC3453" s="223"/>
      <c r="BD3453" s="223"/>
      <c r="BE3453" s="223"/>
      <c r="BF3453" s="151"/>
      <c r="BG3453" s="151"/>
      <c r="BH3453" s="151"/>
      <c r="BI3453" s="151"/>
      <c r="BJ3453" s="151"/>
      <c r="BK3453" s="151"/>
      <c r="BL3453" s="151"/>
      <c r="BM3453" s="151"/>
      <c r="BN3453" s="208"/>
      <c r="BO3453" s="92"/>
      <c r="BP3453" s="92"/>
      <c r="BQ3453" s="92"/>
      <c r="BR3453" s="92"/>
      <c r="BS3453" s="92"/>
      <c r="BT3453" s="92"/>
      <c r="BU3453" s="208"/>
      <c r="BV3453" s="315"/>
    </row>
    <row r="3454" spans="6:74"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315"/>
      <c r="AU3454" s="208"/>
      <c r="AV3454" s="92"/>
      <c r="AW3454" s="92"/>
      <c r="AX3454" s="315"/>
      <c r="AY3454" s="215"/>
      <c r="AZ3454" s="131"/>
      <c r="BA3454" s="131"/>
      <c r="BB3454" s="131"/>
      <c r="BC3454" s="223"/>
      <c r="BD3454" s="223"/>
      <c r="BE3454" s="223"/>
      <c r="BF3454" s="151"/>
      <c r="BG3454" s="151"/>
      <c r="BH3454" s="151"/>
      <c r="BI3454" s="151"/>
      <c r="BJ3454" s="151"/>
      <c r="BK3454" s="151"/>
      <c r="BL3454" s="151"/>
      <c r="BM3454" s="151"/>
      <c r="BN3454" s="208"/>
      <c r="BO3454" s="92"/>
      <c r="BP3454" s="92"/>
      <c r="BQ3454" s="92"/>
      <c r="BR3454" s="92"/>
      <c r="BS3454" s="92"/>
      <c r="BT3454" s="92"/>
      <c r="BU3454" s="208"/>
      <c r="BV3454" s="315"/>
    </row>
    <row r="3455" spans="6:74"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315"/>
      <c r="AU3455" s="208"/>
      <c r="AV3455" s="92"/>
      <c r="AW3455" s="92"/>
      <c r="AX3455" s="315"/>
      <c r="AY3455" s="215"/>
      <c r="AZ3455" s="131"/>
      <c r="BA3455" s="131"/>
      <c r="BB3455" s="131"/>
      <c r="BC3455" s="223"/>
      <c r="BD3455" s="223"/>
      <c r="BE3455" s="223"/>
      <c r="BF3455" s="151"/>
      <c r="BG3455" s="151"/>
      <c r="BH3455" s="151"/>
      <c r="BI3455" s="151"/>
      <c r="BJ3455" s="151"/>
      <c r="BK3455" s="151"/>
      <c r="BL3455" s="151"/>
      <c r="BM3455" s="151"/>
      <c r="BN3455" s="208"/>
      <c r="BO3455" s="92"/>
      <c r="BP3455" s="92"/>
      <c r="BQ3455" s="92"/>
      <c r="BR3455" s="92"/>
      <c r="BS3455" s="92"/>
      <c r="BT3455" s="92"/>
      <c r="BU3455" s="208"/>
      <c r="BV3455" s="315"/>
    </row>
    <row r="3456" spans="6:74"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315"/>
      <c r="AU3456" s="208"/>
      <c r="AV3456" s="92"/>
      <c r="AW3456" s="92"/>
      <c r="AX3456" s="315"/>
      <c r="AY3456" s="215"/>
      <c r="AZ3456" s="131"/>
      <c r="BA3456" s="131"/>
      <c r="BB3456" s="131"/>
      <c r="BC3456" s="223"/>
      <c r="BD3456" s="223"/>
      <c r="BE3456" s="223"/>
      <c r="BF3456" s="151"/>
      <c r="BG3456" s="151"/>
      <c r="BH3456" s="151"/>
      <c r="BI3456" s="151"/>
      <c r="BJ3456" s="151"/>
      <c r="BK3456" s="151"/>
      <c r="BL3456" s="151"/>
      <c r="BM3456" s="151"/>
      <c r="BN3456" s="208"/>
      <c r="BO3456" s="92"/>
      <c r="BP3456" s="92"/>
      <c r="BQ3456" s="92"/>
      <c r="BR3456" s="92"/>
      <c r="BS3456" s="92"/>
      <c r="BT3456" s="92"/>
      <c r="BU3456" s="208"/>
      <c r="BV3456" s="315"/>
    </row>
    <row r="3457" spans="6:74"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315"/>
      <c r="AU3457" s="208"/>
      <c r="AV3457" s="92"/>
      <c r="AW3457" s="92"/>
      <c r="AX3457" s="315"/>
      <c r="AY3457" s="215"/>
      <c r="AZ3457" s="131"/>
      <c r="BA3457" s="131"/>
      <c r="BB3457" s="131"/>
      <c r="BC3457" s="223"/>
      <c r="BD3457" s="223"/>
      <c r="BE3457" s="223"/>
      <c r="BF3457" s="151"/>
      <c r="BG3457" s="151"/>
      <c r="BH3457" s="151"/>
      <c r="BI3457" s="151"/>
      <c r="BJ3457" s="151"/>
      <c r="BK3457" s="151"/>
      <c r="BL3457" s="151"/>
      <c r="BM3457" s="151"/>
      <c r="BN3457" s="208"/>
      <c r="BO3457" s="92"/>
      <c r="BP3457" s="92"/>
      <c r="BQ3457" s="92"/>
      <c r="BR3457" s="92"/>
      <c r="BS3457" s="92"/>
      <c r="BT3457" s="92"/>
      <c r="BU3457" s="208"/>
      <c r="BV3457" s="315"/>
    </row>
    <row r="3458" spans="6:74"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315"/>
      <c r="AU3458" s="208"/>
      <c r="AV3458" s="92"/>
      <c r="AW3458" s="92"/>
      <c r="AX3458" s="315"/>
      <c r="AY3458" s="215"/>
      <c r="AZ3458" s="131"/>
      <c r="BA3458" s="131"/>
      <c r="BB3458" s="131"/>
      <c r="BC3458" s="223"/>
      <c r="BD3458" s="223"/>
      <c r="BE3458" s="223"/>
      <c r="BF3458" s="151"/>
      <c r="BG3458" s="151"/>
      <c r="BH3458" s="151"/>
      <c r="BI3458" s="151"/>
      <c r="BJ3458" s="151"/>
      <c r="BK3458" s="151"/>
      <c r="BL3458" s="151"/>
      <c r="BM3458" s="151"/>
      <c r="BN3458" s="208"/>
      <c r="BO3458" s="92"/>
      <c r="BP3458" s="92"/>
      <c r="BQ3458" s="92"/>
      <c r="BR3458" s="92"/>
      <c r="BS3458" s="92"/>
      <c r="BT3458" s="92"/>
      <c r="BU3458" s="208"/>
      <c r="BV3458" s="315"/>
    </row>
    <row r="3459" spans="6:74"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315"/>
      <c r="AU3459" s="208"/>
      <c r="AV3459" s="92"/>
      <c r="AW3459" s="92"/>
      <c r="AX3459" s="315"/>
      <c r="AY3459" s="215"/>
      <c r="AZ3459" s="131"/>
      <c r="BA3459" s="131"/>
      <c r="BB3459" s="131"/>
      <c r="BC3459" s="223"/>
      <c r="BD3459" s="223"/>
      <c r="BE3459" s="223"/>
      <c r="BF3459" s="151"/>
      <c r="BG3459" s="151"/>
      <c r="BH3459" s="151"/>
      <c r="BI3459" s="151"/>
      <c r="BJ3459" s="151"/>
      <c r="BK3459" s="151"/>
      <c r="BL3459" s="151"/>
      <c r="BM3459" s="151"/>
      <c r="BN3459" s="208"/>
      <c r="BO3459" s="92"/>
      <c r="BP3459" s="92"/>
      <c r="BQ3459" s="92"/>
      <c r="BR3459" s="92"/>
      <c r="BS3459" s="92"/>
      <c r="BT3459" s="92"/>
      <c r="BU3459" s="208"/>
      <c r="BV3459" s="315"/>
    </row>
    <row r="3460" spans="6:74"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315"/>
      <c r="AU3460" s="208"/>
      <c r="AV3460" s="92"/>
      <c r="AW3460" s="92"/>
      <c r="AX3460" s="315"/>
      <c r="AY3460" s="215"/>
      <c r="AZ3460" s="131"/>
      <c r="BA3460" s="131"/>
      <c r="BB3460" s="131"/>
      <c r="BC3460" s="223"/>
      <c r="BD3460" s="223"/>
      <c r="BE3460" s="223"/>
      <c r="BF3460" s="151"/>
      <c r="BG3460" s="151"/>
      <c r="BH3460" s="151"/>
      <c r="BI3460" s="151"/>
      <c r="BJ3460" s="151"/>
      <c r="BK3460" s="151"/>
      <c r="BL3460" s="151"/>
      <c r="BM3460" s="151"/>
      <c r="BN3460" s="208"/>
      <c r="BO3460" s="92"/>
      <c r="BP3460" s="92"/>
      <c r="BQ3460" s="92"/>
      <c r="BR3460" s="92"/>
      <c r="BS3460" s="92"/>
      <c r="BT3460" s="92"/>
      <c r="BU3460" s="208"/>
      <c r="BV3460" s="315"/>
    </row>
    <row r="3461" spans="6:74"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315"/>
      <c r="AU3461" s="208"/>
      <c r="AV3461" s="92"/>
      <c r="AW3461" s="92"/>
      <c r="AX3461" s="315"/>
      <c r="AY3461" s="215"/>
      <c r="AZ3461" s="131"/>
      <c r="BA3461" s="131"/>
      <c r="BB3461" s="131"/>
      <c r="BC3461" s="223"/>
      <c r="BD3461" s="223"/>
      <c r="BE3461" s="223"/>
      <c r="BF3461" s="151"/>
      <c r="BG3461" s="151"/>
      <c r="BH3461" s="151"/>
      <c r="BI3461" s="151"/>
      <c r="BJ3461" s="151"/>
      <c r="BK3461" s="151"/>
      <c r="BL3461" s="151"/>
      <c r="BM3461" s="151"/>
      <c r="BN3461" s="208"/>
      <c r="BO3461" s="92"/>
      <c r="BP3461" s="92"/>
      <c r="BQ3461" s="92"/>
      <c r="BR3461" s="92"/>
      <c r="BS3461" s="92"/>
      <c r="BT3461" s="92"/>
      <c r="BU3461" s="208"/>
      <c r="BV3461" s="315"/>
    </row>
    <row r="3462" spans="6:74"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315"/>
      <c r="AU3462" s="208"/>
      <c r="AV3462" s="92"/>
      <c r="AW3462" s="92"/>
      <c r="AX3462" s="315"/>
      <c r="AY3462" s="215"/>
      <c r="AZ3462" s="131"/>
      <c r="BA3462" s="131"/>
      <c r="BB3462" s="131"/>
      <c r="BC3462" s="223"/>
      <c r="BD3462" s="223"/>
      <c r="BE3462" s="223"/>
      <c r="BF3462" s="151"/>
      <c r="BG3462" s="151"/>
      <c r="BH3462" s="151"/>
      <c r="BI3462" s="151"/>
      <c r="BJ3462" s="151"/>
      <c r="BK3462" s="151"/>
      <c r="BL3462" s="151"/>
      <c r="BM3462" s="151"/>
      <c r="BN3462" s="208"/>
      <c r="BO3462" s="92"/>
      <c r="BP3462" s="92"/>
      <c r="BQ3462" s="92"/>
      <c r="BR3462" s="92"/>
      <c r="BS3462" s="92"/>
      <c r="BT3462" s="92"/>
      <c r="BU3462" s="208"/>
      <c r="BV3462" s="315"/>
    </row>
    <row r="3463" spans="6:74"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315"/>
      <c r="AU3463" s="208"/>
      <c r="AV3463" s="92"/>
      <c r="AW3463" s="92"/>
      <c r="AX3463" s="315"/>
      <c r="AY3463" s="215"/>
      <c r="AZ3463" s="131"/>
      <c r="BA3463" s="131"/>
      <c r="BB3463" s="131"/>
      <c r="BC3463" s="223"/>
      <c r="BD3463" s="223"/>
      <c r="BE3463" s="223"/>
      <c r="BF3463" s="151"/>
      <c r="BG3463" s="151"/>
      <c r="BH3463" s="151"/>
      <c r="BI3463" s="151"/>
      <c r="BJ3463" s="151"/>
      <c r="BK3463" s="151"/>
      <c r="BL3463" s="151"/>
      <c r="BM3463" s="151"/>
      <c r="BN3463" s="208"/>
      <c r="BO3463" s="92"/>
      <c r="BP3463" s="92"/>
      <c r="BQ3463" s="92"/>
      <c r="BR3463" s="92"/>
      <c r="BS3463" s="92"/>
      <c r="BT3463" s="92"/>
      <c r="BU3463" s="208"/>
      <c r="BV3463" s="315"/>
    </row>
    <row r="3464" spans="6:74"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315"/>
      <c r="AU3464" s="208"/>
      <c r="AV3464" s="92"/>
      <c r="AW3464" s="92"/>
      <c r="AX3464" s="315"/>
      <c r="AY3464" s="215"/>
      <c r="AZ3464" s="131"/>
      <c r="BA3464" s="131"/>
      <c r="BB3464" s="131"/>
      <c r="BC3464" s="223"/>
      <c r="BD3464" s="223"/>
      <c r="BE3464" s="223"/>
      <c r="BF3464" s="151"/>
      <c r="BG3464" s="151"/>
      <c r="BH3464" s="151"/>
      <c r="BI3464" s="151"/>
      <c r="BJ3464" s="151"/>
      <c r="BK3464" s="151"/>
      <c r="BL3464" s="151"/>
      <c r="BM3464" s="151"/>
      <c r="BN3464" s="208"/>
      <c r="BO3464" s="92"/>
      <c r="BP3464" s="92"/>
      <c r="BQ3464" s="92"/>
      <c r="BR3464" s="92"/>
      <c r="BS3464" s="92"/>
      <c r="BT3464" s="92"/>
      <c r="BU3464" s="208"/>
      <c r="BV3464" s="315"/>
    </row>
    <row r="3465" spans="6:74"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315"/>
      <c r="AU3465" s="208"/>
      <c r="AV3465" s="92"/>
      <c r="AW3465" s="92"/>
      <c r="AX3465" s="315"/>
      <c r="AY3465" s="215"/>
      <c r="AZ3465" s="131"/>
      <c r="BA3465" s="131"/>
      <c r="BB3465" s="131"/>
      <c r="BC3465" s="223"/>
      <c r="BD3465" s="223"/>
      <c r="BE3465" s="223"/>
      <c r="BF3465" s="151"/>
      <c r="BG3465" s="151"/>
      <c r="BH3465" s="151"/>
      <c r="BI3465" s="151"/>
      <c r="BJ3465" s="151"/>
      <c r="BK3465" s="151"/>
      <c r="BL3465" s="151"/>
      <c r="BM3465" s="151"/>
      <c r="BN3465" s="208"/>
      <c r="BO3465" s="92"/>
      <c r="BP3465" s="92"/>
      <c r="BQ3465" s="92"/>
      <c r="BR3465" s="92"/>
      <c r="BS3465" s="92"/>
      <c r="BT3465" s="92"/>
      <c r="BU3465" s="208"/>
      <c r="BV3465" s="315"/>
    </row>
    <row r="3466" spans="6:74"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315"/>
      <c r="AU3466" s="208"/>
      <c r="AV3466" s="92"/>
      <c r="AW3466" s="92"/>
      <c r="AX3466" s="315"/>
      <c r="AY3466" s="215"/>
      <c r="AZ3466" s="131"/>
      <c r="BA3466" s="131"/>
      <c r="BB3466" s="131"/>
      <c r="BC3466" s="223"/>
      <c r="BD3466" s="223"/>
      <c r="BE3466" s="223"/>
      <c r="BF3466" s="151"/>
      <c r="BG3466" s="151"/>
      <c r="BH3466" s="151"/>
      <c r="BI3466" s="151"/>
      <c r="BJ3466" s="151"/>
      <c r="BK3466" s="151"/>
      <c r="BL3466" s="151"/>
      <c r="BM3466" s="151"/>
      <c r="BN3466" s="208"/>
      <c r="BO3466" s="92"/>
      <c r="BP3466" s="92"/>
      <c r="BQ3466" s="92"/>
      <c r="BR3466" s="92"/>
      <c r="BS3466" s="92"/>
      <c r="BT3466" s="92"/>
      <c r="BU3466" s="208"/>
      <c r="BV3466" s="315"/>
    </row>
    <row r="3467" spans="6:74"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315"/>
      <c r="AU3467" s="208"/>
      <c r="AV3467" s="92"/>
      <c r="AW3467" s="92"/>
      <c r="AX3467" s="315"/>
      <c r="AY3467" s="215"/>
      <c r="AZ3467" s="131"/>
      <c r="BA3467" s="131"/>
      <c r="BB3467" s="131"/>
      <c r="BC3467" s="223"/>
      <c r="BD3467" s="223"/>
      <c r="BE3467" s="223"/>
      <c r="BF3467" s="151"/>
      <c r="BG3467" s="151"/>
      <c r="BH3467" s="151"/>
      <c r="BI3467" s="151"/>
      <c r="BJ3467" s="151"/>
      <c r="BK3467" s="151"/>
      <c r="BL3467" s="151"/>
      <c r="BM3467" s="151"/>
      <c r="BN3467" s="208"/>
      <c r="BO3467" s="92"/>
      <c r="BP3467" s="92"/>
      <c r="BQ3467" s="92"/>
      <c r="BR3467" s="92"/>
      <c r="BS3467" s="92"/>
      <c r="BT3467" s="92"/>
      <c r="BU3467" s="208"/>
      <c r="BV3467" s="315"/>
    </row>
    <row r="3468" spans="6:74"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315"/>
      <c r="AU3468" s="208"/>
      <c r="AV3468" s="92"/>
      <c r="AW3468" s="92"/>
      <c r="AX3468" s="315"/>
      <c r="AY3468" s="215"/>
      <c r="AZ3468" s="131"/>
      <c r="BA3468" s="131"/>
      <c r="BB3468" s="131"/>
      <c r="BC3468" s="223"/>
      <c r="BD3468" s="223"/>
      <c r="BE3468" s="223"/>
      <c r="BF3468" s="151"/>
      <c r="BG3468" s="151"/>
      <c r="BH3468" s="151"/>
      <c r="BI3468" s="151"/>
      <c r="BJ3468" s="151"/>
      <c r="BK3468" s="151"/>
      <c r="BL3468" s="151"/>
      <c r="BM3468" s="151"/>
      <c r="BN3468" s="208"/>
      <c r="BO3468" s="92"/>
      <c r="BP3468" s="92"/>
      <c r="BQ3468" s="92"/>
      <c r="BR3468" s="92"/>
      <c r="BS3468" s="92"/>
      <c r="BT3468" s="92"/>
      <c r="BU3468" s="208"/>
      <c r="BV3468" s="315"/>
    </row>
    <row r="3469" spans="6:74"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315"/>
      <c r="AU3469" s="208"/>
      <c r="AV3469" s="92"/>
      <c r="AW3469" s="92"/>
      <c r="AX3469" s="315"/>
      <c r="AY3469" s="215"/>
      <c r="AZ3469" s="131"/>
      <c r="BA3469" s="131"/>
      <c r="BB3469" s="131"/>
      <c r="BC3469" s="223"/>
      <c r="BD3469" s="223"/>
      <c r="BE3469" s="223"/>
      <c r="BF3469" s="151"/>
      <c r="BG3469" s="151"/>
      <c r="BH3469" s="151"/>
      <c r="BI3469" s="151"/>
      <c r="BJ3469" s="151"/>
      <c r="BK3469" s="151"/>
      <c r="BL3469" s="151"/>
      <c r="BM3469" s="151"/>
      <c r="BN3469" s="208"/>
      <c r="BO3469" s="92"/>
      <c r="BP3469" s="92"/>
      <c r="BQ3469" s="92"/>
      <c r="BR3469" s="92"/>
      <c r="BS3469" s="92"/>
      <c r="BT3469" s="92"/>
      <c r="BU3469" s="208"/>
      <c r="BV3469" s="315"/>
    </row>
    <row r="3470" spans="6:74"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315"/>
      <c r="AU3470" s="208"/>
      <c r="AV3470" s="92"/>
      <c r="AW3470" s="92"/>
      <c r="AX3470" s="315"/>
      <c r="AY3470" s="215"/>
      <c r="AZ3470" s="131"/>
      <c r="BA3470" s="131"/>
      <c r="BB3470" s="131"/>
      <c r="BC3470" s="223"/>
      <c r="BD3470" s="223"/>
      <c r="BE3470" s="223"/>
      <c r="BF3470" s="151"/>
      <c r="BG3470" s="151"/>
      <c r="BH3470" s="151"/>
      <c r="BI3470" s="151"/>
      <c r="BJ3470" s="151"/>
      <c r="BK3470" s="151"/>
      <c r="BL3470" s="151"/>
      <c r="BM3470" s="151"/>
      <c r="BN3470" s="208"/>
      <c r="BO3470" s="92"/>
      <c r="BP3470" s="92"/>
      <c r="BQ3470" s="92"/>
      <c r="BR3470" s="92"/>
      <c r="BS3470" s="92"/>
      <c r="BT3470" s="92"/>
      <c r="BU3470" s="208"/>
      <c r="BV3470" s="315"/>
    </row>
    <row r="3471" spans="6:74"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315"/>
      <c r="AU3471" s="208"/>
      <c r="AV3471" s="92"/>
      <c r="AW3471" s="92"/>
      <c r="AX3471" s="315"/>
      <c r="AY3471" s="215"/>
      <c r="AZ3471" s="131"/>
      <c r="BA3471" s="131"/>
      <c r="BB3471" s="131"/>
      <c r="BC3471" s="223"/>
      <c r="BD3471" s="223"/>
      <c r="BE3471" s="223"/>
      <c r="BF3471" s="151"/>
      <c r="BG3471" s="151"/>
      <c r="BH3471" s="151"/>
      <c r="BI3471" s="151"/>
      <c r="BJ3471" s="151"/>
      <c r="BK3471" s="151"/>
      <c r="BL3471" s="151"/>
      <c r="BM3471" s="151"/>
      <c r="BN3471" s="208"/>
      <c r="BO3471" s="92"/>
      <c r="BP3471" s="92"/>
      <c r="BQ3471" s="92"/>
      <c r="BR3471" s="92"/>
      <c r="BS3471" s="92"/>
      <c r="BT3471" s="92"/>
      <c r="BU3471" s="208"/>
      <c r="BV3471" s="315"/>
    </row>
    <row r="3472" spans="6:74"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315"/>
      <c r="AU3472" s="208"/>
      <c r="AV3472" s="92"/>
      <c r="AW3472" s="92"/>
      <c r="AX3472" s="315"/>
      <c r="AY3472" s="215"/>
      <c r="AZ3472" s="131"/>
      <c r="BA3472" s="131"/>
      <c r="BB3472" s="131"/>
      <c r="BC3472" s="223"/>
      <c r="BD3472" s="223"/>
      <c r="BE3472" s="223"/>
      <c r="BF3472" s="151"/>
      <c r="BG3472" s="151"/>
      <c r="BH3472" s="151"/>
      <c r="BI3472" s="151"/>
      <c r="BJ3472" s="151"/>
      <c r="BK3472" s="151"/>
      <c r="BL3472" s="151"/>
      <c r="BM3472" s="151"/>
      <c r="BN3472" s="208"/>
      <c r="BO3472" s="92"/>
      <c r="BP3472" s="92"/>
      <c r="BQ3472" s="92"/>
      <c r="BR3472" s="92"/>
      <c r="BS3472" s="92"/>
      <c r="BT3472" s="92"/>
      <c r="BU3472" s="208"/>
      <c r="BV3472" s="315"/>
    </row>
    <row r="3473" spans="6:74"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315"/>
      <c r="AU3473" s="208"/>
      <c r="AV3473" s="92"/>
      <c r="AW3473" s="92"/>
      <c r="AX3473" s="315"/>
      <c r="AY3473" s="215"/>
      <c r="AZ3473" s="131"/>
      <c r="BA3473" s="131"/>
      <c r="BB3473" s="131"/>
      <c r="BC3473" s="223"/>
      <c r="BD3473" s="223"/>
      <c r="BE3473" s="223"/>
      <c r="BF3473" s="151"/>
      <c r="BG3473" s="151"/>
      <c r="BH3473" s="151"/>
      <c r="BI3473" s="151"/>
      <c r="BJ3473" s="151"/>
      <c r="BK3473" s="151"/>
      <c r="BL3473" s="151"/>
      <c r="BM3473" s="151"/>
      <c r="BN3473" s="208"/>
      <c r="BO3473" s="92"/>
      <c r="BP3473" s="92"/>
      <c r="BQ3473" s="92"/>
      <c r="BR3473" s="92"/>
      <c r="BS3473" s="92"/>
      <c r="BT3473" s="92"/>
      <c r="BU3473" s="208"/>
      <c r="BV3473" s="315"/>
    </row>
    <row r="3474" spans="6:74"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315"/>
      <c r="AU3474" s="208"/>
      <c r="AV3474" s="92"/>
      <c r="AW3474" s="92"/>
      <c r="AX3474" s="315"/>
      <c r="AY3474" s="215"/>
      <c r="AZ3474" s="131"/>
      <c r="BA3474" s="131"/>
      <c r="BB3474" s="131"/>
      <c r="BC3474" s="223"/>
      <c r="BD3474" s="223"/>
      <c r="BE3474" s="223"/>
      <c r="BF3474" s="151"/>
      <c r="BG3474" s="151"/>
      <c r="BH3474" s="151"/>
      <c r="BI3474" s="151"/>
      <c r="BJ3474" s="151"/>
      <c r="BK3474" s="151"/>
      <c r="BL3474" s="151"/>
      <c r="BM3474" s="151"/>
      <c r="BN3474" s="208"/>
      <c r="BO3474" s="92"/>
      <c r="BP3474" s="92"/>
      <c r="BQ3474" s="92"/>
      <c r="BR3474" s="92"/>
      <c r="BS3474" s="92"/>
      <c r="BT3474" s="92"/>
      <c r="BU3474" s="208"/>
      <c r="BV3474" s="315"/>
    </row>
    <row r="3475" spans="6:74"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315"/>
      <c r="AU3475" s="208"/>
      <c r="AV3475" s="92"/>
      <c r="AW3475" s="92"/>
      <c r="AX3475" s="315"/>
      <c r="AY3475" s="215"/>
      <c r="AZ3475" s="131"/>
      <c r="BA3475" s="131"/>
      <c r="BB3475" s="131"/>
      <c r="BC3475" s="223"/>
      <c r="BD3475" s="223"/>
      <c r="BE3475" s="223"/>
      <c r="BF3475" s="151"/>
      <c r="BG3475" s="151"/>
      <c r="BH3475" s="151"/>
      <c r="BI3475" s="151"/>
      <c r="BJ3475" s="151"/>
      <c r="BK3475" s="151"/>
      <c r="BL3475" s="151"/>
      <c r="BM3475" s="151"/>
      <c r="BN3475" s="208"/>
      <c r="BO3475" s="92"/>
      <c r="BP3475" s="92"/>
      <c r="BQ3475" s="92"/>
      <c r="BR3475" s="92"/>
      <c r="BS3475" s="92"/>
      <c r="BT3475" s="92"/>
      <c r="BU3475" s="208"/>
      <c r="BV3475" s="315"/>
    </row>
    <row r="3476" spans="6:74"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315"/>
      <c r="AU3476" s="208"/>
      <c r="AV3476" s="92"/>
      <c r="AW3476" s="92"/>
      <c r="AX3476" s="315"/>
      <c r="AY3476" s="215"/>
      <c r="AZ3476" s="131"/>
      <c r="BA3476" s="131"/>
      <c r="BB3476" s="131"/>
      <c r="BC3476" s="223"/>
      <c r="BD3476" s="223"/>
      <c r="BE3476" s="223"/>
      <c r="BF3476" s="151"/>
      <c r="BG3476" s="151"/>
      <c r="BH3476" s="151"/>
      <c r="BI3476" s="151"/>
      <c r="BJ3476" s="151"/>
      <c r="BK3476" s="151"/>
      <c r="BL3476" s="151"/>
      <c r="BM3476" s="151"/>
      <c r="BN3476" s="208"/>
      <c r="BO3476" s="92"/>
      <c r="BP3476" s="92"/>
      <c r="BQ3476" s="92"/>
      <c r="BR3476" s="92"/>
      <c r="BS3476" s="92"/>
      <c r="BT3476" s="92"/>
      <c r="BU3476" s="208"/>
      <c r="BV3476" s="315"/>
    </row>
    <row r="3477" spans="6:74"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315"/>
      <c r="AU3477" s="208"/>
      <c r="AV3477" s="92"/>
      <c r="AW3477" s="92"/>
      <c r="AX3477" s="315"/>
      <c r="AY3477" s="215"/>
      <c r="AZ3477" s="131"/>
      <c r="BA3477" s="131"/>
      <c r="BB3477" s="131"/>
      <c r="BC3477" s="223"/>
      <c r="BD3477" s="223"/>
      <c r="BE3477" s="223"/>
      <c r="BF3477" s="151"/>
      <c r="BG3477" s="151"/>
      <c r="BH3477" s="151"/>
      <c r="BI3477" s="151"/>
      <c r="BJ3477" s="151"/>
      <c r="BK3477" s="151"/>
      <c r="BL3477" s="151"/>
      <c r="BM3477" s="151"/>
      <c r="BN3477" s="208"/>
      <c r="BO3477" s="92"/>
      <c r="BP3477" s="92"/>
      <c r="BQ3477" s="92"/>
      <c r="BR3477" s="92"/>
      <c r="BS3477" s="92"/>
      <c r="BT3477" s="92"/>
      <c r="BU3477" s="208"/>
      <c r="BV3477" s="315"/>
    </row>
    <row r="3478" spans="6:74"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315"/>
      <c r="AU3478" s="208"/>
      <c r="AV3478" s="92"/>
      <c r="AW3478" s="92"/>
      <c r="AX3478" s="315"/>
      <c r="AY3478" s="215"/>
      <c r="AZ3478" s="131"/>
      <c r="BA3478" s="131"/>
      <c r="BB3478" s="131"/>
      <c r="BC3478" s="223"/>
      <c r="BD3478" s="223"/>
      <c r="BE3478" s="223"/>
      <c r="BF3478" s="151"/>
      <c r="BG3478" s="151"/>
      <c r="BH3478" s="151"/>
      <c r="BI3478" s="151"/>
      <c r="BJ3478" s="151"/>
      <c r="BK3478" s="151"/>
      <c r="BL3478" s="151"/>
      <c r="BM3478" s="151"/>
      <c r="BN3478" s="208"/>
      <c r="BO3478" s="92"/>
      <c r="BP3478" s="92"/>
      <c r="BQ3478" s="92"/>
      <c r="BR3478" s="92"/>
      <c r="BS3478" s="92"/>
      <c r="BT3478" s="92"/>
      <c r="BU3478" s="208"/>
      <c r="BV3478" s="315"/>
    </row>
    <row r="3479" spans="6:74"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315"/>
      <c r="AU3479" s="208"/>
      <c r="AV3479" s="92"/>
      <c r="AW3479" s="92"/>
      <c r="AX3479" s="315"/>
      <c r="AY3479" s="215"/>
      <c r="AZ3479" s="131"/>
      <c r="BA3479" s="131"/>
      <c r="BB3479" s="131"/>
      <c r="BC3479" s="223"/>
      <c r="BD3479" s="223"/>
      <c r="BE3479" s="223"/>
      <c r="BF3479" s="151"/>
      <c r="BG3479" s="151"/>
      <c r="BH3479" s="151"/>
      <c r="BI3479" s="151"/>
      <c r="BJ3479" s="151"/>
      <c r="BK3479" s="151"/>
      <c r="BL3479" s="151"/>
      <c r="BM3479" s="151"/>
      <c r="BN3479" s="208"/>
      <c r="BO3479" s="92"/>
      <c r="BP3479" s="92"/>
      <c r="BQ3479" s="92"/>
      <c r="BR3479" s="92"/>
      <c r="BS3479" s="92"/>
      <c r="BT3479" s="92"/>
      <c r="BU3479" s="208"/>
      <c r="BV3479" s="315"/>
    </row>
    <row r="3480" spans="6:74"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315"/>
      <c r="AU3480" s="208"/>
      <c r="AV3480" s="92"/>
      <c r="AW3480" s="92"/>
      <c r="AX3480" s="315"/>
      <c r="AY3480" s="215"/>
      <c r="AZ3480" s="131"/>
      <c r="BA3480" s="131"/>
      <c r="BB3480" s="131"/>
      <c r="BC3480" s="223"/>
      <c r="BD3480" s="223"/>
      <c r="BE3480" s="223"/>
      <c r="BF3480" s="151"/>
      <c r="BG3480" s="151"/>
      <c r="BH3480" s="151"/>
      <c r="BI3480" s="151"/>
      <c r="BJ3480" s="151"/>
      <c r="BK3480" s="151"/>
      <c r="BL3480" s="151"/>
      <c r="BM3480" s="151"/>
      <c r="BN3480" s="208"/>
      <c r="BO3480" s="92"/>
      <c r="BP3480" s="92"/>
      <c r="BQ3480" s="92"/>
      <c r="BR3480" s="92"/>
      <c r="BS3480" s="92"/>
      <c r="BT3480" s="92"/>
      <c r="BU3480" s="208"/>
      <c r="BV3480" s="315"/>
    </row>
    <row r="3481" spans="6:74"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315"/>
      <c r="AU3481" s="208"/>
      <c r="AV3481" s="92"/>
      <c r="AW3481" s="92"/>
      <c r="AX3481" s="315"/>
      <c r="AY3481" s="215"/>
      <c r="AZ3481" s="131"/>
      <c r="BA3481" s="131"/>
      <c r="BB3481" s="131"/>
      <c r="BC3481" s="223"/>
      <c r="BD3481" s="223"/>
      <c r="BE3481" s="223"/>
      <c r="BF3481" s="151"/>
      <c r="BG3481" s="151"/>
      <c r="BH3481" s="151"/>
      <c r="BI3481" s="151"/>
      <c r="BJ3481" s="151"/>
      <c r="BK3481" s="151"/>
      <c r="BL3481" s="151"/>
      <c r="BM3481" s="151"/>
      <c r="BN3481" s="208"/>
      <c r="BO3481" s="92"/>
      <c r="BP3481" s="92"/>
      <c r="BQ3481" s="92"/>
      <c r="BR3481" s="92"/>
      <c r="BS3481" s="92"/>
      <c r="BT3481" s="92"/>
      <c r="BU3481" s="208"/>
      <c r="BV3481" s="315"/>
    </row>
    <row r="3482" spans="6:74"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315"/>
      <c r="AU3482" s="208"/>
      <c r="AV3482" s="92"/>
      <c r="AW3482" s="92"/>
      <c r="AX3482" s="315"/>
      <c r="AY3482" s="215"/>
      <c r="AZ3482" s="131"/>
      <c r="BA3482" s="131"/>
      <c r="BB3482" s="131"/>
      <c r="BC3482" s="223"/>
      <c r="BD3482" s="223"/>
      <c r="BE3482" s="223"/>
      <c r="BF3482" s="151"/>
      <c r="BG3482" s="151"/>
      <c r="BH3482" s="151"/>
      <c r="BI3482" s="151"/>
      <c r="BJ3482" s="151"/>
      <c r="BK3482" s="151"/>
      <c r="BL3482" s="151"/>
      <c r="BM3482" s="151"/>
      <c r="BN3482" s="208"/>
      <c r="BO3482" s="92"/>
      <c r="BP3482" s="92"/>
      <c r="BQ3482" s="92"/>
      <c r="BR3482" s="92"/>
      <c r="BS3482" s="92"/>
      <c r="BT3482" s="92"/>
      <c r="BU3482" s="208"/>
      <c r="BV3482" s="315"/>
    </row>
    <row r="3483" spans="6:74"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315"/>
      <c r="AU3483" s="208"/>
      <c r="AV3483" s="92"/>
      <c r="AW3483" s="92"/>
      <c r="AX3483" s="315"/>
      <c r="AY3483" s="215"/>
      <c r="AZ3483" s="131"/>
      <c r="BA3483" s="131"/>
      <c r="BB3483" s="131"/>
      <c r="BC3483" s="223"/>
      <c r="BD3483" s="223"/>
      <c r="BE3483" s="223"/>
      <c r="BF3483" s="151"/>
      <c r="BG3483" s="151"/>
      <c r="BH3483" s="151"/>
      <c r="BI3483" s="151"/>
      <c r="BJ3483" s="151"/>
      <c r="BK3483" s="151"/>
      <c r="BL3483" s="151"/>
      <c r="BM3483" s="151"/>
      <c r="BN3483" s="208"/>
      <c r="BO3483" s="92"/>
      <c r="BP3483" s="92"/>
      <c r="BQ3483" s="92"/>
      <c r="BR3483" s="92"/>
      <c r="BS3483" s="92"/>
      <c r="BT3483" s="92"/>
      <c r="BU3483" s="208"/>
      <c r="BV3483" s="315"/>
    </row>
    <row r="3484" spans="6:74"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315"/>
      <c r="AU3484" s="208"/>
      <c r="AV3484" s="92"/>
      <c r="AW3484" s="92"/>
      <c r="AX3484" s="315"/>
      <c r="AY3484" s="215"/>
      <c r="AZ3484" s="131"/>
      <c r="BA3484" s="131"/>
      <c r="BB3484" s="131"/>
      <c r="BC3484" s="223"/>
      <c r="BD3484" s="223"/>
      <c r="BE3484" s="223"/>
      <c r="BF3484" s="151"/>
      <c r="BG3484" s="151"/>
      <c r="BH3484" s="151"/>
      <c r="BI3484" s="151"/>
      <c r="BJ3484" s="151"/>
      <c r="BK3484" s="151"/>
      <c r="BL3484" s="151"/>
      <c r="BM3484" s="151"/>
      <c r="BN3484" s="208"/>
      <c r="BO3484" s="92"/>
      <c r="BP3484" s="92"/>
      <c r="BQ3484" s="92"/>
      <c r="BR3484" s="92"/>
      <c r="BS3484" s="92"/>
      <c r="BT3484" s="92"/>
      <c r="BU3484" s="208"/>
      <c r="BV3484" s="315"/>
    </row>
    <row r="3485" spans="6:74"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315"/>
      <c r="AU3485" s="208"/>
      <c r="AV3485" s="92"/>
      <c r="AW3485" s="92"/>
      <c r="AX3485" s="315"/>
      <c r="AY3485" s="215"/>
      <c r="AZ3485" s="131"/>
      <c r="BA3485" s="131"/>
      <c r="BB3485" s="131"/>
      <c r="BC3485" s="223"/>
      <c r="BD3485" s="223"/>
      <c r="BE3485" s="223"/>
      <c r="BF3485" s="151"/>
      <c r="BG3485" s="151"/>
      <c r="BH3485" s="151"/>
      <c r="BI3485" s="151"/>
      <c r="BJ3485" s="151"/>
      <c r="BK3485" s="151"/>
      <c r="BL3485" s="151"/>
      <c r="BM3485" s="151"/>
      <c r="BN3485" s="208"/>
      <c r="BO3485" s="92"/>
      <c r="BP3485" s="92"/>
      <c r="BQ3485" s="92"/>
      <c r="BR3485" s="92"/>
      <c r="BS3485" s="92"/>
      <c r="BT3485" s="92"/>
      <c r="BU3485" s="208"/>
      <c r="BV3485" s="315"/>
    </row>
    <row r="3486" spans="6:74"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315"/>
      <c r="AU3486" s="208"/>
      <c r="AV3486" s="92"/>
      <c r="AW3486" s="92"/>
      <c r="AX3486" s="315"/>
      <c r="AY3486" s="215"/>
      <c r="AZ3486" s="131"/>
      <c r="BA3486" s="131"/>
      <c r="BB3486" s="131"/>
      <c r="BC3486" s="223"/>
      <c r="BD3486" s="223"/>
      <c r="BE3486" s="223"/>
      <c r="BF3486" s="151"/>
      <c r="BG3486" s="151"/>
      <c r="BH3486" s="151"/>
      <c r="BI3486" s="151"/>
      <c r="BJ3486" s="151"/>
      <c r="BK3486" s="151"/>
      <c r="BL3486" s="151"/>
      <c r="BM3486" s="151"/>
      <c r="BN3486" s="208"/>
      <c r="BO3486" s="92"/>
      <c r="BP3486" s="92"/>
      <c r="BQ3486" s="92"/>
      <c r="BR3486" s="92"/>
      <c r="BS3486" s="92"/>
      <c r="BT3486" s="92"/>
      <c r="BU3486" s="208"/>
      <c r="BV3486" s="315"/>
    </row>
    <row r="3487" spans="6:74"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315"/>
      <c r="AU3487" s="208"/>
      <c r="AV3487" s="92"/>
      <c r="AW3487" s="92"/>
      <c r="AX3487" s="315"/>
      <c r="AY3487" s="215"/>
      <c r="AZ3487" s="131"/>
      <c r="BA3487" s="131"/>
      <c r="BB3487" s="131"/>
      <c r="BC3487" s="223"/>
      <c r="BD3487" s="223"/>
      <c r="BE3487" s="223"/>
      <c r="BF3487" s="151"/>
      <c r="BG3487" s="151"/>
      <c r="BH3487" s="151"/>
      <c r="BI3487" s="151"/>
      <c r="BJ3487" s="151"/>
      <c r="BK3487" s="151"/>
      <c r="BL3487" s="151"/>
      <c r="BM3487" s="151"/>
      <c r="BN3487" s="208"/>
      <c r="BO3487" s="92"/>
      <c r="BP3487" s="92"/>
      <c r="BQ3487" s="92"/>
      <c r="BR3487" s="92"/>
      <c r="BS3487" s="92"/>
      <c r="BT3487" s="92"/>
      <c r="BU3487" s="208"/>
      <c r="BV3487" s="315"/>
    </row>
    <row r="3488" spans="6:74"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315"/>
      <c r="AU3488" s="208"/>
      <c r="AV3488" s="92"/>
      <c r="AW3488" s="92"/>
      <c r="AX3488" s="315"/>
      <c r="AY3488" s="215"/>
      <c r="AZ3488" s="131"/>
      <c r="BA3488" s="131"/>
      <c r="BB3488" s="131"/>
      <c r="BC3488" s="223"/>
      <c r="BD3488" s="223"/>
      <c r="BE3488" s="223"/>
      <c r="BF3488" s="151"/>
      <c r="BG3488" s="151"/>
      <c r="BH3488" s="151"/>
      <c r="BI3488" s="151"/>
      <c r="BJ3488" s="151"/>
      <c r="BK3488" s="151"/>
      <c r="BL3488" s="151"/>
      <c r="BM3488" s="151"/>
      <c r="BN3488" s="208"/>
      <c r="BO3488" s="92"/>
      <c r="BP3488" s="92"/>
      <c r="BQ3488" s="92"/>
      <c r="BR3488" s="92"/>
      <c r="BS3488" s="92"/>
      <c r="BT3488" s="92"/>
      <c r="BU3488" s="208"/>
      <c r="BV3488" s="315"/>
    </row>
    <row r="3489" spans="6:74"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315"/>
      <c r="AU3489" s="208"/>
      <c r="AV3489" s="92"/>
      <c r="AW3489" s="92"/>
      <c r="AX3489" s="315"/>
      <c r="AY3489" s="215"/>
      <c r="AZ3489" s="131"/>
      <c r="BA3489" s="131"/>
      <c r="BB3489" s="131"/>
      <c r="BC3489" s="223"/>
      <c r="BD3489" s="223"/>
      <c r="BE3489" s="223"/>
      <c r="BF3489" s="151"/>
      <c r="BG3489" s="151"/>
      <c r="BH3489" s="151"/>
      <c r="BI3489" s="151"/>
      <c r="BJ3489" s="151"/>
      <c r="BK3489" s="151"/>
      <c r="BL3489" s="151"/>
      <c r="BM3489" s="151"/>
      <c r="BN3489" s="208"/>
      <c r="BO3489" s="92"/>
      <c r="BP3489" s="92"/>
      <c r="BQ3489" s="92"/>
      <c r="BR3489" s="92"/>
      <c r="BS3489" s="92"/>
      <c r="BT3489" s="92"/>
      <c r="BU3489" s="208"/>
      <c r="BV3489" s="315"/>
    </row>
    <row r="3490" spans="6:74"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315"/>
      <c r="AU3490" s="208"/>
      <c r="AV3490" s="92"/>
      <c r="AW3490" s="92"/>
      <c r="AX3490" s="315"/>
      <c r="AY3490" s="215"/>
      <c r="AZ3490" s="131"/>
      <c r="BA3490" s="131"/>
      <c r="BB3490" s="131"/>
      <c r="BC3490" s="223"/>
      <c r="BD3490" s="223"/>
      <c r="BE3490" s="223"/>
      <c r="BF3490" s="151"/>
      <c r="BG3490" s="151"/>
      <c r="BH3490" s="151"/>
      <c r="BI3490" s="151"/>
      <c r="BJ3490" s="151"/>
      <c r="BK3490" s="151"/>
      <c r="BL3490" s="151"/>
      <c r="BM3490" s="151"/>
      <c r="BN3490" s="208"/>
      <c r="BO3490" s="92"/>
      <c r="BP3490" s="92"/>
      <c r="BQ3490" s="92"/>
      <c r="BR3490" s="92"/>
      <c r="BS3490" s="92"/>
      <c r="BT3490" s="92"/>
      <c r="BU3490" s="208"/>
      <c r="BV3490" s="315"/>
    </row>
    <row r="3491" spans="6:74"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315"/>
      <c r="AU3491" s="208"/>
      <c r="AV3491" s="92"/>
      <c r="AW3491" s="92"/>
      <c r="AX3491" s="315"/>
      <c r="AY3491" s="215"/>
      <c r="AZ3491" s="131"/>
      <c r="BA3491" s="131"/>
      <c r="BB3491" s="131"/>
      <c r="BC3491" s="223"/>
      <c r="BD3491" s="223"/>
      <c r="BE3491" s="223"/>
      <c r="BF3491" s="151"/>
      <c r="BG3491" s="151"/>
      <c r="BH3491" s="151"/>
      <c r="BI3491" s="151"/>
      <c r="BJ3491" s="151"/>
      <c r="BK3491" s="151"/>
      <c r="BL3491" s="151"/>
      <c r="BM3491" s="151"/>
      <c r="BN3491" s="208"/>
      <c r="BO3491" s="92"/>
      <c r="BP3491" s="92"/>
      <c r="BQ3491" s="92"/>
      <c r="BR3491" s="92"/>
      <c r="BS3491" s="92"/>
      <c r="BT3491" s="92"/>
      <c r="BU3491" s="208"/>
      <c r="BV3491" s="315"/>
    </row>
    <row r="3492" spans="6:74"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315"/>
      <c r="AU3492" s="208"/>
      <c r="AV3492" s="92"/>
      <c r="AW3492" s="92"/>
      <c r="AX3492" s="315"/>
      <c r="AY3492" s="215"/>
      <c r="AZ3492" s="131"/>
      <c r="BA3492" s="131"/>
      <c r="BB3492" s="131"/>
      <c r="BC3492" s="223"/>
      <c r="BD3492" s="223"/>
      <c r="BE3492" s="223"/>
      <c r="BF3492" s="151"/>
      <c r="BG3492" s="151"/>
      <c r="BH3492" s="151"/>
      <c r="BI3492" s="151"/>
      <c r="BJ3492" s="151"/>
      <c r="BK3492" s="151"/>
      <c r="BL3492" s="151"/>
      <c r="BM3492" s="151"/>
      <c r="BN3492" s="208"/>
      <c r="BO3492" s="92"/>
      <c r="BP3492" s="92"/>
      <c r="BQ3492" s="92"/>
      <c r="BR3492" s="92"/>
      <c r="BS3492" s="92"/>
      <c r="BT3492" s="92"/>
      <c r="BU3492" s="208"/>
      <c r="BV3492" s="315"/>
    </row>
    <row r="3493" spans="6:74"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315"/>
      <c r="AU3493" s="208"/>
      <c r="AV3493" s="92"/>
      <c r="AW3493" s="92"/>
      <c r="AX3493" s="315"/>
      <c r="AY3493" s="215"/>
      <c r="AZ3493" s="131"/>
      <c r="BA3493" s="131"/>
      <c r="BB3493" s="131"/>
      <c r="BC3493" s="223"/>
      <c r="BD3493" s="223"/>
      <c r="BE3493" s="223"/>
      <c r="BF3493" s="151"/>
      <c r="BG3493" s="151"/>
      <c r="BH3493" s="151"/>
      <c r="BI3493" s="151"/>
      <c r="BJ3493" s="151"/>
      <c r="BK3493" s="151"/>
      <c r="BL3493" s="151"/>
      <c r="BM3493" s="151"/>
      <c r="BN3493" s="208"/>
      <c r="BO3493" s="92"/>
      <c r="BP3493" s="92"/>
      <c r="BQ3493" s="92"/>
      <c r="BR3493" s="92"/>
      <c r="BS3493" s="92"/>
      <c r="BT3493" s="92"/>
      <c r="BU3493" s="208"/>
      <c r="BV3493" s="315"/>
    </row>
    <row r="3494" spans="6:74"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315"/>
      <c r="AU3494" s="208"/>
      <c r="AV3494" s="92"/>
      <c r="AW3494" s="92"/>
      <c r="AX3494" s="315"/>
      <c r="AY3494" s="215"/>
      <c r="AZ3494" s="131"/>
      <c r="BA3494" s="131"/>
      <c r="BB3494" s="131"/>
      <c r="BC3494" s="223"/>
      <c r="BD3494" s="223"/>
      <c r="BE3494" s="223"/>
      <c r="BF3494" s="151"/>
      <c r="BG3494" s="151"/>
      <c r="BH3494" s="151"/>
      <c r="BI3494" s="151"/>
      <c r="BJ3494" s="151"/>
      <c r="BK3494" s="151"/>
      <c r="BL3494" s="151"/>
      <c r="BM3494" s="151"/>
      <c r="BN3494" s="208"/>
      <c r="BO3494" s="92"/>
      <c r="BP3494" s="92"/>
      <c r="BQ3494" s="92"/>
      <c r="BR3494" s="92"/>
      <c r="BS3494" s="92"/>
      <c r="BT3494" s="92"/>
      <c r="BU3494" s="208"/>
      <c r="BV3494" s="315"/>
    </row>
    <row r="3495" spans="6:74"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315"/>
      <c r="AU3495" s="208"/>
      <c r="AV3495" s="92"/>
      <c r="AW3495" s="92"/>
      <c r="AX3495" s="315"/>
      <c r="AY3495" s="215"/>
      <c r="AZ3495" s="131"/>
      <c r="BA3495" s="131"/>
      <c r="BB3495" s="131"/>
      <c r="BC3495" s="223"/>
      <c r="BD3495" s="223"/>
      <c r="BE3495" s="223"/>
      <c r="BF3495" s="151"/>
      <c r="BG3495" s="151"/>
      <c r="BH3495" s="151"/>
      <c r="BI3495" s="151"/>
      <c r="BJ3495" s="151"/>
      <c r="BK3495" s="151"/>
      <c r="BL3495" s="151"/>
      <c r="BM3495" s="151"/>
      <c r="BN3495" s="208"/>
      <c r="BO3495" s="92"/>
      <c r="BP3495" s="92"/>
      <c r="BQ3495" s="92"/>
      <c r="BR3495" s="92"/>
      <c r="BS3495" s="92"/>
      <c r="BT3495" s="92"/>
      <c r="BU3495" s="208"/>
      <c r="BV3495" s="315"/>
    </row>
    <row r="3496" spans="6:74"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315"/>
      <c r="AU3496" s="208"/>
      <c r="AV3496" s="92"/>
      <c r="AW3496" s="92"/>
      <c r="AX3496" s="315"/>
      <c r="AY3496" s="215"/>
      <c r="AZ3496" s="131"/>
      <c r="BA3496" s="131"/>
      <c r="BB3496" s="131"/>
      <c r="BC3496" s="223"/>
      <c r="BD3496" s="223"/>
      <c r="BE3496" s="223"/>
      <c r="BF3496" s="151"/>
      <c r="BG3496" s="151"/>
      <c r="BH3496" s="151"/>
      <c r="BI3496" s="151"/>
      <c r="BJ3496" s="151"/>
      <c r="BK3496" s="151"/>
      <c r="BL3496" s="151"/>
      <c r="BM3496" s="151"/>
      <c r="BN3496" s="208"/>
      <c r="BO3496" s="92"/>
      <c r="BP3496" s="92"/>
      <c r="BQ3496" s="92"/>
      <c r="BR3496" s="92"/>
      <c r="BS3496" s="92"/>
      <c r="BT3496" s="92"/>
      <c r="BU3496" s="208"/>
      <c r="BV3496" s="315"/>
    </row>
    <row r="3497" spans="6:74"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315"/>
      <c r="AU3497" s="208"/>
      <c r="AV3497" s="92"/>
      <c r="AW3497" s="92"/>
      <c r="AX3497" s="315"/>
      <c r="AY3497" s="215"/>
      <c r="AZ3497" s="131"/>
      <c r="BA3497" s="131"/>
      <c r="BB3497" s="131"/>
      <c r="BC3497" s="223"/>
      <c r="BD3497" s="223"/>
      <c r="BE3497" s="223"/>
      <c r="BF3497" s="151"/>
      <c r="BG3497" s="151"/>
      <c r="BH3497" s="151"/>
      <c r="BI3497" s="151"/>
      <c r="BJ3497" s="151"/>
      <c r="BK3497" s="151"/>
      <c r="BL3497" s="151"/>
      <c r="BM3497" s="151"/>
      <c r="BN3497" s="208"/>
      <c r="BO3497" s="92"/>
      <c r="BP3497" s="92"/>
      <c r="BQ3497" s="92"/>
      <c r="BR3497" s="92"/>
      <c r="BS3497" s="92"/>
      <c r="BT3497" s="92"/>
      <c r="BU3497" s="208"/>
      <c r="BV3497" s="315"/>
    </row>
    <row r="3498" spans="6:74"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315"/>
      <c r="AU3498" s="208"/>
      <c r="AV3498" s="92"/>
      <c r="AW3498" s="92"/>
      <c r="AX3498" s="315"/>
      <c r="AY3498" s="215"/>
      <c r="AZ3498" s="131"/>
      <c r="BA3498" s="131"/>
      <c r="BB3498" s="131"/>
      <c r="BC3498" s="223"/>
      <c r="BD3498" s="223"/>
      <c r="BE3498" s="223"/>
      <c r="BF3498" s="151"/>
      <c r="BG3498" s="151"/>
      <c r="BH3498" s="151"/>
      <c r="BI3498" s="151"/>
      <c r="BJ3498" s="151"/>
      <c r="BK3498" s="151"/>
      <c r="BL3498" s="151"/>
      <c r="BM3498" s="151"/>
      <c r="BN3498" s="208"/>
      <c r="BO3498" s="92"/>
      <c r="BP3498" s="92"/>
      <c r="BQ3498" s="92"/>
      <c r="BR3498" s="92"/>
      <c r="BS3498" s="92"/>
      <c r="BT3498" s="92"/>
      <c r="BU3498" s="208"/>
      <c r="BV3498" s="315"/>
    </row>
    <row r="3499" spans="6:74"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315"/>
      <c r="AU3499" s="208"/>
      <c r="AV3499" s="92"/>
      <c r="AW3499" s="92"/>
      <c r="AX3499" s="315"/>
      <c r="AY3499" s="215"/>
      <c r="AZ3499" s="131"/>
      <c r="BA3499" s="131"/>
      <c r="BB3499" s="131"/>
      <c r="BC3499" s="223"/>
      <c r="BD3499" s="223"/>
      <c r="BE3499" s="223"/>
      <c r="BF3499" s="151"/>
      <c r="BG3499" s="151"/>
      <c r="BH3499" s="151"/>
      <c r="BI3499" s="151"/>
      <c r="BJ3499" s="151"/>
      <c r="BK3499" s="151"/>
      <c r="BL3499" s="151"/>
      <c r="BM3499" s="151"/>
      <c r="BN3499" s="208"/>
      <c r="BO3499" s="92"/>
      <c r="BP3499" s="92"/>
      <c r="BQ3499" s="92"/>
      <c r="BR3499" s="92"/>
      <c r="BS3499" s="92"/>
      <c r="BT3499" s="92"/>
      <c r="BU3499" s="208"/>
      <c r="BV3499" s="315"/>
    </row>
    <row r="3500" spans="6:74"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315"/>
      <c r="AU3500" s="208"/>
      <c r="AV3500" s="92"/>
      <c r="AW3500" s="92"/>
      <c r="AX3500" s="315"/>
      <c r="AY3500" s="215"/>
      <c r="AZ3500" s="131"/>
      <c r="BA3500" s="131"/>
      <c r="BB3500" s="131"/>
      <c r="BC3500" s="223"/>
      <c r="BD3500" s="223"/>
      <c r="BE3500" s="223"/>
      <c r="BF3500" s="151"/>
      <c r="BG3500" s="151"/>
      <c r="BH3500" s="151"/>
      <c r="BI3500" s="151"/>
      <c r="BJ3500" s="151"/>
      <c r="BK3500" s="151"/>
      <c r="BL3500" s="151"/>
      <c r="BM3500" s="151"/>
      <c r="BN3500" s="208"/>
      <c r="BO3500" s="92"/>
      <c r="BP3500" s="92"/>
      <c r="BQ3500" s="92"/>
      <c r="BR3500" s="92"/>
      <c r="BS3500" s="92"/>
      <c r="BT3500" s="92"/>
      <c r="BU3500" s="208"/>
      <c r="BV3500" s="315"/>
    </row>
    <row r="3501" spans="6:74"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315"/>
      <c r="AU3501" s="208"/>
      <c r="AV3501" s="92"/>
      <c r="AW3501" s="92"/>
      <c r="AX3501" s="315"/>
      <c r="AY3501" s="215"/>
      <c r="AZ3501" s="131"/>
      <c r="BA3501" s="131"/>
      <c r="BB3501" s="131"/>
      <c r="BC3501" s="223"/>
      <c r="BD3501" s="223"/>
      <c r="BE3501" s="223"/>
      <c r="BF3501" s="151"/>
      <c r="BG3501" s="151"/>
      <c r="BH3501" s="151"/>
      <c r="BI3501" s="151"/>
      <c r="BJ3501" s="151"/>
      <c r="BK3501" s="151"/>
      <c r="BL3501" s="151"/>
      <c r="BM3501" s="151"/>
      <c r="BN3501" s="208"/>
      <c r="BO3501" s="92"/>
      <c r="BP3501" s="92"/>
      <c r="BQ3501" s="92"/>
      <c r="BR3501" s="92"/>
      <c r="BS3501" s="92"/>
      <c r="BT3501" s="92"/>
      <c r="BU3501" s="208"/>
      <c r="BV3501" s="315"/>
    </row>
    <row r="3502" spans="6:74"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315"/>
      <c r="AU3502" s="208"/>
      <c r="AV3502" s="92"/>
      <c r="AW3502" s="92"/>
      <c r="AX3502" s="315"/>
      <c r="AY3502" s="215"/>
      <c r="AZ3502" s="131"/>
      <c r="BA3502" s="131"/>
      <c r="BB3502" s="131"/>
      <c r="BC3502" s="223"/>
      <c r="BD3502" s="223"/>
      <c r="BE3502" s="223"/>
      <c r="BF3502" s="151"/>
      <c r="BG3502" s="151"/>
      <c r="BH3502" s="151"/>
      <c r="BI3502" s="151"/>
      <c r="BJ3502" s="151"/>
      <c r="BK3502" s="151"/>
      <c r="BL3502" s="151"/>
      <c r="BM3502" s="151"/>
      <c r="BN3502" s="208"/>
      <c r="BO3502" s="92"/>
      <c r="BP3502" s="92"/>
      <c r="BQ3502" s="92"/>
      <c r="BR3502" s="92"/>
      <c r="BS3502" s="92"/>
      <c r="BT3502" s="92"/>
      <c r="BU3502" s="208"/>
      <c r="BV3502" s="315"/>
    </row>
    <row r="3503" spans="6:74"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315"/>
      <c r="AU3503" s="208"/>
      <c r="AV3503" s="92"/>
      <c r="AW3503" s="92"/>
      <c r="AX3503" s="315"/>
      <c r="AY3503" s="215"/>
      <c r="AZ3503" s="131"/>
      <c r="BA3503" s="131"/>
      <c r="BB3503" s="131"/>
      <c r="BC3503" s="223"/>
      <c r="BD3503" s="223"/>
      <c r="BE3503" s="223"/>
      <c r="BF3503" s="151"/>
      <c r="BG3503" s="151"/>
      <c r="BH3503" s="151"/>
      <c r="BI3503" s="151"/>
      <c r="BJ3503" s="151"/>
      <c r="BK3503" s="151"/>
      <c r="BL3503" s="151"/>
      <c r="BM3503" s="151"/>
      <c r="BN3503" s="208"/>
      <c r="BO3503" s="92"/>
      <c r="BP3503" s="92"/>
      <c r="BQ3503" s="92"/>
      <c r="BR3503" s="92"/>
      <c r="BS3503" s="92"/>
      <c r="BT3503" s="92"/>
      <c r="BU3503" s="208"/>
      <c r="BV3503" s="315"/>
    </row>
    <row r="3504" spans="6:74"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315"/>
      <c r="AU3504" s="208"/>
      <c r="AV3504" s="92"/>
      <c r="AW3504" s="92"/>
      <c r="AX3504" s="315"/>
      <c r="AY3504" s="215"/>
      <c r="AZ3504" s="131"/>
      <c r="BA3504" s="131"/>
      <c r="BB3504" s="131"/>
      <c r="BC3504" s="223"/>
      <c r="BD3504" s="223"/>
      <c r="BE3504" s="223"/>
      <c r="BF3504" s="151"/>
      <c r="BG3504" s="151"/>
      <c r="BH3504" s="151"/>
      <c r="BI3504" s="151"/>
      <c r="BJ3504" s="151"/>
      <c r="BK3504" s="151"/>
      <c r="BL3504" s="151"/>
      <c r="BM3504" s="151"/>
      <c r="BN3504" s="208"/>
      <c r="BO3504" s="92"/>
      <c r="BP3504" s="92"/>
      <c r="BQ3504" s="92"/>
      <c r="BR3504" s="92"/>
      <c r="BS3504" s="92"/>
      <c r="BT3504" s="92"/>
      <c r="BU3504" s="208"/>
      <c r="BV3504" s="315"/>
    </row>
    <row r="3505" spans="6:74"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315"/>
      <c r="AU3505" s="208"/>
      <c r="AV3505" s="92"/>
      <c r="AW3505" s="92"/>
      <c r="AX3505" s="315"/>
      <c r="AY3505" s="215"/>
      <c r="AZ3505" s="131"/>
      <c r="BA3505" s="131"/>
      <c r="BB3505" s="131"/>
      <c r="BC3505" s="223"/>
      <c r="BD3505" s="223"/>
      <c r="BE3505" s="223"/>
      <c r="BF3505" s="151"/>
      <c r="BG3505" s="151"/>
      <c r="BH3505" s="151"/>
      <c r="BI3505" s="151"/>
      <c r="BJ3505" s="151"/>
      <c r="BK3505" s="151"/>
      <c r="BL3505" s="151"/>
      <c r="BM3505" s="151"/>
      <c r="BN3505" s="208"/>
      <c r="BO3505" s="92"/>
      <c r="BP3505" s="92"/>
      <c r="BQ3505" s="92"/>
      <c r="BR3505" s="92"/>
      <c r="BS3505" s="92"/>
      <c r="BT3505" s="92"/>
      <c r="BU3505" s="208"/>
      <c r="BV3505" s="315"/>
    </row>
    <row r="3506" spans="6:74"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315"/>
      <c r="AU3506" s="208"/>
      <c r="AV3506" s="92"/>
      <c r="AW3506" s="92"/>
      <c r="AX3506" s="315"/>
      <c r="AY3506" s="215"/>
      <c r="AZ3506" s="131"/>
      <c r="BA3506" s="131"/>
      <c r="BB3506" s="131"/>
      <c r="BC3506" s="223"/>
      <c r="BD3506" s="223"/>
      <c r="BE3506" s="223"/>
      <c r="BF3506" s="151"/>
      <c r="BG3506" s="151"/>
      <c r="BH3506" s="151"/>
      <c r="BI3506" s="151"/>
      <c r="BJ3506" s="151"/>
      <c r="BK3506" s="151"/>
      <c r="BL3506" s="151"/>
      <c r="BM3506" s="151"/>
      <c r="BN3506" s="208"/>
      <c r="BO3506" s="92"/>
      <c r="BP3506" s="92"/>
      <c r="BQ3506" s="92"/>
      <c r="BR3506" s="92"/>
      <c r="BS3506" s="92"/>
      <c r="BT3506" s="92"/>
      <c r="BU3506" s="208"/>
      <c r="BV3506" s="315"/>
    </row>
    <row r="3507" spans="6:74"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315"/>
      <c r="AU3507" s="208"/>
      <c r="AV3507" s="92"/>
      <c r="AW3507" s="92"/>
      <c r="AX3507" s="315"/>
      <c r="AY3507" s="215"/>
      <c r="AZ3507" s="131"/>
      <c r="BA3507" s="131"/>
      <c r="BB3507" s="131"/>
      <c r="BC3507" s="223"/>
      <c r="BD3507" s="223"/>
      <c r="BE3507" s="223"/>
      <c r="BF3507" s="151"/>
      <c r="BG3507" s="151"/>
      <c r="BH3507" s="151"/>
      <c r="BI3507" s="151"/>
      <c r="BJ3507" s="151"/>
      <c r="BK3507" s="151"/>
      <c r="BL3507" s="151"/>
      <c r="BM3507" s="151"/>
      <c r="BN3507" s="208"/>
      <c r="BO3507" s="92"/>
      <c r="BP3507" s="92"/>
      <c r="BQ3507" s="92"/>
      <c r="BR3507" s="92"/>
      <c r="BS3507" s="92"/>
      <c r="BT3507" s="92"/>
      <c r="BU3507" s="208"/>
      <c r="BV3507" s="315"/>
    </row>
    <row r="3508" spans="6:74"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315"/>
      <c r="AU3508" s="208"/>
      <c r="AV3508" s="92"/>
      <c r="AW3508" s="92"/>
      <c r="AX3508" s="315"/>
      <c r="AY3508" s="215"/>
      <c r="AZ3508" s="131"/>
      <c r="BA3508" s="131"/>
      <c r="BB3508" s="131"/>
      <c r="BC3508" s="223"/>
      <c r="BD3508" s="223"/>
      <c r="BE3508" s="223"/>
      <c r="BF3508" s="151"/>
      <c r="BG3508" s="151"/>
      <c r="BH3508" s="151"/>
      <c r="BI3508" s="151"/>
      <c r="BJ3508" s="151"/>
      <c r="BK3508" s="151"/>
      <c r="BL3508" s="151"/>
      <c r="BM3508" s="151"/>
      <c r="BN3508" s="208"/>
      <c r="BO3508" s="92"/>
      <c r="BP3508" s="92"/>
      <c r="BQ3508" s="92"/>
      <c r="BR3508" s="92"/>
      <c r="BS3508" s="92"/>
      <c r="BT3508" s="92"/>
      <c r="BU3508" s="208"/>
      <c r="BV3508" s="315"/>
    </row>
    <row r="3509" spans="6:74"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315"/>
      <c r="AU3509" s="208"/>
      <c r="AV3509" s="92"/>
      <c r="AW3509" s="92"/>
      <c r="AX3509" s="315"/>
      <c r="AY3509" s="215"/>
      <c r="AZ3509" s="131"/>
      <c r="BA3509" s="131"/>
      <c r="BB3509" s="131"/>
      <c r="BC3509" s="223"/>
      <c r="BD3509" s="223"/>
      <c r="BE3509" s="223"/>
      <c r="BF3509" s="151"/>
      <c r="BG3509" s="151"/>
      <c r="BH3509" s="151"/>
      <c r="BI3509" s="151"/>
      <c r="BJ3509" s="151"/>
      <c r="BK3509" s="151"/>
      <c r="BL3509" s="151"/>
      <c r="BM3509" s="151"/>
      <c r="BN3509" s="208"/>
      <c r="BO3509" s="92"/>
      <c r="BP3509" s="92"/>
      <c r="BQ3509" s="92"/>
      <c r="BR3509" s="92"/>
      <c r="BS3509" s="92"/>
      <c r="BT3509" s="92"/>
      <c r="BU3509" s="208"/>
      <c r="BV3509" s="315"/>
    </row>
    <row r="3510" spans="6:74"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315"/>
      <c r="AU3510" s="208"/>
      <c r="AV3510" s="92"/>
      <c r="AW3510" s="92"/>
      <c r="AX3510" s="315"/>
      <c r="AY3510" s="215"/>
      <c r="AZ3510" s="131"/>
      <c r="BA3510" s="131"/>
      <c r="BB3510" s="131"/>
      <c r="BC3510" s="223"/>
      <c r="BD3510" s="223"/>
      <c r="BE3510" s="223"/>
      <c r="BF3510" s="151"/>
      <c r="BG3510" s="151"/>
      <c r="BH3510" s="151"/>
      <c r="BI3510" s="151"/>
      <c r="BJ3510" s="151"/>
      <c r="BK3510" s="151"/>
      <c r="BL3510" s="151"/>
      <c r="BM3510" s="151"/>
      <c r="BN3510" s="208"/>
      <c r="BO3510" s="92"/>
      <c r="BP3510" s="92"/>
      <c r="BQ3510" s="92"/>
      <c r="BR3510" s="92"/>
      <c r="BS3510" s="92"/>
      <c r="BT3510" s="92"/>
      <c r="BU3510" s="208"/>
      <c r="BV3510" s="315"/>
    </row>
    <row r="3511" spans="6:74"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315"/>
      <c r="AU3511" s="208"/>
      <c r="AV3511" s="92"/>
      <c r="AW3511" s="92"/>
      <c r="AX3511" s="315"/>
      <c r="AY3511" s="215"/>
      <c r="AZ3511" s="131"/>
      <c r="BA3511" s="131"/>
      <c r="BB3511" s="131"/>
      <c r="BC3511" s="223"/>
      <c r="BD3511" s="223"/>
      <c r="BE3511" s="223"/>
      <c r="BF3511" s="151"/>
      <c r="BG3511" s="151"/>
      <c r="BH3511" s="151"/>
      <c r="BI3511" s="151"/>
      <c r="BJ3511" s="151"/>
      <c r="BK3511" s="151"/>
      <c r="BL3511" s="151"/>
      <c r="BM3511" s="151"/>
      <c r="BN3511" s="208"/>
      <c r="BO3511" s="92"/>
      <c r="BP3511" s="92"/>
      <c r="BQ3511" s="92"/>
      <c r="BR3511" s="92"/>
      <c r="BS3511" s="92"/>
      <c r="BT3511" s="92"/>
      <c r="BU3511" s="208"/>
      <c r="BV3511" s="315"/>
    </row>
    <row r="3512" spans="6:74"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315"/>
      <c r="AU3512" s="208"/>
      <c r="AV3512" s="92"/>
      <c r="AW3512" s="92"/>
      <c r="AX3512" s="315"/>
      <c r="AY3512" s="215"/>
      <c r="AZ3512" s="131"/>
      <c r="BA3512" s="131"/>
      <c r="BB3512" s="131"/>
      <c r="BC3512" s="223"/>
      <c r="BD3512" s="223"/>
      <c r="BE3512" s="223"/>
      <c r="BF3512" s="151"/>
      <c r="BG3512" s="151"/>
      <c r="BH3512" s="151"/>
      <c r="BI3512" s="151"/>
      <c r="BJ3512" s="151"/>
      <c r="BK3512" s="151"/>
      <c r="BL3512" s="151"/>
      <c r="BM3512" s="151"/>
      <c r="BN3512" s="208"/>
      <c r="BO3512" s="92"/>
      <c r="BP3512" s="92"/>
      <c r="BQ3512" s="92"/>
      <c r="BR3512" s="92"/>
      <c r="BS3512" s="92"/>
      <c r="BT3512" s="92"/>
      <c r="BU3512" s="208"/>
      <c r="BV3512" s="315"/>
    </row>
    <row r="3513" spans="6:74"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315"/>
      <c r="AU3513" s="208"/>
      <c r="AV3513" s="92"/>
      <c r="AW3513" s="92"/>
      <c r="AX3513" s="315"/>
      <c r="AY3513" s="215"/>
      <c r="AZ3513" s="131"/>
      <c r="BA3513" s="131"/>
      <c r="BB3513" s="131"/>
      <c r="BC3513" s="223"/>
      <c r="BD3513" s="223"/>
      <c r="BE3513" s="223"/>
      <c r="BF3513" s="151"/>
      <c r="BG3513" s="151"/>
      <c r="BH3513" s="151"/>
      <c r="BI3513" s="151"/>
      <c r="BJ3513" s="151"/>
      <c r="BK3513" s="151"/>
      <c r="BL3513" s="151"/>
      <c r="BM3513" s="151"/>
      <c r="BN3513" s="208"/>
      <c r="BO3513" s="92"/>
      <c r="BP3513" s="92"/>
      <c r="BQ3513" s="92"/>
      <c r="BR3513" s="92"/>
      <c r="BS3513" s="92"/>
      <c r="BT3513" s="92"/>
      <c r="BU3513" s="208"/>
      <c r="BV3513" s="315"/>
    </row>
    <row r="3514" spans="6:74"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315"/>
      <c r="AU3514" s="208"/>
      <c r="AV3514" s="92"/>
      <c r="AW3514" s="92"/>
      <c r="AX3514" s="315"/>
      <c r="AY3514" s="215"/>
      <c r="AZ3514" s="131"/>
      <c r="BA3514" s="131"/>
      <c r="BB3514" s="131"/>
      <c r="BC3514" s="223"/>
      <c r="BD3514" s="223"/>
      <c r="BE3514" s="223"/>
      <c r="BF3514" s="151"/>
      <c r="BG3514" s="151"/>
      <c r="BH3514" s="151"/>
      <c r="BI3514" s="151"/>
      <c r="BJ3514" s="151"/>
      <c r="BK3514" s="151"/>
      <c r="BL3514" s="151"/>
      <c r="BM3514" s="151"/>
      <c r="BN3514" s="208"/>
      <c r="BO3514" s="92"/>
      <c r="BP3514" s="92"/>
      <c r="BQ3514" s="92"/>
      <c r="BR3514" s="92"/>
      <c r="BS3514" s="92"/>
      <c r="BT3514" s="92"/>
      <c r="BU3514" s="208"/>
      <c r="BV3514" s="315"/>
    </row>
    <row r="3515" spans="6:74"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315"/>
      <c r="AU3515" s="208"/>
      <c r="AV3515" s="92"/>
      <c r="AW3515" s="92"/>
      <c r="AX3515" s="315"/>
      <c r="AY3515" s="215"/>
      <c r="AZ3515" s="131"/>
      <c r="BA3515" s="131"/>
      <c r="BB3515" s="131"/>
      <c r="BC3515" s="223"/>
      <c r="BD3515" s="223"/>
      <c r="BE3515" s="223"/>
      <c r="BF3515" s="151"/>
      <c r="BG3515" s="151"/>
      <c r="BH3515" s="151"/>
      <c r="BI3515" s="151"/>
      <c r="BJ3515" s="151"/>
      <c r="BK3515" s="151"/>
      <c r="BL3515" s="151"/>
      <c r="BM3515" s="151"/>
      <c r="BN3515" s="208"/>
      <c r="BO3515" s="92"/>
      <c r="BP3515" s="92"/>
      <c r="BQ3515" s="92"/>
      <c r="BR3515" s="92"/>
      <c r="BS3515" s="92"/>
      <c r="BT3515" s="92"/>
      <c r="BU3515" s="208"/>
      <c r="BV3515" s="315"/>
    </row>
    <row r="3516" spans="6:74"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315"/>
      <c r="AU3516" s="208"/>
      <c r="AV3516" s="92"/>
      <c r="AW3516" s="92"/>
      <c r="AX3516" s="315"/>
      <c r="AY3516" s="215"/>
      <c r="AZ3516" s="131"/>
      <c r="BA3516" s="131"/>
      <c r="BB3516" s="131"/>
      <c r="BC3516" s="223"/>
      <c r="BD3516" s="223"/>
      <c r="BE3516" s="223"/>
      <c r="BF3516" s="151"/>
      <c r="BG3516" s="151"/>
      <c r="BH3516" s="151"/>
      <c r="BI3516" s="151"/>
      <c r="BJ3516" s="151"/>
      <c r="BK3516" s="151"/>
      <c r="BL3516" s="151"/>
      <c r="BM3516" s="151"/>
      <c r="BN3516" s="208"/>
      <c r="BO3516" s="92"/>
      <c r="BP3516" s="92"/>
      <c r="BQ3516" s="92"/>
      <c r="BR3516" s="92"/>
      <c r="BS3516" s="92"/>
      <c r="BT3516" s="92"/>
      <c r="BU3516" s="208"/>
      <c r="BV3516" s="315"/>
    </row>
    <row r="3517" spans="6:74"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315"/>
      <c r="AU3517" s="208"/>
      <c r="AV3517" s="92"/>
      <c r="AW3517" s="92"/>
      <c r="AX3517" s="315"/>
      <c r="AY3517" s="215"/>
      <c r="AZ3517" s="131"/>
      <c r="BA3517" s="131"/>
      <c r="BB3517" s="131"/>
      <c r="BC3517" s="223"/>
      <c r="BD3517" s="223"/>
      <c r="BE3517" s="223"/>
      <c r="BF3517" s="151"/>
      <c r="BG3517" s="151"/>
      <c r="BH3517" s="151"/>
      <c r="BI3517" s="151"/>
      <c r="BJ3517" s="151"/>
      <c r="BK3517" s="151"/>
      <c r="BL3517" s="151"/>
      <c r="BM3517" s="151"/>
      <c r="BN3517" s="208"/>
      <c r="BO3517" s="92"/>
      <c r="BP3517" s="92"/>
      <c r="BQ3517" s="92"/>
      <c r="BR3517" s="92"/>
      <c r="BS3517" s="92"/>
      <c r="BT3517" s="92"/>
      <c r="BU3517" s="208"/>
      <c r="BV3517" s="315"/>
    </row>
    <row r="3518" spans="6:74"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315"/>
      <c r="AU3518" s="208"/>
      <c r="AV3518" s="92"/>
      <c r="AW3518" s="92"/>
      <c r="AX3518" s="315"/>
      <c r="AY3518" s="215"/>
      <c r="AZ3518" s="131"/>
      <c r="BA3518" s="131"/>
      <c r="BB3518" s="131"/>
      <c r="BC3518" s="223"/>
      <c r="BD3518" s="223"/>
      <c r="BE3518" s="223"/>
      <c r="BF3518" s="151"/>
      <c r="BG3518" s="151"/>
      <c r="BH3518" s="151"/>
      <c r="BI3518" s="151"/>
      <c r="BJ3518" s="151"/>
      <c r="BK3518" s="151"/>
      <c r="BL3518" s="151"/>
      <c r="BM3518" s="151"/>
      <c r="BN3518" s="208"/>
      <c r="BO3518" s="92"/>
      <c r="BP3518" s="92"/>
      <c r="BQ3518" s="92"/>
      <c r="BR3518" s="92"/>
      <c r="BS3518" s="92"/>
      <c r="BT3518" s="92"/>
      <c r="BU3518" s="208"/>
      <c r="BV3518" s="315"/>
    </row>
    <row r="3519" spans="6:74"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315"/>
      <c r="AU3519" s="208"/>
      <c r="AV3519" s="92"/>
      <c r="AW3519" s="92"/>
      <c r="AX3519" s="315"/>
      <c r="AY3519" s="215"/>
      <c r="AZ3519" s="131"/>
      <c r="BA3519" s="131"/>
      <c r="BB3519" s="131"/>
      <c r="BC3519" s="223"/>
      <c r="BD3519" s="223"/>
      <c r="BE3519" s="223"/>
      <c r="BF3519" s="151"/>
      <c r="BG3519" s="151"/>
      <c r="BH3519" s="151"/>
      <c r="BI3519" s="151"/>
      <c r="BJ3519" s="151"/>
      <c r="BK3519" s="151"/>
      <c r="BL3519" s="151"/>
      <c r="BM3519" s="151"/>
      <c r="BN3519" s="208"/>
      <c r="BO3519" s="92"/>
      <c r="BP3519" s="92"/>
      <c r="BQ3519" s="92"/>
      <c r="BR3519" s="92"/>
      <c r="BS3519" s="92"/>
      <c r="BT3519" s="92"/>
      <c r="BU3519" s="208"/>
      <c r="BV3519" s="315"/>
    </row>
    <row r="3520" spans="6:74"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315"/>
      <c r="AU3520" s="208"/>
      <c r="AV3520" s="92"/>
      <c r="AW3520" s="92"/>
      <c r="AX3520" s="315"/>
      <c r="AY3520" s="215"/>
      <c r="AZ3520" s="131"/>
      <c r="BA3520" s="131"/>
      <c r="BB3520" s="131"/>
      <c r="BC3520" s="223"/>
      <c r="BD3520" s="223"/>
      <c r="BE3520" s="223"/>
      <c r="BF3520" s="151"/>
      <c r="BG3520" s="151"/>
      <c r="BH3520" s="151"/>
      <c r="BI3520" s="151"/>
      <c r="BJ3520" s="151"/>
      <c r="BK3520" s="151"/>
      <c r="BL3520" s="151"/>
      <c r="BM3520" s="151"/>
      <c r="BN3520" s="208"/>
      <c r="BO3520" s="92"/>
      <c r="BP3520" s="92"/>
      <c r="BQ3520" s="92"/>
      <c r="BR3520" s="92"/>
      <c r="BS3520" s="92"/>
      <c r="BT3520" s="92"/>
      <c r="BU3520" s="208"/>
      <c r="BV3520" s="315"/>
    </row>
    <row r="3521" spans="6:74"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315"/>
      <c r="AU3521" s="208"/>
      <c r="AV3521" s="92"/>
      <c r="AW3521" s="92"/>
      <c r="AX3521" s="315"/>
      <c r="AY3521" s="215"/>
      <c r="AZ3521" s="131"/>
      <c r="BA3521" s="131"/>
      <c r="BB3521" s="131"/>
      <c r="BC3521" s="223"/>
      <c r="BD3521" s="223"/>
      <c r="BE3521" s="223"/>
      <c r="BF3521" s="151"/>
      <c r="BG3521" s="151"/>
      <c r="BH3521" s="151"/>
      <c r="BI3521" s="151"/>
      <c r="BJ3521" s="151"/>
      <c r="BK3521" s="151"/>
      <c r="BL3521" s="151"/>
      <c r="BM3521" s="151"/>
      <c r="BN3521" s="208"/>
      <c r="BO3521" s="92"/>
      <c r="BP3521" s="92"/>
      <c r="BQ3521" s="92"/>
      <c r="BR3521" s="92"/>
      <c r="BS3521" s="92"/>
      <c r="BT3521" s="92"/>
      <c r="BU3521" s="208"/>
      <c r="BV3521" s="315"/>
    </row>
    <row r="3522" spans="6:74"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315"/>
      <c r="AU3522" s="208"/>
      <c r="AV3522" s="92"/>
      <c r="AW3522" s="92"/>
      <c r="AX3522" s="315"/>
      <c r="AY3522" s="215"/>
      <c r="AZ3522" s="131"/>
      <c r="BA3522" s="131"/>
      <c r="BB3522" s="131"/>
      <c r="BC3522" s="223"/>
      <c r="BD3522" s="223"/>
      <c r="BE3522" s="223"/>
      <c r="BF3522" s="151"/>
      <c r="BG3522" s="151"/>
      <c r="BH3522" s="151"/>
      <c r="BI3522" s="151"/>
      <c r="BJ3522" s="151"/>
      <c r="BK3522" s="151"/>
      <c r="BL3522" s="151"/>
      <c r="BM3522" s="151"/>
      <c r="BN3522" s="208"/>
      <c r="BO3522" s="92"/>
      <c r="BP3522" s="92"/>
      <c r="BQ3522" s="92"/>
      <c r="BR3522" s="92"/>
      <c r="BS3522" s="92"/>
      <c r="BT3522" s="92"/>
      <c r="BU3522" s="208"/>
      <c r="BV3522" s="315"/>
    </row>
    <row r="3523" spans="6:74"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315"/>
      <c r="AU3523" s="208"/>
      <c r="AV3523" s="92"/>
      <c r="AW3523" s="92"/>
      <c r="AX3523" s="315"/>
      <c r="AY3523" s="215"/>
      <c r="AZ3523" s="131"/>
      <c r="BA3523" s="131"/>
      <c r="BB3523" s="131"/>
      <c r="BC3523" s="223"/>
      <c r="BD3523" s="223"/>
      <c r="BE3523" s="223"/>
      <c r="BF3523" s="151"/>
      <c r="BG3523" s="151"/>
      <c r="BH3523" s="151"/>
      <c r="BI3523" s="151"/>
      <c r="BJ3523" s="151"/>
      <c r="BK3523" s="151"/>
      <c r="BL3523" s="151"/>
      <c r="BM3523" s="151"/>
      <c r="BN3523" s="208"/>
      <c r="BO3523" s="92"/>
      <c r="BP3523" s="92"/>
      <c r="BQ3523" s="92"/>
      <c r="BR3523" s="92"/>
      <c r="BS3523" s="92"/>
      <c r="BT3523" s="92"/>
      <c r="BU3523" s="208"/>
      <c r="BV3523" s="315"/>
    </row>
    <row r="3524" spans="6:74"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315"/>
      <c r="AU3524" s="208"/>
      <c r="AV3524" s="92"/>
      <c r="AW3524" s="92"/>
      <c r="AX3524" s="315"/>
      <c r="AY3524" s="215"/>
      <c r="AZ3524" s="131"/>
      <c r="BA3524" s="131"/>
      <c r="BB3524" s="131"/>
      <c r="BC3524" s="223"/>
      <c r="BD3524" s="223"/>
      <c r="BE3524" s="223"/>
      <c r="BF3524" s="151"/>
      <c r="BG3524" s="151"/>
      <c r="BH3524" s="151"/>
      <c r="BI3524" s="151"/>
      <c r="BJ3524" s="151"/>
      <c r="BK3524" s="151"/>
      <c r="BL3524" s="151"/>
      <c r="BM3524" s="151"/>
      <c r="BN3524" s="208"/>
      <c r="BO3524" s="92"/>
      <c r="BP3524" s="92"/>
      <c r="BQ3524" s="92"/>
      <c r="BR3524" s="92"/>
      <c r="BS3524" s="92"/>
      <c r="BT3524" s="92"/>
      <c r="BU3524" s="208"/>
      <c r="BV3524" s="315"/>
    </row>
    <row r="3525" spans="6:74"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315"/>
      <c r="AU3525" s="208"/>
      <c r="AV3525" s="92"/>
      <c r="AW3525" s="92"/>
      <c r="AX3525" s="315"/>
      <c r="AY3525" s="215"/>
      <c r="AZ3525" s="131"/>
      <c r="BA3525" s="131"/>
      <c r="BB3525" s="131"/>
      <c r="BC3525" s="223"/>
      <c r="BD3525" s="223"/>
      <c r="BE3525" s="223"/>
      <c r="BF3525" s="151"/>
      <c r="BG3525" s="151"/>
      <c r="BH3525" s="151"/>
      <c r="BI3525" s="151"/>
      <c r="BJ3525" s="151"/>
      <c r="BK3525" s="151"/>
      <c r="BL3525" s="151"/>
      <c r="BM3525" s="151"/>
      <c r="BN3525" s="208"/>
      <c r="BO3525" s="92"/>
      <c r="BP3525" s="92"/>
      <c r="BQ3525" s="92"/>
      <c r="BR3525" s="92"/>
      <c r="BS3525" s="92"/>
      <c r="BT3525" s="92"/>
      <c r="BU3525" s="208"/>
      <c r="BV3525" s="315"/>
    </row>
    <row r="3526" spans="6:74"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315"/>
      <c r="AU3526" s="208"/>
      <c r="AV3526" s="92"/>
      <c r="AW3526" s="92"/>
      <c r="AX3526" s="315"/>
      <c r="AY3526" s="215"/>
      <c r="AZ3526" s="131"/>
      <c r="BA3526" s="131"/>
      <c r="BB3526" s="131"/>
      <c r="BC3526" s="223"/>
      <c r="BD3526" s="223"/>
      <c r="BE3526" s="223"/>
      <c r="BF3526" s="151"/>
      <c r="BG3526" s="151"/>
      <c r="BH3526" s="151"/>
      <c r="BI3526" s="151"/>
      <c r="BJ3526" s="151"/>
      <c r="BK3526" s="151"/>
      <c r="BL3526" s="151"/>
      <c r="BM3526" s="151"/>
      <c r="BN3526" s="208"/>
      <c r="BO3526" s="92"/>
      <c r="BP3526" s="92"/>
      <c r="BQ3526" s="92"/>
      <c r="BR3526" s="92"/>
      <c r="BS3526" s="92"/>
      <c r="BT3526" s="92"/>
      <c r="BU3526" s="208"/>
      <c r="BV3526" s="315"/>
    </row>
    <row r="3527" spans="6:74"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315"/>
      <c r="AU3527" s="208"/>
      <c r="AV3527" s="92"/>
      <c r="AW3527" s="92"/>
      <c r="AX3527" s="315"/>
      <c r="AY3527" s="215"/>
      <c r="AZ3527" s="131"/>
      <c r="BA3527" s="131"/>
      <c r="BB3527" s="131"/>
      <c r="BC3527" s="223"/>
      <c r="BD3527" s="223"/>
      <c r="BE3527" s="223"/>
      <c r="BF3527" s="151"/>
      <c r="BG3527" s="151"/>
      <c r="BH3527" s="151"/>
      <c r="BI3527" s="151"/>
      <c r="BJ3527" s="151"/>
      <c r="BK3527" s="151"/>
      <c r="BL3527" s="151"/>
      <c r="BM3527" s="151"/>
      <c r="BN3527" s="208"/>
      <c r="BO3527" s="92"/>
      <c r="BP3527" s="92"/>
      <c r="BQ3527" s="92"/>
      <c r="BR3527" s="92"/>
      <c r="BS3527" s="92"/>
      <c r="BT3527" s="92"/>
      <c r="BU3527" s="208"/>
      <c r="BV3527" s="315"/>
    </row>
    <row r="3528" spans="6:74"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315"/>
      <c r="AU3528" s="208"/>
      <c r="AV3528" s="92"/>
      <c r="AW3528" s="92"/>
      <c r="AX3528" s="315"/>
      <c r="AY3528" s="215"/>
      <c r="AZ3528" s="131"/>
      <c r="BA3528" s="131"/>
      <c r="BB3528" s="131"/>
      <c r="BC3528" s="223"/>
      <c r="BD3528" s="223"/>
      <c r="BE3528" s="223"/>
      <c r="BF3528" s="151"/>
      <c r="BG3528" s="151"/>
      <c r="BH3528" s="151"/>
      <c r="BI3528" s="151"/>
      <c r="BJ3528" s="151"/>
      <c r="BK3528" s="151"/>
      <c r="BL3528" s="151"/>
      <c r="BM3528" s="151"/>
      <c r="BN3528" s="208"/>
      <c r="BO3528" s="92"/>
      <c r="BP3528" s="92"/>
      <c r="BQ3528" s="92"/>
      <c r="BR3528" s="92"/>
      <c r="BS3528" s="92"/>
      <c r="BT3528" s="92"/>
      <c r="BU3528" s="208"/>
      <c r="BV3528" s="315"/>
    </row>
    <row r="3529" spans="6:74"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315"/>
      <c r="AU3529" s="208"/>
      <c r="AV3529" s="92"/>
      <c r="AW3529" s="92"/>
      <c r="AX3529" s="315"/>
      <c r="AY3529" s="215"/>
      <c r="AZ3529" s="131"/>
      <c r="BA3529" s="131"/>
      <c r="BB3529" s="131"/>
      <c r="BC3529" s="223"/>
      <c r="BD3529" s="223"/>
      <c r="BE3529" s="223"/>
      <c r="BF3529" s="151"/>
      <c r="BG3529" s="151"/>
      <c r="BH3529" s="151"/>
      <c r="BI3529" s="151"/>
      <c r="BJ3529" s="151"/>
      <c r="BK3529" s="151"/>
      <c r="BL3529" s="151"/>
      <c r="BM3529" s="151"/>
      <c r="BN3529" s="208"/>
      <c r="BO3529" s="92"/>
      <c r="BP3529" s="92"/>
      <c r="BQ3529" s="92"/>
      <c r="BR3529" s="92"/>
      <c r="BS3529" s="92"/>
      <c r="BT3529" s="92"/>
      <c r="BU3529" s="208"/>
      <c r="BV3529" s="315"/>
    </row>
    <row r="3530" spans="6:74"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315"/>
      <c r="AU3530" s="208"/>
      <c r="AV3530" s="92"/>
      <c r="AW3530" s="92"/>
      <c r="AX3530" s="315"/>
      <c r="AY3530" s="215"/>
      <c r="AZ3530" s="131"/>
      <c r="BA3530" s="131"/>
      <c r="BB3530" s="131"/>
      <c r="BC3530" s="223"/>
      <c r="BD3530" s="223"/>
      <c r="BE3530" s="223"/>
      <c r="BF3530" s="151"/>
      <c r="BG3530" s="151"/>
      <c r="BH3530" s="151"/>
      <c r="BI3530" s="151"/>
      <c r="BJ3530" s="151"/>
      <c r="BK3530" s="151"/>
      <c r="BL3530" s="151"/>
      <c r="BM3530" s="151"/>
      <c r="BN3530" s="208"/>
      <c r="BO3530" s="92"/>
      <c r="BP3530" s="92"/>
      <c r="BQ3530" s="92"/>
      <c r="BR3530" s="92"/>
      <c r="BS3530" s="92"/>
      <c r="BT3530" s="92"/>
      <c r="BU3530" s="208"/>
      <c r="BV3530" s="315"/>
    </row>
    <row r="3531" spans="6:74"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315"/>
      <c r="AU3531" s="208"/>
      <c r="AV3531" s="92"/>
      <c r="AW3531" s="92"/>
      <c r="AX3531" s="315"/>
      <c r="AY3531" s="215"/>
      <c r="AZ3531" s="131"/>
      <c r="BA3531" s="131"/>
      <c r="BB3531" s="131"/>
      <c r="BC3531" s="223"/>
      <c r="BD3531" s="223"/>
      <c r="BE3531" s="223"/>
      <c r="BF3531" s="151"/>
      <c r="BG3531" s="151"/>
      <c r="BH3531" s="151"/>
      <c r="BI3531" s="151"/>
      <c r="BJ3531" s="151"/>
      <c r="BK3531" s="151"/>
      <c r="BL3531" s="151"/>
      <c r="BM3531" s="151"/>
      <c r="BN3531" s="208"/>
      <c r="BO3531" s="92"/>
      <c r="BP3531" s="92"/>
      <c r="BQ3531" s="92"/>
      <c r="BR3531" s="92"/>
      <c r="BS3531" s="92"/>
      <c r="BT3531" s="92"/>
      <c r="BU3531" s="208"/>
      <c r="BV3531" s="315"/>
    </row>
    <row r="3532" spans="6:74"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315"/>
      <c r="AU3532" s="208"/>
      <c r="AV3532" s="92"/>
      <c r="AW3532" s="92"/>
      <c r="AX3532" s="315"/>
      <c r="AY3532" s="215"/>
      <c r="AZ3532" s="131"/>
      <c r="BA3532" s="131"/>
      <c r="BB3532" s="131"/>
      <c r="BC3532" s="223"/>
      <c r="BD3532" s="223"/>
      <c r="BE3532" s="223"/>
      <c r="BF3532" s="151"/>
      <c r="BG3532" s="151"/>
      <c r="BH3532" s="151"/>
      <c r="BI3532" s="151"/>
      <c r="BJ3532" s="151"/>
      <c r="BK3532" s="151"/>
      <c r="BL3532" s="151"/>
      <c r="BM3532" s="151"/>
      <c r="BN3532" s="208"/>
      <c r="BO3532" s="92"/>
      <c r="BP3532" s="92"/>
      <c r="BQ3532" s="92"/>
      <c r="BR3532" s="92"/>
      <c r="BS3532" s="92"/>
      <c r="BT3532" s="92"/>
      <c r="BU3532" s="208"/>
      <c r="BV3532" s="315"/>
    </row>
    <row r="3533" spans="6:74"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315"/>
      <c r="AU3533" s="208"/>
      <c r="AV3533" s="92"/>
      <c r="AW3533" s="92"/>
      <c r="AX3533" s="315"/>
      <c r="AY3533" s="215"/>
      <c r="AZ3533" s="131"/>
      <c r="BA3533" s="131"/>
      <c r="BB3533" s="131"/>
      <c r="BC3533" s="223"/>
      <c r="BD3533" s="223"/>
      <c r="BE3533" s="223"/>
      <c r="BF3533" s="151"/>
      <c r="BG3533" s="151"/>
      <c r="BH3533" s="151"/>
      <c r="BI3533" s="151"/>
      <c r="BJ3533" s="151"/>
      <c r="BK3533" s="151"/>
      <c r="BL3533" s="151"/>
      <c r="BM3533" s="151"/>
      <c r="BN3533" s="208"/>
      <c r="BO3533" s="92"/>
      <c r="BP3533" s="92"/>
      <c r="BQ3533" s="92"/>
      <c r="BR3533" s="92"/>
      <c r="BS3533" s="92"/>
      <c r="BT3533" s="92"/>
      <c r="BU3533" s="208"/>
      <c r="BV3533" s="315"/>
    </row>
    <row r="3534" spans="6:74"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315"/>
      <c r="AU3534" s="208"/>
      <c r="AV3534" s="92"/>
      <c r="AW3534" s="92"/>
      <c r="AX3534" s="315"/>
      <c r="AY3534" s="215"/>
      <c r="AZ3534" s="131"/>
      <c r="BA3534" s="131"/>
      <c r="BB3534" s="131"/>
      <c r="BC3534" s="223"/>
      <c r="BD3534" s="223"/>
      <c r="BE3534" s="223"/>
      <c r="BF3534" s="151"/>
      <c r="BG3534" s="151"/>
      <c r="BH3534" s="151"/>
      <c r="BI3534" s="151"/>
      <c r="BJ3534" s="151"/>
      <c r="BK3534" s="151"/>
      <c r="BL3534" s="151"/>
      <c r="BM3534" s="151"/>
      <c r="BN3534" s="208"/>
      <c r="BO3534" s="92"/>
      <c r="BP3534" s="92"/>
      <c r="BQ3534" s="92"/>
      <c r="BR3534" s="92"/>
      <c r="BS3534" s="92"/>
      <c r="BT3534" s="92"/>
      <c r="BU3534" s="208"/>
      <c r="BV3534" s="315"/>
    </row>
    <row r="3535" spans="6:74"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315"/>
      <c r="AU3535" s="208"/>
      <c r="AV3535" s="92"/>
      <c r="AW3535" s="92"/>
      <c r="AX3535" s="315"/>
      <c r="AY3535" s="215"/>
      <c r="AZ3535" s="131"/>
      <c r="BA3535" s="131"/>
      <c r="BB3535" s="131"/>
      <c r="BC3535" s="223"/>
      <c r="BD3535" s="223"/>
      <c r="BE3535" s="223"/>
      <c r="BF3535" s="151"/>
      <c r="BG3535" s="151"/>
      <c r="BH3535" s="151"/>
      <c r="BI3535" s="151"/>
      <c r="BJ3535" s="151"/>
      <c r="BK3535" s="151"/>
      <c r="BL3535" s="151"/>
      <c r="BM3535" s="151"/>
      <c r="BN3535" s="208"/>
      <c r="BO3535" s="92"/>
      <c r="BP3535" s="92"/>
      <c r="BQ3535" s="92"/>
      <c r="BR3535" s="92"/>
      <c r="BS3535" s="92"/>
      <c r="BT3535" s="92"/>
      <c r="BU3535" s="208"/>
      <c r="BV3535" s="315"/>
    </row>
    <row r="3536" spans="6:74"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315"/>
      <c r="AU3536" s="208"/>
      <c r="AV3536" s="92"/>
      <c r="AW3536" s="92"/>
      <c r="AX3536" s="315"/>
      <c r="AY3536" s="215"/>
      <c r="AZ3536" s="131"/>
      <c r="BA3536" s="131"/>
      <c r="BB3536" s="131"/>
      <c r="BC3536" s="223"/>
      <c r="BD3536" s="223"/>
      <c r="BE3536" s="223"/>
      <c r="BF3536" s="151"/>
      <c r="BG3536" s="151"/>
      <c r="BH3536" s="151"/>
      <c r="BI3536" s="151"/>
      <c r="BJ3536" s="151"/>
      <c r="BK3536" s="151"/>
      <c r="BL3536" s="151"/>
      <c r="BM3536" s="151"/>
      <c r="BN3536" s="208"/>
      <c r="BO3536" s="92"/>
      <c r="BP3536" s="92"/>
      <c r="BQ3536" s="92"/>
      <c r="BR3536" s="92"/>
      <c r="BS3536" s="92"/>
      <c r="BT3536" s="92"/>
      <c r="BU3536" s="208"/>
      <c r="BV3536" s="315"/>
    </row>
    <row r="3537" spans="6:74"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315"/>
      <c r="AU3537" s="208"/>
      <c r="AV3537" s="92"/>
      <c r="AW3537" s="92"/>
      <c r="AX3537" s="315"/>
      <c r="AY3537" s="215"/>
      <c r="AZ3537" s="131"/>
      <c r="BA3537" s="131"/>
      <c r="BB3537" s="131"/>
      <c r="BC3537" s="223"/>
      <c r="BD3537" s="223"/>
      <c r="BE3537" s="223"/>
      <c r="BF3537" s="151"/>
      <c r="BG3537" s="151"/>
      <c r="BH3537" s="151"/>
      <c r="BI3537" s="151"/>
      <c r="BJ3537" s="151"/>
      <c r="BK3537" s="151"/>
      <c r="BL3537" s="151"/>
      <c r="BM3537" s="151"/>
      <c r="BN3537" s="208"/>
      <c r="BO3537" s="92"/>
      <c r="BP3537" s="92"/>
      <c r="BQ3537" s="92"/>
      <c r="BR3537" s="92"/>
      <c r="BS3537" s="92"/>
      <c r="BT3537" s="92"/>
      <c r="BU3537" s="208"/>
      <c r="BV3537" s="315"/>
    </row>
    <row r="3538" spans="6:74"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315"/>
      <c r="AU3538" s="208"/>
      <c r="AV3538" s="92"/>
      <c r="AW3538" s="92"/>
      <c r="AX3538" s="315"/>
      <c r="AY3538" s="215"/>
      <c r="AZ3538" s="131"/>
      <c r="BA3538" s="131"/>
      <c r="BB3538" s="131"/>
      <c r="BC3538" s="223"/>
      <c r="BD3538" s="223"/>
      <c r="BE3538" s="223"/>
      <c r="BF3538" s="151"/>
      <c r="BG3538" s="151"/>
      <c r="BH3538" s="151"/>
      <c r="BI3538" s="151"/>
      <c r="BJ3538" s="151"/>
      <c r="BK3538" s="151"/>
      <c r="BL3538" s="151"/>
      <c r="BM3538" s="151"/>
      <c r="BN3538" s="208"/>
      <c r="BO3538" s="92"/>
      <c r="BP3538" s="92"/>
      <c r="BQ3538" s="92"/>
      <c r="BR3538" s="92"/>
      <c r="BS3538" s="92"/>
      <c r="BT3538" s="92"/>
      <c r="BU3538" s="208"/>
      <c r="BV3538" s="315"/>
    </row>
    <row r="3539" spans="6:74"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315"/>
      <c r="AU3539" s="208"/>
      <c r="AV3539" s="92"/>
      <c r="AW3539" s="92"/>
      <c r="AX3539" s="315"/>
      <c r="AY3539" s="215"/>
      <c r="AZ3539" s="131"/>
      <c r="BA3539" s="131"/>
      <c r="BB3539" s="131"/>
      <c r="BC3539" s="223"/>
      <c r="BD3539" s="223"/>
      <c r="BE3539" s="223"/>
      <c r="BF3539" s="151"/>
      <c r="BG3539" s="151"/>
      <c r="BH3539" s="151"/>
      <c r="BI3539" s="151"/>
      <c r="BJ3539" s="151"/>
      <c r="BK3539" s="151"/>
      <c r="BL3539" s="151"/>
      <c r="BM3539" s="151"/>
      <c r="BN3539" s="208"/>
      <c r="BO3539" s="92"/>
      <c r="BP3539" s="92"/>
      <c r="BQ3539" s="92"/>
      <c r="BR3539" s="92"/>
      <c r="BS3539" s="92"/>
      <c r="BT3539" s="92"/>
      <c r="BU3539" s="208"/>
      <c r="BV3539" s="315"/>
    </row>
    <row r="3540" spans="6:74"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315"/>
      <c r="AU3540" s="208"/>
      <c r="AV3540" s="92"/>
      <c r="AW3540" s="92"/>
      <c r="AX3540" s="315"/>
      <c r="AY3540" s="215"/>
      <c r="AZ3540" s="131"/>
      <c r="BA3540" s="131"/>
      <c r="BB3540" s="131"/>
      <c r="BC3540" s="223"/>
      <c r="BD3540" s="223"/>
      <c r="BE3540" s="223"/>
      <c r="BF3540" s="151"/>
      <c r="BG3540" s="151"/>
      <c r="BH3540" s="151"/>
      <c r="BI3540" s="151"/>
      <c r="BJ3540" s="151"/>
      <c r="BK3540" s="151"/>
      <c r="BL3540" s="151"/>
      <c r="BM3540" s="151"/>
      <c r="BN3540" s="208"/>
      <c r="BO3540" s="92"/>
      <c r="BP3540" s="92"/>
      <c r="BQ3540" s="92"/>
      <c r="BR3540" s="92"/>
      <c r="BS3540" s="92"/>
      <c r="BT3540" s="92"/>
      <c r="BU3540" s="208"/>
      <c r="BV3540" s="315"/>
    </row>
    <row r="3541" spans="6:74"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315"/>
      <c r="AU3541" s="208"/>
      <c r="AV3541" s="92"/>
      <c r="AW3541" s="92"/>
      <c r="AX3541" s="315"/>
      <c r="AY3541" s="215"/>
      <c r="AZ3541" s="131"/>
      <c r="BA3541" s="131"/>
      <c r="BB3541" s="131"/>
      <c r="BC3541" s="223"/>
      <c r="BD3541" s="223"/>
      <c r="BE3541" s="223"/>
      <c r="BF3541" s="151"/>
      <c r="BG3541" s="151"/>
      <c r="BH3541" s="151"/>
      <c r="BI3541" s="151"/>
      <c r="BJ3541" s="151"/>
      <c r="BK3541" s="151"/>
      <c r="BL3541" s="151"/>
      <c r="BM3541" s="151"/>
      <c r="BN3541" s="208"/>
      <c r="BO3541" s="92"/>
      <c r="BP3541" s="92"/>
      <c r="BQ3541" s="92"/>
      <c r="BR3541" s="92"/>
      <c r="BS3541" s="92"/>
      <c r="BT3541" s="92"/>
      <c r="BU3541" s="208"/>
      <c r="BV3541" s="315"/>
    </row>
    <row r="3542" spans="6:74"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315"/>
      <c r="AU3542" s="208"/>
      <c r="AV3542" s="92"/>
      <c r="AW3542" s="92"/>
      <c r="AX3542" s="315"/>
      <c r="AY3542" s="215"/>
      <c r="AZ3542" s="131"/>
      <c r="BA3542" s="131"/>
      <c r="BB3542" s="131"/>
      <c r="BC3542" s="223"/>
      <c r="BD3542" s="223"/>
      <c r="BE3542" s="223"/>
      <c r="BF3542" s="151"/>
      <c r="BG3542" s="151"/>
      <c r="BH3542" s="151"/>
      <c r="BI3542" s="151"/>
      <c r="BJ3542" s="151"/>
      <c r="BK3542" s="151"/>
      <c r="BL3542" s="151"/>
      <c r="BM3542" s="151"/>
      <c r="BN3542" s="208"/>
      <c r="BO3542" s="92"/>
      <c r="BP3542" s="92"/>
      <c r="BQ3542" s="92"/>
      <c r="BR3542" s="92"/>
      <c r="BS3542" s="92"/>
      <c r="BT3542" s="92"/>
      <c r="BU3542" s="208"/>
      <c r="BV3542" s="315"/>
    </row>
    <row r="3543" spans="6:74"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315"/>
      <c r="AU3543" s="208"/>
      <c r="AV3543" s="92"/>
      <c r="AW3543" s="92"/>
      <c r="AX3543" s="315"/>
      <c r="AY3543" s="215"/>
      <c r="AZ3543" s="131"/>
      <c r="BA3543" s="131"/>
      <c r="BB3543" s="131"/>
      <c r="BC3543" s="223"/>
      <c r="BD3543" s="223"/>
      <c r="BE3543" s="223"/>
      <c r="BF3543" s="151"/>
      <c r="BG3543" s="151"/>
      <c r="BH3543" s="151"/>
      <c r="BI3543" s="151"/>
      <c r="BJ3543" s="151"/>
      <c r="BK3543" s="151"/>
      <c r="BL3543" s="151"/>
      <c r="BM3543" s="151"/>
      <c r="BN3543" s="208"/>
      <c r="BO3543" s="92"/>
      <c r="BP3543" s="92"/>
      <c r="BQ3543" s="92"/>
      <c r="BR3543" s="92"/>
      <c r="BS3543" s="92"/>
      <c r="BT3543" s="92"/>
      <c r="BU3543" s="208"/>
      <c r="BV3543" s="315"/>
    </row>
    <row r="3544" spans="6:74"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315"/>
      <c r="AU3544" s="208"/>
      <c r="AV3544" s="92"/>
      <c r="AW3544" s="92"/>
      <c r="AX3544" s="315"/>
      <c r="AY3544" s="215"/>
      <c r="AZ3544" s="131"/>
      <c r="BA3544" s="131"/>
      <c r="BB3544" s="131"/>
      <c r="BC3544" s="223"/>
      <c r="BD3544" s="223"/>
      <c r="BE3544" s="223"/>
      <c r="BF3544" s="151"/>
      <c r="BG3544" s="151"/>
      <c r="BH3544" s="151"/>
      <c r="BI3544" s="151"/>
      <c r="BJ3544" s="151"/>
      <c r="BK3544" s="151"/>
      <c r="BL3544" s="151"/>
      <c r="BM3544" s="151"/>
      <c r="BN3544" s="208"/>
      <c r="BO3544" s="92"/>
      <c r="BP3544" s="92"/>
      <c r="BQ3544" s="92"/>
      <c r="BR3544" s="92"/>
      <c r="BS3544" s="92"/>
      <c r="BT3544" s="92"/>
      <c r="BU3544" s="208"/>
      <c r="BV3544" s="315"/>
    </row>
    <row r="3545" spans="6:74"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315"/>
      <c r="AU3545" s="208"/>
      <c r="AV3545" s="92"/>
      <c r="AW3545" s="92"/>
      <c r="AX3545" s="315"/>
      <c r="AY3545" s="215"/>
      <c r="AZ3545" s="131"/>
      <c r="BA3545" s="131"/>
      <c r="BB3545" s="131"/>
      <c r="BC3545" s="223"/>
      <c r="BD3545" s="223"/>
      <c r="BE3545" s="223"/>
      <c r="BF3545" s="151"/>
      <c r="BG3545" s="151"/>
      <c r="BH3545" s="151"/>
      <c r="BI3545" s="151"/>
      <c r="BJ3545" s="151"/>
      <c r="BK3545" s="151"/>
      <c r="BL3545" s="151"/>
      <c r="BM3545" s="151"/>
      <c r="BN3545" s="208"/>
      <c r="BO3545" s="92"/>
      <c r="BP3545" s="92"/>
      <c r="BQ3545" s="92"/>
      <c r="BR3545" s="92"/>
      <c r="BS3545" s="92"/>
      <c r="BT3545" s="92"/>
      <c r="BU3545" s="208"/>
      <c r="BV3545" s="315"/>
    </row>
    <row r="3546" spans="6:74"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315"/>
      <c r="AU3546" s="208"/>
      <c r="AV3546" s="92"/>
      <c r="AW3546" s="92"/>
      <c r="AX3546" s="315"/>
      <c r="AY3546" s="215"/>
      <c r="AZ3546" s="131"/>
      <c r="BA3546" s="131"/>
      <c r="BB3546" s="131"/>
      <c r="BC3546" s="223"/>
      <c r="BD3546" s="223"/>
      <c r="BE3546" s="223"/>
      <c r="BF3546" s="151"/>
      <c r="BG3546" s="151"/>
      <c r="BH3546" s="151"/>
      <c r="BI3546" s="151"/>
      <c r="BJ3546" s="151"/>
      <c r="BK3546" s="151"/>
      <c r="BL3546" s="151"/>
      <c r="BM3546" s="151"/>
      <c r="BN3546" s="208"/>
      <c r="BO3546" s="92"/>
      <c r="BP3546" s="92"/>
      <c r="BQ3546" s="92"/>
      <c r="BR3546" s="92"/>
      <c r="BS3546" s="92"/>
      <c r="BT3546" s="92"/>
      <c r="BU3546" s="208"/>
      <c r="BV3546" s="315"/>
    </row>
    <row r="3547" spans="6:74"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315"/>
      <c r="AU3547" s="208"/>
      <c r="AV3547" s="92"/>
      <c r="AW3547" s="92"/>
      <c r="AX3547" s="315"/>
      <c r="AY3547" s="215"/>
      <c r="AZ3547" s="131"/>
      <c r="BA3547" s="131"/>
      <c r="BB3547" s="131"/>
      <c r="BC3547" s="223"/>
      <c r="BD3547" s="223"/>
      <c r="BE3547" s="223"/>
      <c r="BF3547" s="151"/>
      <c r="BG3547" s="151"/>
      <c r="BH3547" s="151"/>
      <c r="BI3547" s="151"/>
      <c r="BJ3547" s="151"/>
      <c r="BK3547" s="151"/>
      <c r="BL3547" s="151"/>
      <c r="BM3547" s="151"/>
      <c r="BN3547" s="208"/>
      <c r="BO3547" s="92"/>
      <c r="BP3547" s="92"/>
      <c r="BQ3547" s="92"/>
      <c r="BR3547" s="92"/>
      <c r="BS3547" s="92"/>
      <c r="BT3547" s="92"/>
      <c r="BU3547" s="208"/>
      <c r="BV3547" s="315"/>
    </row>
    <row r="3548" spans="6:74"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315"/>
      <c r="AU3548" s="208"/>
      <c r="AV3548" s="92"/>
      <c r="AW3548" s="92"/>
      <c r="AX3548" s="315"/>
      <c r="AY3548" s="215"/>
      <c r="AZ3548" s="131"/>
      <c r="BA3548" s="131"/>
      <c r="BB3548" s="131"/>
      <c r="BC3548" s="223"/>
      <c r="BD3548" s="223"/>
      <c r="BE3548" s="223"/>
      <c r="BF3548" s="151"/>
      <c r="BG3548" s="151"/>
      <c r="BH3548" s="151"/>
      <c r="BI3548" s="151"/>
      <c r="BJ3548" s="151"/>
      <c r="BK3548" s="151"/>
      <c r="BL3548" s="151"/>
      <c r="BM3548" s="151"/>
      <c r="BN3548" s="208"/>
      <c r="BO3548" s="92"/>
      <c r="BP3548" s="92"/>
      <c r="BQ3548" s="92"/>
      <c r="BR3548" s="92"/>
      <c r="BS3548" s="92"/>
      <c r="BT3548" s="92"/>
      <c r="BU3548" s="208"/>
      <c r="BV3548" s="315"/>
    </row>
    <row r="3549" spans="6:74"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315"/>
      <c r="AU3549" s="208"/>
      <c r="AV3549" s="92"/>
      <c r="AW3549" s="92"/>
      <c r="AX3549" s="315"/>
      <c r="AY3549" s="215"/>
      <c r="AZ3549" s="131"/>
      <c r="BA3549" s="131"/>
      <c r="BB3549" s="131"/>
      <c r="BC3549" s="223"/>
      <c r="BD3549" s="223"/>
      <c r="BE3549" s="223"/>
      <c r="BF3549" s="151"/>
      <c r="BG3549" s="151"/>
      <c r="BH3549" s="151"/>
      <c r="BI3549" s="151"/>
      <c r="BJ3549" s="151"/>
      <c r="BK3549" s="151"/>
      <c r="BL3549" s="151"/>
      <c r="BM3549" s="151"/>
      <c r="BN3549" s="208"/>
      <c r="BO3549" s="92"/>
      <c r="BP3549" s="92"/>
      <c r="BQ3549" s="92"/>
      <c r="BR3549" s="92"/>
      <c r="BS3549" s="92"/>
      <c r="BT3549" s="92"/>
      <c r="BU3549" s="208"/>
      <c r="BV3549" s="315"/>
    </row>
    <row r="3550" spans="6:74"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315"/>
      <c r="AU3550" s="208"/>
      <c r="AV3550" s="92"/>
      <c r="AW3550" s="92"/>
      <c r="AX3550" s="315"/>
      <c r="AY3550" s="215"/>
      <c r="AZ3550" s="131"/>
      <c r="BA3550" s="131"/>
      <c r="BB3550" s="131"/>
      <c r="BC3550" s="223"/>
      <c r="BD3550" s="223"/>
      <c r="BE3550" s="223"/>
      <c r="BF3550" s="151"/>
      <c r="BG3550" s="151"/>
      <c r="BH3550" s="151"/>
      <c r="BI3550" s="151"/>
      <c r="BJ3550" s="151"/>
      <c r="BK3550" s="151"/>
      <c r="BL3550" s="151"/>
      <c r="BM3550" s="151"/>
      <c r="BN3550" s="208"/>
      <c r="BO3550" s="92"/>
      <c r="BP3550" s="92"/>
      <c r="BQ3550" s="92"/>
      <c r="BR3550" s="92"/>
      <c r="BS3550" s="92"/>
      <c r="BT3550" s="92"/>
      <c r="BU3550" s="208"/>
      <c r="BV3550" s="315"/>
    </row>
    <row r="3551" spans="6:74"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315"/>
      <c r="AU3551" s="208"/>
      <c r="AV3551" s="92"/>
      <c r="AW3551" s="92"/>
      <c r="AX3551" s="315"/>
      <c r="AY3551" s="215"/>
      <c r="AZ3551" s="131"/>
      <c r="BA3551" s="131"/>
      <c r="BB3551" s="131"/>
      <c r="BC3551" s="223"/>
      <c r="BD3551" s="223"/>
      <c r="BE3551" s="223"/>
      <c r="BF3551" s="151"/>
      <c r="BG3551" s="151"/>
      <c r="BH3551" s="151"/>
      <c r="BI3551" s="151"/>
      <c r="BJ3551" s="151"/>
      <c r="BK3551" s="151"/>
      <c r="BL3551" s="151"/>
      <c r="BM3551" s="151"/>
      <c r="BN3551" s="208"/>
      <c r="BO3551" s="92"/>
      <c r="BP3551" s="92"/>
      <c r="BQ3551" s="92"/>
      <c r="BR3551" s="92"/>
      <c r="BS3551" s="92"/>
      <c r="BT3551" s="92"/>
      <c r="BU3551" s="208"/>
      <c r="BV3551" s="315"/>
    </row>
    <row r="3552" spans="6:74"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315"/>
      <c r="AU3552" s="208"/>
      <c r="AV3552" s="92"/>
      <c r="AW3552" s="92"/>
      <c r="AX3552" s="315"/>
      <c r="AY3552" s="215"/>
      <c r="AZ3552" s="131"/>
      <c r="BA3552" s="131"/>
      <c r="BB3552" s="131"/>
      <c r="BC3552" s="223"/>
      <c r="BD3552" s="223"/>
      <c r="BE3552" s="223"/>
      <c r="BF3552" s="151"/>
      <c r="BG3552" s="151"/>
      <c r="BH3552" s="151"/>
      <c r="BI3552" s="151"/>
      <c r="BJ3552" s="151"/>
      <c r="BK3552" s="151"/>
      <c r="BL3552" s="151"/>
      <c r="BM3552" s="151"/>
      <c r="BN3552" s="208"/>
      <c r="BO3552" s="92"/>
      <c r="BP3552" s="92"/>
      <c r="BQ3552" s="92"/>
      <c r="BR3552" s="92"/>
      <c r="BS3552" s="92"/>
      <c r="BT3552" s="92"/>
      <c r="BU3552" s="208"/>
      <c r="BV3552" s="315"/>
    </row>
    <row r="3553" spans="6:74"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315"/>
      <c r="AU3553" s="208"/>
      <c r="AV3553" s="92"/>
      <c r="AW3553" s="92"/>
      <c r="AX3553" s="315"/>
      <c r="AY3553" s="215"/>
      <c r="AZ3553" s="131"/>
      <c r="BA3553" s="131"/>
      <c r="BB3553" s="131"/>
      <c r="BC3553" s="223"/>
      <c r="BD3553" s="223"/>
      <c r="BE3553" s="223"/>
      <c r="BF3553" s="151"/>
      <c r="BG3553" s="151"/>
      <c r="BH3553" s="151"/>
      <c r="BI3553" s="151"/>
      <c r="BJ3553" s="151"/>
      <c r="BK3553" s="151"/>
      <c r="BL3553" s="151"/>
      <c r="BM3553" s="151"/>
      <c r="BN3553" s="208"/>
      <c r="BO3553" s="92"/>
      <c r="BP3553" s="92"/>
      <c r="BQ3553" s="92"/>
      <c r="BR3553" s="92"/>
      <c r="BS3553" s="92"/>
      <c r="BT3553" s="92"/>
      <c r="BU3553" s="208"/>
      <c r="BV3553" s="315"/>
    </row>
    <row r="3554" spans="6:74"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315"/>
      <c r="AU3554" s="208"/>
      <c r="AV3554" s="92"/>
      <c r="AW3554" s="92"/>
      <c r="AX3554" s="315"/>
      <c r="AY3554" s="215"/>
      <c r="AZ3554" s="131"/>
      <c r="BA3554" s="131"/>
      <c r="BB3554" s="131"/>
      <c r="BC3554" s="223"/>
      <c r="BD3554" s="223"/>
      <c r="BE3554" s="223"/>
      <c r="BF3554" s="151"/>
      <c r="BG3554" s="151"/>
      <c r="BH3554" s="151"/>
      <c r="BI3554" s="151"/>
      <c r="BJ3554" s="151"/>
      <c r="BK3554" s="151"/>
      <c r="BL3554" s="151"/>
      <c r="BM3554" s="151"/>
      <c r="BN3554" s="208"/>
      <c r="BO3554" s="92"/>
      <c r="BP3554" s="92"/>
      <c r="BQ3554" s="92"/>
      <c r="BR3554" s="92"/>
      <c r="BS3554" s="92"/>
      <c r="BT3554" s="92"/>
      <c r="BU3554" s="208"/>
      <c r="BV3554" s="315"/>
    </row>
    <row r="3555" spans="6:74"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315"/>
      <c r="AU3555" s="208"/>
      <c r="AV3555" s="92"/>
      <c r="AW3555" s="92"/>
      <c r="AX3555" s="315"/>
      <c r="AY3555" s="215"/>
      <c r="AZ3555" s="131"/>
      <c r="BA3555" s="131"/>
      <c r="BB3555" s="131"/>
      <c r="BC3555" s="223"/>
      <c r="BD3555" s="223"/>
      <c r="BE3555" s="223"/>
      <c r="BF3555" s="151"/>
      <c r="BG3555" s="151"/>
      <c r="BH3555" s="151"/>
      <c r="BI3555" s="151"/>
      <c r="BJ3555" s="151"/>
      <c r="BK3555" s="151"/>
      <c r="BL3555" s="151"/>
      <c r="BM3555" s="151"/>
      <c r="BN3555" s="208"/>
      <c r="BO3555" s="92"/>
      <c r="BP3555" s="92"/>
      <c r="BQ3555" s="92"/>
      <c r="BR3555" s="92"/>
      <c r="BS3555" s="92"/>
      <c r="BT3555" s="92"/>
      <c r="BU3555" s="208"/>
      <c r="BV3555" s="315"/>
    </row>
    <row r="3556" spans="6:74"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315"/>
      <c r="AU3556" s="208"/>
      <c r="AV3556" s="92"/>
      <c r="AW3556" s="92"/>
      <c r="AX3556" s="315"/>
      <c r="AY3556" s="215"/>
      <c r="AZ3556" s="131"/>
      <c r="BA3556" s="131"/>
      <c r="BB3556" s="131"/>
      <c r="BC3556" s="223"/>
      <c r="BD3556" s="223"/>
      <c r="BE3556" s="223"/>
      <c r="BF3556" s="151"/>
      <c r="BG3556" s="151"/>
      <c r="BH3556" s="151"/>
      <c r="BI3556" s="151"/>
      <c r="BJ3556" s="151"/>
      <c r="BK3556" s="151"/>
      <c r="BL3556" s="151"/>
      <c r="BM3556" s="151"/>
      <c r="BN3556" s="208"/>
      <c r="BO3556" s="92"/>
      <c r="BP3556" s="92"/>
      <c r="BQ3556" s="92"/>
      <c r="BR3556" s="92"/>
      <c r="BS3556" s="92"/>
      <c r="BT3556" s="92"/>
      <c r="BU3556" s="208"/>
      <c r="BV3556" s="315"/>
    </row>
    <row r="3557" spans="6:74"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315"/>
      <c r="AU3557" s="208"/>
      <c r="AV3557" s="92"/>
      <c r="AW3557" s="92"/>
      <c r="AX3557" s="315"/>
      <c r="AY3557" s="215"/>
      <c r="AZ3557" s="131"/>
      <c r="BA3557" s="131"/>
      <c r="BB3557" s="131"/>
      <c r="BC3557" s="223"/>
      <c r="BD3557" s="223"/>
      <c r="BE3557" s="223"/>
      <c r="BF3557" s="151"/>
      <c r="BG3557" s="151"/>
      <c r="BH3557" s="151"/>
      <c r="BI3557" s="151"/>
      <c r="BJ3557" s="151"/>
      <c r="BK3557" s="151"/>
      <c r="BL3557" s="151"/>
      <c r="BM3557" s="151"/>
      <c r="BN3557" s="208"/>
      <c r="BO3557" s="92"/>
      <c r="BP3557" s="92"/>
      <c r="BQ3557" s="92"/>
      <c r="BR3557" s="92"/>
      <c r="BS3557" s="92"/>
      <c r="BT3557" s="92"/>
      <c r="BU3557" s="208"/>
      <c r="BV3557" s="315"/>
    </row>
    <row r="3558" spans="6:74"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315"/>
      <c r="AU3558" s="208"/>
      <c r="AV3558" s="92"/>
      <c r="AW3558" s="92"/>
      <c r="AX3558" s="315"/>
      <c r="AY3558" s="215"/>
      <c r="AZ3558" s="131"/>
      <c r="BA3558" s="131"/>
      <c r="BB3558" s="131"/>
      <c r="BC3558" s="223"/>
      <c r="BD3558" s="223"/>
      <c r="BE3558" s="223"/>
      <c r="BF3558" s="151"/>
      <c r="BG3558" s="151"/>
      <c r="BH3558" s="151"/>
      <c r="BI3558" s="151"/>
      <c r="BJ3558" s="151"/>
      <c r="BK3558" s="151"/>
      <c r="BL3558" s="151"/>
      <c r="BM3558" s="151"/>
      <c r="BN3558" s="208"/>
      <c r="BO3558" s="92"/>
      <c r="BP3558" s="92"/>
      <c r="BQ3558" s="92"/>
      <c r="BR3558" s="92"/>
      <c r="BS3558" s="92"/>
      <c r="BT3558" s="92"/>
      <c r="BU3558" s="208"/>
      <c r="BV3558" s="315"/>
    </row>
    <row r="3559" spans="6:74"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315"/>
      <c r="AU3559" s="208"/>
      <c r="AV3559" s="92"/>
      <c r="AW3559" s="92"/>
      <c r="AX3559" s="315"/>
      <c r="AY3559" s="215"/>
      <c r="AZ3559" s="131"/>
      <c r="BA3559" s="131"/>
      <c r="BB3559" s="131"/>
      <c r="BC3559" s="223"/>
      <c r="BD3559" s="223"/>
      <c r="BE3559" s="223"/>
      <c r="BF3559" s="151"/>
      <c r="BG3559" s="151"/>
      <c r="BH3559" s="151"/>
      <c r="BI3559" s="151"/>
      <c r="BJ3559" s="151"/>
      <c r="BK3559" s="151"/>
      <c r="BL3559" s="151"/>
      <c r="BM3559" s="151"/>
      <c r="BN3559" s="208"/>
      <c r="BO3559" s="92"/>
      <c r="BP3559" s="92"/>
      <c r="BQ3559" s="92"/>
      <c r="BR3559" s="92"/>
      <c r="BS3559" s="92"/>
      <c r="BT3559" s="92"/>
      <c r="BU3559" s="208"/>
      <c r="BV3559" s="315"/>
    </row>
    <row r="3560" spans="6:74"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315"/>
      <c r="AU3560" s="208"/>
      <c r="AV3560" s="92"/>
      <c r="AW3560" s="92"/>
      <c r="AX3560" s="315"/>
      <c r="AY3560" s="215"/>
      <c r="AZ3560" s="131"/>
      <c r="BA3560" s="131"/>
      <c r="BB3560" s="131"/>
      <c r="BC3560" s="223"/>
      <c r="BD3560" s="223"/>
      <c r="BE3560" s="223"/>
      <c r="BF3560" s="151"/>
      <c r="BG3560" s="151"/>
      <c r="BH3560" s="151"/>
      <c r="BI3560" s="151"/>
      <c r="BJ3560" s="151"/>
      <c r="BK3560" s="151"/>
      <c r="BL3560" s="151"/>
      <c r="BM3560" s="151"/>
      <c r="BN3560" s="208"/>
      <c r="BO3560" s="92"/>
      <c r="BP3560" s="92"/>
      <c r="BQ3560" s="92"/>
      <c r="BR3560" s="92"/>
      <c r="BS3560" s="92"/>
      <c r="BT3560" s="92"/>
      <c r="BU3560" s="208"/>
      <c r="BV3560" s="315"/>
    </row>
    <row r="3561" spans="6:74"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315"/>
      <c r="AU3561" s="208"/>
      <c r="AV3561" s="92"/>
      <c r="AW3561" s="92"/>
      <c r="AX3561" s="315"/>
      <c r="AY3561" s="215"/>
      <c r="AZ3561" s="131"/>
      <c r="BA3561" s="131"/>
      <c r="BB3561" s="131"/>
      <c r="BC3561" s="223"/>
      <c r="BD3561" s="223"/>
      <c r="BE3561" s="223"/>
      <c r="BF3561" s="151"/>
      <c r="BG3561" s="151"/>
      <c r="BH3561" s="151"/>
      <c r="BI3561" s="151"/>
      <c r="BJ3561" s="151"/>
      <c r="BK3561" s="151"/>
      <c r="BL3561" s="151"/>
      <c r="BM3561" s="151"/>
      <c r="BN3561" s="208"/>
      <c r="BO3561" s="92"/>
      <c r="BP3561" s="92"/>
      <c r="BQ3561" s="92"/>
      <c r="BR3561" s="92"/>
      <c r="BS3561" s="92"/>
      <c r="BT3561" s="92"/>
      <c r="BU3561" s="208"/>
      <c r="BV3561" s="315"/>
    </row>
    <row r="3562" spans="6:74"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315"/>
      <c r="AU3562" s="208"/>
      <c r="AV3562" s="92"/>
      <c r="AW3562" s="92"/>
      <c r="AX3562" s="315"/>
      <c r="AY3562" s="215"/>
      <c r="AZ3562" s="131"/>
      <c r="BA3562" s="131"/>
      <c r="BB3562" s="131"/>
      <c r="BC3562" s="223"/>
      <c r="BD3562" s="223"/>
      <c r="BE3562" s="223"/>
      <c r="BF3562" s="151"/>
      <c r="BG3562" s="151"/>
      <c r="BH3562" s="151"/>
      <c r="BI3562" s="151"/>
      <c r="BJ3562" s="151"/>
      <c r="BK3562" s="151"/>
      <c r="BL3562" s="151"/>
      <c r="BM3562" s="151"/>
      <c r="BN3562" s="208"/>
      <c r="BO3562" s="92"/>
      <c r="BP3562" s="92"/>
      <c r="BQ3562" s="92"/>
      <c r="BR3562" s="92"/>
      <c r="BS3562" s="92"/>
      <c r="BT3562" s="92"/>
      <c r="BU3562" s="208"/>
      <c r="BV3562" s="315"/>
    </row>
    <row r="3563" spans="6:74"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315"/>
      <c r="AU3563" s="208"/>
      <c r="AV3563" s="92"/>
      <c r="AW3563" s="92"/>
      <c r="AX3563" s="315"/>
      <c r="AY3563" s="215"/>
      <c r="AZ3563" s="131"/>
      <c r="BA3563" s="131"/>
      <c r="BB3563" s="131"/>
      <c r="BC3563" s="223"/>
      <c r="BD3563" s="223"/>
      <c r="BE3563" s="223"/>
      <c r="BF3563" s="151"/>
      <c r="BG3563" s="151"/>
      <c r="BH3563" s="151"/>
      <c r="BI3563" s="151"/>
      <c r="BJ3563" s="151"/>
      <c r="BK3563" s="151"/>
      <c r="BL3563" s="151"/>
      <c r="BM3563" s="151"/>
      <c r="BN3563" s="208"/>
      <c r="BO3563" s="92"/>
      <c r="BP3563" s="92"/>
      <c r="BQ3563" s="92"/>
      <c r="BR3563" s="92"/>
      <c r="BS3563" s="92"/>
      <c r="BT3563" s="92"/>
      <c r="BU3563" s="208"/>
      <c r="BV3563" s="315"/>
    </row>
    <row r="3564" spans="6:74"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315"/>
      <c r="AU3564" s="208"/>
      <c r="AV3564" s="92"/>
      <c r="AW3564" s="92"/>
      <c r="AX3564" s="315"/>
      <c r="AY3564" s="215"/>
      <c r="AZ3564" s="131"/>
      <c r="BA3564" s="131"/>
      <c r="BB3564" s="131"/>
      <c r="BC3564" s="223"/>
      <c r="BD3564" s="223"/>
      <c r="BE3564" s="223"/>
      <c r="BF3564" s="151"/>
      <c r="BG3564" s="151"/>
      <c r="BH3564" s="151"/>
      <c r="BI3564" s="151"/>
      <c r="BJ3564" s="151"/>
      <c r="BK3564" s="151"/>
      <c r="BL3564" s="151"/>
      <c r="BM3564" s="151"/>
      <c r="BN3564" s="208"/>
      <c r="BO3564" s="92"/>
      <c r="BP3564" s="92"/>
      <c r="BQ3564" s="92"/>
      <c r="BR3564" s="92"/>
      <c r="BS3564" s="92"/>
      <c r="BT3564" s="92"/>
      <c r="BU3564" s="208"/>
      <c r="BV3564" s="315"/>
    </row>
    <row r="3565" spans="6:74"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315"/>
      <c r="AU3565" s="208"/>
      <c r="AV3565" s="92"/>
      <c r="AW3565" s="92"/>
      <c r="AX3565" s="315"/>
      <c r="AY3565" s="215"/>
      <c r="AZ3565" s="131"/>
      <c r="BA3565" s="131"/>
      <c r="BB3565" s="131"/>
      <c r="BC3565" s="223"/>
      <c r="BD3565" s="223"/>
      <c r="BE3565" s="223"/>
      <c r="BF3565" s="151"/>
      <c r="BG3565" s="151"/>
      <c r="BH3565" s="151"/>
      <c r="BI3565" s="151"/>
      <c r="BJ3565" s="151"/>
      <c r="BK3565" s="151"/>
      <c r="BL3565" s="151"/>
      <c r="BM3565" s="151"/>
      <c r="BN3565" s="208"/>
      <c r="BO3565" s="92"/>
      <c r="BP3565" s="92"/>
      <c r="BQ3565" s="92"/>
      <c r="BR3565" s="92"/>
      <c r="BS3565" s="92"/>
      <c r="BT3565" s="92"/>
      <c r="BU3565" s="208"/>
      <c r="BV3565" s="315"/>
    </row>
    <row r="3566" spans="6:74"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315"/>
      <c r="AU3566" s="208"/>
      <c r="AV3566" s="92"/>
      <c r="AW3566" s="92"/>
      <c r="AX3566" s="315"/>
      <c r="AY3566" s="215"/>
      <c r="AZ3566" s="131"/>
      <c r="BA3566" s="131"/>
      <c r="BB3566" s="131"/>
      <c r="BC3566" s="223"/>
      <c r="BD3566" s="223"/>
      <c r="BE3566" s="223"/>
      <c r="BF3566" s="151"/>
      <c r="BG3566" s="151"/>
      <c r="BH3566" s="151"/>
      <c r="BI3566" s="151"/>
      <c r="BJ3566" s="151"/>
      <c r="BK3566" s="151"/>
      <c r="BL3566" s="151"/>
      <c r="BM3566" s="151"/>
      <c r="BN3566" s="208"/>
      <c r="BO3566" s="92"/>
      <c r="BP3566" s="92"/>
      <c r="BQ3566" s="92"/>
      <c r="BR3566" s="92"/>
      <c r="BS3566" s="92"/>
      <c r="BT3566" s="92"/>
      <c r="BU3566" s="208"/>
      <c r="BV3566" s="315"/>
    </row>
    <row r="3567" spans="6:74"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315"/>
      <c r="AU3567" s="208"/>
      <c r="AV3567" s="92"/>
      <c r="AW3567" s="92"/>
      <c r="AX3567" s="315"/>
      <c r="AY3567" s="215"/>
      <c r="AZ3567" s="131"/>
      <c r="BA3567" s="131"/>
      <c r="BB3567" s="131"/>
      <c r="BC3567" s="223"/>
      <c r="BD3567" s="223"/>
      <c r="BE3567" s="223"/>
      <c r="BF3567" s="151"/>
      <c r="BG3567" s="151"/>
      <c r="BH3567" s="151"/>
      <c r="BI3567" s="151"/>
      <c r="BJ3567" s="151"/>
      <c r="BK3567" s="151"/>
      <c r="BL3567" s="151"/>
      <c r="BM3567" s="151"/>
      <c r="BN3567" s="208"/>
      <c r="BO3567" s="92"/>
      <c r="BP3567" s="92"/>
      <c r="BQ3567" s="92"/>
      <c r="BR3567" s="92"/>
      <c r="BS3567" s="92"/>
      <c r="BT3567" s="92"/>
      <c r="BU3567" s="208"/>
      <c r="BV3567" s="315"/>
    </row>
    <row r="3568" spans="6:74"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315"/>
      <c r="AU3568" s="208"/>
      <c r="AV3568" s="92"/>
      <c r="AW3568" s="92"/>
      <c r="AX3568" s="315"/>
      <c r="AY3568" s="215"/>
      <c r="AZ3568" s="131"/>
      <c r="BA3568" s="131"/>
      <c r="BB3568" s="131"/>
      <c r="BC3568" s="223"/>
      <c r="BD3568" s="223"/>
      <c r="BE3568" s="223"/>
      <c r="BF3568" s="151"/>
      <c r="BG3568" s="151"/>
      <c r="BH3568" s="151"/>
      <c r="BI3568" s="151"/>
      <c r="BJ3568" s="151"/>
      <c r="BK3568" s="151"/>
      <c r="BL3568" s="151"/>
      <c r="BM3568" s="151"/>
      <c r="BN3568" s="208"/>
      <c r="BO3568" s="92"/>
      <c r="BP3568" s="92"/>
      <c r="BQ3568" s="92"/>
      <c r="BR3568" s="92"/>
      <c r="BS3568" s="92"/>
      <c r="BT3568" s="92"/>
      <c r="BU3568" s="208"/>
      <c r="BV3568" s="315"/>
    </row>
    <row r="3569" spans="6:74"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315"/>
      <c r="AU3569" s="208"/>
      <c r="AV3569" s="92"/>
      <c r="AW3569" s="92"/>
      <c r="AX3569" s="315"/>
      <c r="AY3569" s="215"/>
      <c r="AZ3569" s="131"/>
      <c r="BA3569" s="131"/>
      <c r="BB3569" s="131"/>
      <c r="BC3569" s="223"/>
      <c r="BD3569" s="223"/>
      <c r="BE3569" s="223"/>
      <c r="BF3569" s="151"/>
      <c r="BG3569" s="151"/>
      <c r="BH3569" s="151"/>
      <c r="BI3569" s="151"/>
      <c r="BJ3569" s="151"/>
      <c r="BK3569" s="151"/>
      <c r="BL3569" s="151"/>
      <c r="BM3569" s="151"/>
      <c r="BN3569" s="208"/>
      <c r="BO3569" s="92"/>
      <c r="BP3569" s="92"/>
      <c r="BQ3569" s="92"/>
      <c r="BR3569" s="92"/>
      <c r="BS3569" s="92"/>
      <c r="BT3569" s="92"/>
      <c r="BU3569" s="208"/>
      <c r="BV3569" s="315"/>
    </row>
    <row r="3570" spans="6:74"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315"/>
      <c r="AU3570" s="208"/>
      <c r="AV3570" s="92"/>
      <c r="AW3570" s="92"/>
      <c r="AX3570" s="315"/>
      <c r="AY3570" s="215"/>
      <c r="AZ3570" s="131"/>
      <c r="BA3570" s="131"/>
      <c r="BB3570" s="131"/>
      <c r="BC3570" s="223"/>
      <c r="BD3570" s="223"/>
      <c r="BE3570" s="223"/>
      <c r="BF3570" s="151"/>
      <c r="BG3570" s="151"/>
      <c r="BH3570" s="151"/>
      <c r="BI3570" s="151"/>
      <c r="BJ3570" s="151"/>
      <c r="BK3570" s="151"/>
      <c r="BL3570" s="151"/>
      <c r="BM3570" s="151"/>
      <c r="BN3570" s="208"/>
      <c r="BO3570" s="92"/>
      <c r="BP3570" s="92"/>
      <c r="BQ3570" s="92"/>
      <c r="BR3570" s="92"/>
      <c r="BS3570" s="92"/>
      <c r="BT3570" s="92"/>
      <c r="BU3570" s="208"/>
      <c r="BV3570" s="315"/>
    </row>
    <row r="3571" spans="6:74"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315"/>
      <c r="AU3571" s="208"/>
      <c r="AV3571" s="92"/>
      <c r="AW3571" s="92"/>
      <c r="AX3571" s="315"/>
      <c r="AY3571" s="215"/>
      <c r="AZ3571" s="131"/>
      <c r="BA3571" s="131"/>
      <c r="BB3571" s="131"/>
      <c r="BC3571" s="223"/>
      <c r="BD3571" s="223"/>
      <c r="BE3571" s="223"/>
      <c r="BF3571" s="151"/>
      <c r="BG3571" s="151"/>
      <c r="BH3571" s="151"/>
      <c r="BI3571" s="151"/>
      <c r="BJ3571" s="151"/>
      <c r="BK3571" s="151"/>
      <c r="BL3571" s="151"/>
      <c r="BM3571" s="151"/>
      <c r="BN3571" s="208"/>
      <c r="BO3571" s="92"/>
      <c r="BP3571" s="92"/>
      <c r="BQ3571" s="92"/>
      <c r="BR3571" s="92"/>
      <c r="BS3571" s="92"/>
      <c r="BT3571" s="92"/>
      <c r="BU3571" s="208"/>
      <c r="BV3571" s="315"/>
    </row>
    <row r="3572" spans="6:74"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315"/>
      <c r="AU3572" s="208"/>
      <c r="AV3572" s="92"/>
      <c r="AW3572" s="92"/>
      <c r="AX3572" s="315"/>
      <c r="AY3572" s="215"/>
      <c r="AZ3572" s="131"/>
      <c r="BA3572" s="131"/>
      <c r="BB3572" s="131"/>
      <c r="BC3572" s="223"/>
      <c r="BD3572" s="223"/>
      <c r="BE3572" s="223"/>
      <c r="BF3572" s="151"/>
      <c r="BG3572" s="151"/>
      <c r="BH3572" s="151"/>
      <c r="BI3572" s="151"/>
      <c r="BJ3572" s="151"/>
      <c r="BK3572" s="151"/>
      <c r="BL3572" s="151"/>
      <c r="BM3572" s="151"/>
      <c r="BN3572" s="208"/>
      <c r="BO3572" s="92"/>
      <c r="BP3572" s="92"/>
      <c r="BQ3572" s="92"/>
      <c r="BR3572" s="92"/>
      <c r="BS3572" s="92"/>
      <c r="BT3572" s="92"/>
      <c r="BU3572" s="208"/>
      <c r="BV3572" s="315"/>
    </row>
    <row r="3573" spans="6:74"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315"/>
      <c r="AU3573" s="208"/>
      <c r="AV3573" s="92"/>
      <c r="AW3573" s="92"/>
      <c r="AX3573" s="315"/>
      <c r="AY3573" s="215"/>
      <c r="AZ3573" s="131"/>
      <c r="BA3573" s="131"/>
      <c r="BB3573" s="131"/>
      <c r="BC3573" s="223"/>
      <c r="BD3573" s="223"/>
      <c r="BE3573" s="223"/>
      <c r="BF3573" s="151"/>
      <c r="BG3573" s="151"/>
      <c r="BH3573" s="151"/>
      <c r="BI3573" s="151"/>
      <c r="BJ3573" s="151"/>
      <c r="BK3573" s="151"/>
      <c r="BL3573" s="151"/>
      <c r="BM3573" s="151"/>
      <c r="BN3573" s="208"/>
      <c r="BO3573" s="92"/>
      <c r="BP3573" s="92"/>
      <c r="BQ3573" s="92"/>
      <c r="BR3573" s="92"/>
      <c r="BS3573" s="92"/>
      <c r="BT3573" s="92"/>
      <c r="BU3573" s="208"/>
      <c r="BV3573" s="315"/>
    </row>
    <row r="3574" spans="6:74"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315"/>
      <c r="AU3574" s="208"/>
      <c r="AV3574" s="92"/>
      <c r="AW3574" s="92"/>
      <c r="AX3574" s="315"/>
      <c r="AY3574" s="215"/>
      <c r="AZ3574" s="131"/>
      <c r="BA3574" s="131"/>
      <c r="BB3574" s="131"/>
      <c r="BC3574" s="223"/>
      <c r="BD3574" s="223"/>
      <c r="BE3574" s="223"/>
      <c r="BF3574" s="151"/>
      <c r="BG3574" s="151"/>
      <c r="BH3574" s="151"/>
      <c r="BI3574" s="151"/>
      <c r="BJ3574" s="151"/>
      <c r="BK3574" s="151"/>
      <c r="BL3574" s="151"/>
      <c r="BM3574" s="151"/>
      <c r="BN3574" s="208"/>
      <c r="BO3574" s="92"/>
      <c r="BP3574" s="92"/>
      <c r="BQ3574" s="92"/>
      <c r="BR3574" s="92"/>
      <c r="BS3574" s="92"/>
      <c r="BT3574" s="92"/>
      <c r="BU3574" s="208"/>
      <c r="BV3574" s="315"/>
    </row>
    <row r="3575" spans="6:74"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315"/>
      <c r="AU3575" s="208"/>
      <c r="AV3575" s="92"/>
      <c r="AW3575" s="92"/>
      <c r="AX3575" s="315"/>
      <c r="AY3575" s="215"/>
      <c r="AZ3575" s="131"/>
      <c r="BA3575" s="131"/>
      <c r="BB3575" s="131"/>
      <c r="BC3575" s="223"/>
      <c r="BD3575" s="223"/>
      <c r="BE3575" s="223"/>
      <c r="BF3575" s="151"/>
      <c r="BG3575" s="151"/>
      <c r="BH3575" s="151"/>
      <c r="BI3575" s="151"/>
      <c r="BJ3575" s="151"/>
      <c r="BK3575" s="151"/>
      <c r="BL3575" s="151"/>
      <c r="BM3575" s="151"/>
      <c r="BN3575" s="208"/>
      <c r="BO3575" s="92"/>
      <c r="BP3575" s="92"/>
      <c r="BQ3575" s="92"/>
      <c r="BR3575" s="92"/>
      <c r="BS3575" s="92"/>
      <c r="BT3575" s="92"/>
      <c r="BU3575" s="208"/>
      <c r="BV3575" s="315"/>
    </row>
    <row r="3576" spans="6:74"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315"/>
      <c r="AU3576" s="208"/>
      <c r="AV3576" s="92"/>
      <c r="AW3576" s="92"/>
      <c r="AX3576" s="315"/>
      <c r="AY3576" s="215"/>
      <c r="AZ3576" s="131"/>
      <c r="BA3576" s="131"/>
      <c r="BB3576" s="131"/>
      <c r="BC3576" s="223"/>
      <c r="BD3576" s="223"/>
      <c r="BE3576" s="223"/>
      <c r="BF3576" s="151"/>
      <c r="BG3576" s="151"/>
      <c r="BH3576" s="151"/>
      <c r="BI3576" s="151"/>
      <c r="BJ3576" s="151"/>
      <c r="BK3576" s="151"/>
      <c r="BL3576" s="151"/>
      <c r="BM3576" s="151"/>
      <c r="BN3576" s="208"/>
      <c r="BO3576" s="92"/>
      <c r="BP3576" s="92"/>
      <c r="BQ3576" s="92"/>
      <c r="BR3576" s="92"/>
      <c r="BS3576" s="92"/>
      <c r="BT3576" s="92"/>
      <c r="BU3576" s="208"/>
      <c r="BV3576" s="315"/>
    </row>
    <row r="3577" spans="6:74"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315"/>
      <c r="AU3577" s="208"/>
      <c r="AV3577" s="92"/>
      <c r="AW3577" s="92"/>
      <c r="AX3577" s="315"/>
      <c r="AY3577" s="215"/>
      <c r="AZ3577" s="131"/>
      <c r="BA3577" s="131"/>
      <c r="BB3577" s="131"/>
      <c r="BC3577" s="223"/>
      <c r="BD3577" s="223"/>
      <c r="BE3577" s="223"/>
      <c r="BF3577" s="151"/>
      <c r="BG3577" s="151"/>
      <c r="BH3577" s="151"/>
      <c r="BI3577" s="151"/>
      <c r="BJ3577" s="151"/>
      <c r="BK3577" s="151"/>
      <c r="BL3577" s="151"/>
      <c r="BM3577" s="151"/>
      <c r="BN3577" s="208"/>
      <c r="BO3577" s="92"/>
      <c r="BP3577" s="92"/>
      <c r="BQ3577" s="92"/>
      <c r="BR3577" s="92"/>
      <c r="BS3577" s="92"/>
      <c r="BT3577" s="92"/>
      <c r="BU3577" s="208"/>
      <c r="BV3577" s="315"/>
    </row>
    <row r="3578" spans="6:74"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315"/>
      <c r="AU3578" s="208"/>
      <c r="AV3578" s="92"/>
      <c r="AW3578" s="92"/>
      <c r="AX3578" s="315"/>
      <c r="AY3578" s="215"/>
      <c r="AZ3578" s="131"/>
      <c r="BA3578" s="131"/>
      <c r="BB3578" s="131"/>
      <c r="BC3578" s="223"/>
      <c r="BD3578" s="223"/>
      <c r="BE3578" s="223"/>
      <c r="BF3578" s="151"/>
      <c r="BG3578" s="151"/>
      <c r="BH3578" s="151"/>
      <c r="BI3578" s="151"/>
      <c r="BJ3578" s="151"/>
      <c r="BK3578" s="151"/>
      <c r="BL3578" s="151"/>
      <c r="BM3578" s="151"/>
      <c r="BN3578" s="208"/>
      <c r="BO3578" s="92"/>
      <c r="BP3578" s="92"/>
      <c r="BQ3578" s="92"/>
      <c r="BR3578" s="92"/>
      <c r="BS3578" s="92"/>
      <c r="BT3578" s="92"/>
      <c r="BU3578" s="208"/>
      <c r="BV3578" s="315"/>
    </row>
    <row r="3579" spans="6:74"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315"/>
      <c r="AU3579" s="208"/>
      <c r="AV3579" s="92"/>
      <c r="AW3579" s="92"/>
      <c r="AX3579" s="315"/>
      <c r="AY3579" s="215"/>
      <c r="AZ3579" s="131"/>
      <c r="BA3579" s="131"/>
      <c r="BB3579" s="131"/>
      <c r="BC3579" s="223"/>
      <c r="BD3579" s="223"/>
      <c r="BE3579" s="223"/>
      <c r="BF3579" s="151"/>
      <c r="BG3579" s="151"/>
      <c r="BH3579" s="151"/>
      <c r="BI3579" s="151"/>
      <c r="BJ3579" s="151"/>
      <c r="BK3579" s="151"/>
      <c r="BL3579" s="151"/>
      <c r="BM3579" s="151"/>
      <c r="BN3579" s="208"/>
      <c r="BO3579" s="92"/>
      <c r="BP3579" s="92"/>
      <c r="BQ3579" s="92"/>
      <c r="BR3579" s="92"/>
      <c r="BS3579" s="92"/>
      <c r="BT3579" s="92"/>
      <c r="BU3579" s="208"/>
      <c r="BV3579" s="315"/>
    </row>
    <row r="3580" spans="6:74"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315"/>
      <c r="AU3580" s="208"/>
      <c r="AV3580" s="92"/>
      <c r="AW3580" s="92"/>
      <c r="AX3580" s="315"/>
      <c r="AY3580" s="215"/>
      <c r="AZ3580" s="131"/>
      <c r="BA3580" s="131"/>
      <c r="BB3580" s="131"/>
      <c r="BC3580" s="223"/>
      <c r="BD3580" s="223"/>
      <c r="BE3580" s="223"/>
      <c r="BF3580" s="151"/>
      <c r="BG3580" s="151"/>
      <c r="BH3580" s="151"/>
      <c r="BI3580" s="151"/>
      <c r="BJ3580" s="151"/>
      <c r="BK3580" s="151"/>
      <c r="BL3580" s="151"/>
      <c r="BM3580" s="151"/>
      <c r="BN3580" s="208"/>
      <c r="BO3580" s="92"/>
      <c r="BP3580" s="92"/>
      <c r="BQ3580" s="92"/>
      <c r="BR3580" s="92"/>
      <c r="BS3580" s="92"/>
      <c r="BT3580" s="92"/>
      <c r="BU3580" s="208"/>
      <c r="BV3580" s="315"/>
    </row>
    <row r="3581" spans="6:74"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315"/>
      <c r="AU3581" s="208"/>
      <c r="AV3581" s="92"/>
      <c r="AW3581" s="92"/>
      <c r="AX3581" s="315"/>
      <c r="AY3581" s="215"/>
      <c r="AZ3581" s="131"/>
      <c r="BA3581" s="131"/>
      <c r="BB3581" s="131"/>
      <c r="BC3581" s="223"/>
      <c r="BD3581" s="223"/>
      <c r="BE3581" s="223"/>
      <c r="BF3581" s="151"/>
      <c r="BG3581" s="151"/>
      <c r="BH3581" s="151"/>
      <c r="BI3581" s="151"/>
      <c r="BJ3581" s="151"/>
      <c r="BK3581" s="151"/>
      <c r="BL3581" s="151"/>
      <c r="BM3581" s="151"/>
      <c r="BN3581" s="208"/>
      <c r="BO3581" s="92"/>
      <c r="BP3581" s="92"/>
      <c r="BQ3581" s="92"/>
      <c r="BR3581" s="92"/>
      <c r="BS3581" s="92"/>
      <c r="BT3581" s="92"/>
      <c r="BU3581" s="208"/>
      <c r="BV3581" s="315"/>
    </row>
    <row r="3582" spans="6:74"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315"/>
      <c r="AU3582" s="208"/>
      <c r="AV3582" s="92"/>
      <c r="AW3582" s="92"/>
      <c r="AX3582" s="315"/>
      <c r="AY3582" s="215"/>
      <c r="AZ3582" s="131"/>
      <c r="BA3582" s="131"/>
      <c r="BB3582" s="131"/>
      <c r="BC3582" s="223"/>
      <c r="BD3582" s="223"/>
      <c r="BE3582" s="223"/>
      <c r="BF3582" s="151"/>
      <c r="BG3582" s="151"/>
      <c r="BH3582" s="151"/>
      <c r="BI3582" s="151"/>
      <c r="BJ3582" s="151"/>
      <c r="BK3582" s="151"/>
      <c r="BL3582" s="151"/>
      <c r="BM3582" s="151"/>
      <c r="BN3582" s="208"/>
      <c r="BO3582" s="92"/>
      <c r="BP3582" s="92"/>
      <c r="BQ3582" s="92"/>
      <c r="BR3582" s="92"/>
      <c r="BS3582" s="92"/>
      <c r="BT3582" s="92"/>
      <c r="BU3582" s="208"/>
      <c r="BV3582" s="315"/>
    </row>
    <row r="3583" spans="6:74"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315"/>
      <c r="AU3583" s="208"/>
      <c r="AV3583" s="92"/>
      <c r="AW3583" s="92"/>
      <c r="AX3583" s="315"/>
      <c r="AY3583" s="215"/>
      <c r="AZ3583" s="131"/>
      <c r="BA3583" s="131"/>
      <c r="BB3583" s="131"/>
      <c r="BC3583" s="223"/>
      <c r="BD3583" s="223"/>
      <c r="BE3583" s="223"/>
      <c r="BF3583" s="151"/>
      <c r="BG3583" s="151"/>
      <c r="BH3583" s="151"/>
      <c r="BI3583" s="151"/>
      <c r="BJ3583" s="151"/>
      <c r="BK3583" s="151"/>
      <c r="BL3583" s="151"/>
      <c r="BM3583" s="151"/>
      <c r="BN3583" s="208"/>
      <c r="BO3583" s="92"/>
      <c r="BP3583" s="92"/>
      <c r="BQ3583" s="92"/>
      <c r="BR3583" s="92"/>
      <c r="BS3583" s="92"/>
      <c r="BT3583" s="92"/>
      <c r="BU3583" s="208"/>
      <c r="BV3583" s="315"/>
    </row>
    <row r="3584" spans="6:74"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315"/>
      <c r="AU3584" s="208"/>
      <c r="AV3584" s="92"/>
      <c r="AW3584" s="92"/>
      <c r="AX3584" s="315"/>
      <c r="AY3584" s="215"/>
      <c r="AZ3584" s="131"/>
      <c r="BA3584" s="131"/>
      <c r="BB3584" s="131"/>
      <c r="BC3584" s="223"/>
      <c r="BD3584" s="223"/>
      <c r="BE3584" s="223"/>
      <c r="BF3584" s="151"/>
      <c r="BG3584" s="151"/>
      <c r="BH3584" s="151"/>
      <c r="BI3584" s="151"/>
      <c r="BJ3584" s="151"/>
      <c r="BK3584" s="151"/>
      <c r="BL3584" s="151"/>
      <c r="BM3584" s="151"/>
      <c r="BN3584" s="208"/>
      <c r="BO3584" s="92"/>
      <c r="BP3584" s="92"/>
      <c r="BQ3584" s="92"/>
      <c r="BR3584" s="92"/>
      <c r="BS3584" s="92"/>
      <c r="BT3584" s="92"/>
      <c r="BU3584" s="208"/>
      <c r="BV3584" s="315"/>
    </row>
    <row r="3585" spans="6:74"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315"/>
      <c r="AU3585" s="208"/>
      <c r="AV3585" s="92"/>
      <c r="AW3585" s="92"/>
      <c r="AX3585" s="315"/>
      <c r="AY3585" s="215"/>
      <c r="AZ3585" s="131"/>
      <c r="BA3585" s="131"/>
      <c r="BB3585" s="131"/>
      <c r="BC3585" s="223"/>
      <c r="BD3585" s="223"/>
      <c r="BE3585" s="223"/>
      <c r="BF3585" s="151"/>
      <c r="BG3585" s="151"/>
      <c r="BH3585" s="151"/>
      <c r="BI3585" s="151"/>
      <c r="BJ3585" s="151"/>
      <c r="BK3585" s="151"/>
      <c r="BL3585" s="151"/>
      <c r="BM3585" s="151"/>
      <c r="BN3585" s="208"/>
      <c r="BO3585" s="92"/>
      <c r="BP3585" s="92"/>
      <c r="BQ3585" s="92"/>
      <c r="BR3585" s="92"/>
      <c r="BS3585" s="92"/>
      <c r="BT3585" s="92"/>
      <c r="BU3585" s="208"/>
      <c r="BV3585" s="315"/>
    </row>
    <row r="3586" spans="6:74"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315"/>
      <c r="AU3586" s="208"/>
      <c r="AV3586" s="92"/>
      <c r="AW3586" s="92"/>
      <c r="AX3586" s="315"/>
      <c r="AY3586" s="215"/>
      <c r="AZ3586" s="131"/>
      <c r="BA3586" s="131"/>
      <c r="BB3586" s="131"/>
      <c r="BC3586" s="223"/>
      <c r="BD3586" s="223"/>
      <c r="BE3586" s="223"/>
      <c r="BF3586" s="151"/>
      <c r="BG3586" s="151"/>
      <c r="BH3586" s="151"/>
      <c r="BI3586" s="151"/>
      <c r="BJ3586" s="151"/>
      <c r="BK3586" s="151"/>
      <c r="BL3586" s="151"/>
      <c r="BM3586" s="151"/>
      <c r="BN3586" s="208"/>
      <c r="BO3586" s="92"/>
      <c r="BP3586" s="92"/>
      <c r="BQ3586" s="92"/>
      <c r="BR3586" s="92"/>
      <c r="BS3586" s="92"/>
      <c r="BT3586" s="92"/>
      <c r="BU3586" s="208"/>
      <c r="BV3586" s="315"/>
    </row>
    <row r="3587" spans="6:74"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315"/>
      <c r="AU3587" s="208"/>
      <c r="AV3587" s="92"/>
      <c r="AW3587" s="92"/>
      <c r="AX3587" s="315"/>
      <c r="AY3587" s="215"/>
      <c r="AZ3587" s="131"/>
      <c r="BA3587" s="131"/>
      <c r="BB3587" s="131"/>
      <c r="BC3587" s="223"/>
      <c r="BD3587" s="223"/>
      <c r="BE3587" s="223"/>
      <c r="BF3587" s="151"/>
      <c r="BG3587" s="151"/>
      <c r="BH3587" s="151"/>
      <c r="BI3587" s="151"/>
      <c r="BJ3587" s="151"/>
      <c r="BK3587" s="151"/>
      <c r="BL3587" s="151"/>
      <c r="BM3587" s="151"/>
      <c r="BN3587" s="208"/>
      <c r="BO3587" s="92"/>
      <c r="BP3587" s="92"/>
      <c r="BQ3587" s="92"/>
      <c r="BR3587" s="92"/>
      <c r="BS3587" s="92"/>
      <c r="BT3587" s="92"/>
      <c r="BU3587" s="208"/>
      <c r="BV3587" s="315"/>
    </row>
    <row r="3588" spans="6:74"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315"/>
      <c r="AU3588" s="208"/>
      <c r="AV3588" s="92"/>
      <c r="AW3588" s="92"/>
      <c r="AX3588" s="315"/>
      <c r="AY3588" s="215"/>
      <c r="AZ3588" s="131"/>
      <c r="BA3588" s="131"/>
      <c r="BB3588" s="131"/>
      <c r="BC3588" s="223"/>
      <c r="BD3588" s="223"/>
      <c r="BE3588" s="223"/>
      <c r="BF3588" s="151"/>
      <c r="BG3588" s="151"/>
      <c r="BH3588" s="151"/>
      <c r="BI3588" s="151"/>
      <c r="BJ3588" s="151"/>
      <c r="BK3588" s="151"/>
      <c r="BL3588" s="151"/>
      <c r="BM3588" s="151"/>
      <c r="BN3588" s="208"/>
      <c r="BO3588" s="92"/>
      <c r="BP3588" s="92"/>
      <c r="BQ3588" s="92"/>
      <c r="BR3588" s="92"/>
      <c r="BS3588" s="92"/>
      <c r="BT3588" s="92"/>
      <c r="BU3588" s="208"/>
      <c r="BV3588" s="315"/>
    </row>
    <row r="3589" spans="6:74"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315"/>
      <c r="AU3589" s="208"/>
      <c r="AV3589" s="92"/>
      <c r="AW3589" s="92"/>
      <c r="AX3589" s="315"/>
      <c r="AY3589" s="215"/>
      <c r="AZ3589" s="131"/>
      <c r="BA3589" s="131"/>
      <c r="BB3589" s="131"/>
      <c r="BC3589" s="223"/>
      <c r="BD3589" s="223"/>
      <c r="BE3589" s="223"/>
      <c r="BF3589" s="151"/>
      <c r="BG3589" s="151"/>
      <c r="BH3589" s="151"/>
      <c r="BI3589" s="151"/>
      <c r="BJ3589" s="151"/>
      <c r="BK3589" s="151"/>
      <c r="BL3589" s="151"/>
      <c r="BM3589" s="151"/>
      <c r="BN3589" s="208"/>
      <c r="BO3589" s="92"/>
      <c r="BP3589" s="92"/>
      <c r="BQ3589" s="92"/>
      <c r="BR3589" s="92"/>
      <c r="BS3589" s="92"/>
      <c r="BT3589" s="92"/>
      <c r="BU3589" s="208"/>
      <c r="BV3589" s="315"/>
    </row>
    <row r="3590" spans="6:74"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315"/>
      <c r="AU3590" s="208"/>
      <c r="AV3590" s="92"/>
      <c r="AW3590" s="92"/>
      <c r="AX3590" s="315"/>
      <c r="AY3590" s="215"/>
      <c r="AZ3590" s="131"/>
      <c r="BA3590" s="131"/>
      <c r="BB3590" s="131"/>
      <c r="BC3590" s="223"/>
      <c r="BD3590" s="223"/>
      <c r="BE3590" s="223"/>
      <c r="BF3590" s="151"/>
      <c r="BG3590" s="151"/>
      <c r="BH3590" s="151"/>
      <c r="BI3590" s="151"/>
      <c r="BJ3590" s="151"/>
      <c r="BK3590" s="151"/>
      <c r="BL3590" s="151"/>
      <c r="BM3590" s="151"/>
      <c r="BN3590" s="208"/>
      <c r="BO3590" s="92"/>
      <c r="BP3590" s="92"/>
      <c r="BQ3590" s="92"/>
      <c r="BR3590" s="92"/>
      <c r="BS3590" s="92"/>
      <c r="BT3590" s="92"/>
      <c r="BU3590" s="208"/>
      <c r="BV3590" s="315"/>
    </row>
    <row r="3591" spans="6:74"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315"/>
      <c r="AU3591" s="208"/>
      <c r="AV3591" s="92"/>
      <c r="AW3591" s="92"/>
      <c r="AX3591" s="315"/>
      <c r="AY3591" s="215"/>
      <c r="AZ3591" s="131"/>
      <c r="BA3591" s="131"/>
      <c r="BB3591" s="131"/>
      <c r="BC3591" s="223"/>
      <c r="BD3591" s="223"/>
      <c r="BE3591" s="223"/>
      <c r="BF3591" s="151"/>
      <c r="BG3591" s="151"/>
      <c r="BH3591" s="151"/>
      <c r="BI3591" s="151"/>
      <c r="BJ3591" s="151"/>
      <c r="BK3591" s="151"/>
      <c r="BL3591" s="151"/>
      <c r="BM3591" s="151"/>
      <c r="BN3591" s="208"/>
      <c r="BO3591" s="92"/>
      <c r="BP3591" s="92"/>
      <c r="BQ3591" s="92"/>
      <c r="BR3591" s="92"/>
      <c r="BS3591" s="92"/>
      <c r="BT3591" s="92"/>
      <c r="BU3591" s="208"/>
      <c r="BV3591" s="315"/>
    </row>
    <row r="3592" spans="6:74"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315"/>
      <c r="AU3592" s="208"/>
      <c r="AV3592" s="92"/>
      <c r="AW3592" s="92"/>
      <c r="AX3592" s="315"/>
      <c r="AY3592" s="215"/>
      <c r="AZ3592" s="131"/>
      <c r="BA3592" s="131"/>
      <c r="BB3592" s="131"/>
      <c r="BC3592" s="223"/>
      <c r="BD3592" s="223"/>
      <c r="BE3592" s="223"/>
      <c r="BF3592" s="151"/>
      <c r="BG3592" s="151"/>
      <c r="BH3592" s="151"/>
      <c r="BI3592" s="151"/>
      <c r="BJ3592" s="151"/>
      <c r="BK3592" s="151"/>
      <c r="BL3592" s="151"/>
      <c r="BM3592" s="151"/>
      <c r="BN3592" s="208"/>
      <c r="BO3592" s="92"/>
      <c r="BP3592" s="92"/>
      <c r="BQ3592" s="92"/>
      <c r="BR3592" s="92"/>
      <c r="BS3592" s="92"/>
      <c r="BT3592" s="92"/>
      <c r="BU3592" s="208"/>
      <c r="BV3592" s="315"/>
    </row>
    <row r="3593" spans="6:74"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315"/>
      <c r="AU3593" s="208"/>
      <c r="AV3593" s="92"/>
      <c r="AW3593" s="92"/>
      <c r="AX3593" s="315"/>
      <c r="AY3593" s="215"/>
      <c r="AZ3593" s="131"/>
      <c r="BA3593" s="131"/>
      <c r="BB3593" s="131"/>
      <c r="BC3593" s="223"/>
      <c r="BD3593" s="223"/>
      <c r="BE3593" s="223"/>
      <c r="BF3593" s="151"/>
      <c r="BG3593" s="151"/>
      <c r="BH3593" s="151"/>
      <c r="BI3593" s="151"/>
      <c r="BJ3593" s="151"/>
      <c r="BK3593" s="151"/>
      <c r="BL3593" s="151"/>
      <c r="BM3593" s="151"/>
      <c r="BN3593" s="208"/>
      <c r="BO3593" s="92"/>
      <c r="BP3593" s="92"/>
      <c r="BQ3593" s="92"/>
      <c r="BR3593" s="92"/>
      <c r="BS3593" s="92"/>
      <c r="BT3593" s="92"/>
      <c r="BU3593" s="208"/>
      <c r="BV3593" s="315"/>
    </row>
    <row r="3594" spans="6:74"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315"/>
      <c r="AU3594" s="208"/>
      <c r="AV3594" s="92"/>
      <c r="AW3594" s="92"/>
      <c r="AX3594" s="315"/>
      <c r="AY3594" s="215"/>
      <c r="AZ3594" s="131"/>
      <c r="BA3594" s="131"/>
      <c r="BB3594" s="131"/>
      <c r="BC3594" s="223"/>
      <c r="BD3594" s="223"/>
      <c r="BE3594" s="223"/>
      <c r="BF3594" s="151"/>
      <c r="BG3594" s="151"/>
      <c r="BH3594" s="151"/>
      <c r="BI3594" s="151"/>
      <c r="BJ3594" s="151"/>
      <c r="BK3594" s="151"/>
      <c r="BL3594" s="151"/>
      <c r="BM3594" s="151"/>
      <c r="BN3594" s="208"/>
      <c r="BO3594" s="92"/>
      <c r="BP3594" s="92"/>
      <c r="BQ3594" s="92"/>
      <c r="BR3594" s="92"/>
      <c r="BS3594" s="92"/>
      <c r="BT3594" s="92"/>
      <c r="BU3594" s="208"/>
      <c r="BV3594" s="315"/>
    </row>
    <row r="3595" spans="6:74"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315"/>
      <c r="AU3595" s="208"/>
      <c r="AV3595" s="92"/>
      <c r="AW3595" s="92"/>
      <c r="AX3595" s="315"/>
      <c r="AY3595" s="215"/>
      <c r="AZ3595" s="131"/>
      <c r="BA3595" s="131"/>
      <c r="BB3595" s="131"/>
      <c r="BC3595" s="223"/>
      <c r="BD3595" s="223"/>
      <c r="BE3595" s="223"/>
      <c r="BF3595" s="151"/>
      <c r="BG3595" s="151"/>
      <c r="BH3595" s="151"/>
      <c r="BI3595" s="151"/>
      <c r="BJ3595" s="151"/>
      <c r="BK3595" s="151"/>
      <c r="BL3595" s="151"/>
      <c r="BM3595" s="151"/>
      <c r="BN3595" s="208"/>
      <c r="BO3595" s="92"/>
      <c r="BP3595" s="92"/>
      <c r="BQ3595" s="92"/>
      <c r="BR3595" s="92"/>
      <c r="BS3595" s="92"/>
      <c r="BT3595" s="92"/>
      <c r="BU3595" s="208"/>
      <c r="BV3595" s="315"/>
    </row>
    <row r="3596" spans="6:74"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315"/>
      <c r="AU3596" s="208"/>
      <c r="AV3596" s="92"/>
      <c r="AW3596" s="92"/>
      <c r="AX3596" s="315"/>
      <c r="AY3596" s="215"/>
      <c r="AZ3596" s="131"/>
      <c r="BA3596" s="131"/>
      <c r="BB3596" s="131"/>
      <c r="BC3596" s="223"/>
      <c r="BD3596" s="223"/>
      <c r="BE3596" s="223"/>
      <c r="BF3596" s="151"/>
      <c r="BG3596" s="151"/>
      <c r="BH3596" s="151"/>
      <c r="BI3596" s="151"/>
      <c r="BJ3596" s="151"/>
      <c r="BK3596" s="151"/>
      <c r="BL3596" s="151"/>
      <c r="BM3596" s="151"/>
      <c r="BN3596" s="208"/>
      <c r="BO3596" s="92"/>
      <c r="BP3596" s="92"/>
      <c r="BQ3596" s="92"/>
      <c r="BR3596" s="92"/>
      <c r="BS3596" s="92"/>
      <c r="BT3596" s="92"/>
      <c r="BU3596" s="208"/>
      <c r="BV3596" s="315"/>
    </row>
    <row r="3597" spans="6:74"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315"/>
      <c r="AU3597" s="208"/>
      <c r="AV3597" s="92"/>
      <c r="AW3597" s="92"/>
      <c r="AX3597" s="315"/>
      <c r="AY3597" s="215"/>
      <c r="AZ3597" s="131"/>
      <c r="BA3597" s="131"/>
      <c r="BB3597" s="131"/>
      <c r="BC3597" s="223"/>
      <c r="BD3597" s="223"/>
      <c r="BE3597" s="223"/>
      <c r="BF3597" s="151"/>
      <c r="BG3597" s="151"/>
      <c r="BH3597" s="151"/>
      <c r="BI3597" s="151"/>
      <c r="BJ3597" s="151"/>
      <c r="BK3597" s="151"/>
      <c r="BL3597" s="151"/>
      <c r="BM3597" s="151"/>
      <c r="BN3597" s="208"/>
      <c r="BO3597" s="92"/>
      <c r="BP3597" s="92"/>
      <c r="BQ3597" s="92"/>
      <c r="BR3597" s="92"/>
      <c r="BS3597" s="92"/>
      <c r="BT3597" s="92"/>
      <c r="BU3597" s="208"/>
      <c r="BV3597" s="315"/>
    </row>
    <row r="3598" spans="6:74"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315"/>
      <c r="AU3598" s="208"/>
      <c r="AV3598" s="92"/>
      <c r="AW3598" s="92"/>
      <c r="AX3598" s="315"/>
      <c r="AY3598" s="215"/>
      <c r="AZ3598" s="131"/>
      <c r="BA3598" s="131"/>
      <c r="BB3598" s="131"/>
      <c r="BC3598" s="223"/>
      <c r="BD3598" s="223"/>
      <c r="BE3598" s="223"/>
      <c r="BF3598" s="151"/>
      <c r="BG3598" s="151"/>
      <c r="BH3598" s="151"/>
      <c r="BI3598" s="151"/>
      <c r="BJ3598" s="151"/>
      <c r="BK3598" s="151"/>
      <c r="BL3598" s="151"/>
      <c r="BM3598" s="151"/>
      <c r="BN3598" s="208"/>
      <c r="BO3598" s="92"/>
      <c r="BP3598" s="92"/>
      <c r="BQ3598" s="92"/>
      <c r="BR3598" s="92"/>
      <c r="BS3598" s="92"/>
      <c r="BT3598" s="92"/>
      <c r="BU3598" s="208"/>
      <c r="BV3598" s="315"/>
    </row>
    <row r="3599" spans="6:74"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315"/>
      <c r="AU3599" s="208"/>
      <c r="AV3599" s="92"/>
      <c r="AW3599" s="92"/>
      <c r="AX3599" s="315"/>
      <c r="AY3599" s="215"/>
      <c r="AZ3599" s="131"/>
      <c r="BA3599" s="131"/>
      <c r="BB3599" s="131"/>
      <c r="BC3599" s="223"/>
      <c r="BD3599" s="223"/>
      <c r="BE3599" s="223"/>
      <c r="BF3599" s="151"/>
      <c r="BG3599" s="151"/>
      <c r="BH3599" s="151"/>
      <c r="BI3599" s="151"/>
      <c r="BJ3599" s="151"/>
      <c r="BK3599" s="151"/>
      <c r="BL3599" s="151"/>
      <c r="BM3599" s="151"/>
      <c r="BN3599" s="208"/>
      <c r="BO3599" s="92"/>
      <c r="BP3599" s="92"/>
      <c r="BQ3599" s="92"/>
      <c r="BR3599" s="92"/>
      <c r="BS3599" s="92"/>
      <c r="BT3599" s="92"/>
      <c r="BU3599" s="208"/>
      <c r="BV3599" s="315"/>
    </row>
    <row r="3600" spans="6:74"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315"/>
      <c r="AU3600" s="208"/>
      <c r="AV3600" s="92"/>
      <c r="AW3600" s="92"/>
      <c r="AX3600" s="315"/>
      <c r="AY3600" s="215"/>
      <c r="AZ3600" s="131"/>
      <c r="BA3600" s="131"/>
      <c r="BB3600" s="131"/>
      <c r="BC3600" s="223"/>
      <c r="BD3600" s="223"/>
      <c r="BE3600" s="223"/>
      <c r="BF3600" s="151"/>
      <c r="BG3600" s="151"/>
      <c r="BH3600" s="151"/>
      <c r="BI3600" s="151"/>
      <c r="BJ3600" s="151"/>
      <c r="BK3600" s="151"/>
      <c r="BL3600" s="151"/>
      <c r="BM3600" s="151"/>
      <c r="BN3600" s="208"/>
      <c r="BO3600" s="92"/>
      <c r="BP3600" s="92"/>
      <c r="BQ3600" s="92"/>
      <c r="BR3600" s="92"/>
      <c r="BS3600" s="92"/>
      <c r="BT3600" s="92"/>
      <c r="BU3600" s="208"/>
      <c r="BV3600" s="315"/>
    </row>
    <row r="3601" spans="6:74"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315"/>
      <c r="AU3601" s="208"/>
      <c r="AV3601" s="92"/>
      <c r="AW3601" s="92"/>
      <c r="AX3601" s="315"/>
      <c r="AY3601" s="215"/>
      <c r="AZ3601" s="131"/>
      <c r="BA3601" s="131"/>
      <c r="BB3601" s="131"/>
      <c r="BC3601" s="223"/>
      <c r="BD3601" s="223"/>
      <c r="BE3601" s="223"/>
      <c r="BF3601" s="151"/>
      <c r="BG3601" s="151"/>
      <c r="BH3601" s="151"/>
      <c r="BI3601" s="151"/>
      <c r="BJ3601" s="151"/>
      <c r="BK3601" s="151"/>
      <c r="BL3601" s="151"/>
      <c r="BM3601" s="151"/>
      <c r="BN3601" s="208"/>
      <c r="BO3601" s="92"/>
      <c r="BP3601" s="92"/>
      <c r="BQ3601" s="92"/>
      <c r="BR3601" s="92"/>
      <c r="BS3601" s="92"/>
      <c r="BT3601" s="92"/>
      <c r="BU3601" s="208"/>
      <c r="BV3601" s="315"/>
    </row>
    <row r="3602" spans="6:74"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315"/>
      <c r="AU3602" s="208"/>
      <c r="AV3602" s="92"/>
      <c r="AW3602" s="92"/>
      <c r="AX3602" s="315"/>
      <c r="AY3602" s="215"/>
      <c r="AZ3602" s="131"/>
      <c r="BA3602" s="131"/>
      <c r="BB3602" s="131"/>
      <c r="BC3602" s="223"/>
      <c r="BD3602" s="223"/>
      <c r="BE3602" s="223"/>
      <c r="BF3602" s="151"/>
      <c r="BG3602" s="151"/>
      <c r="BH3602" s="151"/>
      <c r="BI3602" s="151"/>
      <c r="BJ3602" s="151"/>
      <c r="BK3602" s="151"/>
      <c r="BL3602" s="151"/>
      <c r="BM3602" s="151"/>
      <c r="BN3602" s="208"/>
      <c r="BO3602" s="92"/>
      <c r="BP3602" s="92"/>
      <c r="BQ3602" s="92"/>
      <c r="BR3602" s="92"/>
      <c r="BS3602" s="92"/>
      <c r="BT3602" s="92"/>
      <c r="BU3602" s="208"/>
      <c r="BV3602" s="315"/>
    </row>
    <row r="3603" spans="6:74"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315"/>
      <c r="AU3603" s="208"/>
      <c r="AV3603" s="92"/>
      <c r="AW3603" s="92"/>
      <c r="AX3603" s="315"/>
      <c r="AY3603" s="215"/>
      <c r="AZ3603" s="131"/>
      <c r="BA3603" s="131"/>
      <c r="BB3603" s="131"/>
      <c r="BC3603" s="223"/>
      <c r="BD3603" s="223"/>
      <c r="BE3603" s="223"/>
      <c r="BF3603" s="151"/>
      <c r="BG3603" s="151"/>
      <c r="BH3603" s="151"/>
      <c r="BI3603" s="151"/>
      <c r="BJ3603" s="151"/>
      <c r="BK3603" s="151"/>
      <c r="BL3603" s="151"/>
      <c r="BM3603" s="151"/>
      <c r="BN3603" s="208"/>
      <c r="BO3603" s="92"/>
      <c r="BP3603" s="92"/>
      <c r="BQ3603" s="92"/>
      <c r="BR3603" s="92"/>
      <c r="BS3603" s="92"/>
      <c r="BT3603" s="92"/>
      <c r="BU3603" s="208"/>
      <c r="BV3603" s="315"/>
    </row>
    <row r="3604" spans="6:74"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315"/>
      <c r="AU3604" s="208"/>
      <c r="AV3604" s="92"/>
      <c r="AW3604" s="92"/>
      <c r="AX3604" s="315"/>
      <c r="AY3604" s="215"/>
      <c r="AZ3604" s="131"/>
      <c r="BA3604" s="131"/>
      <c r="BB3604" s="131"/>
      <c r="BC3604" s="223"/>
      <c r="BD3604" s="223"/>
      <c r="BE3604" s="223"/>
      <c r="BF3604" s="151"/>
      <c r="BG3604" s="151"/>
      <c r="BH3604" s="151"/>
      <c r="BI3604" s="151"/>
      <c r="BJ3604" s="151"/>
      <c r="BK3604" s="151"/>
      <c r="BL3604" s="151"/>
      <c r="BM3604" s="151"/>
      <c r="BN3604" s="208"/>
      <c r="BO3604" s="92"/>
      <c r="BP3604" s="92"/>
      <c r="BQ3604" s="92"/>
      <c r="BR3604" s="92"/>
      <c r="BS3604" s="92"/>
      <c r="BT3604" s="92"/>
      <c r="BU3604" s="208"/>
      <c r="BV3604" s="315"/>
    </row>
    <row r="3605" spans="6:74"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315"/>
      <c r="AU3605" s="208"/>
      <c r="AV3605" s="92"/>
      <c r="AW3605" s="92"/>
      <c r="AX3605" s="315"/>
      <c r="AY3605" s="215"/>
      <c r="AZ3605" s="131"/>
      <c r="BA3605" s="131"/>
      <c r="BB3605" s="131"/>
      <c r="BC3605" s="223"/>
      <c r="BD3605" s="223"/>
      <c r="BE3605" s="223"/>
      <c r="BF3605" s="151"/>
      <c r="BG3605" s="151"/>
      <c r="BH3605" s="151"/>
      <c r="BI3605" s="151"/>
      <c r="BJ3605" s="151"/>
      <c r="BK3605" s="151"/>
      <c r="BL3605" s="151"/>
      <c r="BM3605" s="151"/>
      <c r="BN3605" s="208"/>
      <c r="BO3605" s="92"/>
      <c r="BP3605" s="92"/>
      <c r="BQ3605" s="92"/>
      <c r="BR3605" s="92"/>
      <c r="BS3605" s="92"/>
      <c r="BT3605" s="92"/>
      <c r="BU3605" s="208"/>
      <c r="BV3605" s="315"/>
    </row>
    <row r="3606" spans="6:74"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315"/>
      <c r="AU3606" s="208"/>
      <c r="AV3606" s="92"/>
      <c r="AW3606" s="92"/>
      <c r="AX3606" s="315"/>
      <c r="AY3606" s="215"/>
      <c r="AZ3606" s="131"/>
      <c r="BA3606" s="131"/>
      <c r="BB3606" s="131"/>
      <c r="BC3606" s="223"/>
      <c r="BD3606" s="223"/>
      <c r="BE3606" s="223"/>
      <c r="BF3606" s="151"/>
      <c r="BG3606" s="151"/>
      <c r="BH3606" s="151"/>
      <c r="BI3606" s="151"/>
      <c r="BJ3606" s="151"/>
      <c r="BK3606" s="151"/>
      <c r="BL3606" s="151"/>
      <c r="BM3606" s="151"/>
      <c r="BN3606" s="208"/>
      <c r="BO3606" s="92"/>
      <c r="BP3606" s="92"/>
      <c r="BQ3606" s="92"/>
      <c r="BR3606" s="92"/>
      <c r="BS3606" s="92"/>
      <c r="BT3606" s="92"/>
      <c r="BU3606" s="208"/>
      <c r="BV3606" s="315"/>
    </row>
    <row r="3607" spans="6:74"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315"/>
      <c r="AU3607" s="208"/>
      <c r="AV3607" s="92"/>
      <c r="AW3607" s="92"/>
      <c r="AX3607" s="315"/>
      <c r="AY3607" s="215"/>
      <c r="AZ3607" s="131"/>
      <c r="BA3607" s="131"/>
      <c r="BB3607" s="131"/>
      <c r="BC3607" s="223"/>
      <c r="BD3607" s="223"/>
      <c r="BE3607" s="223"/>
      <c r="BF3607" s="151"/>
      <c r="BG3607" s="151"/>
      <c r="BH3607" s="151"/>
      <c r="BI3607" s="151"/>
      <c r="BJ3607" s="151"/>
      <c r="BK3607" s="151"/>
      <c r="BL3607" s="151"/>
      <c r="BM3607" s="151"/>
      <c r="BN3607" s="208"/>
      <c r="BO3607" s="92"/>
      <c r="BP3607" s="92"/>
      <c r="BQ3607" s="92"/>
      <c r="BR3607" s="92"/>
      <c r="BS3607" s="92"/>
      <c r="BT3607" s="92"/>
      <c r="BU3607" s="208"/>
      <c r="BV3607" s="315"/>
    </row>
    <row r="3608" spans="6:74"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315"/>
      <c r="AU3608" s="208"/>
      <c r="AV3608" s="92"/>
      <c r="AW3608" s="92"/>
      <c r="AX3608" s="315"/>
      <c r="AY3608" s="215"/>
      <c r="AZ3608" s="131"/>
      <c r="BA3608" s="131"/>
      <c r="BB3608" s="131"/>
      <c r="BC3608" s="223"/>
      <c r="BD3608" s="223"/>
      <c r="BE3608" s="223"/>
      <c r="BF3608" s="151"/>
      <c r="BG3608" s="151"/>
      <c r="BH3608" s="151"/>
      <c r="BI3608" s="151"/>
      <c r="BJ3608" s="151"/>
      <c r="BK3608" s="151"/>
      <c r="BL3608" s="151"/>
      <c r="BM3608" s="151"/>
      <c r="BN3608" s="208"/>
      <c r="BO3608" s="92"/>
      <c r="BP3608" s="92"/>
      <c r="BQ3608" s="92"/>
      <c r="BR3608" s="92"/>
      <c r="BS3608" s="92"/>
      <c r="BT3608" s="92"/>
      <c r="BU3608" s="208"/>
      <c r="BV3608" s="315"/>
    </row>
    <row r="3609" spans="6:74"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315"/>
      <c r="AU3609" s="208"/>
      <c r="AV3609" s="92"/>
      <c r="AW3609" s="92"/>
      <c r="AX3609" s="315"/>
      <c r="AY3609" s="215"/>
      <c r="AZ3609" s="131"/>
      <c r="BA3609" s="131"/>
      <c r="BB3609" s="131"/>
      <c r="BC3609" s="223"/>
      <c r="BD3609" s="223"/>
      <c r="BE3609" s="223"/>
      <c r="BF3609" s="151"/>
      <c r="BG3609" s="151"/>
      <c r="BH3609" s="151"/>
      <c r="BI3609" s="151"/>
      <c r="BJ3609" s="151"/>
      <c r="BK3609" s="151"/>
      <c r="BL3609" s="151"/>
      <c r="BM3609" s="151"/>
      <c r="BN3609" s="208"/>
      <c r="BO3609" s="92"/>
      <c r="BP3609" s="92"/>
      <c r="BQ3609" s="92"/>
      <c r="BR3609" s="92"/>
      <c r="BS3609" s="92"/>
      <c r="BT3609" s="92"/>
      <c r="BU3609" s="208"/>
      <c r="BV3609" s="315"/>
    </row>
    <row r="3610" spans="6:74"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315"/>
      <c r="AU3610" s="208"/>
      <c r="AV3610" s="92"/>
      <c r="AW3610" s="92"/>
      <c r="AX3610" s="315"/>
      <c r="AY3610" s="215"/>
      <c r="AZ3610" s="131"/>
      <c r="BA3610" s="131"/>
      <c r="BB3610" s="131"/>
      <c r="BC3610" s="223"/>
      <c r="BD3610" s="223"/>
      <c r="BE3610" s="223"/>
      <c r="BF3610" s="151"/>
      <c r="BG3610" s="151"/>
      <c r="BH3610" s="151"/>
      <c r="BI3610" s="151"/>
      <c r="BJ3610" s="151"/>
      <c r="BK3610" s="151"/>
      <c r="BL3610" s="151"/>
      <c r="BM3610" s="151"/>
      <c r="BN3610" s="208"/>
      <c r="BO3610" s="92"/>
      <c r="BP3610" s="92"/>
      <c r="BQ3610" s="92"/>
      <c r="BR3610" s="92"/>
      <c r="BS3610" s="92"/>
      <c r="BT3610" s="92"/>
      <c r="BU3610" s="208"/>
      <c r="BV3610" s="315"/>
    </row>
    <row r="3611" spans="6:74"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315"/>
      <c r="AU3611" s="208"/>
      <c r="AV3611" s="92"/>
      <c r="AW3611" s="92"/>
      <c r="AX3611" s="315"/>
      <c r="AY3611" s="215"/>
      <c r="AZ3611" s="131"/>
      <c r="BA3611" s="131"/>
      <c r="BB3611" s="131"/>
      <c r="BC3611" s="223"/>
      <c r="BD3611" s="223"/>
      <c r="BE3611" s="223"/>
      <c r="BF3611" s="151"/>
      <c r="BG3611" s="151"/>
      <c r="BH3611" s="151"/>
      <c r="BI3611" s="151"/>
      <c r="BJ3611" s="151"/>
      <c r="BK3611" s="151"/>
      <c r="BL3611" s="151"/>
      <c r="BM3611" s="151"/>
      <c r="BN3611" s="208"/>
      <c r="BO3611" s="92"/>
      <c r="BP3611" s="92"/>
      <c r="BQ3611" s="92"/>
      <c r="BR3611" s="92"/>
      <c r="BS3611" s="92"/>
      <c r="BT3611" s="92"/>
      <c r="BU3611" s="208"/>
      <c r="BV3611" s="315"/>
    </row>
    <row r="3612" spans="6:74"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315"/>
      <c r="AU3612" s="208"/>
      <c r="AV3612" s="92"/>
      <c r="AW3612" s="92"/>
      <c r="AX3612" s="315"/>
      <c r="AY3612" s="215"/>
      <c r="AZ3612" s="131"/>
      <c r="BA3612" s="131"/>
      <c r="BB3612" s="131"/>
      <c r="BC3612" s="223"/>
      <c r="BD3612" s="223"/>
      <c r="BE3612" s="223"/>
      <c r="BF3612" s="151"/>
      <c r="BG3612" s="151"/>
      <c r="BH3612" s="151"/>
      <c r="BI3612" s="151"/>
      <c r="BJ3612" s="151"/>
      <c r="BK3612" s="151"/>
      <c r="BL3612" s="151"/>
      <c r="BM3612" s="151"/>
      <c r="BN3612" s="208"/>
      <c r="BO3612" s="92"/>
      <c r="BP3612" s="92"/>
      <c r="BQ3612" s="92"/>
      <c r="BR3612" s="92"/>
      <c r="BS3612" s="92"/>
      <c r="BT3612" s="92"/>
      <c r="BU3612" s="208"/>
      <c r="BV3612" s="315"/>
    </row>
    <row r="3613" spans="6:74"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315"/>
      <c r="AU3613" s="208"/>
      <c r="AV3613" s="92"/>
      <c r="AW3613" s="92"/>
      <c r="AX3613" s="315"/>
      <c r="AY3613" s="215"/>
      <c r="AZ3613" s="131"/>
      <c r="BA3613" s="131"/>
      <c r="BB3613" s="131"/>
      <c r="BC3613" s="223"/>
      <c r="BD3613" s="223"/>
      <c r="BE3613" s="223"/>
      <c r="BF3613" s="151"/>
      <c r="BG3613" s="151"/>
      <c r="BH3613" s="151"/>
      <c r="BI3613" s="151"/>
      <c r="BJ3613" s="151"/>
      <c r="BK3613" s="151"/>
      <c r="BL3613" s="151"/>
      <c r="BM3613" s="151"/>
      <c r="BN3613" s="208"/>
      <c r="BO3613" s="92"/>
      <c r="BP3613" s="92"/>
      <c r="BQ3613" s="92"/>
      <c r="BR3613" s="92"/>
      <c r="BS3613" s="92"/>
      <c r="BT3613" s="92"/>
      <c r="BU3613" s="208"/>
      <c r="BV3613" s="315"/>
    </row>
    <row r="3614" spans="6:74"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315"/>
      <c r="AU3614" s="208"/>
      <c r="AV3614" s="92"/>
      <c r="AW3614" s="92"/>
      <c r="AX3614" s="315"/>
      <c r="AY3614" s="215"/>
      <c r="AZ3614" s="131"/>
      <c r="BA3614" s="131"/>
      <c r="BB3614" s="131"/>
      <c r="BC3614" s="223"/>
      <c r="BD3614" s="223"/>
      <c r="BE3614" s="223"/>
      <c r="BF3614" s="151"/>
      <c r="BG3614" s="151"/>
      <c r="BH3614" s="151"/>
      <c r="BI3614" s="151"/>
      <c r="BJ3614" s="151"/>
      <c r="BK3614" s="151"/>
      <c r="BL3614" s="151"/>
      <c r="BM3614" s="151"/>
      <c r="BN3614" s="208"/>
      <c r="BO3614" s="92"/>
      <c r="BP3614" s="92"/>
      <c r="BQ3614" s="92"/>
      <c r="BR3614" s="92"/>
      <c r="BS3614" s="92"/>
      <c r="BT3614" s="92"/>
      <c r="BU3614" s="208"/>
      <c r="BV3614" s="315"/>
    </row>
    <row r="3615" spans="6:74"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315"/>
      <c r="AU3615" s="208"/>
      <c r="AV3615" s="92"/>
      <c r="AW3615" s="92"/>
      <c r="AX3615" s="315"/>
      <c r="AY3615" s="215"/>
      <c r="AZ3615" s="131"/>
      <c r="BA3615" s="131"/>
      <c r="BB3615" s="131"/>
      <c r="BC3615" s="223"/>
      <c r="BD3615" s="223"/>
      <c r="BE3615" s="223"/>
      <c r="BF3615" s="151"/>
      <c r="BG3615" s="151"/>
      <c r="BH3615" s="151"/>
      <c r="BI3615" s="151"/>
      <c r="BJ3615" s="151"/>
      <c r="BK3615" s="151"/>
      <c r="BL3615" s="151"/>
      <c r="BM3615" s="151"/>
      <c r="BN3615" s="208"/>
      <c r="BO3615" s="92"/>
      <c r="BP3615" s="92"/>
      <c r="BQ3615" s="92"/>
      <c r="BR3615" s="92"/>
      <c r="BS3615" s="92"/>
      <c r="BT3615" s="92"/>
      <c r="BU3615" s="208"/>
      <c r="BV3615" s="315"/>
    </row>
    <row r="3616" spans="6:74"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315"/>
      <c r="AU3616" s="208"/>
      <c r="AV3616" s="92"/>
      <c r="AW3616" s="92"/>
      <c r="AX3616" s="315"/>
      <c r="AY3616" s="215"/>
      <c r="AZ3616" s="131"/>
      <c r="BA3616" s="131"/>
      <c r="BB3616" s="131"/>
      <c r="BC3616" s="223"/>
      <c r="BD3616" s="223"/>
      <c r="BE3616" s="223"/>
      <c r="BF3616" s="151"/>
      <c r="BG3616" s="151"/>
      <c r="BH3616" s="151"/>
      <c r="BI3616" s="151"/>
      <c r="BJ3616" s="151"/>
      <c r="BK3616" s="151"/>
      <c r="BL3616" s="151"/>
      <c r="BM3616" s="151"/>
      <c r="BN3616" s="208"/>
      <c r="BO3616" s="92"/>
      <c r="BP3616" s="92"/>
      <c r="BQ3616" s="92"/>
      <c r="BR3616" s="92"/>
      <c r="BS3616" s="92"/>
      <c r="BT3616" s="92"/>
      <c r="BU3616" s="208"/>
      <c r="BV3616" s="315"/>
    </row>
    <row r="3617" spans="6:74"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315"/>
      <c r="AU3617" s="208"/>
      <c r="AV3617" s="92"/>
      <c r="AW3617" s="92"/>
      <c r="AX3617" s="315"/>
      <c r="AY3617" s="215"/>
      <c r="AZ3617" s="131"/>
      <c r="BA3617" s="131"/>
      <c r="BB3617" s="131"/>
      <c r="BC3617" s="223"/>
      <c r="BD3617" s="223"/>
      <c r="BE3617" s="223"/>
      <c r="BF3617" s="151"/>
      <c r="BG3617" s="151"/>
      <c r="BH3617" s="151"/>
      <c r="BI3617" s="151"/>
      <c r="BJ3617" s="151"/>
      <c r="BK3617" s="151"/>
      <c r="BL3617" s="151"/>
      <c r="BM3617" s="151"/>
      <c r="BN3617" s="208"/>
      <c r="BO3617" s="92"/>
      <c r="BP3617" s="92"/>
      <c r="BQ3617" s="92"/>
      <c r="BR3617" s="92"/>
      <c r="BS3617" s="92"/>
      <c r="BT3617" s="92"/>
      <c r="BU3617" s="208"/>
      <c r="BV3617" s="315"/>
    </row>
    <row r="3618" spans="6:74"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315"/>
      <c r="AU3618" s="208"/>
      <c r="AV3618" s="92"/>
      <c r="AW3618" s="92"/>
      <c r="AX3618" s="315"/>
      <c r="AY3618" s="215"/>
      <c r="AZ3618" s="131"/>
      <c r="BA3618" s="131"/>
      <c r="BB3618" s="131"/>
      <c r="BC3618" s="223"/>
      <c r="BD3618" s="223"/>
      <c r="BE3618" s="223"/>
      <c r="BF3618" s="151"/>
      <c r="BG3618" s="151"/>
      <c r="BH3618" s="151"/>
      <c r="BI3618" s="151"/>
      <c r="BJ3618" s="151"/>
      <c r="BK3618" s="151"/>
      <c r="BL3618" s="151"/>
      <c r="BM3618" s="151"/>
      <c r="BN3618" s="208"/>
      <c r="BO3618" s="92"/>
      <c r="BP3618" s="92"/>
      <c r="BQ3618" s="92"/>
      <c r="BR3618" s="92"/>
      <c r="BS3618" s="92"/>
      <c r="BT3618" s="92"/>
      <c r="BU3618" s="208"/>
      <c r="BV3618" s="315"/>
    </row>
    <row r="3619" spans="6:74"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315"/>
      <c r="AU3619" s="208"/>
      <c r="AV3619" s="92"/>
      <c r="AW3619" s="92"/>
      <c r="AX3619" s="315"/>
      <c r="AY3619" s="215"/>
      <c r="AZ3619" s="131"/>
      <c r="BA3619" s="131"/>
      <c r="BB3619" s="131"/>
      <c r="BC3619" s="223"/>
      <c r="BD3619" s="223"/>
      <c r="BE3619" s="223"/>
      <c r="BF3619" s="151"/>
      <c r="BG3619" s="151"/>
      <c r="BH3619" s="151"/>
      <c r="BI3619" s="151"/>
      <c r="BJ3619" s="151"/>
      <c r="BK3619" s="151"/>
      <c r="BL3619" s="151"/>
      <c r="BM3619" s="151"/>
      <c r="BN3619" s="208"/>
      <c r="BO3619" s="92"/>
      <c r="BP3619" s="92"/>
      <c r="BQ3619" s="92"/>
      <c r="BR3619" s="92"/>
      <c r="BS3619" s="92"/>
      <c r="BT3619" s="92"/>
      <c r="BU3619" s="208"/>
      <c r="BV3619" s="315"/>
    </row>
    <row r="3620" spans="6:74"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315"/>
      <c r="AU3620" s="208"/>
      <c r="AV3620" s="92"/>
      <c r="AW3620" s="92"/>
      <c r="AX3620" s="315"/>
      <c r="AY3620" s="215"/>
      <c r="AZ3620" s="131"/>
      <c r="BA3620" s="131"/>
      <c r="BB3620" s="131"/>
      <c r="BC3620" s="223"/>
      <c r="BD3620" s="223"/>
      <c r="BE3620" s="223"/>
      <c r="BF3620" s="151"/>
      <c r="BG3620" s="151"/>
      <c r="BH3620" s="151"/>
      <c r="BI3620" s="151"/>
      <c r="BJ3620" s="151"/>
      <c r="BK3620" s="151"/>
      <c r="BL3620" s="151"/>
      <c r="BM3620" s="151"/>
      <c r="BN3620" s="208"/>
      <c r="BO3620" s="92"/>
      <c r="BP3620" s="92"/>
      <c r="BQ3620" s="92"/>
      <c r="BR3620" s="92"/>
      <c r="BS3620" s="92"/>
      <c r="BT3620" s="92"/>
      <c r="BU3620" s="208"/>
      <c r="BV3620" s="315"/>
    </row>
    <row r="3621" spans="6:74"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315"/>
      <c r="AU3621" s="208"/>
      <c r="AV3621" s="92"/>
      <c r="AW3621" s="92"/>
      <c r="AX3621" s="315"/>
      <c r="AY3621" s="215"/>
      <c r="AZ3621" s="131"/>
      <c r="BA3621" s="131"/>
      <c r="BB3621" s="131"/>
      <c r="BC3621" s="223"/>
      <c r="BD3621" s="223"/>
      <c r="BE3621" s="223"/>
      <c r="BF3621" s="151"/>
      <c r="BG3621" s="151"/>
      <c r="BH3621" s="151"/>
      <c r="BI3621" s="151"/>
      <c r="BJ3621" s="151"/>
      <c r="BK3621" s="151"/>
      <c r="BL3621" s="151"/>
      <c r="BM3621" s="151"/>
      <c r="BN3621" s="208"/>
      <c r="BO3621" s="92"/>
      <c r="BP3621" s="92"/>
      <c r="BQ3621" s="92"/>
      <c r="BR3621" s="92"/>
      <c r="BS3621" s="92"/>
      <c r="BT3621" s="92"/>
      <c r="BU3621" s="208"/>
      <c r="BV3621" s="315"/>
    </row>
    <row r="3622" spans="6:74"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315"/>
      <c r="AU3622" s="208"/>
      <c r="AV3622" s="92"/>
      <c r="AW3622" s="92"/>
      <c r="AX3622" s="315"/>
      <c r="AY3622" s="215"/>
      <c r="AZ3622" s="131"/>
      <c r="BA3622" s="131"/>
      <c r="BB3622" s="131"/>
      <c r="BC3622" s="223"/>
      <c r="BD3622" s="223"/>
      <c r="BE3622" s="223"/>
      <c r="BF3622" s="151"/>
      <c r="BG3622" s="151"/>
      <c r="BH3622" s="151"/>
      <c r="BI3622" s="151"/>
      <c r="BJ3622" s="151"/>
      <c r="BK3622" s="151"/>
      <c r="BL3622" s="151"/>
      <c r="BM3622" s="151"/>
      <c r="BN3622" s="208"/>
      <c r="BO3622" s="92"/>
      <c r="BP3622" s="92"/>
      <c r="BQ3622" s="92"/>
      <c r="BR3622" s="92"/>
      <c r="BS3622" s="92"/>
      <c r="BT3622" s="92"/>
      <c r="BU3622" s="208"/>
      <c r="BV3622" s="315"/>
    </row>
    <row r="3623" spans="6:74"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315"/>
      <c r="AU3623" s="208"/>
      <c r="AV3623" s="92"/>
      <c r="AW3623" s="92"/>
      <c r="AX3623" s="315"/>
      <c r="AY3623" s="215"/>
      <c r="AZ3623" s="131"/>
      <c r="BA3623" s="131"/>
      <c r="BB3623" s="131"/>
      <c r="BC3623" s="223"/>
      <c r="BD3623" s="223"/>
      <c r="BE3623" s="223"/>
      <c r="BF3623" s="151"/>
      <c r="BG3623" s="151"/>
      <c r="BH3623" s="151"/>
      <c r="BI3623" s="151"/>
      <c r="BJ3623" s="151"/>
      <c r="BK3623" s="151"/>
      <c r="BL3623" s="151"/>
      <c r="BM3623" s="151"/>
      <c r="BN3623" s="208"/>
      <c r="BO3623" s="92"/>
      <c r="BP3623" s="92"/>
      <c r="BQ3623" s="92"/>
      <c r="BR3623" s="92"/>
      <c r="BS3623" s="92"/>
      <c r="BT3623" s="92"/>
      <c r="BU3623" s="208"/>
      <c r="BV3623" s="315"/>
    </row>
    <row r="3624" spans="6:74"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315"/>
      <c r="AU3624" s="208"/>
      <c r="AV3624" s="92"/>
      <c r="AW3624" s="92"/>
      <c r="AX3624" s="315"/>
      <c r="AY3624" s="215"/>
      <c r="AZ3624" s="131"/>
      <c r="BA3624" s="131"/>
      <c r="BB3624" s="131"/>
      <c r="BC3624" s="223"/>
      <c r="BD3624" s="223"/>
      <c r="BE3624" s="223"/>
      <c r="BF3624" s="151"/>
      <c r="BG3624" s="151"/>
      <c r="BH3624" s="151"/>
      <c r="BI3624" s="151"/>
      <c r="BJ3624" s="151"/>
      <c r="BK3624" s="151"/>
      <c r="BL3624" s="151"/>
      <c r="BM3624" s="151"/>
      <c r="BN3624" s="208"/>
      <c r="BO3624" s="92"/>
      <c r="BP3624" s="92"/>
      <c r="BQ3624" s="92"/>
      <c r="BR3624" s="92"/>
      <c r="BS3624" s="92"/>
      <c r="BT3624" s="92"/>
      <c r="BU3624" s="208"/>
      <c r="BV3624" s="315"/>
    </row>
    <row r="3625" spans="6:74"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315"/>
      <c r="AU3625" s="208"/>
      <c r="AV3625" s="92"/>
      <c r="AW3625" s="92"/>
      <c r="AX3625" s="315"/>
      <c r="AY3625" s="215"/>
      <c r="AZ3625" s="131"/>
      <c r="BA3625" s="131"/>
      <c r="BB3625" s="131"/>
      <c r="BC3625" s="223"/>
      <c r="BD3625" s="223"/>
      <c r="BE3625" s="223"/>
      <c r="BF3625" s="151"/>
      <c r="BG3625" s="151"/>
      <c r="BH3625" s="151"/>
      <c r="BI3625" s="151"/>
      <c r="BJ3625" s="151"/>
      <c r="BK3625" s="151"/>
      <c r="BL3625" s="151"/>
      <c r="BM3625" s="151"/>
      <c r="BN3625" s="208"/>
      <c r="BO3625" s="92"/>
      <c r="BP3625" s="92"/>
      <c r="BQ3625" s="92"/>
      <c r="BR3625" s="92"/>
      <c r="BS3625" s="92"/>
      <c r="BT3625" s="92"/>
      <c r="BU3625" s="208"/>
      <c r="BV3625" s="315"/>
    </row>
    <row r="3626" spans="6:74"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315"/>
      <c r="AU3626" s="208"/>
      <c r="AV3626" s="92"/>
      <c r="AW3626" s="92"/>
      <c r="AX3626" s="315"/>
      <c r="AY3626" s="215"/>
      <c r="AZ3626" s="131"/>
      <c r="BA3626" s="131"/>
      <c r="BB3626" s="131"/>
      <c r="BC3626" s="223"/>
      <c r="BD3626" s="223"/>
      <c r="BE3626" s="223"/>
      <c r="BF3626" s="151"/>
      <c r="BG3626" s="151"/>
      <c r="BH3626" s="151"/>
      <c r="BI3626" s="151"/>
      <c r="BJ3626" s="151"/>
      <c r="BK3626" s="151"/>
      <c r="BL3626" s="151"/>
      <c r="BM3626" s="151"/>
      <c r="BN3626" s="208"/>
      <c r="BO3626" s="92"/>
      <c r="BP3626" s="92"/>
      <c r="BQ3626" s="92"/>
      <c r="BR3626" s="92"/>
      <c r="BS3626" s="92"/>
      <c r="BT3626" s="92"/>
      <c r="BU3626" s="208"/>
      <c r="BV3626" s="315"/>
    </row>
    <row r="3627" spans="6:74"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315"/>
      <c r="AU3627" s="208"/>
      <c r="AV3627" s="92"/>
      <c r="AW3627" s="92"/>
      <c r="AX3627" s="315"/>
      <c r="AY3627" s="215"/>
      <c r="AZ3627" s="131"/>
      <c r="BA3627" s="131"/>
      <c r="BB3627" s="131"/>
      <c r="BC3627" s="223"/>
      <c r="BD3627" s="223"/>
      <c r="BE3627" s="223"/>
      <c r="BF3627" s="151"/>
      <c r="BG3627" s="151"/>
      <c r="BH3627" s="151"/>
      <c r="BI3627" s="151"/>
      <c r="BJ3627" s="151"/>
      <c r="BK3627" s="151"/>
      <c r="BL3627" s="151"/>
      <c r="BM3627" s="151"/>
      <c r="BN3627" s="208"/>
      <c r="BO3627" s="92"/>
      <c r="BP3627" s="92"/>
      <c r="BQ3627" s="92"/>
      <c r="BR3627" s="92"/>
      <c r="BS3627" s="92"/>
      <c r="BT3627" s="92"/>
      <c r="BU3627" s="208"/>
      <c r="BV3627" s="315"/>
    </row>
    <row r="3628" spans="6:74"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315"/>
      <c r="AU3628" s="208"/>
      <c r="AV3628" s="92"/>
      <c r="AW3628" s="92"/>
      <c r="AX3628" s="315"/>
      <c r="AY3628" s="215"/>
      <c r="AZ3628" s="131"/>
      <c r="BA3628" s="131"/>
      <c r="BB3628" s="131"/>
      <c r="BC3628" s="223"/>
      <c r="BD3628" s="223"/>
      <c r="BE3628" s="223"/>
      <c r="BF3628" s="151"/>
      <c r="BG3628" s="151"/>
      <c r="BH3628" s="151"/>
      <c r="BI3628" s="151"/>
      <c r="BJ3628" s="151"/>
      <c r="BK3628" s="151"/>
      <c r="BL3628" s="151"/>
      <c r="BM3628" s="151"/>
      <c r="BN3628" s="208"/>
      <c r="BO3628" s="92"/>
      <c r="BP3628" s="92"/>
      <c r="BQ3628" s="92"/>
      <c r="BR3628" s="92"/>
      <c r="BS3628" s="92"/>
      <c r="BT3628" s="92"/>
      <c r="BU3628" s="208"/>
      <c r="BV3628" s="315"/>
    </row>
    <row r="3629" spans="6:74"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315"/>
      <c r="AU3629" s="208"/>
      <c r="AV3629" s="92"/>
      <c r="AW3629" s="92"/>
      <c r="AX3629" s="315"/>
      <c r="AY3629" s="215"/>
      <c r="AZ3629" s="131"/>
      <c r="BA3629" s="131"/>
      <c r="BB3629" s="131"/>
      <c r="BC3629" s="223"/>
      <c r="BD3629" s="223"/>
      <c r="BE3629" s="223"/>
      <c r="BF3629" s="151"/>
      <c r="BG3629" s="151"/>
      <c r="BH3629" s="151"/>
      <c r="BI3629" s="151"/>
      <c r="BJ3629" s="151"/>
      <c r="BK3629" s="151"/>
      <c r="BL3629" s="151"/>
      <c r="BM3629" s="151"/>
      <c r="BN3629" s="208"/>
      <c r="BO3629" s="92"/>
      <c r="BP3629" s="92"/>
      <c r="BQ3629" s="92"/>
      <c r="BR3629" s="92"/>
      <c r="BS3629" s="92"/>
      <c r="BT3629" s="92"/>
      <c r="BU3629" s="208"/>
      <c r="BV3629" s="315"/>
    </row>
    <row r="3630" spans="6:74"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315"/>
      <c r="AU3630" s="208"/>
      <c r="AV3630" s="92"/>
      <c r="AW3630" s="92"/>
      <c r="AX3630" s="315"/>
      <c r="AY3630" s="215"/>
      <c r="AZ3630" s="131"/>
      <c r="BA3630" s="131"/>
      <c r="BB3630" s="131"/>
      <c r="BC3630" s="223"/>
      <c r="BD3630" s="223"/>
      <c r="BE3630" s="223"/>
      <c r="BF3630" s="151"/>
      <c r="BG3630" s="151"/>
      <c r="BH3630" s="151"/>
      <c r="BI3630" s="151"/>
      <c r="BJ3630" s="151"/>
      <c r="BK3630" s="151"/>
      <c r="BL3630" s="151"/>
      <c r="BM3630" s="151"/>
      <c r="BN3630" s="208"/>
      <c r="BO3630" s="92"/>
      <c r="BP3630" s="92"/>
      <c r="BQ3630" s="92"/>
      <c r="BR3630" s="92"/>
      <c r="BS3630" s="92"/>
      <c r="BT3630" s="92"/>
      <c r="BU3630" s="208"/>
      <c r="BV3630" s="315"/>
    </row>
    <row r="3631" spans="6:74"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315"/>
      <c r="AU3631" s="208"/>
      <c r="AV3631" s="92"/>
      <c r="AW3631" s="92"/>
      <c r="AX3631" s="315"/>
      <c r="AY3631" s="215"/>
      <c r="AZ3631" s="131"/>
      <c r="BA3631" s="131"/>
      <c r="BB3631" s="131"/>
      <c r="BC3631" s="223"/>
      <c r="BD3631" s="223"/>
      <c r="BE3631" s="223"/>
      <c r="BF3631" s="151"/>
      <c r="BG3631" s="151"/>
      <c r="BH3631" s="151"/>
      <c r="BI3631" s="151"/>
      <c r="BJ3631" s="151"/>
      <c r="BK3631" s="151"/>
      <c r="BL3631" s="151"/>
      <c r="BM3631" s="151"/>
      <c r="BN3631" s="208"/>
      <c r="BO3631" s="92"/>
      <c r="BP3631" s="92"/>
      <c r="BQ3631" s="92"/>
      <c r="BR3631" s="92"/>
      <c r="BS3631" s="92"/>
      <c r="BT3631" s="92"/>
      <c r="BU3631" s="208"/>
      <c r="BV3631" s="315"/>
    </row>
    <row r="3632" spans="6:74"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315"/>
      <c r="AU3632" s="208"/>
      <c r="AV3632" s="92"/>
      <c r="AW3632" s="92"/>
      <c r="AX3632" s="315"/>
      <c r="AY3632" s="215"/>
      <c r="AZ3632" s="131"/>
      <c r="BA3632" s="131"/>
      <c r="BB3632" s="131"/>
      <c r="BC3632" s="223"/>
      <c r="BD3632" s="223"/>
      <c r="BE3632" s="223"/>
      <c r="BF3632" s="151"/>
      <c r="BG3632" s="151"/>
      <c r="BH3632" s="151"/>
      <c r="BI3632" s="151"/>
      <c r="BJ3632" s="151"/>
      <c r="BK3632" s="151"/>
      <c r="BL3632" s="151"/>
      <c r="BM3632" s="151"/>
      <c r="BN3632" s="208"/>
      <c r="BO3632" s="92"/>
      <c r="BP3632" s="92"/>
      <c r="BQ3632" s="92"/>
      <c r="BR3632" s="92"/>
      <c r="BS3632" s="92"/>
      <c r="BT3632" s="92"/>
      <c r="BU3632" s="208"/>
      <c r="BV3632" s="315"/>
    </row>
    <row r="3633" spans="6:74"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315"/>
      <c r="AU3633" s="208"/>
      <c r="AV3633" s="92"/>
      <c r="AW3633" s="92"/>
      <c r="AX3633" s="315"/>
      <c r="AY3633" s="215"/>
      <c r="AZ3633" s="131"/>
      <c r="BA3633" s="131"/>
      <c r="BB3633" s="131"/>
      <c r="BC3633" s="223"/>
      <c r="BD3633" s="223"/>
      <c r="BE3633" s="223"/>
      <c r="BF3633" s="151"/>
      <c r="BG3633" s="151"/>
      <c r="BH3633" s="151"/>
      <c r="BI3633" s="151"/>
      <c r="BJ3633" s="151"/>
      <c r="BK3633" s="151"/>
      <c r="BL3633" s="151"/>
      <c r="BM3633" s="151"/>
      <c r="BN3633" s="208"/>
      <c r="BO3633" s="92"/>
      <c r="BP3633" s="92"/>
      <c r="BQ3633" s="92"/>
      <c r="BR3633" s="92"/>
      <c r="BS3633" s="92"/>
      <c r="BT3633" s="92"/>
      <c r="BU3633" s="208"/>
      <c r="BV3633" s="315"/>
    </row>
    <row r="3634" spans="6:74"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315"/>
      <c r="AU3634" s="208"/>
      <c r="AV3634" s="92"/>
      <c r="AW3634" s="92"/>
      <c r="AX3634" s="315"/>
      <c r="AY3634" s="215"/>
      <c r="AZ3634" s="131"/>
      <c r="BA3634" s="131"/>
      <c r="BB3634" s="131"/>
      <c r="BC3634" s="223"/>
      <c r="BD3634" s="223"/>
      <c r="BE3634" s="223"/>
      <c r="BF3634" s="151"/>
      <c r="BG3634" s="151"/>
      <c r="BH3634" s="151"/>
      <c r="BI3634" s="151"/>
      <c r="BJ3634" s="151"/>
      <c r="BK3634" s="151"/>
      <c r="BL3634" s="151"/>
      <c r="BM3634" s="151"/>
      <c r="BN3634" s="208"/>
      <c r="BO3634" s="92"/>
      <c r="BP3634" s="92"/>
      <c r="BQ3634" s="92"/>
      <c r="BR3634" s="92"/>
      <c r="BS3634" s="92"/>
      <c r="BT3634" s="92"/>
      <c r="BU3634" s="208"/>
      <c r="BV3634" s="315"/>
    </row>
    <row r="3635" spans="6:74"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315"/>
      <c r="AU3635" s="208"/>
      <c r="AV3635" s="92"/>
      <c r="AW3635" s="92"/>
      <c r="AX3635" s="315"/>
      <c r="AY3635" s="215"/>
      <c r="AZ3635" s="131"/>
      <c r="BA3635" s="131"/>
      <c r="BB3635" s="131"/>
      <c r="BC3635" s="223"/>
      <c r="BD3635" s="223"/>
      <c r="BE3635" s="223"/>
      <c r="BF3635" s="151"/>
      <c r="BG3635" s="151"/>
      <c r="BH3635" s="151"/>
      <c r="BI3635" s="151"/>
      <c r="BJ3635" s="151"/>
      <c r="BK3635" s="151"/>
      <c r="BL3635" s="151"/>
      <c r="BM3635" s="151"/>
      <c r="BN3635" s="208"/>
      <c r="BO3635" s="92"/>
      <c r="BP3635" s="92"/>
      <c r="BQ3635" s="92"/>
      <c r="BR3635" s="92"/>
      <c r="BS3635" s="92"/>
      <c r="BT3635" s="92"/>
      <c r="BU3635" s="208"/>
      <c r="BV3635" s="315"/>
    </row>
    <row r="3636" spans="6:74"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315"/>
      <c r="AU3636" s="208"/>
      <c r="AV3636" s="92"/>
      <c r="AW3636" s="92"/>
      <c r="AX3636" s="315"/>
      <c r="AY3636" s="215"/>
      <c r="AZ3636" s="131"/>
      <c r="BA3636" s="131"/>
      <c r="BB3636" s="131"/>
      <c r="BC3636" s="223"/>
      <c r="BD3636" s="223"/>
      <c r="BE3636" s="223"/>
      <c r="BF3636" s="151"/>
      <c r="BG3636" s="151"/>
      <c r="BH3636" s="151"/>
      <c r="BI3636" s="151"/>
      <c r="BJ3636" s="151"/>
      <c r="BK3636" s="151"/>
      <c r="BL3636" s="151"/>
      <c r="BM3636" s="151"/>
      <c r="BN3636" s="208"/>
      <c r="BO3636" s="92"/>
      <c r="BP3636" s="92"/>
      <c r="BQ3636" s="92"/>
      <c r="BR3636" s="92"/>
      <c r="BS3636" s="92"/>
      <c r="BT3636" s="92"/>
      <c r="BU3636" s="208"/>
      <c r="BV3636" s="315"/>
    </row>
    <row r="3637" spans="6:74"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315"/>
      <c r="AU3637" s="208"/>
      <c r="AV3637" s="92"/>
      <c r="AW3637" s="92"/>
      <c r="AX3637" s="315"/>
      <c r="AY3637" s="215"/>
      <c r="AZ3637" s="131"/>
      <c r="BA3637" s="131"/>
      <c r="BB3637" s="131"/>
      <c r="BC3637" s="223"/>
      <c r="BD3637" s="223"/>
      <c r="BE3637" s="223"/>
      <c r="BF3637" s="151"/>
      <c r="BG3637" s="151"/>
      <c r="BH3637" s="151"/>
      <c r="BI3637" s="151"/>
      <c r="BJ3637" s="151"/>
      <c r="BK3637" s="151"/>
      <c r="BL3637" s="151"/>
      <c r="BM3637" s="151"/>
      <c r="BN3637" s="208"/>
      <c r="BO3637" s="92"/>
      <c r="BP3637" s="92"/>
      <c r="BQ3637" s="92"/>
      <c r="BR3637" s="92"/>
      <c r="BS3637" s="92"/>
      <c r="BT3637" s="92"/>
      <c r="BU3637" s="208"/>
      <c r="BV3637" s="315"/>
    </row>
    <row r="3638" spans="6:74"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315"/>
      <c r="AU3638" s="208"/>
      <c r="AV3638" s="92"/>
      <c r="AW3638" s="92"/>
      <c r="AX3638" s="315"/>
      <c r="AY3638" s="215"/>
      <c r="AZ3638" s="131"/>
      <c r="BA3638" s="131"/>
      <c r="BB3638" s="131"/>
      <c r="BC3638" s="223"/>
      <c r="BD3638" s="223"/>
      <c r="BE3638" s="223"/>
      <c r="BF3638" s="151"/>
      <c r="BG3638" s="151"/>
      <c r="BH3638" s="151"/>
      <c r="BI3638" s="151"/>
      <c r="BJ3638" s="151"/>
      <c r="BK3638" s="151"/>
      <c r="BL3638" s="151"/>
      <c r="BM3638" s="151"/>
      <c r="BN3638" s="208"/>
      <c r="BO3638" s="92"/>
      <c r="BP3638" s="92"/>
      <c r="BQ3638" s="92"/>
      <c r="BR3638" s="92"/>
      <c r="BS3638" s="92"/>
      <c r="BT3638" s="92"/>
      <c r="BU3638" s="208"/>
      <c r="BV3638" s="315"/>
    </row>
    <row r="3639" spans="6:74"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315"/>
      <c r="AU3639" s="208"/>
      <c r="AV3639" s="92"/>
      <c r="AW3639" s="92"/>
      <c r="AX3639" s="315"/>
      <c r="AY3639" s="215"/>
      <c r="AZ3639" s="131"/>
      <c r="BA3639" s="131"/>
      <c r="BB3639" s="131"/>
      <c r="BC3639" s="223"/>
      <c r="BD3639" s="223"/>
      <c r="BE3639" s="223"/>
      <c r="BF3639" s="151"/>
      <c r="BG3639" s="151"/>
      <c r="BH3639" s="151"/>
      <c r="BI3639" s="151"/>
      <c r="BJ3639" s="151"/>
      <c r="BK3639" s="151"/>
      <c r="BL3639" s="151"/>
      <c r="BM3639" s="151"/>
      <c r="BN3639" s="208"/>
      <c r="BO3639" s="92"/>
      <c r="BP3639" s="92"/>
      <c r="BQ3639" s="92"/>
      <c r="BR3639" s="92"/>
      <c r="BS3639" s="92"/>
      <c r="BT3639" s="92"/>
      <c r="BU3639" s="208"/>
      <c r="BV3639" s="315"/>
    </row>
    <row r="3640" spans="6:74"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315"/>
      <c r="AU3640" s="208"/>
      <c r="AV3640" s="92"/>
      <c r="AW3640" s="92"/>
      <c r="AX3640" s="315"/>
      <c r="AY3640" s="215"/>
      <c r="AZ3640" s="131"/>
      <c r="BA3640" s="131"/>
      <c r="BB3640" s="131"/>
      <c r="BC3640" s="223"/>
      <c r="BD3640" s="223"/>
      <c r="BE3640" s="223"/>
      <c r="BF3640" s="151"/>
      <c r="BG3640" s="151"/>
      <c r="BH3640" s="151"/>
      <c r="BI3640" s="151"/>
      <c r="BJ3640" s="151"/>
      <c r="BK3640" s="151"/>
      <c r="BL3640" s="151"/>
      <c r="BM3640" s="151"/>
      <c r="BN3640" s="208"/>
      <c r="BO3640" s="92"/>
      <c r="BP3640" s="92"/>
      <c r="BQ3640" s="92"/>
      <c r="BR3640" s="92"/>
      <c r="BS3640" s="92"/>
      <c r="BT3640" s="92"/>
      <c r="BU3640" s="208"/>
      <c r="BV3640" s="315"/>
    </row>
    <row r="3641" spans="6:74"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315"/>
      <c r="AU3641" s="208"/>
      <c r="AV3641" s="92"/>
      <c r="AW3641" s="92"/>
      <c r="AX3641" s="315"/>
      <c r="AY3641" s="215"/>
      <c r="AZ3641" s="131"/>
      <c r="BA3641" s="131"/>
      <c r="BB3641" s="131"/>
      <c r="BC3641" s="223"/>
      <c r="BD3641" s="223"/>
      <c r="BE3641" s="223"/>
      <c r="BF3641" s="151"/>
      <c r="BG3641" s="151"/>
      <c r="BH3641" s="151"/>
      <c r="BI3641" s="151"/>
      <c r="BJ3641" s="151"/>
      <c r="BK3641" s="151"/>
      <c r="BL3641" s="151"/>
      <c r="BM3641" s="151"/>
      <c r="BN3641" s="208"/>
      <c r="BO3641" s="92"/>
      <c r="BP3641" s="92"/>
      <c r="BQ3641" s="92"/>
      <c r="BR3641" s="92"/>
      <c r="BS3641" s="92"/>
      <c r="BT3641" s="92"/>
      <c r="BU3641" s="208"/>
      <c r="BV3641" s="315"/>
    </row>
    <row r="3642" spans="6:74"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315"/>
      <c r="AU3642" s="208"/>
      <c r="AV3642" s="92"/>
      <c r="AW3642" s="92"/>
      <c r="AX3642" s="315"/>
      <c r="AY3642" s="215"/>
      <c r="AZ3642" s="131"/>
      <c r="BA3642" s="131"/>
      <c r="BB3642" s="131"/>
      <c r="BC3642" s="223"/>
      <c r="BD3642" s="223"/>
      <c r="BE3642" s="223"/>
      <c r="BF3642" s="151"/>
      <c r="BG3642" s="151"/>
      <c r="BH3642" s="151"/>
      <c r="BI3642" s="151"/>
      <c r="BJ3642" s="151"/>
      <c r="BK3642" s="151"/>
      <c r="BL3642" s="151"/>
      <c r="BM3642" s="151"/>
      <c r="BN3642" s="208"/>
      <c r="BO3642" s="92"/>
      <c r="BP3642" s="92"/>
      <c r="BQ3642" s="92"/>
      <c r="BR3642" s="92"/>
      <c r="BS3642" s="92"/>
      <c r="BT3642" s="92"/>
      <c r="BU3642" s="208"/>
      <c r="BV3642" s="315"/>
    </row>
    <row r="3643" spans="6:74"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315"/>
      <c r="AU3643" s="208"/>
      <c r="AV3643" s="92"/>
      <c r="AW3643" s="92"/>
      <c r="AX3643" s="315"/>
      <c r="AY3643" s="215"/>
      <c r="AZ3643" s="131"/>
      <c r="BA3643" s="131"/>
      <c r="BB3643" s="131"/>
      <c r="BC3643" s="223"/>
      <c r="BD3643" s="223"/>
      <c r="BE3643" s="223"/>
      <c r="BF3643" s="151"/>
      <c r="BG3643" s="151"/>
      <c r="BH3643" s="151"/>
      <c r="BI3643" s="151"/>
      <c r="BJ3643" s="151"/>
      <c r="BK3643" s="151"/>
      <c r="BL3643" s="151"/>
      <c r="BM3643" s="151"/>
      <c r="BN3643" s="208"/>
      <c r="BO3643" s="92"/>
      <c r="BP3643" s="92"/>
      <c r="BQ3643" s="92"/>
      <c r="BR3643" s="92"/>
      <c r="BS3643" s="92"/>
      <c r="BT3643" s="92"/>
      <c r="BU3643" s="208"/>
      <c r="BV3643" s="315"/>
    </row>
    <row r="3644" spans="6:74"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315"/>
      <c r="AU3644" s="208"/>
      <c r="AV3644" s="92"/>
      <c r="AW3644" s="92"/>
      <c r="AX3644" s="315"/>
      <c r="AY3644" s="215"/>
      <c r="AZ3644" s="131"/>
      <c r="BA3644" s="131"/>
      <c r="BB3644" s="131"/>
      <c r="BC3644" s="223"/>
      <c r="BD3644" s="223"/>
      <c r="BE3644" s="223"/>
      <c r="BF3644" s="151"/>
      <c r="BG3644" s="151"/>
      <c r="BH3644" s="151"/>
      <c r="BI3644" s="151"/>
      <c r="BJ3644" s="151"/>
      <c r="BK3644" s="151"/>
      <c r="BL3644" s="151"/>
      <c r="BM3644" s="151"/>
      <c r="BN3644" s="208"/>
      <c r="BO3644" s="92"/>
      <c r="BP3644" s="92"/>
      <c r="BQ3644" s="92"/>
      <c r="BR3644" s="92"/>
      <c r="BS3644" s="92"/>
      <c r="BT3644" s="92"/>
      <c r="BU3644" s="208"/>
      <c r="BV3644" s="315"/>
    </row>
    <row r="3645" spans="6:74"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315"/>
      <c r="AU3645" s="208"/>
      <c r="AV3645" s="92"/>
      <c r="AW3645" s="92"/>
      <c r="AX3645" s="315"/>
      <c r="AY3645" s="215"/>
      <c r="AZ3645" s="131"/>
      <c r="BA3645" s="131"/>
      <c r="BB3645" s="131"/>
      <c r="BC3645" s="223"/>
      <c r="BD3645" s="223"/>
      <c r="BE3645" s="223"/>
      <c r="BF3645" s="151"/>
      <c r="BG3645" s="151"/>
      <c r="BH3645" s="151"/>
      <c r="BI3645" s="151"/>
      <c r="BJ3645" s="151"/>
      <c r="BK3645" s="151"/>
      <c r="BL3645" s="151"/>
      <c r="BM3645" s="151"/>
      <c r="BN3645" s="208"/>
      <c r="BO3645" s="92"/>
      <c r="BP3645" s="92"/>
      <c r="BQ3645" s="92"/>
      <c r="BR3645" s="92"/>
      <c r="BS3645" s="92"/>
      <c r="BT3645" s="92"/>
      <c r="BU3645" s="208"/>
      <c r="BV3645" s="315"/>
    </row>
    <row r="3646" spans="6:74"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315"/>
      <c r="AU3646" s="208"/>
      <c r="AV3646" s="92"/>
      <c r="AW3646" s="92"/>
      <c r="AX3646" s="315"/>
      <c r="AY3646" s="215"/>
      <c r="AZ3646" s="131"/>
      <c r="BA3646" s="131"/>
      <c r="BB3646" s="131"/>
      <c r="BC3646" s="223"/>
      <c r="BD3646" s="223"/>
      <c r="BE3646" s="223"/>
      <c r="BF3646" s="151"/>
      <c r="BG3646" s="151"/>
      <c r="BH3646" s="151"/>
      <c r="BI3646" s="151"/>
      <c r="BJ3646" s="151"/>
      <c r="BK3646" s="151"/>
      <c r="BL3646" s="151"/>
      <c r="BM3646" s="151"/>
      <c r="BN3646" s="208"/>
      <c r="BO3646" s="92"/>
      <c r="BP3646" s="92"/>
      <c r="BQ3646" s="92"/>
      <c r="BR3646" s="92"/>
      <c r="BS3646" s="92"/>
      <c r="BT3646" s="92"/>
      <c r="BU3646" s="208"/>
      <c r="BV3646" s="315"/>
    </row>
    <row r="3647" spans="6:74"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315"/>
      <c r="AU3647" s="208"/>
      <c r="AV3647" s="92"/>
      <c r="AW3647" s="92"/>
      <c r="AX3647" s="315"/>
      <c r="AY3647" s="215"/>
      <c r="AZ3647" s="131"/>
      <c r="BA3647" s="131"/>
      <c r="BB3647" s="131"/>
      <c r="BC3647" s="223"/>
      <c r="BD3647" s="223"/>
      <c r="BE3647" s="223"/>
      <c r="BF3647" s="151"/>
      <c r="BG3647" s="151"/>
      <c r="BH3647" s="151"/>
      <c r="BI3647" s="151"/>
      <c r="BJ3647" s="151"/>
      <c r="BK3647" s="151"/>
      <c r="BL3647" s="151"/>
      <c r="BM3647" s="151"/>
      <c r="BN3647" s="208"/>
      <c r="BO3647" s="92"/>
      <c r="BP3647" s="92"/>
      <c r="BQ3647" s="92"/>
      <c r="BR3647" s="92"/>
      <c r="BS3647" s="92"/>
      <c r="BT3647" s="92"/>
      <c r="BU3647" s="208"/>
      <c r="BV3647" s="315"/>
    </row>
    <row r="3648" spans="6:74"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315"/>
      <c r="AU3648" s="208"/>
      <c r="AV3648" s="92"/>
      <c r="AW3648" s="92"/>
      <c r="AX3648" s="315"/>
      <c r="AY3648" s="215"/>
      <c r="AZ3648" s="131"/>
      <c r="BA3648" s="131"/>
      <c r="BB3648" s="131"/>
      <c r="BC3648" s="223"/>
      <c r="BD3648" s="223"/>
      <c r="BE3648" s="223"/>
      <c r="BF3648" s="151"/>
      <c r="BG3648" s="151"/>
      <c r="BH3648" s="151"/>
      <c r="BI3648" s="151"/>
      <c r="BJ3648" s="151"/>
      <c r="BK3648" s="151"/>
      <c r="BL3648" s="151"/>
      <c r="BM3648" s="151"/>
      <c r="BN3648" s="208"/>
      <c r="BO3648" s="92"/>
      <c r="BP3648" s="92"/>
      <c r="BQ3648" s="92"/>
      <c r="BR3648" s="92"/>
      <c r="BS3648" s="92"/>
      <c r="BT3648" s="92"/>
      <c r="BU3648" s="208"/>
      <c r="BV3648" s="315"/>
    </row>
    <row r="3649" spans="6:74"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315"/>
      <c r="AU3649" s="208"/>
      <c r="AV3649" s="92"/>
      <c r="AW3649" s="92"/>
      <c r="AX3649" s="315"/>
      <c r="AY3649" s="215"/>
      <c r="AZ3649" s="131"/>
      <c r="BA3649" s="131"/>
      <c r="BB3649" s="131"/>
      <c r="BC3649" s="223"/>
      <c r="BD3649" s="223"/>
      <c r="BE3649" s="223"/>
      <c r="BF3649" s="151"/>
      <c r="BG3649" s="151"/>
      <c r="BH3649" s="151"/>
      <c r="BI3649" s="151"/>
      <c r="BJ3649" s="151"/>
      <c r="BK3649" s="151"/>
      <c r="BL3649" s="151"/>
      <c r="BM3649" s="151"/>
      <c r="BN3649" s="208"/>
      <c r="BO3649" s="92"/>
      <c r="BP3649" s="92"/>
      <c r="BQ3649" s="92"/>
      <c r="BR3649" s="92"/>
      <c r="BS3649" s="92"/>
      <c r="BT3649" s="92"/>
      <c r="BU3649" s="208"/>
      <c r="BV3649" s="315"/>
    </row>
    <row r="3650" spans="6:74"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315"/>
      <c r="AU3650" s="208"/>
      <c r="AV3650" s="92"/>
      <c r="AW3650" s="92"/>
      <c r="AX3650" s="315"/>
      <c r="AY3650" s="215"/>
      <c r="AZ3650" s="131"/>
      <c r="BA3650" s="131"/>
      <c r="BB3650" s="131"/>
      <c r="BC3650" s="223"/>
      <c r="BD3650" s="223"/>
      <c r="BE3650" s="223"/>
      <c r="BF3650" s="151"/>
      <c r="BG3650" s="151"/>
      <c r="BH3650" s="151"/>
      <c r="BI3650" s="151"/>
      <c r="BJ3650" s="151"/>
      <c r="BK3650" s="151"/>
      <c r="BL3650" s="151"/>
      <c r="BM3650" s="151"/>
      <c r="BN3650" s="208"/>
      <c r="BO3650" s="92"/>
      <c r="BP3650" s="92"/>
      <c r="BQ3650" s="92"/>
      <c r="BR3650" s="92"/>
      <c r="BS3650" s="92"/>
      <c r="BT3650" s="92"/>
      <c r="BU3650" s="208"/>
      <c r="BV3650" s="315"/>
    </row>
    <row r="3651" spans="6:74"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315"/>
      <c r="AU3651" s="208"/>
      <c r="AV3651" s="92"/>
      <c r="AW3651" s="92"/>
      <c r="AX3651" s="315"/>
      <c r="AY3651" s="215"/>
      <c r="AZ3651" s="131"/>
      <c r="BA3651" s="131"/>
      <c r="BB3651" s="131"/>
      <c r="BC3651" s="223"/>
      <c r="BD3651" s="223"/>
      <c r="BE3651" s="223"/>
      <c r="BF3651" s="151"/>
      <c r="BG3651" s="151"/>
      <c r="BH3651" s="151"/>
      <c r="BI3651" s="151"/>
      <c r="BJ3651" s="151"/>
      <c r="BK3651" s="151"/>
      <c r="BL3651" s="151"/>
      <c r="BM3651" s="151"/>
      <c r="BN3651" s="208"/>
      <c r="BO3651" s="92"/>
      <c r="BP3651" s="92"/>
      <c r="BQ3651" s="92"/>
      <c r="BR3651" s="92"/>
      <c r="BS3651" s="92"/>
      <c r="BT3651" s="92"/>
      <c r="BU3651" s="208"/>
      <c r="BV3651" s="315"/>
    </row>
    <row r="3652" spans="6:74"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315"/>
      <c r="AU3652" s="208"/>
      <c r="AV3652" s="92"/>
      <c r="AW3652" s="92"/>
      <c r="AX3652" s="315"/>
      <c r="AY3652" s="215"/>
      <c r="AZ3652" s="131"/>
      <c r="BA3652" s="131"/>
      <c r="BB3652" s="131"/>
      <c r="BC3652" s="223"/>
      <c r="BD3652" s="223"/>
      <c r="BE3652" s="223"/>
      <c r="BF3652" s="151"/>
      <c r="BG3652" s="151"/>
      <c r="BH3652" s="151"/>
      <c r="BI3652" s="151"/>
      <c r="BJ3652" s="151"/>
      <c r="BK3652" s="151"/>
      <c r="BL3652" s="151"/>
      <c r="BM3652" s="151"/>
      <c r="BN3652" s="208"/>
      <c r="BO3652" s="92"/>
      <c r="BP3652" s="92"/>
      <c r="BQ3652" s="92"/>
      <c r="BR3652" s="92"/>
      <c r="BS3652" s="92"/>
      <c r="BT3652" s="92"/>
      <c r="BU3652" s="208"/>
      <c r="BV3652" s="315"/>
    </row>
    <row r="3653" spans="6:74"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315"/>
      <c r="AU3653" s="208"/>
      <c r="AV3653" s="92"/>
      <c r="AW3653" s="92"/>
      <c r="AX3653" s="315"/>
      <c r="AY3653" s="215"/>
      <c r="AZ3653" s="131"/>
      <c r="BA3653" s="131"/>
      <c r="BB3653" s="131"/>
      <c r="BC3653" s="223"/>
      <c r="BD3653" s="223"/>
      <c r="BE3653" s="223"/>
      <c r="BF3653" s="151"/>
      <c r="BG3653" s="151"/>
      <c r="BH3653" s="151"/>
      <c r="BI3653" s="151"/>
      <c r="BJ3653" s="151"/>
      <c r="BK3653" s="151"/>
      <c r="BL3653" s="151"/>
      <c r="BM3653" s="151"/>
      <c r="BN3653" s="208"/>
      <c r="BO3653" s="92"/>
      <c r="BP3653" s="92"/>
      <c r="BQ3653" s="92"/>
      <c r="BR3653" s="92"/>
      <c r="BS3653" s="92"/>
      <c r="BT3653" s="92"/>
      <c r="BU3653" s="208"/>
      <c r="BV3653" s="315"/>
    </row>
    <row r="3654" spans="6:74"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315"/>
      <c r="AU3654" s="208"/>
      <c r="AV3654" s="92"/>
      <c r="AW3654" s="92"/>
      <c r="AX3654" s="315"/>
      <c r="AY3654" s="215"/>
      <c r="AZ3654" s="131"/>
      <c r="BA3654" s="131"/>
      <c r="BB3654" s="131"/>
      <c r="BC3654" s="223"/>
      <c r="BD3654" s="223"/>
      <c r="BE3654" s="223"/>
      <c r="BF3654" s="151"/>
      <c r="BG3654" s="151"/>
      <c r="BH3654" s="151"/>
      <c r="BI3654" s="151"/>
      <c r="BJ3654" s="151"/>
      <c r="BK3654" s="151"/>
      <c r="BL3654" s="151"/>
      <c r="BM3654" s="151"/>
      <c r="BN3654" s="208"/>
      <c r="BO3654" s="92"/>
      <c r="BP3654" s="92"/>
      <c r="BQ3654" s="92"/>
      <c r="BR3654" s="92"/>
      <c r="BS3654" s="92"/>
      <c r="BT3654" s="92"/>
      <c r="BU3654" s="208"/>
      <c r="BV3654" s="315"/>
    </row>
    <row r="3655" spans="6:74"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315"/>
      <c r="AU3655" s="208"/>
      <c r="AV3655" s="92"/>
      <c r="AW3655" s="92"/>
      <c r="AX3655" s="315"/>
      <c r="AY3655" s="215"/>
      <c r="AZ3655" s="131"/>
      <c r="BA3655" s="131"/>
      <c r="BB3655" s="131"/>
      <c r="BC3655" s="223"/>
      <c r="BD3655" s="223"/>
      <c r="BE3655" s="223"/>
      <c r="BF3655" s="151"/>
      <c r="BG3655" s="151"/>
      <c r="BH3655" s="151"/>
      <c r="BI3655" s="151"/>
      <c r="BJ3655" s="151"/>
      <c r="BK3655" s="151"/>
      <c r="BL3655" s="151"/>
      <c r="BM3655" s="151"/>
      <c r="BN3655" s="208"/>
      <c r="BO3655" s="92"/>
      <c r="BP3655" s="92"/>
      <c r="BQ3655" s="92"/>
      <c r="BR3655" s="92"/>
      <c r="BS3655" s="92"/>
      <c r="BT3655" s="92"/>
      <c r="BU3655" s="208"/>
      <c r="BV3655" s="315"/>
    </row>
    <row r="3656" spans="6:74"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315"/>
      <c r="AU3656" s="208"/>
      <c r="AV3656" s="92"/>
      <c r="AW3656" s="92"/>
      <c r="AX3656" s="315"/>
      <c r="AY3656" s="215"/>
      <c r="AZ3656" s="131"/>
      <c r="BA3656" s="131"/>
      <c r="BB3656" s="131"/>
      <c r="BC3656" s="223"/>
      <c r="BD3656" s="223"/>
      <c r="BE3656" s="223"/>
      <c r="BF3656" s="151"/>
      <c r="BG3656" s="151"/>
      <c r="BH3656" s="151"/>
      <c r="BI3656" s="151"/>
      <c r="BJ3656" s="151"/>
      <c r="BK3656" s="151"/>
      <c r="BL3656" s="151"/>
      <c r="BM3656" s="151"/>
      <c r="BN3656" s="208"/>
      <c r="BO3656" s="92"/>
      <c r="BP3656" s="92"/>
      <c r="BQ3656" s="92"/>
      <c r="BR3656" s="92"/>
      <c r="BS3656" s="92"/>
      <c r="BT3656" s="92"/>
      <c r="BU3656" s="208"/>
      <c r="BV3656" s="315"/>
    </row>
    <row r="3657" spans="6:74"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315"/>
      <c r="AU3657" s="208"/>
      <c r="AV3657" s="92"/>
      <c r="AW3657" s="92"/>
      <c r="AX3657" s="315"/>
      <c r="AY3657" s="215"/>
      <c r="AZ3657" s="131"/>
      <c r="BA3657" s="131"/>
      <c r="BB3657" s="131"/>
      <c r="BC3657" s="223"/>
      <c r="BD3657" s="223"/>
      <c r="BE3657" s="223"/>
      <c r="BF3657" s="151"/>
      <c r="BG3657" s="151"/>
      <c r="BH3657" s="151"/>
      <c r="BI3657" s="151"/>
      <c r="BJ3657" s="151"/>
      <c r="BK3657" s="151"/>
      <c r="BL3657" s="151"/>
      <c r="BM3657" s="151"/>
      <c r="BN3657" s="208"/>
      <c r="BO3657" s="92"/>
      <c r="BP3657" s="92"/>
      <c r="BQ3657" s="92"/>
      <c r="BR3657" s="92"/>
      <c r="BS3657" s="92"/>
      <c r="BT3657" s="92"/>
      <c r="BU3657" s="208"/>
      <c r="BV3657" s="315"/>
    </row>
    <row r="3658" spans="6:74"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315"/>
      <c r="AU3658" s="208"/>
      <c r="AV3658" s="92"/>
      <c r="AW3658" s="92"/>
      <c r="AX3658" s="315"/>
      <c r="AY3658" s="215"/>
      <c r="AZ3658" s="131"/>
      <c r="BA3658" s="131"/>
      <c r="BB3658" s="131"/>
      <c r="BC3658" s="223"/>
      <c r="BD3658" s="223"/>
      <c r="BE3658" s="223"/>
      <c r="BF3658" s="151"/>
      <c r="BG3658" s="151"/>
      <c r="BH3658" s="151"/>
      <c r="BI3658" s="151"/>
      <c r="BJ3658" s="151"/>
      <c r="BK3658" s="151"/>
      <c r="BL3658" s="151"/>
      <c r="BM3658" s="151"/>
      <c r="BN3658" s="208"/>
      <c r="BO3658" s="92"/>
      <c r="BP3658" s="92"/>
      <c r="BQ3658" s="92"/>
      <c r="BR3658" s="92"/>
      <c r="BS3658" s="92"/>
      <c r="BT3658" s="92"/>
      <c r="BU3658" s="208"/>
      <c r="BV3658" s="315"/>
    </row>
    <row r="3659" spans="6:74"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315"/>
      <c r="AU3659" s="208"/>
      <c r="AV3659" s="92"/>
      <c r="AW3659" s="92"/>
      <c r="AX3659" s="315"/>
      <c r="AY3659" s="215"/>
      <c r="AZ3659" s="131"/>
      <c r="BA3659" s="131"/>
      <c r="BB3659" s="131"/>
      <c r="BC3659" s="223"/>
      <c r="BD3659" s="223"/>
      <c r="BE3659" s="223"/>
      <c r="BF3659" s="151"/>
      <c r="BG3659" s="151"/>
      <c r="BH3659" s="151"/>
      <c r="BI3659" s="151"/>
      <c r="BJ3659" s="151"/>
      <c r="BK3659" s="151"/>
      <c r="BL3659" s="151"/>
      <c r="BM3659" s="151"/>
      <c r="BN3659" s="208"/>
      <c r="BO3659" s="92"/>
      <c r="BP3659" s="92"/>
      <c r="BQ3659" s="92"/>
      <c r="BR3659" s="92"/>
      <c r="BS3659" s="92"/>
      <c r="BT3659" s="92"/>
      <c r="BU3659" s="208"/>
      <c r="BV3659" s="315"/>
    </row>
    <row r="3660" spans="6:74"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315"/>
      <c r="AU3660" s="208"/>
      <c r="AV3660" s="92"/>
      <c r="AW3660" s="92"/>
      <c r="AX3660" s="315"/>
      <c r="AY3660" s="215"/>
      <c r="AZ3660" s="131"/>
      <c r="BA3660" s="131"/>
      <c r="BB3660" s="131"/>
      <c r="BC3660" s="223"/>
      <c r="BD3660" s="223"/>
      <c r="BE3660" s="223"/>
      <c r="BF3660" s="151"/>
      <c r="BG3660" s="151"/>
      <c r="BH3660" s="151"/>
      <c r="BI3660" s="151"/>
      <c r="BJ3660" s="151"/>
      <c r="BK3660" s="151"/>
      <c r="BL3660" s="151"/>
      <c r="BM3660" s="151"/>
      <c r="BN3660" s="208"/>
      <c r="BO3660" s="92"/>
      <c r="BP3660" s="92"/>
      <c r="BQ3660" s="92"/>
      <c r="BR3660" s="92"/>
      <c r="BS3660" s="92"/>
      <c r="BT3660" s="92"/>
      <c r="BU3660" s="208"/>
      <c r="BV3660" s="315"/>
    </row>
    <row r="3661" spans="6:74"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315"/>
      <c r="AU3661" s="208"/>
      <c r="AV3661" s="92"/>
      <c r="AW3661" s="92"/>
      <c r="AX3661" s="315"/>
      <c r="AY3661" s="215"/>
      <c r="AZ3661" s="131"/>
      <c r="BA3661" s="131"/>
      <c r="BB3661" s="131"/>
      <c r="BC3661" s="223"/>
      <c r="BD3661" s="223"/>
      <c r="BE3661" s="223"/>
      <c r="BF3661" s="151"/>
      <c r="BG3661" s="151"/>
      <c r="BH3661" s="151"/>
      <c r="BI3661" s="151"/>
      <c r="BJ3661" s="151"/>
      <c r="BK3661" s="151"/>
      <c r="BL3661" s="151"/>
      <c r="BM3661" s="151"/>
      <c r="BN3661" s="208"/>
      <c r="BO3661" s="92"/>
      <c r="BP3661" s="92"/>
      <c r="BQ3661" s="92"/>
      <c r="BR3661" s="92"/>
      <c r="BS3661" s="92"/>
      <c r="BT3661" s="92"/>
      <c r="BU3661" s="208"/>
      <c r="BV3661" s="315"/>
    </row>
    <row r="3662" spans="6:74"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315"/>
      <c r="AU3662" s="208"/>
      <c r="AV3662" s="92"/>
      <c r="AW3662" s="92"/>
      <c r="AX3662" s="315"/>
      <c r="AY3662" s="215"/>
      <c r="AZ3662" s="131"/>
      <c r="BA3662" s="131"/>
      <c r="BB3662" s="131"/>
      <c r="BC3662" s="223"/>
      <c r="BD3662" s="223"/>
      <c r="BE3662" s="223"/>
      <c r="BF3662" s="151"/>
      <c r="BG3662" s="151"/>
      <c r="BH3662" s="151"/>
      <c r="BI3662" s="151"/>
      <c r="BJ3662" s="151"/>
      <c r="BK3662" s="151"/>
      <c r="BL3662" s="151"/>
      <c r="BM3662" s="151"/>
      <c r="BN3662" s="208"/>
      <c r="BO3662" s="92"/>
      <c r="BP3662" s="92"/>
      <c r="BQ3662" s="92"/>
      <c r="BR3662" s="92"/>
      <c r="BS3662" s="92"/>
      <c r="BT3662" s="92"/>
      <c r="BU3662" s="208"/>
      <c r="BV3662" s="315"/>
    </row>
    <row r="3663" spans="6:74"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315"/>
      <c r="AU3663" s="208"/>
      <c r="AV3663" s="92"/>
      <c r="AW3663" s="92"/>
      <c r="AX3663" s="315"/>
      <c r="AY3663" s="215"/>
      <c r="AZ3663" s="131"/>
      <c r="BA3663" s="131"/>
      <c r="BB3663" s="131"/>
      <c r="BC3663" s="223"/>
      <c r="BD3663" s="223"/>
      <c r="BE3663" s="223"/>
      <c r="BF3663" s="151"/>
      <c r="BG3663" s="151"/>
      <c r="BH3663" s="151"/>
      <c r="BI3663" s="151"/>
      <c r="BJ3663" s="151"/>
      <c r="BK3663" s="151"/>
      <c r="BL3663" s="151"/>
      <c r="BM3663" s="151"/>
      <c r="BN3663" s="208"/>
      <c r="BO3663" s="92"/>
      <c r="BP3663" s="92"/>
      <c r="BQ3663" s="92"/>
      <c r="BR3663" s="92"/>
      <c r="BS3663" s="92"/>
      <c r="BT3663" s="92"/>
      <c r="BU3663" s="208"/>
      <c r="BV3663" s="315"/>
    </row>
    <row r="3664" spans="6:74"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315"/>
      <c r="AU3664" s="208"/>
      <c r="AV3664" s="92"/>
      <c r="AW3664" s="92"/>
      <c r="AX3664" s="315"/>
      <c r="AY3664" s="215"/>
      <c r="AZ3664" s="131"/>
      <c r="BA3664" s="131"/>
      <c r="BB3664" s="131"/>
      <c r="BC3664" s="223"/>
      <c r="BD3664" s="223"/>
      <c r="BE3664" s="223"/>
      <c r="BF3664" s="151"/>
      <c r="BG3664" s="151"/>
      <c r="BH3664" s="151"/>
      <c r="BI3664" s="151"/>
      <c r="BJ3664" s="151"/>
      <c r="BK3664" s="151"/>
      <c r="BL3664" s="151"/>
      <c r="BM3664" s="151"/>
      <c r="BN3664" s="208"/>
      <c r="BO3664" s="92"/>
      <c r="BP3664" s="92"/>
      <c r="BQ3664" s="92"/>
      <c r="BR3664" s="92"/>
      <c r="BS3664" s="92"/>
      <c r="BT3664" s="92"/>
      <c r="BU3664" s="208"/>
      <c r="BV3664" s="315"/>
    </row>
    <row r="3665" spans="6:74"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315"/>
      <c r="AU3665" s="208"/>
      <c r="AV3665" s="92"/>
      <c r="AW3665" s="92"/>
      <c r="AX3665" s="315"/>
      <c r="AY3665" s="215"/>
      <c r="AZ3665" s="131"/>
      <c r="BA3665" s="131"/>
      <c r="BB3665" s="131"/>
      <c r="BC3665" s="223"/>
      <c r="BD3665" s="223"/>
      <c r="BE3665" s="223"/>
      <c r="BF3665" s="151"/>
      <c r="BG3665" s="151"/>
      <c r="BH3665" s="151"/>
      <c r="BI3665" s="151"/>
      <c r="BJ3665" s="151"/>
      <c r="BK3665" s="151"/>
      <c r="BL3665" s="151"/>
      <c r="BM3665" s="151"/>
      <c r="BN3665" s="208"/>
      <c r="BO3665" s="92"/>
      <c r="BP3665" s="92"/>
      <c r="BQ3665" s="92"/>
      <c r="BR3665" s="92"/>
      <c r="BS3665" s="92"/>
      <c r="BT3665" s="92"/>
      <c r="BU3665" s="208"/>
      <c r="BV3665" s="315"/>
    </row>
    <row r="3666" spans="6:74"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315"/>
      <c r="AU3666" s="208"/>
      <c r="AV3666" s="92"/>
      <c r="AW3666" s="92"/>
      <c r="AX3666" s="315"/>
      <c r="AY3666" s="215"/>
      <c r="AZ3666" s="131"/>
      <c r="BA3666" s="131"/>
      <c r="BB3666" s="131"/>
      <c r="BC3666" s="223"/>
      <c r="BD3666" s="223"/>
      <c r="BE3666" s="223"/>
      <c r="BF3666" s="151"/>
      <c r="BG3666" s="151"/>
      <c r="BH3666" s="151"/>
      <c r="BI3666" s="151"/>
      <c r="BJ3666" s="151"/>
      <c r="BK3666" s="151"/>
      <c r="BL3666" s="151"/>
      <c r="BM3666" s="151"/>
      <c r="BN3666" s="208"/>
      <c r="BO3666" s="92"/>
      <c r="BP3666" s="92"/>
      <c r="BQ3666" s="92"/>
      <c r="BR3666" s="92"/>
      <c r="BS3666" s="92"/>
      <c r="BT3666" s="92"/>
      <c r="BU3666" s="208"/>
      <c r="BV3666" s="315"/>
    </row>
    <row r="3667" spans="6:74"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315"/>
      <c r="AU3667" s="208"/>
      <c r="AV3667" s="92"/>
      <c r="AW3667" s="92"/>
      <c r="AX3667" s="315"/>
      <c r="AY3667" s="215"/>
      <c r="AZ3667" s="131"/>
      <c r="BA3667" s="131"/>
      <c r="BB3667" s="131"/>
      <c r="BC3667" s="223"/>
      <c r="BD3667" s="223"/>
      <c r="BE3667" s="223"/>
      <c r="BF3667" s="151"/>
      <c r="BG3667" s="151"/>
      <c r="BH3667" s="151"/>
      <c r="BI3667" s="151"/>
      <c r="BJ3667" s="151"/>
      <c r="BK3667" s="151"/>
      <c r="BL3667" s="151"/>
      <c r="BM3667" s="151"/>
      <c r="BN3667" s="208"/>
      <c r="BO3667" s="92"/>
      <c r="BP3667" s="92"/>
      <c r="BQ3667" s="92"/>
      <c r="BR3667" s="92"/>
      <c r="BS3667" s="92"/>
      <c r="BT3667" s="92"/>
      <c r="BU3667" s="208"/>
      <c r="BV3667" s="315"/>
    </row>
    <row r="3668" spans="6:74"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315"/>
      <c r="AU3668" s="208"/>
      <c r="AV3668" s="92"/>
      <c r="AW3668" s="92"/>
      <c r="AX3668" s="315"/>
      <c r="AY3668" s="215"/>
      <c r="AZ3668" s="131"/>
      <c r="BA3668" s="131"/>
      <c r="BB3668" s="131"/>
      <c r="BC3668" s="223"/>
      <c r="BD3668" s="223"/>
      <c r="BE3668" s="223"/>
      <c r="BF3668" s="151"/>
      <c r="BG3668" s="151"/>
      <c r="BH3668" s="151"/>
      <c r="BI3668" s="151"/>
      <c r="BJ3668" s="151"/>
      <c r="BK3668" s="151"/>
      <c r="BL3668" s="151"/>
      <c r="BM3668" s="151"/>
      <c r="BN3668" s="208"/>
      <c r="BO3668" s="92"/>
      <c r="BP3668" s="92"/>
      <c r="BQ3668" s="92"/>
      <c r="BR3668" s="92"/>
      <c r="BS3668" s="92"/>
      <c r="BT3668" s="92"/>
      <c r="BU3668" s="208"/>
      <c r="BV3668" s="315"/>
    </row>
    <row r="3669" spans="6:74"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315"/>
      <c r="AU3669" s="208"/>
      <c r="AV3669" s="92"/>
      <c r="AW3669" s="92"/>
      <c r="AX3669" s="315"/>
      <c r="AY3669" s="215"/>
      <c r="AZ3669" s="131"/>
      <c r="BA3669" s="131"/>
      <c r="BB3669" s="131"/>
      <c r="BC3669" s="223"/>
      <c r="BD3669" s="223"/>
      <c r="BE3669" s="223"/>
      <c r="BF3669" s="151"/>
      <c r="BG3669" s="151"/>
      <c r="BH3669" s="151"/>
      <c r="BI3669" s="151"/>
      <c r="BJ3669" s="151"/>
      <c r="BK3669" s="151"/>
      <c r="BL3669" s="151"/>
      <c r="BM3669" s="151"/>
      <c r="BN3669" s="208"/>
      <c r="BO3669" s="92"/>
      <c r="BP3669" s="92"/>
      <c r="BQ3669" s="92"/>
      <c r="BR3669" s="92"/>
      <c r="BS3669" s="92"/>
      <c r="BT3669" s="92"/>
      <c r="BU3669" s="208"/>
      <c r="BV3669" s="315"/>
    </row>
    <row r="3670" spans="6:74"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315"/>
      <c r="AU3670" s="208"/>
      <c r="AV3670" s="92"/>
      <c r="AW3670" s="92"/>
      <c r="AX3670" s="315"/>
      <c r="AY3670" s="215"/>
      <c r="AZ3670" s="131"/>
      <c r="BA3670" s="131"/>
      <c r="BB3670" s="131"/>
      <c r="BC3670" s="223"/>
      <c r="BD3670" s="223"/>
      <c r="BE3670" s="223"/>
      <c r="BF3670" s="151"/>
      <c r="BG3670" s="151"/>
      <c r="BH3670" s="151"/>
      <c r="BI3670" s="151"/>
      <c r="BJ3670" s="151"/>
      <c r="BK3670" s="151"/>
      <c r="BL3670" s="151"/>
      <c r="BM3670" s="151"/>
      <c r="BN3670" s="208"/>
      <c r="BO3670" s="92"/>
      <c r="BP3670" s="92"/>
      <c r="BQ3670" s="92"/>
      <c r="BR3670" s="92"/>
      <c r="BS3670" s="92"/>
      <c r="BT3670" s="92"/>
      <c r="BU3670" s="208"/>
      <c r="BV3670" s="315"/>
    </row>
    <row r="3671" spans="6:74"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315"/>
      <c r="AU3671" s="208"/>
      <c r="AV3671" s="92"/>
      <c r="AW3671" s="92"/>
      <c r="AX3671" s="315"/>
      <c r="AY3671" s="215"/>
      <c r="AZ3671" s="131"/>
      <c r="BA3671" s="131"/>
      <c r="BB3671" s="131"/>
      <c r="BC3671" s="223"/>
      <c r="BD3671" s="223"/>
      <c r="BE3671" s="223"/>
      <c r="BF3671" s="151"/>
      <c r="BG3671" s="151"/>
      <c r="BH3671" s="151"/>
      <c r="BI3671" s="151"/>
      <c r="BJ3671" s="151"/>
      <c r="BK3671" s="151"/>
      <c r="BL3671" s="151"/>
      <c r="BM3671" s="151"/>
      <c r="BN3671" s="208"/>
      <c r="BO3671" s="92"/>
      <c r="BP3671" s="92"/>
      <c r="BQ3671" s="92"/>
      <c r="BR3671" s="92"/>
      <c r="BS3671" s="92"/>
      <c r="BT3671" s="92"/>
      <c r="BU3671" s="208"/>
      <c r="BV3671" s="315"/>
    </row>
    <row r="3672" spans="6:74"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315"/>
      <c r="AU3672" s="208"/>
      <c r="AV3672" s="92"/>
      <c r="AW3672" s="92"/>
      <c r="AX3672" s="315"/>
      <c r="AY3672" s="215"/>
      <c r="AZ3672" s="131"/>
      <c r="BA3672" s="131"/>
      <c r="BB3672" s="131"/>
      <c r="BC3672" s="223"/>
      <c r="BD3672" s="223"/>
      <c r="BE3672" s="223"/>
      <c r="BF3672" s="151"/>
      <c r="BG3672" s="151"/>
      <c r="BH3672" s="151"/>
      <c r="BI3672" s="151"/>
      <c r="BJ3672" s="151"/>
      <c r="BK3672" s="151"/>
      <c r="BL3672" s="151"/>
      <c r="BM3672" s="151"/>
      <c r="BN3672" s="208"/>
      <c r="BO3672" s="92"/>
      <c r="BP3672" s="92"/>
      <c r="BQ3672" s="92"/>
      <c r="BR3672" s="92"/>
      <c r="BS3672" s="92"/>
      <c r="BT3672" s="92"/>
      <c r="BU3672" s="208"/>
      <c r="BV3672" s="315"/>
    </row>
    <row r="3673" spans="6:74"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315"/>
      <c r="AU3673" s="208"/>
      <c r="AV3673" s="92"/>
      <c r="AW3673" s="92"/>
      <c r="AX3673" s="315"/>
      <c r="AY3673" s="215"/>
      <c r="AZ3673" s="131"/>
      <c r="BA3673" s="131"/>
      <c r="BB3673" s="131"/>
      <c r="BC3673" s="223"/>
      <c r="BD3673" s="223"/>
      <c r="BE3673" s="223"/>
      <c r="BF3673" s="151"/>
      <c r="BG3673" s="151"/>
      <c r="BH3673" s="151"/>
      <c r="BI3673" s="151"/>
      <c r="BJ3673" s="151"/>
      <c r="BK3673" s="151"/>
      <c r="BL3673" s="151"/>
      <c r="BM3673" s="151"/>
      <c r="BN3673" s="208"/>
      <c r="BO3673" s="92"/>
      <c r="BP3673" s="92"/>
      <c r="BQ3673" s="92"/>
      <c r="BR3673" s="92"/>
      <c r="BS3673" s="92"/>
      <c r="BT3673" s="92"/>
      <c r="BU3673" s="208"/>
      <c r="BV3673" s="315"/>
    </row>
    <row r="3674" spans="6:74"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315"/>
      <c r="AU3674" s="208"/>
      <c r="AV3674" s="92"/>
      <c r="AW3674" s="92"/>
      <c r="AX3674" s="315"/>
      <c r="AY3674" s="215"/>
      <c r="AZ3674" s="131"/>
      <c r="BA3674" s="131"/>
      <c r="BB3674" s="131"/>
      <c r="BC3674" s="223"/>
      <c r="BD3674" s="223"/>
      <c r="BE3674" s="223"/>
      <c r="BF3674" s="151"/>
      <c r="BG3674" s="151"/>
      <c r="BH3674" s="151"/>
      <c r="BI3674" s="151"/>
      <c r="BJ3674" s="151"/>
      <c r="BK3674" s="151"/>
      <c r="BL3674" s="151"/>
      <c r="BM3674" s="151"/>
      <c r="BN3674" s="208"/>
      <c r="BO3674" s="92"/>
      <c r="BP3674" s="92"/>
      <c r="BQ3674" s="92"/>
      <c r="BR3674" s="92"/>
      <c r="BS3674" s="92"/>
      <c r="BT3674" s="92"/>
      <c r="BU3674" s="208"/>
      <c r="BV3674" s="315"/>
    </row>
    <row r="3675" spans="6:74"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315"/>
      <c r="AU3675" s="208"/>
      <c r="AV3675" s="92"/>
      <c r="AW3675" s="92"/>
      <c r="AX3675" s="315"/>
      <c r="AY3675" s="215"/>
      <c r="AZ3675" s="131"/>
      <c r="BA3675" s="131"/>
      <c r="BB3675" s="131"/>
      <c r="BC3675" s="223"/>
      <c r="BD3675" s="223"/>
      <c r="BE3675" s="223"/>
      <c r="BF3675" s="151"/>
      <c r="BG3675" s="151"/>
      <c r="BH3675" s="151"/>
      <c r="BI3675" s="151"/>
      <c r="BJ3675" s="151"/>
      <c r="BK3675" s="151"/>
      <c r="BL3675" s="151"/>
      <c r="BM3675" s="151"/>
      <c r="BN3675" s="208"/>
      <c r="BO3675" s="92"/>
      <c r="BP3675" s="92"/>
      <c r="BQ3675" s="92"/>
      <c r="BR3675" s="92"/>
      <c r="BS3675" s="92"/>
      <c r="BT3675" s="92"/>
      <c r="BU3675" s="208"/>
      <c r="BV3675" s="315"/>
    </row>
    <row r="3676" spans="6:74"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315"/>
      <c r="AU3676" s="208"/>
      <c r="AV3676" s="92"/>
      <c r="AW3676" s="92"/>
      <c r="AX3676" s="315"/>
      <c r="AY3676" s="215"/>
      <c r="AZ3676" s="131"/>
      <c r="BA3676" s="131"/>
      <c r="BB3676" s="131"/>
      <c r="BC3676" s="223"/>
      <c r="BD3676" s="223"/>
      <c r="BE3676" s="223"/>
      <c r="BF3676" s="151"/>
      <c r="BG3676" s="151"/>
      <c r="BH3676" s="151"/>
      <c r="BI3676" s="151"/>
      <c r="BJ3676" s="151"/>
      <c r="BK3676" s="151"/>
      <c r="BL3676" s="151"/>
      <c r="BM3676" s="151"/>
      <c r="BN3676" s="208"/>
      <c r="BO3676" s="92"/>
      <c r="BP3676" s="92"/>
      <c r="BQ3676" s="92"/>
      <c r="BR3676" s="92"/>
      <c r="BS3676" s="92"/>
      <c r="BT3676" s="92"/>
      <c r="BU3676" s="208"/>
      <c r="BV3676" s="315"/>
    </row>
    <row r="3677" spans="6:74"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315"/>
      <c r="AU3677" s="208"/>
      <c r="AV3677" s="92"/>
      <c r="AW3677" s="92"/>
      <c r="AX3677" s="315"/>
      <c r="AY3677" s="215"/>
      <c r="AZ3677" s="131"/>
      <c r="BA3677" s="131"/>
      <c r="BB3677" s="131"/>
      <c r="BC3677" s="223"/>
      <c r="BD3677" s="223"/>
      <c r="BE3677" s="223"/>
      <c r="BF3677" s="151"/>
      <c r="BG3677" s="151"/>
      <c r="BH3677" s="151"/>
      <c r="BI3677" s="151"/>
      <c r="BJ3677" s="151"/>
      <c r="BK3677" s="151"/>
      <c r="BL3677" s="151"/>
      <c r="BM3677" s="151"/>
      <c r="BN3677" s="208"/>
      <c r="BO3677" s="92"/>
      <c r="BP3677" s="92"/>
      <c r="BQ3677" s="92"/>
      <c r="BR3677" s="92"/>
      <c r="BS3677" s="92"/>
      <c r="BT3677" s="92"/>
      <c r="BU3677" s="208"/>
      <c r="BV3677" s="315"/>
    </row>
    <row r="3678" spans="6:74"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315"/>
      <c r="AU3678" s="208"/>
      <c r="AV3678" s="92"/>
      <c r="AW3678" s="92"/>
      <c r="AX3678" s="315"/>
      <c r="AY3678" s="215"/>
      <c r="AZ3678" s="131"/>
      <c r="BA3678" s="131"/>
      <c r="BB3678" s="131"/>
      <c r="BC3678" s="223"/>
      <c r="BD3678" s="223"/>
      <c r="BE3678" s="223"/>
      <c r="BF3678" s="151"/>
      <c r="BG3678" s="151"/>
      <c r="BH3678" s="151"/>
      <c r="BI3678" s="151"/>
      <c r="BJ3678" s="151"/>
      <c r="BK3678" s="151"/>
      <c r="BL3678" s="151"/>
      <c r="BM3678" s="151"/>
      <c r="BN3678" s="208"/>
      <c r="BO3678" s="92"/>
      <c r="BP3678" s="92"/>
      <c r="BQ3678" s="92"/>
      <c r="BR3678" s="92"/>
      <c r="BS3678" s="92"/>
      <c r="BT3678" s="92"/>
      <c r="BU3678" s="208"/>
      <c r="BV3678" s="315"/>
    </row>
    <row r="3679" spans="6:74"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315"/>
      <c r="AU3679" s="208"/>
      <c r="AV3679" s="92"/>
      <c r="AW3679" s="92"/>
      <c r="AX3679" s="315"/>
      <c r="AY3679" s="215"/>
      <c r="AZ3679" s="131"/>
      <c r="BA3679" s="131"/>
      <c r="BB3679" s="131"/>
      <c r="BC3679" s="223"/>
      <c r="BD3679" s="223"/>
      <c r="BE3679" s="223"/>
      <c r="BF3679" s="151"/>
      <c r="BG3679" s="151"/>
      <c r="BH3679" s="151"/>
      <c r="BI3679" s="151"/>
      <c r="BJ3679" s="151"/>
      <c r="BK3679" s="151"/>
      <c r="BL3679" s="151"/>
      <c r="BM3679" s="151"/>
      <c r="BN3679" s="208"/>
      <c r="BO3679" s="92"/>
      <c r="BP3679" s="92"/>
      <c r="BQ3679" s="92"/>
      <c r="BR3679" s="92"/>
      <c r="BS3679" s="92"/>
      <c r="BT3679" s="92"/>
      <c r="BU3679" s="208"/>
      <c r="BV3679" s="315"/>
    </row>
    <row r="3680" spans="6:74"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315"/>
      <c r="AU3680" s="208"/>
      <c r="AV3680" s="92"/>
      <c r="AW3680" s="92"/>
      <c r="AX3680" s="315"/>
      <c r="AY3680" s="215"/>
      <c r="AZ3680" s="131"/>
      <c r="BA3680" s="131"/>
      <c r="BB3680" s="131"/>
      <c r="BC3680" s="223"/>
      <c r="BD3680" s="223"/>
      <c r="BE3680" s="223"/>
      <c r="BF3680" s="151"/>
      <c r="BG3680" s="151"/>
      <c r="BH3680" s="151"/>
      <c r="BI3680" s="151"/>
      <c r="BJ3680" s="151"/>
      <c r="BK3680" s="151"/>
      <c r="BL3680" s="151"/>
      <c r="BM3680" s="151"/>
      <c r="BN3680" s="208"/>
      <c r="BO3680" s="92"/>
      <c r="BP3680" s="92"/>
      <c r="BQ3680" s="92"/>
      <c r="BR3680" s="92"/>
      <c r="BS3680" s="92"/>
      <c r="BT3680" s="92"/>
      <c r="BU3680" s="208"/>
      <c r="BV3680" s="315"/>
    </row>
    <row r="3681" spans="6:74"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315"/>
      <c r="AU3681" s="208"/>
      <c r="AV3681" s="92"/>
      <c r="AW3681" s="92"/>
      <c r="AX3681" s="315"/>
      <c r="AY3681" s="215"/>
      <c r="AZ3681" s="131"/>
      <c r="BA3681" s="131"/>
      <c r="BB3681" s="131"/>
      <c r="BC3681" s="223"/>
      <c r="BD3681" s="223"/>
      <c r="BE3681" s="223"/>
      <c r="BF3681" s="151"/>
      <c r="BG3681" s="151"/>
      <c r="BH3681" s="151"/>
      <c r="BI3681" s="151"/>
      <c r="BJ3681" s="151"/>
      <c r="BK3681" s="151"/>
      <c r="BL3681" s="151"/>
      <c r="BM3681" s="151"/>
      <c r="BN3681" s="208"/>
      <c r="BO3681" s="92"/>
      <c r="BP3681" s="92"/>
      <c r="BQ3681" s="92"/>
      <c r="BR3681" s="92"/>
      <c r="BS3681" s="92"/>
      <c r="BT3681" s="92"/>
      <c r="BU3681" s="208"/>
      <c r="BV3681" s="315"/>
    </row>
    <row r="3682" spans="6:74"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315"/>
      <c r="AU3682" s="208"/>
      <c r="AV3682" s="92"/>
      <c r="AW3682" s="92"/>
      <c r="AX3682" s="315"/>
      <c r="AY3682" s="215"/>
      <c r="AZ3682" s="131"/>
      <c r="BA3682" s="131"/>
      <c r="BB3682" s="131"/>
      <c r="BC3682" s="223"/>
      <c r="BD3682" s="223"/>
      <c r="BE3682" s="223"/>
      <c r="BF3682" s="151"/>
      <c r="BG3682" s="151"/>
      <c r="BH3682" s="151"/>
      <c r="BI3682" s="151"/>
      <c r="BJ3682" s="151"/>
      <c r="BK3682" s="151"/>
      <c r="BL3682" s="151"/>
      <c r="BM3682" s="151"/>
      <c r="BN3682" s="208"/>
      <c r="BO3682" s="92"/>
      <c r="BP3682" s="92"/>
      <c r="BQ3682" s="92"/>
      <c r="BR3682" s="92"/>
      <c r="BS3682" s="92"/>
      <c r="BT3682" s="92"/>
      <c r="BU3682" s="208"/>
      <c r="BV3682" s="315"/>
    </row>
    <row r="3683" spans="6:74"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315"/>
      <c r="AU3683" s="208"/>
      <c r="AV3683" s="92"/>
      <c r="AW3683" s="92"/>
      <c r="AX3683" s="315"/>
      <c r="AY3683" s="215"/>
      <c r="AZ3683" s="131"/>
      <c r="BA3683" s="131"/>
      <c r="BB3683" s="131"/>
      <c r="BC3683" s="223"/>
      <c r="BD3683" s="223"/>
      <c r="BE3683" s="223"/>
      <c r="BF3683" s="151"/>
      <c r="BG3683" s="151"/>
      <c r="BH3683" s="151"/>
      <c r="BI3683" s="151"/>
      <c r="BJ3683" s="151"/>
      <c r="BK3683" s="151"/>
      <c r="BL3683" s="151"/>
      <c r="BM3683" s="151"/>
      <c r="BN3683" s="208"/>
      <c r="BO3683" s="92"/>
      <c r="BP3683" s="92"/>
      <c r="BQ3683" s="92"/>
      <c r="BR3683" s="92"/>
      <c r="BS3683" s="92"/>
      <c r="BT3683" s="92"/>
      <c r="BU3683" s="208"/>
      <c r="BV3683" s="315"/>
    </row>
    <row r="3684" spans="6:74"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315"/>
      <c r="AU3684" s="208"/>
      <c r="AV3684" s="92"/>
      <c r="AW3684" s="92"/>
      <c r="AX3684" s="315"/>
      <c r="AY3684" s="215"/>
      <c r="AZ3684" s="131"/>
      <c r="BA3684" s="131"/>
      <c r="BB3684" s="131"/>
      <c r="BC3684" s="223"/>
      <c r="BD3684" s="223"/>
      <c r="BE3684" s="223"/>
      <c r="BF3684" s="151"/>
      <c r="BG3684" s="151"/>
      <c r="BH3684" s="151"/>
      <c r="BI3684" s="151"/>
      <c r="BJ3684" s="151"/>
      <c r="BK3684" s="151"/>
      <c r="BL3684" s="151"/>
      <c r="BM3684" s="151"/>
      <c r="BN3684" s="208"/>
      <c r="BO3684" s="92"/>
      <c r="BP3684" s="92"/>
      <c r="BQ3684" s="92"/>
      <c r="BR3684" s="92"/>
      <c r="BS3684" s="92"/>
      <c r="BT3684" s="92"/>
      <c r="BU3684" s="208"/>
      <c r="BV3684" s="315"/>
    </row>
    <row r="3685" spans="6:74"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315"/>
      <c r="AU3685" s="208"/>
      <c r="AV3685" s="92"/>
      <c r="AW3685" s="92"/>
      <c r="AX3685" s="315"/>
      <c r="AY3685" s="215"/>
      <c r="AZ3685" s="131"/>
      <c r="BA3685" s="131"/>
      <c r="BB3685" s="131"/>
      <c r="BC3685" s="223"/>
      <c r="BD3685" s="223"/>
      <c r="BE3685" s="223"/>
      <c r="BF3685" s="151"/>
      <c r="BG3685" s="151"/>
      <c r="BH3685" s="151"/>
      <c r="BI3685" s="151"/>
      <c r="BJ3685" s="151"/>
      <c r="BK3685" s="151"/>
      <c r="BL3685" s="151"/>
      <c r="BM3685" s="151"/>
      <c r="BN3685" s="208"/>
      <c r="BO3685" s="92"/>
      <c r="BP3685" s="92"/>
      <c r="BQ3685" s="92"/>
      <c r="BR3685" s="92"/>
      <c r="BS3685" s="92"/>
      <c r="BT3685" s="92"/>
      <c r="BU3685" s="208"/>
      <c r="BV3685" s="315"/>
    </row>
    <row r="3686" spans="6:74"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315"/>
      <c r="AU3686" s="208"/>
      <c r="AV3686" s="92"/>
      <c r="AW3686" s="92"/>
      <c r="AX3686" s="315"/>
      <c r="AY3686" s="215"/>
      <c r="AZ3686" s="131"/>
      <c r="BA3686" s="131"/>
      <c r="BB3686" s="131"/>
      <c r="BC3686" s="223"/>
      <c r="BD3686" s="223"/>
      <c r="BE3686" s="223"/>
      <c r="BF3686" s="151"/>
      <c r="BG3686" s="151"/>
      <c r="BH3686" s="151"/>
      <c r="BI3686" s="151"/>
      <c r="BJ3686" s="151"/>
      <c r="BK3686" s="151"/>
      <c r="BL3686" s="151"/>
      <c r="BM3686" s="151"/>
      <c r="BN3686" s="208"/>
      <c r="BO3686" s="92"/>
      <c r="BP3686" s="92"/>
      <c r="BQ3686" s="92"/>
      <c r="BR3686" s="92"/>
      <c r="BS3686" s="92"/>
      <c r="BT3686" s="92"/>
      <c r="BU3686" s="208"/>
      <c r="BV3686" s="315"/>
    </row>
    <row r="3687" spans="6:74"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315"/>
      <c r="AU3687" s="208"/>
      <c r="AV3687" s="92"/>
      <c r="AW3687" s="92"/>
      <c r="AX3687" s="315"/>
      <c r="AY3687" s="215"/>
      <c r="AZ3687" s="131"/>
      <c r="BA3687" s="131"/>
      <c r="BB3687" s="131"/>
      <c r="BC3687" s="223"/>
      <c r="BD3687" s="223"/>
      <c r="BE3687" s="223"/>
      <c r="BF3687" s="151"/>
      <c r="BG3687" s="151"/>
      <c r="BH3687" s="151"/>
      <c r="BI3687" s="151"/>
      <c r="BJ3687" s="151"/>
      <c r="BK3687" s="151"/>
      <c r="BL3687" s="151"/>
      <c r="BM3687" s="151"/>
      <c r="BN3687" s="208"/>
      <c r="BO3687" s="92"/>
      <c r="BP3687" s="92"/>
      <c r="BQ3687" s="92"/>
      <c r="BR3687" s="92"/>
      <c r="BS3687" s="92"/>
      <c r="BT3687" s="92"/>
      <c r="BU3687" s="208"/>
      <c r="BV3687" s="315"/>
    </row>
    <row r="3688" spans="6:74"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315"/>
      <c r="AU3688" s="208"/>
      <c r="AV3688" s="92"/>
      <c r="AW3688" s="92"/>
      <c r="AX3688" s="315"/>
      <c r="AY3688" s="215"/>
      <c r="AZ3688" s="131"/>
      <c r="BA3688" s="131"/>
      <c r="BB3688" s="131"/>
      <c r="BC3688" s="223"/>
      <c r="BD3688" s="223"/>
      <c r="BE3688" s="223"/>
      <c r="BF3688" s="151"/>
      <c r="BG3688" s="151"/>
      <c r="BH3688" s="151"/>
      <c r="BI3688" s="151"/>
      <c r="BJ3688" s="151"/>
      <c r="BK3688" s="151"/>
      <c r="BL3688" s="151"/>
      <c r="BM3688" s="151"/>
      <c r="BN3688" s="208"/>
      <c r="BO3688" s="92"/>
      <c r="BP3688" s="92"/>
      <c r="BQ3688" s="92"/>
      <c r="BR3688" s="92"/>
      <c r="BS3688" s="92"/>
      <c r="BT3688" s="92"/>
      <c r="BU3688" s="208"/>
      <c r="BV3688" s="315"/>
    </row>
    <row r="3689" spans="6:74"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315"/>
      <c r="AU3689" s="208"/>
      <c r="AV3689" s="92"/>
      <c r="AW3689" s="92"/>
      <c r="AX3689" s="315"/>
      <c r="AY3689" s="215"/>
      <c r="AZ3689" s="131"/>
      <c r="BA3689" s="131"/>
      <c r="BB3689" s="131"/>
      <c r="BC3689" s="223"/>
      <c r="BD3689" s="223"/>
      <c r="BE3689" s="223"/>
      <c r="BF3689" s="151"/>
      <c r="BG3689" s="151"/>
      <c r="BH3689" s="151"/>
      <c r="BI3689" s="151"/>
      <c r="BJ3689" s="151"/>
      <c r="BK3689" s="151"/>
      <c r="BL3689" s="151"/>
      <c r="BM3689" s="151"/>
      <c r="BN3689" s="208"/>
      <c r="BO3689" s="92"/>
      <c r="BP3689" s="92"/>
      <c r="BQ3689" s="92"/>
      <c r="BR3689" s="92"/>
      <c r="BS3689" s="92"/>
      <c r="BT3689" s="92"/>
      <c r="BU3689" s="208"/>
      <c r="BV3689" s="315"/>
    </row>
    <row r="3690" spans="6:74"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315"/>
      <c r="AU3690" s="208"/>
      <c r="AV3690" s="92"/>
      <c r="AW3690" s="92"/>
      <c r="AX3690" s="315"/>
      <c r="AY3690" s="215"/>
      <c r="AZ3690" s="131"/>
      <c r="BA3690" s="131"/>
      <c r="BB3690" s="131"/>
      <c r="BC3690" s="223"/>
      <c r="BD3690" s="223"/>
      <c r="BE3690" s="223"/>
      <c r="BF3690" s="151"/>
      <c r="BG3690" s="151"/>
      <c r="BH3690" s="151"/>
      <c r="BI3690" s="151"/>
      <c r="BJ3690" s="151"/>
      <c r="BK3690" s="151"/>
      <c r="BL3690" s="151"/>
      <c r="BM3690" s="151"/>
      <c r="BN3690" s="208"/>
      <c r="BO3690" s="92"/>
      <c r="BP3690" s="92"/>
      <c r="BQ3690" s="92"/>
      <c r="BR3690" s="92"/>
      <c r="BS3690" s="92"/>
      <c r="BT3690" s="92"/>
      <c r="BU3690" s="208"/>
      <c r="BV3690" s="315"/>
    </row>
    <row r="3691" spans="6:74"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315"/>
      <c r="AU3691" s="208"/>
      <c r="AV3691" s="92"/>
      <c r="AW3691" s="92"/>
      <c r="AX3691" s="315"/>
      <c r="AY3691" s="215"/>
      <c r="AZ3691" s="131"/>
      <c r="BA3691" s="131"/>
      <c r="BB3691" s="131"/>
      <c r="BC3691" s="223"/>
      <c r="BD3691" s="223"/>
      <c r="BE3691" s="223"/>
      <c r="BF3691" s="151"/>
      <c r="BG3691" s="151"/>
      <c r="BH3691" s="151"/>
      <c r="BI3691" s="151"/>
      <c r="BJ3691" s="151"/>
      <c r="BK3691" s="151"/>
      <c r="BL3691" s="151"/>
      <c r="BM3691" s="151"/>
      <c r="BN3691" s="208"/>
      <c r="BO3691" s="92"/>
      <c r="BP3691" s="92"/>
      <c r="BQ3691" s="92"/>
      <c r="BR3691" s="92"/>
      <c r="BS3691" s="92"/>
      <c r="BT3691" s="92"/>
      <c r="BU3691" s="208"/>
      <c r="BV3691" s="315"/>
    </row>
    <row r="3692" spans="6:74"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315"/>
      <c r="AU3692" s="208"/>
      <c r="AV3692" s="92"/>
      <c r="AW3692" s="92"/>
      <c r="AX3692" s="315"/>
      <c r="AY3692" s="215"/>
      <c r="AZ3692" s="131"/>
      <c r="BA3692" s="131"/>
      <c r="BB3692" s="131"/>
      <c r="BC3692" s="223"/>
      <c r="BD3692" s="223"/>
      <c r="BE3692" s="223"/>
      <c r="BF3692" s="151"/>
      <c r="BG3692" s="151"/>
      <c r="BH3692" s="151"/>
      <c r="BI3692" s="151"/>
      <c r="BJ3692" s="151"/>
      <c r="BK3692" s="151"/>
      <c r="BL3692" s="151"/>
      <c r="BM3692" s="151"/>
      <c r="BN3692" s="208"/>
      <c r="BO3692" s="92"/>
      <c r="BP3692" s="92"/>
      <c r="BQ3692" s="92"/>
      <c r="BR3692" s="92"/>
      <c r="BS3692" s="92"/>
      <c r="BT3692" s="92"/>
      <c r="BU3692" s="208"/>
      <c r="BV3692" s="315"/>
    </row>
    <row r="3693" spans="6:74"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315"/>
      <c r="AU3693" s="208"/>
      <c r="AV3693" s="92"/>
      <c r="AW3693" s="92"/>
      <c r="AX3693" s="315"/>
      <c r="AY3693" s="215"/>
      <c r="AZ3693" s="131"/>
      <c r="BA3693" s="131"/>
      <c r="BB3693" s="131"/>
      <c r="BC3693" s="223"/>
      <c r="BD3693" s="223"/>
      <c r="BE3693" s="223"/>
      <c r="BF3693" s="151"/>
      <c r="BG3693" s="151"/>
      <c r="BH3693" s="151"/>
      <c r="BI3693" s="151"/>
      <c r="BJ3693" s="151"/>
      <c r="BK3693" s="151"/>
      <c r="BL3693" s="151"/>
      <c r="BM3693" s="151"/>
      <c r="BN3693" s="208"/>
      <c r="BO3693" s="92"/>
      <c r="BP3693" s="92"/>
      <c r="BQ3693" s="92"/>
      <c r="BR3693" s="92"/>
      <c r="BS3693" s="92"/>
      <c r="BT3693" s="92"/>
      <c r="BU3693" s="208"/>
      <c r="BV3693" s="315"/>
    </row>
    <row r="3694" spans="6:74"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315"/>
      <c r="AU3694" s="208"/>
      <c r="AV3694" s="92"/>
      <c r="AW3694" s="92"/>
      <c r="AX3694" s="315"/>
      <c r="AY3694" s="215"/>
      <c r="AZ3694" s="131"/>
      <c r="BA3694" s="131"/>
      <c r="BB3694" s="131"/>
      <c r="BC3694" s="223"/>
      <c r="BD3694" s="223"/>
      <c r="BE3694" s="223"/>
      <c r="BF3694" s="151"/>
      <c r="BG3694" s="151"/>
      <c r="BH3694" s="151"/>
      <c r="BI3694" s="151"/>
      <c r="BJ3694" s="151"/>
      <c r="BK3694" s="151"/>
      <c r="BL3694" s="151"/>
      <c r="BM3694" s="151"/>
      <c r="BN3694" s="208"/>
      <c r="BO3694" s="92"/>
      <c r="BP3694" s="92"/>
      <c r="BQ3694" s="92"/>
      <c r="BR3694" s="92"/>
      <c r="BS3694" s="92"/>
      <c r="BT3694" s="92"/>
      <c r="BU3694" s="208"/>
      <c r="BV3694" s="315"/>
    </row>
    <row r="3695" spans="6:74"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315"/>
      <c r="AU3695" s="208"/>
      <c r="AV3695" s="92"/>
      <c r="AW3695" s="92"/>
      <c r="AX3695" s="315"/>
      <c r="AY3695" s="215"/>
      <c r="AZ3695" s="131"/>
      <c r="BA3695" s="131"/>
      <c r="BB3695" s="131"/>
      <c r="BC3695" s="223"/>
      <c r="BD3695" s="223"/>
      <c r="BE3695" s="223"/>
      <c r="BF3695" s="151"/>
      <c r="BG3695" s="151"/>
      <c r="BH3695" s="151"/>
      <c r="BI3695" s="151"/>
      <c r="BJ3695" s="151"/>
      <c r="BK3695" s="151"/>
      <c r="BL3695" s="151"/>
      <c r="BM3695" s="151"/>
      <c r="BN3695" s="208"/>
      <c r="BO3695" s="92"/>
      <c r="BP3695" s="92"/>
      <c r="BQ3695" s="92"/>
      <c r="BR3695" s="92"/>
      <c r="BS3695" s="92"/>
      <c r="BT3695" s="92"/>
      <c r="BU3695" s="208"/>
      <c r="BV3695" s="315"/>
    </row>
    <row r="3696" spans="6:74"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315"/>
      <c r="AU3696" s="208"/>
      <c r="AV3696" s="92"/>
      <c r="AW3696" s="92"/>
      <c r="AX3696" s="315"/>
      <c r="AY3696" s="215"/>
      <c r="AZ3696" s="131"/>
      <c r="BA3696" s="131"/>
      <c r="BB3696" s="131"/>
      <c r="BC3696" s="223"/>
      <c r="BD3696" s="223"/>
      <c r="BE3696" s="223"/>
      <c r="BF3696" s="151"/>
      <c r="BG3696" s="151"/>
      <c r="BH3696" s="151"/>
      <c r="BI3696" s="151"/>
      <c r="BJ3696" s="151"/>
      <c r="BK3696" s="151"/>
      <c r="BL3696" s="151"/>
      <c r="BM3696" s="151"/>
      <c r="BN3696" s="208"/>
      <c r="BO3696" s="92"/>
      <c r="BP3696" s="92"/>
      <c r="BQ3696" s="92"/>
      <c r="BR3696" s="92"/>
      <c r="BS3696" s="92"/>
      <c r="BT3696" s="92"/>
      <c r="BU3696" s="208"/>
      <c r="BV3696" s="315"/>
    </row>
    <row r="3697" spans="6:74"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315"/>
      <c r="AU3697" s="208"/>
      <c r="AV3697" s="92"/>
      <c r="AW3697" s="92"/>
      <c r="AX3697" s="315"/>
      <c r="AY3697" s="215"/>
      <c r="AZ3697" s="131"/>
      <c r="BA3697" s="131"/>
      <c r="BB3697" s="131"/>
      <c r="BC3697" s="223"/>
      <c r="BD3697" s="223"/>
      <c r="BE3697" s="223"/>
      <c r="BF3697" s="151"/>
      <c r="BG3697" s="151"/>
      <c r="BH3697" s="151"/>
      <c r="BI3697" s="151"/>
      <c r="BJ3697" s="151"/>
      <c r="BK3697" s="151"/>
      <c r="BL3697" s="151"/>
      <c r="BM3697" s="151"/>
      <c r="BN3697" s="208"/>
      <c r="BO3697" s="92"/>
      <c r="BP3697" s="92"/>
      <c r="BQ3697" s="92"/>
      <c r="BR3697" s="92"/>
      <c r="BS3697" s="92"/>
      <c r="BT3697" s="92"/>
      <c r="BU3697" s="208"/>
      <c r="BV3697" s="315"/>
    </row>
    <row r="3698" spans="6:74"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315"/>
      <c r="AU3698" s="208"/>
      <c r="AV3698" s="92"/>
      <c r="AW3698" s="92"/>
      <c r="AX3698" s="315"/>
      <c r="AY3698" s="215"/>
      <c r="AZ3698" s="131"/>
      <c r="BA3698" s="131"/>
      <c r="BB3698" s="131"/>
      <c r="BC3698" s="223"/>
      <c r="BD3698" s="223"/>
      <c r="BE3698" s="223"/>
      <c r="BF3698" s="151"/>
      <c r="BG3698" s="151"/>
      <c r="BH3698" s="151"/>
      <c r="BI3698" s="151"/>
      <c r="BJ3698" s="151"/>
      <c r="BK3698" s="151"/>
      <c r="BL3698" s="151"/>
      <c r="BM3698" s="151"/>
      <c r="BN3698" s="208"/>
      <c r="BO3698" s="92"/>
      <c r="BP3698" s="92"/>
      <c r="BQ3698" s="92"/>
      <c r="BR3698" s="92"/>
      <c r="BS3698" s="92"/>
      <c r="BT3698" s="92"/>
      <c r="BU3698" s="208"/>
      <c r="BV3698" s="315"/>
    </row>
    <row r="3699" spans="6:74"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315"/>
      <c r="AU3699" s="208"/>
      <c r="AV3699" s="92"/>
      <c r="AW3699" s="92"/>
      <c r="AX3699" s="315"/>
      <c r="AY3699" s="215"/>
      <c r="AZ3699" s="131"/>
      <c r="BA3699" s="131"/>
      <c r="BB3699" s="131"/>
      <c r="BC3699" s="223"/>
      <c r="BD3699" s="223"/>
      <c r="BE3699" s="223"/>
      <c r="BF3699" s="151"/>
      <c r="BG3699" s="151"/>
      <c r="BH3699" s="151"/>
      <c r="BI3699" s="151"/>
      <c r="BJ3699" s="151"/>
      <c r="BK3699" s="151"/>
      <c r="BL3699" s="151"/>
      <c r="BM3699" s="151"/>
      <c r="BN3699" s="208"/>
      <c r="BO3699" s="92"/>
      <c r="BP3699" s="92"/>
      <c r="BQ3699" s="92"/>
      <c r="BR3699" s="92"/>
      <c r="BS3699" s="92"/>
      <c r="BT3699" s="92"/>
      <c r="BU3699" s="208"/>
      <c r="BV3699" s="315"/>
    </row>
    <row r="3700" spans="6:74"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315"/>
      <c r="AU3700" s="208"/>
      <c r="AV3700" s="92"/>
      <c r="AW3700" s="92"/>
      <c r="AX3700" s="315"/>
      <c r="AY3700" s="215"/>
      <c r="AZ3700" s="131"/>
      <c r="BA3700" s="131"/>
      <c r="BB3700" s="131"/>
      <c r="BC3700" s="223"/>
      <c r="BD3700" s="223"/>
      <c r="BE3700" s="223"/>
      <c r="BF3700" s="151"/>
      <c r="BG3700" s="151"/>
      <c r="BH3700" s="151"/>
      <c r="BI3700" s="151"/>
      <c r="BJ3700" s="151"/>
      <c r="BK3700" s="151"/>
      <c r="BL3700" s="151"/>
      <c r="BM3700" s="151"/>
      <c r="BN3700" s="208"/>
      <c r="BO3700" s="92"/>
      <c r="BP3700" s="92"/>
      <c r="BQ3700" s="92"/>
      <c r="BR3700" s="92"/>
      <c r="BS3700" s="92"/>
      <c r="BT3700" s="92"/>
      <c r="BU3700" s="208"/>
      <c r="BV3700" s="315"/>
    </row>
    <row r="3701" spans="6:74"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315"/>
      <c r="AU3701" s="208"/>
      <c r="AV3701" s="92"/>
      <c r="AW3701" s="92"/>
      <c r="AX3701" s="315"/>
      <c r="AY3701" s="215"/>
      <c r="AZ3701" s="131"/>
      <c r="BA3701" s="131"/>
      <c r="BB3701" s="131"/>
      <c r="BC3701" s="223"/>
      <c r="BD3701" s="223"/>
      <c r="BE3701" s="223"/>
      <c r="BF3701" s="151"/>
      <c r="BG3701" s="151"/>
      <c r="BH3701" s="151"/>
      <c r="BI3701" s="151"/>
      <c r="BJ3701" s="151"/>
      <c r="BK3701" s="151"/>
      <c r="BL3701" s="151"/>
      <c r="BM3701" s="151"/>
      <c r="BN3701" s="208"/>
      <c r="BO3701" s="92"/>
      <c r="BP3701" s="92"/>
      <c r="BQ3701" s="92"/>
      <c r="BR3701" s="92"/>
      <c r="BS3701" s="92"/>
      <c r="BT3701" s="92"/>
      <c r="BU3701" s="208"/>
      <c r="BV3701" s="315"/>
    </row>
    <row r="3702" spans="6:74"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315"/>
      <c r="AU3702" s="208"/>
      <c r="AV3702" s="92"/>
      <c r="AW3702" s="92"/>
      <c r="AX3702" s="315"/>
      <c r="AY3702" s="215"/>
      <c r="AZ3702" s="131"/>
      <c r="BA3702" s="131"/>
      <c r="BB3702" s="131"/>
      <c r="BC3702" s="223"/>
      <c r="BD3702" s="223"/>
      <c r="BE3702" s="223"/>
      <c r="BF3702" s="151"/>
      <c r="BG3702" s="151"/>
      <c r="BH3702" s="151"/>
      <c r="BI3702" s="151"/>
      <c r="BJ3702" s="151"/>
      <c r="BK3702" s="151"/>
      <c r="BL3702" s="151"/>
      <c r="BM3702" s="151"/>
      <c r="BN3702" s="208"/>
      <c r="BO3702" s="92"/>
      <c r="BP3702" s="92"/>
      <c r="BQ3702" s="92"/>
      <c r="BR3702" s="92"/>
      <c r="BS3702" s="92"/>
      <c r="BT3702" s="92"/>
      <c r="BU3702" s="208"/>
      <c r="BV3702" s="315"/>
    </row>
    <row r="3703" spans="6:74"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315"/>
      <c r="AU3703" s="208"/>
      <c r="AV3703" s="92"/>
      <c r="AW3703" s="92"/>
      <c r="AX3703" s="315"/>
      <c r="AY3703" s="215"/>
      <c r="AZ3703" s="131"/>
      <c r="BA3703" s="131"/>
      <c r="BB3703" s="131"/>
      <c r="BC3703" s="223"/>
      <c r="BD3703" s="223"/>
      <c r="BE3703" s="223"/>
      <c r="BF3703" s="151"/>
      <c r="BG3703" s="151"/>
      <c r="BH3703" s="151"/>
      <c r="BI3703" s="151"/>
      <c r="BJ3703" s="151"/>
      <c r="BK3703" s="151"/>
      <c r="BL3703" s="151"/>
      <c r="BM3703" s="151"/>
      <c r="BN3703" s="208"/>
      <c r="BO3703" s="92"/>
      <c r="BP3703" s="92"/>
      <c r="BQ3703" s="92"/>
      <c r="BR3703" s="92"/>
      <c r="BS3703" s="92"/>
      <c r="BT3703" s="92"/>
      <c r="BU3703" s="208"/>
      <c r="BV3703" s="315"/>
    </row>
    <row r="3704" spans="6:74"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315"/>
      <c r="AU3704" s="208"/>
      <c r="AV3704" s="92"/>
      <c r="AW3704" s="92"/>
      <c r="AX3704" s="315"/>
      <c r="AY3704" s="215"/>
      <c r="AZ3704" s="131"/>
      <c r="BA3704" s="131"/>
      <c r="BB3704" s="131"/>
      <c r="BC3704" s="223"/>
      <c r="BD3704" s="223"/>
      <c r="BE3704" s="223"/>
      <c r="BF3704" s="151"/>
      <c r="BG3704" s="151"/>
      <c r="BH3704" s="151"/>
      <c r="BI3704" s="151"/>
      <c r="BJ3704" s="151"/>
      <c r="BK3704" s="151"/>
      <c r="BL3704" s="151"/>
      <c r="BM3704" s="151"/>
      <c r="BN3704" s="208"/>
      <c r="BO3704" s="92"/>
      <c r="BP3704" s="92"/>
      <c r="BQ3704" s="92"/>
      <c r="BR3704" s="92"/>
      <c r="BS3704" s="92"/>
      <c r="BT3704" s="92"/>
      <c r="BU3704" s="208"/>
      <c r="BV3704" s="315"/>
    </row>
    <row r="3705" spans="6:74"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315"/>
      <c r="AU3705" s="208"/>
      <c r="AV3705" s="92"/>
      <c r="AW3705" s="92"/>
      <c r="AX3705" s="315"/>
      <c r="AY3705" s="215"/>
      <c r="AZ3705" s="131"/>
      <c r="BA3705" s="131"/>
      <c r="BB3705" s="131"/>
      <c r="BC3705" s="223"/>
      <c r="BD3705" s="223"/>
      <c r="BE3705" s="223"/>
      <c r="BF3705" s="151"/>
      <c r="BG3705" s="151"/>
      <c r="BH3705" s="151"/>
      <c r="BI3705" s="151"/>
      <c r="BJ3705" s="151"/>
      <c r="BK3705" s="151"/>
      <c r="BL3705" s="151"/>
      <c r="BM3705" s="151"/>
      <c r="BN3705" s="208"/>
      <c r="BO3705" s="92"/>
      <c r="BP3705" s="92"/>
      <c r="BQ3705" s="92"/>
      <c r="BR3705" s="92"/>
      <c r="BS3705" s="92"/>
      <c r="BT3705" s="92"/>
      <c r="BU3705" s="208"/>
      <c r="BV3705" s="315"/>
    </row>
    <row r="3706" spans="6:74"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315"/>
      <c r="AU3706" s="208"/>
      <c r="AV3706" s="92"/>
      <c r="AW3706" s="92"/>
      <c r="AX3706" s="315"/>
      <c r="AY3706" s="215"/>
      <c r="AZ3706" s="131"/>
      <c r="BA3706" s="131"/>
      <c r="BB3706" s="131"/>
      <c r="BC3706" s="223"/>
      <c r="BD3706" s="223"/>
      <c r="BE3706" s="223"/>
      <c r="BF3706" s="151"/>
      <c r="BG3706" s="151"/>
      <c r="BH3706" s="151"/>
      <c r="BI3706" s="151"/>
      <c r="BJ3706" s="151"/>
      <c r="BK3706" s="151"/>
      <c r="BL3706" s="151"/>
      <c r="BM3706" s="151"/>
      <c r="BN3706" s="208"/>
      <c r="BO3706" s="92"/>
      <c r="BP3706" s="92"/>
      <c r="BQ3706" s="92"/>
      <c r="BR3706" s="92"/>
      <c r="BS3706" s="92"/>
      <c r="BT3706" s="92"/>
      <c r="BU3706" s="208"/>
      <c r="BV3706" s="315"/>
    </row>
    <row r="3707" spans="6:74"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315"/>
      <c r="AU3707" s="208"/>
      <c r="AV3707" s="92"/>
      <c r="AW3707" s="92"/>
      <c r="AX3707" s="315"/>
      <c r="AY3707" s="215"/>
      <c r="AZ3707" s="131"/>
      <c r="BA3707" s="131"/>
      <c r="BB3707" s="131"/>
      <c r="BC3707" s="223"/>
      <c r="BD3707" s="223"/>
      <c r="BE3707" s="223"/>
      <c r="BF3707" s="151"/>
      <c r="BG3707" s="151"/>
      <c r="BH3707" s="151"/>
      <c r="BI3707" s="151"/>
      <c r="BJ3707" s="151"/>
      <c r="BK3707" s="151"/>
      <c r="BL3707" s="151"/>
      <c r="BM3707" s="151"/>
      <c r="BN3707" s="208"/>
      <c r="BO3707" s="92"/>
      <c r="BP3707" s="92"/>
      <c r="BQ3707" s="92"/>
      <c r="BR3707" s="92"/>
      <c r="BS3707" s="92"/>
      <c r="BT3707" s="92"/>
      <c r="BU3707" s="208"/>
      <c r="BV3707" s="315"/>
    </row>
    <row r="3708" spans="6:74"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315"/>
      <c r="AU3708" s="208"/>
      <c r="AV3708" s="92"/>
      <c r="AW3708" s="92"/>
      <c r="AX3708" s="315"/>
      <c r="AY3708" s="215"/>
      <c r="AZ3708" s="131"/>
      <c r="BA3708" s="131"/>
      <c r="BB3708" s="131"/>
      <c r="BC3708" s="223"/>
      <c r="BD3708" s="223"/>
      <c r="BE3708" s="223"/>
      <c r="BF3708" s="151"/>
      <c r="BG3708" s="151"/>
      <c r="BH3708" s="151"/>
      <c r="BI3708" s="151"/>
      <c r="BJ3708" s="151"/>
      <c r="BK3708" s="151"/>
      <c r="BL3708" s="151"/>
      <c r="BM3708" s="151"/>
      <c r="BN3708" s="208"/>
      <c r="BO3708" s="92"/>
      <c r="BP3708" s="92"/>
      <c r="BQ3708" s="92"/>
      <c r="BR3708" s="92"/>
      <c r="BS3708" s="92"/>
      <c r="BT3708" s="92"/>
      <c r="BU3708" s="208"/>
      <c r="BV3708" s="315"/>
    </row>
    <row r="3709" spans="6:74"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315"/>
      <c r="AU3709" s="208"/>
      <c r="AV3709" s="92"/>
      <c r="AW3709" s="92"/>
      <c r="AX3709" s="315"/>
      <c r="AY3709" s="215"/>
      <c r="AZ3709" s="131"/>
      <c r="BA3709" s="131"/>
      <c r="BB3709" s="131"/>
      <c r="BC3709" s="223"/>
      <c r="BD3709" s="223"/>
      <c r="BE3709" s="223"/>
      <c r="BF3709" s="151"/>
      <c r="BG3709" s="151"/>
      <c r="BH3709" s="151"/>
      <c r="BI3709" s="151"/>
      <c r="BJ3709" s="151"/>
      <c r="BK3709" s="151"/>
      <c r="BL3709" s="151"/>
      <c r="BM3709" s="151"/>
      <c r="BN3709" s="208"/>
      <c r="BO3709" s="92"/>
      <c r="BP3709" s="92"/>
      <c r="BQ3709" s="92"/>
      <c r="BR3709" s="92"/>
      <c r="BS3709" s="92"/>
      <c r="BT3709" s="92"/>
      <c r="BU3709" s="208"/>
      <c r="BV3709" s="315"/>
    </row>
    <row r="3710" spans="6:74"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315"/>
      <c r="AU3710" s="208"/>
      <c r="AV3710" s="92"/>
      <c r="AW3710" s="92"/>
      <c r="AX3710" s="315"/>
      <c r="AY3710" s="215"/>
      <c r="AZ3710" s="131"/>
      <c r="BA3710" s="131"/>
      <c r="BB3710" s="131"/>
      <c r="BC3710" s="223"/>
      <c r="BD3710" s="223"/>
      <c r="BE3710" s="223"/>
      <c r="BF3710" s="151"/>
      <c r="BG3710" s="151"/>
      <c r="BH3710" s="151"/>
      <c r="BI3710" s="151"/>
      <c r="BJ3710" s="151"/>
      <c r="BK3710" s="151"/>
      <c r="BL3710" s="151"/>
      <c r="BM3710" s="151"/>
      <c r="BN3710" s="208"/>
      <c r="BO3710" s="92"/>
      <c r="BP3710" s="92"/>
      <c r="BQ3710" s="92"/>
      <c r="BR3710" s="92"/>
      <c r="BS3710" s="92"/>
      <c r="BT3710" s="92"/>
      <c r="BU3710" s="208"/>
      <c r="BV3710" s="315"/>
    </row>
    <row r="3711" spans="6:74"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315"/>
      <c r="AU3711" s="208"/>
      <c r="AV3711" s="92"/>
      <c r="AW3711" s="92"/>
      <c r="AX3711" s="315"/>
      <c r="AY3711" s="215"/>
      <c r="AZ3711" s="131"/>
      <c r="BA3711" s="131"/>
      <c r="BB3711" s="131"/>
      <c r="BC3711" s="223"/>
      <c r="BD3711" s="223"/>
      <c r="BE3711" s="223"/>
      <c r="BF3711" s="151"/>
      <c r="BG3711" s="151"/>
      <c r="BH3711" s="151"/>
      <c r="BI3711" s="151"/>
      <c r="BJ3711" s="151"/>
      <c r="BK3711" s="151"/>
      <c r="BL3711" s="151"/>
      <c r="BM3711" s="151"/>
      <c r="BN3711" s="208"/>
      <c r="BO3711" s="92"/>
      <c r="BP3711" s="92"/>
      <c r="BQ3711" s="92"/>
      <c r="BR3711" s="92"/>
      <c r="BS3711" s="92"/>
      <c r="BT3711" s="92"/>
      <c r="BU3711" s="208"/>
      <c r="BV3711" s="315"/>
    </row>
    <row r="3712" spans="6:74"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315"/>
      <c r="AU3712" s="208"/>
      <c r="AV3712" s="92"/>
      <c r="AW3712" s="92"/>
      <c r="AX3712" s="315"/>
      <c r="AY3712" s="215"/>
      <c r="AZ3712" s="131"/>
      <c r="BA3712" s="131"/>
      <c r="BB3712" s="131"/>
      <c r="BC3712" s="223"/>
      <c r="BD3712" s="223"/>
      <c r="BE3712" s="223"/>
      <c r="BF3712" s="151"/>
      <c r="BG3712" s="151"/>
      <c r="BH3712" s="151"/>
      <c r="BI3712" s="151"/>
      <c r="BJ3712" s="151"/>
      <c r="BK3712" s="151"/>
      <c r="BL3712" s="151"/>
      <c r="BM3712" s="151"/>
      <c r="BN3712" s="208"/>
      <c r="BO3712" s="92"/>
      <c r="BP3712" s="92"/>
      <c r="BQ3712" s="92"/>
      <c r="BR3712" s="92"/>
      <c r="BS3712" s="92"/>
      <c r="BT3712" s="92"/>
      <c r="BU3712" s="208"/>
      <c r="BV3712" s="315"/>
    </row>
    <row r="3713" spans="6:74"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315"/>
      <c r="AU3713" s="208"/>
      <c r="AV3713" s="92"/>
      <c r="AW3713" s="92"/>
      <c r="AX3713" s="315"/>
      <c r="AY3713" s="215"/>
      <c r="AZ3713" s="131"/>
      <c r="BA3713" s="131"/>
      <c r="BB3713" s="131"/>
      <c r="BC3713" s="223"/>
      <c r="BD3713" s="223"/>
      <c r="BE3713" s="223"/>
      <c r="BF3713" s="151"/>
      <c r="BG3713" s="151"/>
      <c r="BH3713" s="151"/>
      <c r="BI3713" s="151"/>
      <c r="BJ3713" s="151"/>
      <c r="BK3713" s="151"/>
      <c r="BL3713" s="151"/>
      <c r="BM3713" s="151"/>
      <c r="BN3713" s="208"/>
      <c r="BO3713" s="92"/>
      <c r="BP3713" s="92"/>
      <c r="BQ3713" s="92"/>
      <c r="BR3713" s="92"/>
      <c r="BS3713" s="92"/>
      <c r="BT3713" s="92"/>
      <c r="BU3713" s="208"/>
      <c r="BV3713" s="315"/>
    </row>
    <row r="3714" spans="6:74"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315"/>
      <c r="AU3714" s="208"/>
      <c r="AV3714" s="92"/>
      <c r="AW3714" s="92"/>
      <c r="AX3714" s="315"/>
      <c r="AY3714" s="215"/>
      <c r="AZ3714" s="131"/>
      <c r="BA3714" s="131"/>
      <c r="BB3714" s="131"/>
      <c r="BC3714" s="223"/>
      <c r="BD3714" s="223"/>
      <c r="BE3714" s="223"/>
      <c r="BF3714" s="151"/>
      <c r="BG3714" s="151"/>
      <c r="BH3714" s="151"/>
      <c r="BI3714" s="151"/>
      <c r="BJ3714" s="151"/>
      <c r="BK3714" s="151"/>
      <c r="BL3714" s="151"/>
      <c r="BM3714" s="151"/>
      <c r="BN3714" s="208"/>
      <c r="BO3714" s="92"/>
      <c r="BP3714" s="92"/>
      <c r="BQ3714" s="92"/>
      <c r="BR3714" s="92"/>
      <c r="BS3714" s="92"/>
      <c r="BT3714" s="92"/>
      <c r="BU3714" s="208"/>
      <c r="BV3714" s="315"/>
    </row>
    <row r="3715" spans="6:74"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315"/>
      <c r="AU3715" s="208"/>
      <c r="AV3715" s="92"/>
      <c r="AW3715" s="92"/>
      <c r="AX3715" s="315"/>
      <c r="AY3715" s="215"/>
      <c r="AZ3715" s="131"/>
      <c r="BA3715" s="131"/>
      <c r="BB3715" s="131"/>
      <c r="BC3715" s="223"/>
      <c r="BD3715" s="223"/>
      <c r="BE3715" s="223"/>
      <c r="BF3715" s="151"/>
      <c r="BG3715" s="151"/>
      <c r="BH3715" s="151"/>
      <c r="BI3715" s="151"/>
      <c r="BJ3715" s="151"/>
      <c r="BK3715" s="151"/>
      <c r="BL3715" s="151"/>
      <c r="BM3715" s="151"/>
      <c r="BN3715" s="208"/>
      <c r="BO3715" s="92"/>
      <c r="BP3715" s="92"/>
      <c r="BQ3715" s="92"/>
      <c r="BR3715" s="92"/>
      <c r="BS3715" s="92"/>
      <c r="BT3715" s="92"/>
      <c r="BU3715" s="208"/>
      <c r="BV3715" s="315"/>
    </row>
    <row r="3716" spans="6:74"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315"/>
      <c r="AU3716" s="208"/>
      <c r="AV3716" s="92"/>
      <c r="AW3716" s="92"/>
      <c r="AX3716" s="315"/>
      <c r="AY3716" s="215"/>
      <c r="AZ3716" s="131"/>
      <c r="BA3716" s="131"/>
      <c r="BB3716" s="131"/>
      <c r="BC3716" s="223"/>
      <c r="BD3716" s="223"/>
      <c r="BE3716" s="223"/>
      <c r="BF3716" s="151"/>
      <c r="BG3716" s="151"/>
      <c r="BH3716" s="151"/>
      <c r="BI3716" s="151"/>
      <c r="BJ3716" s="151"/>
      <c r="BK3716" s="151"/>
      <c r="BL3716" s="151"/>
      <c r="BM3716" s="151"/>
      <c r="BN3716" s="208"/>
      <c r="BO3716" s="92"/>
      <c r="BP3716" s="92"/>
      <c r="BQ3716" s="92"/>
      <c r="BR3716" s="92"/>
      <c r="BS3716" s="92"/>
      <c r="BT3716" s="92"/>
      <c r="BU3716" s="208"/>
      <c r="BV3716" s="315"/>
    </row>
    <row r="3717" spans="6:74"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315"/>
      <c r="AU3717" s="208"/>
      <c r="AV3717" s="92"/>
      <c r="AW3717" s="92"/>
      <c r="AX3717" s="315"/>
      <c r="AY3717" s="215"/>
      <c r="AZ3717" s="131"/>
      <c r="BA3717" s="131"/>
      <c r="BB3717" s="131"/>
      <c r="BC3717" s="223"/>
      <c r="BD3717" s="223"/>
      <c r="BE3717" s="223"/>
      <c r="BF3717" s="151"/>
      <c r="BG3717" s="151"/>
      <c r="BH3717" s="151"/>
      <c r="BI3717" s="151"/>
      <c r="BJ3717" s="151"/>
      <c r="BK3717" s="151"/>
      <c r="BL3717" s="151"/>
      <c r="BM3717" s="151"/>
      <c r="BN3717" s="208"/>
      <c r="BO3717" s="92"/>
      <c r="BP3717" s="92"/>
      <c r="BQ3717" s="92"/>
      <c r="BR3717" s="92"/>
      <c r="BS3717" s="92"/>
      <c r="BT3717" s="92"/>
      <c r="BU3717" s="208"/>
      <c r="BV3717" s="315"/>
    </row>
    <row r="3718" spans="6:74"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315"/>
      <c r="AU3718" s="208"/>
      <c r="AV3718" s="92"/>
      <c r="AW3718" s="92"/>
      <c r="AX3718" s="315"/>
      <c r="AY3718" s="215"/>
      <c r="AZ3718" s="131"/>
      <c r="BA3718" s="131"/>
      <c r="BB3718" s="131"/>
      <c r="BC3718" s="223"/>
      <c r="BD3718" s="223"/>
      <c r="BE3718" s="223"/>
      <c r="BF3718" s="151"/>
      <c r="BG3718" s="151"/>
      <c r="BH3718" s="151"/>
      <c r="BI3718" s="151"/>
      <c r="BJ3718" s="151"/>
      <c r="BK3718" s="151"/>
      <c r="BL3718" s="151"/>
      <c r="BM3718" s="151"/>
      <c r="BN3718" s="208"/>
      <c r="BO3718" s="92"/>
      <c r="BP3718" s="92"/>
      <c r="BQ3718" s="92"/>
      <c r="BR3718" s="92"/>
      <c r="BS3718" s="92"/>
      <c r="BT3718" s="92"/>
      <c r="BU3718" s="208"/>
      <c r="BV3718" s="315"/>
    </row>
    <row r="3719" spans="6:74"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315"/>
      <c r="AU3719" s="208"/>
      <c r="AV3719" s="92"/>
      <c r="AW3719" s="92"/>
      <c r="AX3719" s="315"/>
      <c r="AY3719" s="215"/>
      <c r="AZ3719" s="131"/>
      <c r="BA3719" s="131"/>
      <c r="BB3719" s="131"/>
      <c r="BC3719" s="223"/>
      <c r="BD3719" s="223"/>
      <c r="BE3719" s="223"/>
      <c r="BF3719" s="151"/>
      <c r="BG3719" s="151"/>
      <c r="BH3719" s="151"/>
      <c r="BI3719" s="151"/>
      <c r="BJ3719" s="151"/>
      <c r="BK3719" s="151"/>
      <c r="BL3719" s="151"/>
      <c r="BM3719" s="151"/>
      <c r="BN3719" s="208"/>
      <c r="BO3719" s="92"/>
      <c r="BP3719" s="92"/>
      <c r="BQ3719" s="92"/>
      <c r="BR3719" s="92"/>
      <c r="BS3719" s="92"/>
      <c r="BT3719" s="92"/>
      <c r="BU3719" s="208"/>
      <c r="BV3719" s="315"/>
    </row>
    <row r="3720" spans="6:74"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315"/>
      <c r="AU3720" s="208"/>
      <c r="AV3720" s="92"/>
      <c r="AW3720" s="92"/>
      <c r="AX3720" s="315"/>
      <c r="AY3720" s="215"/>
      <c r="AZ3720" s="131"/>
      <c r="BA3720" s="131"/>
      <c r="BB3720" s="131"/>
      <c r="BC3720" s="223"/>
      <c r="BD3720" s="223"/>
      <c r="BE3720" s="223"/>
      <c r="BF3720" s="151"/>
      <c r="BG3720" s="151"/>
      <c r="BH3720" s="151"/>
      <c r="BI3720" s="151"/>
      <c r="BJ3720" s="151"/>
      <c r="BK3720" s="151"/>
      <c r="BL3720" s="151"/>
      <c r="BM3720" s="151"/>
      <c r="BN3720" s="208"/>
      <c r="BO3720" s="92"/>
      <c r="BP3720" s="92"/>
      <c r="BQ3720" s="92"/>
      <c r="BR3720" s="92"/>
      <c r="BS3720" s="92"/>
      <c r="BT3720" s="92"/>
      <c r="BU3720" s="208"/>
      <c r="BV3720" s="315"/>
    </row>
    <row r="3721" spans="6:74"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315"/>
      <c r="AU3721" s="208"/>
      <c r="AV3721" s="92"/>
      <c r="AW3721" s="92"/>
      <c r="AX3721" s="315"/>
      <c r="AY3721" s="215"/>
      <c r="AZ3721" s="131"/>
      <c r="BA3721" s="131"/>
      <c r="BB3721" s="131"/>
      <c r="BC3721" s="223"/>
      <c r="BD3721" s="223"/>
      <c r="BE3721" s="223"/>
      <c r="BF3721" s="151"/>
      <c r="BG3721" s="151"/>
      <c r="BH3721" s="151"/>
      <c r="BI3721" s="151"/>
      <c r="BJ3721" s="151"/>
      <c r="BK3721" s="151"/>
      <c r="BL3721" s="151"/>
      <c r="BM3721" s="151"/>
      <c r="BN3721" s="208"/>
      <c r="BO3721" s="92"/>
      <c r="BP3721" s="92"/>
      <c r="BQ3721" s="92"/>
      <c r="BR3721" s="92"/>
      <c r="BS3721" s="92"/>
      <c r="BT3721" s="92"/>
      <c r="BU3721" s="208"/>
      <c r="BV3721" s="315"/>
    </row>
    <row r="3722" spans="6:74"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315"/>
      <c r="AU3722" s="208"/>
      <c r="AV3722" s="92"/>
      <c r="AW3722" s="92"/>
      <c r="AX3722" s="315"/>
      <c r="AY3722" s="215"/>
      <c r="AZ3722" s="131"/>
      <c r="BA3722" s="131"/>
      <c r="BB3722" s="131"/>
      <c r="BC3722" s="223"/>
      <c r="BD3722" s="223"/>
      <c r="BE3722" s="223"/>
      <c r="BF3722" s="151"/>
      <c r="BG3722" s="151"/>
      <c r="BH3722" s="151"/>
      <c r="BI3722" s="151"/>
      <c r="BJ3722" s="151"/>
      <c r="BK3722" s="151"/>
      <c r="BL3722" s="151"/>
      <c r="BM3722" s="151"/>
      <c r="BN3722" s="208"/>
      <c r="BO3722" s="92"/>
      <c r="BP3722" s="92"/>
      <c r="BQ3722" s="92"/>
      <c r="BR3722" s="92"/>
      <c r="BS3722" s="92"/>
      <c r="BT3722" s="92"/>
      <c r="BU3722" s="208"/>
      <c r="BV3722" s="315"/>
    </row>
    <row r="3723" spans="6:74"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315"/>
      <c r="AU3723" s="208"/>
      <c r="AV3723" s="92"/>
      <c r="AW3723" s="92"/>
      <c r="AX3723" s="315"/>
      <c r="AY3723" s="215"/>
      <c r="AZ3723" s="131"/>
      <c r="BA3723" s="131"/>
      <c r="BB3723" s="131"/>
      <c r="BC3723" s="223"/>
      <c r="BD3723" s="223"/>
      <c r="BE3723" s="223"/>
      <c r="BF3723" s="151"/>
      <c r="BG3723" s="151"/>
      <c r="BH3723" s="151"/>
      <c r="BI3723" s="151"/>
      <c r="BJ3723" s="151"/>
      <c r="BK3723" s="151"/>
      <c r="BL3723" s="151"/>
      <c r="BM3723" s="151"/>
      <c r="BN3723" s="208"/>
      <c r="BO3723" s="92"/>
      <c r="BP3723" s="92"/>
      <c r="BQ3723" s="92"/>
      <c r="BR3723" s="92"/>
      <c r="BS3723" s="92"/>
      <c r="BT3723" s="92"/>
      <c r="BU3723" s="208"/>
      <c r="BV3723" s="315"/>
    </row>
    <row r="3724" spans="6:74"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315"/>
      <c r="AU3724" s="208"/>
      <c r="AV3724" s="92"/>
      <c r="AW3724" s="92"/>
      <c r="AX3724" s="315"/>
      <c r="AY3724" s="215"/>
      <c r="AZ3724" s="131"/>
      <c r="BA3724" s="131"/>
      <c r="BB3724" s="131"/>
      <c r="BC3724" s="223"/>
      <c r="BD3724" s="223"/>
      <c r="BE3724" s="223"/>
      <c r="BF3724" s="151"/>
      <c r="BG3724" s="151"/>
      <c r="BH3724" s="151"/>
      <c r="BI3724" s="151"/>
      <c r="BJ3724" s="151"/>
      <c r="BK3724" s="151"/>
      <c r="BL3724" s="151"/>
      <c r="BM3724" s="151"/>
      <c r="BN3724" s="208"/>
      <c r="BO3724" s="92"/>
      <c r="BP3724" s="92"/>
      <c r="BQ3724" s="92"/>
      <c r="BR3724" s="92"/>
      <c r="BS3724" s="92"/>
      <c r="BT3724" s="92"/>
      <c r="BU3724" s="208"/>
      <c r="BV3724" s="315"/>
    </row>
    <row r="3725" spans="6:74"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315"/>
      <c r="AU3725" s="208"/>
      <c r="AV3725" s="92"/>
      <c r="AW3725" s="92"/>
      <c r="AX3725" s="315"/>
      <c r="AY3725" s="215"/>
      <c r="AZ3725" s="131"/>
      <c r="BA3725" s="131"/>
      <c r="BB3725" s="131"/>
      <c r="BC3725" s="223"/>
      <c r="BD3725" s="223"/>
      <c r="BE3725" s="223"/>
      <c r="BF3725" s="151"/>
      <c r="BG3725" s="151"/>
      <c r="BH3725" s="151"/>
      <c r="BI3725" s="151"/>
      <c r="BJ3725" s="151"/>
      <c r="BK3725" s="151"/>
      <c r="BL3725" s="151"/>
      <c r="BM3725" s="151"/>
      <c r="BN3725" s="208"/>
      <c r="BO3725" s="92"/>
      <c r="BP3725" s="92"/>
      <c r="BQ3725" s="92"/>
      <c r="BR3725" s="92"/>
      <c r="BS3725" s="92"/>
      <c r="BT3725" s="92"/>
      <c r="BU3725" s="208"/>
      <c r="BV3725" s="315"/>
    </row>
    <row r="3726" spans="6:74"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315"/>
      <c r="AU3726" s="208"/>
      <c r="AV3726" s="92"/>
      <c r="AW3726" s="92"/>
      <c r="AX3726" s="315"/>
      <c r="AY3726" s="215"/>
      <c r="AZ3726" s="131"/>
      <c r="BA3726" s="131"/>
      <c r="BB3726" s="131"/>
      <c r="BC3726" s="223"/>
      <c r="BD3726" s="223"/>
      <c r="BE3726" s="223"/>
      <c r="BF3726" s="151"/>
      <c r="BG3726" s="151"/>
      <c r="BH3726" s="151"/>
      <c r="BI3726" s="151"/>
      <c r="BJ3726" s="151"/>
      <c r="BK3726" s="151"/>
      <c r="BL3726" s="151"/>
      <c r="BM3726" s="151"/>
      <c r="BN3726" s="208"/>
      <c r="BO3726" s="92"/>
      <c r="BP3726" s="92"/>
      <c r="BQ3726" s="92"/>
      <c r="BR3726" s="92"/>
      <c r="BS3726" s="92"/>
      <c r="BT3726" s="92"/>
      <c r="BU3726" s="208"/>
      <c r="BV3726" s="315"/>
    </row>
    <row r="3727" spans="6:74"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315"/>
      <c r="AU3727" s="208"/>
      <c r="AV3727" s="92"/>
      <c r="AW3727" s="92"/>
      <c r="AX3727" s="315"/>
      <c r="AY3727" s="215"/>
      <c r="AZ3727" s="131"/>
      <c r="BA3727" s="131"/>
      <c r="BB3727" s="131"/>
      <c r="BC3727" s="223"/>
      <c r="BD3727" s="223"/>
      <c r="BE3727" s="223"/>
      <c r="BF3727" s="151"/>
      <c r="BG3727" s="151"/>
      <c r="BH3727" s="151"/>
      <c r="BI3727" s="151"/>
      <c r="BJ3727" s="151"/>
      <c r="BK3727" s="151"/>
      <c r="BL3727" s="151"/>
      <c r="BM3727" s="151"/>
      <c r="BN3727" s="208"/>
      <c r="BO3727" s="92"/>
      <c r="BP3727" s="92"/>
      <c r="BQ3727" s="92"/>
      <c r="BR3727" s="92"/>
      <c r="BS3727" s="92"/>
      <c r="BT3727" s="92"/>
      <c r="BU3727" s="208"/>
      <c r="BV3727" s="315"/>
    </row>
    <row r="3728" spans="6:74"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315"/>
      <c r="AU3728" s="208"/>
      <c r="AV3728" s="92"/>
      <c r="AW3728" s="92"/>
      <c r="AX3728" s="315"/>
      <c r="AY3728" s="215"/>
      <c r="AZ3728" s="131"/>
      <c r="BA3728" s="131"/>
      <c r="BB3728" s="131"/>
      <c r="BC3728" s="223"/>
      <c r="BD3728" s="223"/>
      <c r="BE3728" s="223"/>
      <c r="BF3728" s="151"/>
      <c r="BG3728" s="151"/>
      <c r="BH3728" s="151"/>
      <c r="BI3728" s="151"/>
      <c r="BJ3728" s="151"/>
      <c r="BK3728" s="151"/>
      <c r="BL3728" s="151"/>
      <c r="BM3728" s="151"/>
      <c r="BN3728" s="208"/>
      <c r="BO3728" s="92"/>
      <c r="BP3728" s="92"/>
      <c r="BQ3728" s="92"/>
      <c r="BR3728" s="92"/>
      <c r="BS3728" s="92"/>
      <c r="BT3728" s="92"/>
      <c r="BU3728" s="208"/>
      <c r="BV3728" s="315"/>
    </row>
    <row r="3729" spans="6:74"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315"/>
      <c r="AU3729" s="208"/>
      <c r="AV3729" s="92"/>
      <c r="AW3729" s="92"/>
      <c r="AX3729" s="315"/>
      <c r="AY3729" s="215"/>
      <c r="AZ3729" s="131"/>
      <c r="BA3729" s="131"/>
      <c r="BB3729" s="131"/>
      <c r="BC3729" s="223"/>
      <c r="BD3729" s="223"/>
      <c r="BE3729" s="223"/>
      <c r="BF3729" s="151"/>
      <c r="BG3729" s="151"/>
      <c r="BH3729" s="151"/>
      <c r="BI3729" s="151"/>
      <c r="BJ3729" s="151"/>
      <c r="BK3729" s="151"/>
      <c r="BL3729" s="151"/>
      <c r="BM3729" s="151"/>
      <c r="BN3729" s="208"/>
      <c r="BO3729" s="92"/>
      <c r="BP3729" s="92"/>
      <c r="BQ3729" s="92"/>
      <c r="BR3729" s="92"/>
      <c r="BS3729" s="92"/>
      <c r="BT3729" s="92"/>
      <c r="BU3729" s="208"/>
      <c r="BV3729" s="315"/>
    </row>
    <row r="3730" spans="6:74"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315"/>
      <c r="AU3730" s="208"/>
      <c r="AV3730" s="92"/>
      <c r="AW3730" s="92"/>
      <c r="AX3730" s="315"/>
      <c r="AY3730" s="215"/>
      <c r="AZ3730" s="131"/>
      <c r="BA3730" s="131"/>
      <c r="BB3730" s="131"/>
      <c r="BC3730" s="223"/>
      <c r="BD3730" s="223"/>
      <c r="BE3730" s="223"/>
      <c r="BF3730" s="151"/>
      <c r="BG3730" s="151"/>
      <c r="BH3730" s="151"/>
      <c r="BI3730" s="151"/>
      <c r="BJ3730" s="151"/>
      <c r="BK3730" s="151"/>
      <c r="BL3730" s="151"/>
      <c r="BM3730" s="151"/>
      <c r="BN3730" s="208"/>
      <c r="BO3730" s="92"/>
      <c r="BP3730" s="92"/>
      <c r="BQ3730" s="92"/>
      <c r="BR3730" s="92"/>
      <c r="BS3730" s="92"/>
      <c r="BT3730" s="92"/>
      <c r="BU3730" s="208"/>
      <c r="BV3730" s="315"/>
    </row>
    <row r="3731" spans="6:74"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315"/>
      <c r="AU3731" s="208"/>
      <c r="AV3731" s="92"/>
      <c r="AW3731" s="92"/>
      <c r="AX3731" s="315"/>
      <c r="AY3731" s="215"/>
      <c r="AZ3731" s="131"/>
      <c r="BA3731" s="131"/>
      <c r="BB3731" s="131"/>
      <c r="BC3731" s="223"/>
      <c r="BD3731" s="223"/>
      <c r="BE3731" s="223"/>
      <c r="BF3731" s="151"/>
      <c r="BG3731" s="151"/>
      <c r="BH3731" s="151"/>
      <c r="BI3731" s="151"/>
      <c r="BJ3731" s="151"/>
      <c r="BK3731" s="151"/>
      <c r="BL3731" s="151"/>
      <c r="BM3731" s="151"/>
      <c r="BN3731" s="208"/>
      <c r="BO3731" s="92"/>
      <c r="BP3731" s="92"/>
      <c r="BQ3731" s="92"/>
      <c r="BR3731" s="92"/>
      <c r="BS3731" s="92"/>
      <c r="BT3731" s="92"/>
      <c r="BU3731" s="208"/>
      <c r="BV3731" s="315"/>
    </row>
    <row r="3732" spans="6:74"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315"/>
      <c r="AU3732" s="208"/>
      <c r="AV3732" s="92"/>
      <c r="AW3732" s="92"/>
      <c r="AX3732" s="315"/>
      <c r="AY3732" s="215"/>
      <c r="AZ3732" s="131"/>
      <c r="BA3732" s="131"/>
      <c r="BB3732" s="131"/>
      <c r="BC3732" s="223"/>
      <c r="BD3732" s="223"/>
      <c r="BE3732" s="223"/>
      <c r="BF3732" s="151"/>
      <c r="BG3732" s="151"/>
      <c r="BH3732" s="151"/>
      <c r="BI3732" s="151"/>
      <c r="BJ3732" s="151"/>
      <c r="BK3732" s="151"/>
      <c r="BL3732" s="151"/>
      <c r="BM3732" s="151"/>
      <c r="BN3732" s="208"/>
      <c r="BO3732" s="92"/>
      <c r="BP3732" s="92"/>
      <c r="BQ3732" s="92"/>
      <c r="BR3732" s="92"/>
      <c r="BS3732" s="92"/>
      <c r="BT3732" s="92"/>
      <c r="BU3732" s="208"/>
      <c r="BV3732" s="315"/>
    </row>
    <row r="3733" spans="6:74"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315"/>
      <c r="AU3733" s="208"/>
      <c r="AV3733" s="92"/>
      <c r="AW3733" s="92"/>
      <c r="AX3733" s="315"/>
      <c r="AY3733" s="215"/>
      <c r="AZ3733" s="131"/>
      <c r="BA3733" s="131"/>
      <c r="BB3733" s="131"/>
      <c r="BC3733" s="223"/>
      <c r="BD3733" s="223"/>
      <c r="BE3733" s="223"/>
      <c r="BF3733" s="151"/>
      <c r="BG3733" s="151"/>
      <c r="BH3733" s="151"/>
      <c r="BI3733" s="151"/>
      <c r="BJ3733" s="151"/>
      <c r="BK3733" s="151"/>
      <c r="BL3733" s="151"/>
      <c r="BM3733" s="151"/>
      <c r="BN3733" s="208"/>
      <c r="BO3733" s="92"/>
      <c r="BP3733" s="92"/>
      <c r="BQ3733" s="92"/>
      <c r="BR3733" s="92"/>
      <c r="BS3733" s="92"/>
      <c r="BT3733" s="92"/>
      <c r="BU3733" s="208"/>
      <c r="BV3733" s="315"/>
    </row>
    <row r="3734" spans="6:74"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315"/>
      <c r="AU3734" s="208"/>
      <c r="AV3734" s="92"/>
      <c r="AW3734" s="92"/>
      <c r="AX3734" s="315"/>
      <c r="AY3734" s="215"/>
      <c r="AZ3734" s="131"/>
      <c r="BA3734" s="131"/>
      <c r="BB3734" s="131"/>
      <c r="BC3734" s="223"/>
      <c r="BD3734" s="223"/>
      <c r="BE3734" s="223"/>
      <c r="BF3734" s="151"/>
      <c r="BG3734" s="151"/>
      <c r="BH3734" s="151"/>
      <c r="BI3734" s="151"/>
      <c r="BJ3734" s="151"/>
      <c r="BK3734" s="151"/>
      <c r="BL3734" s="151"/>
      <c r="BM3734" s="151"/>
      <c r="BN3734" s="208"/>
      <c r="BO3734" s="92"/>
      <c r="BP3734" s="92"/>
      <c r="BQ3734" s="92"/>
      <c r="BR3734" s="92"/>
      <c r="BS3734" s="92"/>
      <c r="BT3734" s="92"/>
      <c r="BU3734" s="208"/>
      <c r="BV3734" s="315"/>
    </row>
    <row r="3735" spans="6:74"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315"/>
      <c r="AU3735" s="208"/>
      <c r="AV3735" s="92"/>
      <c r="AW3735" s="92"/>
      <c r="AX3735" s="315"/>
      <c r="AY3735" s="215"/>
      <c r="AZ3735" s="131"/>
      <c r="BA3735" s="131"/>
      <c r="BB3735" s="131"/>
      <c r="BC3735" s="223"/>
      <c r="BD3735" s="223"/>
      <c r="BE3735" s="223"/>
      <c r="BF3735" s="151"/>
      <c r="BG3735" s="151"/>
      <c r="BH3735" s="151"/>
      <c r="BI3735" s="151"/>
      <c r="BJ3735" s="151"/>
      <c r="BK3735" s="151"/>
      <c r="BL3735" s="151"/>
      <c r="BM3735" s="151"/>
      <c r="BN3735" s="208"/>
      <c r="BO3735" s="92"/>
      <c r="BP3735" s="92"/>
      <c r="BQ3735" s="92"/>
      <c r="BR3735" s="92"/>
      <c r="BS3735" s="92"/>
      <c r="BT3735" s="92"/>
      <c r="BU3735" s="208"/>
      <c r="BV3735" s="315"/>
    </row>
    <row r="3736" spans="6:74"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315"/>
      <c r="AU3736" s="208"/>
      <c r="AV3736" s="92"/>
      <c r="AW3736" s="92"/>
      <c r="AX3736" s="315"/>
      <c r="AY3736" s="215"/>
      <c r="AZ3736" s="131"/>
      <c r="BA3736" s="131"/>
      <c r="BB3736" s="131"/>
      <c r="BC3736" s="223"/>
      <c r="BD3736" s="223"/>
      <c r="BE3736" s="223"/>
      <c r="BF3736" s="151"/>
      <c r="BG3736" s="151"/>
      <c r="BH3736" s="151"/>
      <c r="BI3736" s="151"/>
      <c r="BJ3736" s="151"/>
      <c r="BK3736" s="151"/>
      <c r="BL3736" s="151"/>
      <c r="BM3736" s="151"/>
      <c r="BN3736" s="208"/>
      <c r="BO3736" s="92"/>
      <c r="BP3736" s="92"/>
      <c r="BQ3736" s="92"/>
      <c r="BR3736" s="92"/>
      <c r="BS3736" s="92"/>
      <c r="BT3736" s="92"/>
      <c r="BU3736" s="208"/>
      <c r="BV3736" s="315"/>
    </row>
    <row r="3737" spans="6:74"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315"/>
      <c r="AU3737" s="208"/>
      <c r="AV3737" s="92"/>
      <c r="AW3737" s="92"/>
      <c r="AX3737" s="315"/>
      <c r="AY3737" s="215"/>
      <c r="AZ3737" s="131"/>
      <c r="BA3737" s="131"/>
      <c r="BB3737" s="131"/>
      <c r="BC3737" s="223"/>
      <c r="BD3737" s="223"/>
      <c r="BE3737" s="223"/>
      <c r="BF3737" s="151"/>
      <c r="BG3737" s="151"/>
      <c r="BH3737" s="151"/>
      <c r="BI3737" s="151"/>
      <c r="BJ3737" s="151"/>
      <c r="BK3737" s="151"/>
      <c r="BL3737" s="151"/>
      <c r="BM3737" s="151"/>
      <c r="BN3737" s="208"/>
      <c r="BO3737" s="92"/>
      <c r="BP3737" s="92"/>
      <c r="BQ3737" s="92"/>
      <c r="BR3737" s="92"/>
      <c r="BS3737" s="92"/>
      <c r="BT3737" s="92"/>
      <c r="BU3737" s="208"/>
      <c r="BV3737" s="315"/>
    </row>
    <row r="3738" spans="6:74"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315"/>
      <c r="AU3738" s="208"/>
      <c r="AV3738" s="92"/>
      <c r="AW3738" s="92"/>
      <c r="AX3738" s="315"/>
      <c r="AY3738" s="215"/>
      <c r="AZ3738" s="131"/>
      <c r="BA3738" s="131"/>
      <c r="BB3738" s="131"/>
      <c r="BC3738" s="223"/>
      <c r="BD3738" s="223"/>
      <c r="BE3738" s="223"/>
      <c r="BF3738" s="151"/>
      <c r="BG3738" s="151"/>
      <c r="BH3738" s="151"/>
      <c r="BI3738" s="151"/>
      <c r="BJ3738" s="151"/>
      <c r="BK3738" s="151"/>
      <c r="BL3738" s="151"/>
      <c r="BM3738" s="151"/>
      <c r="BN3738" s="208"/>
      <c r="BO3738" s="92"/>
      <c r="BP3738" s="92"/>
      <c r="BQ3738" s="92"/>
      <c r="BR3738" s="92"/>
      <c r="BS3738" s="92"/>
      <c r="BT3738" s="92"/>
      <c r="BU3738" s="208"/>
      <c r="BV3738" s="315"/>
    </row>
    <row r="3739" spans="6:74"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315"/>
      <c r="AU3739" s="208"/>
      <c r="AV3739" s="92"/>
      <c r="AW3739" s="92"/>
      <c r="AX3739" s="315"/>
      <c r="AY3739" s="215"/>
      <c r="AZ3739" s="131"/>
      <c r="BA3739" s="131"/>
      <c r="BB3739" s="131"/>
      <c r="BC3739" s="223"/>
      <c r="BD3739" s="223"/>
      <c r="BE3739" s="223"/>
      <c r="BF3739" s="151"/>
      <c r="BG3739" s="151"/>
      <c r="BH3739" s="151"/>
      <c r="BI3739" s="151"/>
      <c r="BJ3739" s="151"/>
      <c r="BK3739" s="151"/>
      <c r="BL3739" s="151"/>
      <c r="BM3739" s="151"/>
      <c r="BN3739" s="208"/>
      <c r="BO3739" s="92"/>
      <c r="BP3739" s="92"/>
      <c r="BQ3739" s="92"/>
      <c r="BR3739" s="92"/>
      <c r="BS3739" s="92"/>
      <c r="BT3739" s="92"/>
      <c r="BU3739" s="208"/>
      <c r="BV3739" s="315"/>
    </row>
    <row r="3740" spans="6:74"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315"/>
      <c r="AU3740" s="208"/>
      <c r="AV3740" s="92"/>
      <c r="AW3740" s="92"/>
      <c r="AX3740" s="315"/>
      <c r="AY3740" s="215"/>
      <c r="AZ3740" s="131"/>
      <c r="BA3740" s="131"/>
      <c r="BB3740" s="131"/>
      <c r="BC3740" s="223"/>
      <c r="BD3740" s="223"/>
      <c r="BE3740" s="223"/>
      <c r="BF3740" s="151"/>
      <c r="BG3740" s="151"/>
      <c r="BH3740" s="151"/>
      <c r="BI3740" s="151"/>
      <c r="BJ3740" s="151"/>
      <c r="BK3740" s="151"/>
      <c r="BL3740" s="151"/>
      <c r="BM3740" s="151"/>
      <c r="BN3740" s="208"/>
      <c r="BO3740" s="92"/>
      <c r="BP3740" s="92"/>
      <c r="BQ3740" s="92"/>
      <c r="BR3740" s="92"/>
      <c r="BS3740" s="92"/>
      <c r="BT3740" s="92"/>
      <c r="BU3740" s="208"/>
      <c r="BV3740" s="315"/>
    </row>
    <row r="3741" spans="6:74"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315"/>
      <c r="AU3741" s="208"/>
      <c r="AV3741" s="92"/>
      <c r="AW3741" s="92"/>
      <c r="AX3741" s="315"/>
      <c r="AY3741" s="215"/>
      <c r="AZ3741" s="131"/>
      <c r="BA3741" s="131"/>
      <c r="BB3741" s="131"/>
      <c r="BC3741" s="223"/>
      <c r="BD3741" s="223"/>
      <c r="BE3741" s="223"/>
      <c r="BF3741" s="151"/>
      <c r="BG3741" s="151"/>
      <c r="BH3741" s="151"/>
      <c r="BI3741" s="151"/>
      <c r="BJ3741" s="151"/>
      <c r="BK3741" s="151"/>
      <c r="BL3741" s="151"/>
      <c r="BM3741" s="151"/>
      <c r="BN3741" s="208"/>
      <c r="BO3741" s="92"/>
      <c r="BP3741" s="92"/>
      <c r="BQ3741" s="92"/>
      <c r="BR3741" s="92"/>
      <c r="BS3741" s="92"/>
      <c r="BT3741" s="92"/>
      <c r="BU3741" s="208"/>
      <c r="BV3741" s="315"/>
    </row>
    <row r="3742" spans="6:74"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315"/>
      <c r="AU3742" s="208"/>
      <c r="AV3742" s="92"/>
      <c r="AW3742" s="92"/>
      <c r="AX3742" s="315"/>
      <c r="AY3742" s="215"/>
      <c r="AZ3742" s="131"/>
      <c r="BA3742" s="131"/>
      <c r="BB3742" s="131"/>
      <c r="BC3742" s="223"/>
      <c r="BD3742" s="223"/>
      <c r="BE3742" s="223"/>
      <c r="BF3742" s="151"/>
      <c r="BG3742" s="151"/>
      <c r="BH3742" s="151"/>
      <c r="BI3742" s="151"/>
      <c r="BJ3742" s="151"/>
      <c r="BK3742" s="151"/>
      <c r="BL3742" s="151"/>
      <c r="BM3742" s="151"/>
      <c r="BN3742" s="208"/>
      <c r="BO3742" s="92"/>
      <c r="BP3742" s="92"/>
      <c r="BQ3742" s="92"/>
      <c r="BR3742" s="92"/>
      <c r="BS3742" s="92"/>
      <c r="BT3742" s="92"/>
      <c r="BU3742" s="208"/>
      <c r="BV3742" s="315"/>
    </row>
    <row r="3743" spans="6:74"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315"/>
      <c r="AU3743" s="208"/>
      <c r="AV3743" s="92"/>
      <c r="AW3743" s="92"/>
      <c r="AX3743" s="315"/>
      <c r="AY3743" s="215"/>
      <c r="AZ3743" s="131"/>
      <c r="BA3743" s="131"/>
      <c r="BB3743" s="131"/>
      <c r="BC3743" s="223"/>
      <c r="BD3743" s="223"/>
      <c r="BE3743" s="223"/>
      <c r="BF3743" s="151"/>
      <c r="BG3743" s="151"/>
      <c r="BH3743" s="151"/>
      <c r="BI3743" s="151"/>
      <c r="BJ3743" s="151"/>
      <c r="BK3743" s="151"/>
      <c r="BL3743" s="151"/>
      <c r="BM3743" s="151"/>
      <c r="BN3743" s="208"/>
      <c r="BO3743" s="92"/>
      <c r="BP3743" s="92"/>
      <c r="BQ3743" s="92"/>
      <c r="BR3743" s="92"/>
      <c r="BS3743" s="92"/>
      <c r="BT3743" s="92"/>
      <c r="BU3743" s="208"/>
      <c r="BV3743" s="315"/>
    </row>
    <row r="3744" spans="6:74"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315"/>
      <c r="AU3744" s="208"/>
      <c r="AV3744" s="92"/>
      <c r="AW3744" s="92"/>
      <c r="AX3744" s="315"/>
      <c r="AY3744" s="215"/>
      <c r="AZ3744" s="131"/>
      <c r="BA3744" s="131"/>
      <c r="BB3744" s="131"/>
      <c r="BC3744" s="223"/>
      <c r="BD3744" s="223"/>
      <c r="BE3744" s="223"/>
      <c r="BF3744" s="151"/>
      <c r="BG3744" s="151"/>
      <c r="BH3744" s="151"/>
      <c r="BI3744" s="151"/>
      <c r="BJ3744" s="151"/>
      <c r="BK3744" s="151"/>
      <c r="BL3744" s="151"/>
      <c r="BM3744" s="151"/>
      <c r="BN3744" s="208"/>
      <c r="BO3744" s="92"/>
      <c r="BP3744" s="92"/>
      <c r="BQ3744" s="92"/>
      <c r="BR3744" s="92"/>
      <c r="BS3744" s="92"/>
      <c r="BT3744" s="92"/>
      <c r="BU3744" s="208"/>
      <c r="BV3744" s="315"/>
    </row>
    <row r="3745" spans="6:74"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315"/>
      <c r="AU3745" s="208"/>
      <c r="AV3745" s="92"/>
      <c r="AW3745" s="92"/>
      <c r="AX3745" s="315"/>
      <c r="AY3745" s="215"/>
      <c r="AZ3745" s="131"/>
      <c r="BA3745" s="131"/>
      <c r="BB3745" s="131"/>
      <c r="BC3745" s="223"/>
      <c r="BD3745" s="223"/>
      <c r="BE3745" s="223"/>
      <c r="BF3745" s="151"/>
      <c r="BG3745" s="151"/>
      <c r="BH3745" s="151"/>
      <c r="BI3745" s="151"/>
      <c r="BJ3745" s="151"/>
      <c r="BK3745" s="151"/>
      <c r="BL3745" s="151"/>
      <c r="BM3745" s="151"/>
      <c r="BN3745" s="208"/>
      <c r="BO3745" s="92"/>
      <c r="BP3745" s="92"/>
      <c r="BQ3745" s="92"/>
      <c r="BR3745" s="92"/>
      <c r="BS3745" s="92"/>
      <c r="BT3745" s="92"/>
      <c r="BU3745" s="208"/>
      <c r="BV3745" s="315"/>
    </row>
    <row r="3746" spans="6:74"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315"/>
      <c r="AU3746" s="208"/>
      <c r="AV3746" s="92"/>
      <c r="AW3746" s="92"/>
      <c r="AX3746" s="315"/>
      <c r="AY3746" s="215"/>
      <c r="AZ3746" s="131"/>
      <c r="BA3746" s="131"/>
      <c r="BB3746" s="131"/>
      <c r="BC3746" s="223"/>
      <c r="BD3746" s="223"/>
      <c r="BE3746" s="223"/>
      <c r="BF3746" s="151"/>
      <c r="BG3746" s="151"/>
      <c r="BH3746" s="151"/>
      <c r="BI3746" s="151"/>
      <c r="BJ3746" s="151"/>
      <c r="BK3746" s="151"/>
      <c r="BL3746" s="151"/>
      <c r="BM3746" s="151"/>
      <c r="BN3746" s="208"/>
      <c r="BO3746" s="92"/>
      <c r="BP3746" s="92"/>
      <c r="BQ3746" s="92"/>
      <c r="BR3746" s="92"/>
      <c r="BS3746" s="92"/>
      <c r="BT3746" s="92"/>
      <c r="BU3746" s="208"/>
      <c r="BV3746" s="315"/>
    </row>
    <row r="3747" spans="6:74"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315"/>
      <c r="AU3747" s="208"/>
      <c r="AV3747" s="92"/>
      <c r="AW3747" s="92"/>
      <c r="AX3747" s="315"/>
      <c r="AY3747" s="215"/>
      <c r="AZ3747" s="131"/>
      <c r="BA3747" s="131"/>
      <c r="BB3747" s="131"/>
      <c r="BC3747" s="223"/>
      <c r="BD3747" s="223"/>
      <c r="BE3747" s="223"/>
      <c r="BF3747" s="151"/>
      <c r="BG3747" s="151"/>
      <c r="BH3747" s="151"/>
      <c r="BI3747" s="151"/>
      <c r="BJ3747" s="151"/>
      <c r="BK3747" s="151"/>
      <c r="BL3747" s="151"/>
      <c r="BM3747" s="151"/>
      <c r="BN3747" s="208"/>
      <c r="BO3747" s="92"/>
      <c r="BP3747" s="92"/>
      <c r="BQ3747" s="92"/>
      <c r="BR3747" s="92"/>
      <c r="BS3747" s="92"/>
      <c r="BT3747" s="92"/>
      <c r="BU3747" s="208"/>
      <c r="BV3747" s="315"/>
    </row>
    <row r="3748" spans="6:74"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315"/>
      <c r="AU3748" s="208"/>
      <c r="AV3748" s="92"/>
      <c r="AW3748" s="92"/>
      <c r="AX3748" s="315"/>
      <c r="AY3748" s="215"/>
      <c r="AZ3748" s="131"/>
      <c r="BA3748" s="131"/>
      <c r="BB3748" s="131"/>
      <c r="BC3748" s="223"/>
      <c r="BD3748" s="223"/>
      <c r="BE3748" s="223"/>
      <c r="BF3748" s="151"/>
      <c r="BG3748" s="151"/>
      <c r="BH3748" s="151"/>
      <c r="BI3748" s="151"/>
      <c r="BJ3748" s="151"/>
      <c r="BK3748" s="151"/>
      <c r="BL3748" s="151"/>
      <c r="BM3748" s="151"/>
      <c r="BN3748" s="208"/>
      <c r="BO3748" s="92"/>
      <c r="BP3748" s="92"/>
      <c r="BQ3748" s="92"/>
      <c r="BR3748" s="92"/>
      <c r="BS3748" s="92"/>
      <c r="BT3748" s="92"/>
      <c r="BU3748" s="208"/>
      <c r="BV3748" s="315"/>
    </row>
    <row r="3749" spans="6:74"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315"/>
      <c r="AU3749" s="208"/>
      <c r="AV3749" s="92"/>
      <c r="AW3749" s="92"/>
      <c r="AX3749" s="315"/>
      <c r="AY3749" s="215"/>
      <c r="AZ3749" s="131"/>
      <c r="BA3749" s="131"/>
      <c r="BB3749" s="131"/>
      <c r="BC3749" s="223"/>
      <c r="BD3749" s="223"/>
      <c r="BE3749" s="223"/>
      <c r="BF3749" s="151"/>
      <c r="BG3749" s="151"/>
      <c r="BH3749" s="151"/>
      <c r="BI3749" s="151"/>
      <c r="BJ3749" s="151"/>
      <c r="BK3749" s="151"/>
      <c r="BL3749" s="151"/>
      <c r="BM3749" s="151"/>
      <c r="BN3749" s="208"/>
      <c r="BO3749" s="92"/>
      <c r="BP3749" s="92"/>
      <c r="BQ3749" s="92"/>
      <c r="BR3749" s="92"/>
      <c r="BS3749" s="92"/>
      <c r="BT3749" s="92"/>
      <c r="BU3749" s="208"/>
      <c r="BV3749" s="315"/>
    </row>
    <row r="3750" spans="6:74"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315"/>
      <c r="AU3750" s="208"/>
      <c r="AV3750" s="92"/>
      <c r="AW3750" s="92"/>
      <c r="AX3750" s="315"/>
      <c r="AY3750" s="215"/>
      <c r="AZ3750" s="131"/>
      <c r="BA3750" s="131"/>
      <c r="BB3750" s="131"/>
      <c r="BC3750" s="223"/>
      <c r="BD3750" s="223"/>
      <c r="BE3750" s="223"/>
      <c r="BF3750" s="151"/>
      <c r="BG3750" s="151"/>
      <c r="BH3750" s="151"/>
      <c r="BI3750" s="151"/>
      <c r="BJ3750" s="151"/>
      <c r="BK3750" s="151"/>
      <c r="BL3750" s="151"/>
      <c r="BM3750" s="151"/>
      <c r="BN3750" s="208"/>
      <c r="BO3750" s="92"/>
      <c r="BP3750" s="92"/>
      <c r="BQ3750" s="92"/>
      <c r="BR3750" s="92"/>
      <c r="BS3750" s="92"/>
      <c r="BT3750" s="92"/>
      <c r="BU3750" s="208"/>
      <c r="BV3750" s="315"/>
    </row>
    <row r="3751" spans="6:74"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315"/>
      <c r="AU3751" s="208"/>
      <c r="AV3751" s="92"/>
      <c r="AW3751" s="92"/>
      <c r="AX3751" s="315"/>
      <c r="AY3751" s="215"/>
      <c r="AZ3751" s="131"/>
      <c r="BA3751" s="131"/>
      <c r="BB3751" s="131"/>
      <c r="BC3751" s="223"/>
      <c r="BD3751" s="223"/>
      <c r="BE3751" s="223"/>
      <c r="BF3751" s="151"/>
      <c r="BG3751" s="151"/>
      <c r="BH3751" s="151"/>
      <c r="BI3751" s="151"/>
      <c r="BJ3751" s="151"/>
      <c r="BK3751" s="151"/>
      <c r="BL3751" s="151"/>
      <c r="BM3751" s="151"/>
      <c r="BN3751" s="208"/>
      <c r="BO3751" s="92"/>
      <c r="BP3751" s="92"/>
      <c r="BQ3751" s="92"/>
      <c r="BR3751" s="92"/>
      <c r="BS3751" s="92"/>
      <c r="BT3751" s="92"/>
      <c r="BU3751" s="208"/>
      <c r="BV3751" s="315"/>
    </row>
    <row r="3752" spans="6:74"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315"/>
      <c r="AU3752" s="208"/>
      <c r="AV3752" s="92"/>
      <c r="AW3752" s="92"/>
      <c r="AX3752" s="315"/>
      <c r="AY3752" s="215"/>
      <c r="AZ3752" s="131"/>
      <c r="BA3752" s="131"/>
      <c r="BB3752" s="131"/>
      <c r="BC3752" s="223"/>
      <c r="BD3752" s="223"/>
      <c r="BE3752" s="223"/>
      <c r="BF3752" s="151"/>
      <c r="BG3752" s="151"/>
      <c r="BH3752" s="151"/>
      <c r="BI3752" s="151"/>
      <c r="BJ3752" s="151"/>
      <c r="BK3752" s="151"/>
      <c r="BL3752" s="151"/>
      <c r="BM3752" s="151"/>
      <c r="BN3752" s="208"/>
      <c r="BO3752" s="92"/>
      <c r="BP3752" s="92"/>
      <c r="BQ3752" s="92"/>
      <c r="BR3752" s="92"/>
      <c r="BS3752" s="92"/>
      <c r="BT3752" s="92"/>
      <c r="BU3752" s="208"/>
      <c r="BV3752" s="315"/>
    </row>
    <row r="3753" spans="6:74"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315"/>
      <c r="AU3753" s="208"/>
      <c r="AV3753" s="92"/>
      <c r="AW3753" s="92"/>
      <c r="AX3753" s="315"/>
      <c r="AY3753" s="215"/>
      <c r="AZ3753" s="131"/>
      <c r="BA3753" s="131"/>
      <c r="BB3753" s="131"/>
      <c r="BC3753" s="223"/>
      <c r="BD3753" s="223"/>
      <c r="BE3753" s="223"/>
      <c r="BF3753" s="151"/>
      <c r="BG3753" s="151"/>
      <c r="BH3753" s="151"/>
      <c r="BI3753" s="151"/>
      <c r="BJ3753" s="151"/>
      <c r="BK3753" s="151"/>
      <c r="BL3753" s="151"/>
      <c r="BM3753" s="151"/>
      <c r="BN3753" s="208"/>
      <c r="BO3753" s="92"/>
      <c r="BP3753" s="92"/>
      <c r="BQ3753" s="92"/>
      <c r="BR3753" s="92"/>
      <c r="BS3753" s="92"/>
      <c r="BT3753" s="92"/>
      <c r="BU3753" s="208"/>
      <c r="BV3753" s="315"/>
    </row>
    <row r="3754" spans="6:74"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315"/>
      <c r="AU3754" s="208"/>
      <c r="AV3754" s="92"/>
      <c r="AW3754" s="92"/>
      <c r="AX3754" s="315"/>
      <c r="AY3754" s="215"/>
      <c r="AZ3754" s="131"/>
      <c r="BA3754" s="131"/>
      <c r="BB3754" s="131"/>
      <c r="BC3754" s="223"/>
      <c r="BD3754" s="223"/>
      <c r="BE3754" s="223"/>
      <c r="BF3754" s="151"/>
      <c r="BG3754" s="151"/>
      <c r="BH3754" s="151"/>
      <c r="BI3754" s="151"/>
      <c r="BJ3754" s="151"/>
      <c r="BK3754" s="151"/>
      <c r="BL3754" s="151"/>
      <c r="BM3754" s="151"/>
      <c r="BN3754" s="208"/>
      <c r="BO3754" s="92"/>
      <c r="BP3754" s="92"/>
      <c r="BQ3754" s="92"/>
      <c r="BR3754" s="92"/>
      <c r="BS3754" s="92"/>
      <c r="BT3754" s="92"/>
      <c r="BU3754" s="208"/>
      <c r="BV3754" s="315"/>
    </row>
    <row r="3755" spans="6:74"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315"/>
      <c r="AU3755" s="208"/>
      <c r="AV3755" s="92"/>
      <c r="AW3755" s="92"/>
      <c r="AX3755" s="315"/>
      <c r="AY3755" s="215"/>
      <c r="AZ3755" s="131"/>
      <c r="BA3755" s="131"/>
      <c r="BB3755" s="131"/>
      <c r="BC3755" s="223"/>
      <c r="BD3755" s="223"/>
      <c r="BE3755" s="223"/>
      <c r="BF3755" s="151"/>
      <c r="BG3755" s="151"/>
      <c r="BH3755" s="151"/>
      <c r="BI3755" s="151"/>
      <c r="BJ3755" s="151"/>
      <c r="BK3755" s="151"/>
      <c r="BL3755" s="151"/>
      <c r="BM3755" s="151"/>
      <c r="BN3755" s="208"/>
      <c r="BO3755" s="92"/>
      <c r="BP3755" s="92"/>
      <c r="BQ3755" s="92"/>
      <c r="BR3755" s="92"/>
      <c r="BS3755" s="92"/>
      <c r="BT3755" s="92"/>
      <c r="BU3755" s="208"/>
      <c r="BV3755" s="315"/>
    </row>
    <row r="3756" spans="6:74"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315"/>
      <c r="AU3756" s="208"/>
      <c r="AV3756" s="92"/>
      <c r="AW3756" s="92"/>
      <c r="AX3756" s="315"/>
      <c r="AY3756" s="215"/>
      <c r="AZ3756" s="131"/>
      <c r="BA3756" s="131"/>
      <c r="BB3756" s="131"/>
      <c r="BC3756" s="223"/>
      <c r="BD3756" s="223"/>
      <c r="BE3756" s="223"/>
      <c r="BF3756" s="151"/>
      <c r="BG3756" s="151"/>
      <c r="BH3756" s="151"/>
      <c r="BI3756" s="151"/>
      <c r="BJ3756" s="151"/>
      <c r="BK3756" s="151"/>
      <c r="BL3756" s="151"/>
      <c r="BM3756" s="151"/>
      <c r="BN3756" s="208"/>
      <c r="BO3756" s="92"/>
      <c r="BP3756" s="92"/>
      <c r="BQ3756" s="92"/>
      <c r="BR3756" s="92"/>
      <c r="BS3756" s="92"/>
      <c r="BT3756" s="92"/>
      <c r="BU3756" s="208"/>
      <c r="BV3756" s="315"/>
    </row>
    <row r="3757" spans="6:74"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315"/>
      <c r="AU3757" s="208"/>
      <c r="AV3757" s="92"/>
      <c r="AW3757" s="92"/>
      <c r="AX3757" s="315"/>
      <c r="AY3757" s="215"/>
      <c r="AZ3757" s="131"/>
      <c r="BA3757" s="131"/>
      <c r="BB3757" s="131"/>
      <c r="BC3757" s="223"/>
      <c r="BD3757" s="223"/>
      <c r="BE3757" s="223"/>
      <c r="BF3757" s="151"/>
      <c r="BG3757" s="151"/>
      <c r="BH3757" s="151"/>
      <c r="BI3757" s="151"/>
      <c r="BJ3757" s="151"/>
      <c r="BK3757" s="151"/>
      <c r="BL3757" s="151"/>
      <c r="BM3757" s="151"/>
      <c r="BN3757" s="208"/>
      <c r="BO3757" s="92"/>
      <c r="BP3757" s="92"/>
      <c r="BQ3757" s="92"/>
      <c r="BR3757" s="92"/>
      <c r="BS3757" s="92"/>
      <c r="BT3757" s="92"/>
      <c r="BU3757" s="208"/>
      <c r="BV3757" s="315"/>
    </row>
    <row r="3758" spans="6:74"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315"/>
      <c r="AU3758" s="208"/>
      <c r="AV3758" s="92"/>
      <c r="AW3758" s="92"/>
      <c r="AX3758" s="315"/>
      <c r="AY3758" s="215"/>
      <c r="AZ3758" s="131"/>
      <c r="BA3758" s="131"/>
      <c r="BB3758" s="131"/>
      <c r="BC3758" s="223"/>
      <c r="BD3758" s="223"/>
      <c r="BE3758" s="223"/>
      <c r="BF3758" s="151"/>
      <c r="BG3758" s="151"/>
      <c r="BH3758" s="151"/>
      <c r="BI3758" s="151"/>
      <c r="BJ3758" s="151"/>
      <c r="BK3758" s="151"/>
      <c r="BL3758" s="151"/>
      <c r="BM3758" s="151"/>
      <c r="BN3758" s="208"/>
      <c r="BO3758" s="92"/>
      <c r="BP3758" s="92"/>
      <c r="BQ3758" s="92"/>
      <c r="BR3758" s="92"/>
      <c r="BS3758" s="92"/>
      <c r="BT3758" s="92"/>
      <c r="BU3758" s="208"/>
      <c r="BV3758" s="315"/>
    </row>
    <row r="3759" spans="6:74"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315"/>
      <c r="AU3759" s="208"/>
      <c r="AV3759" s="92"/>
      <c r="AW3759" s="92"/>
      <c r="AX3759" s="315"/>
      <c r="AY3759" s="215"/>
      <c r="AZ3759" s="131"/>
      <c r="BA3759" s="131"/>
      <c r="BB3759" s="131"/>
      <c r="BC3759" s="223"/>
      <c r="BD3759" s="223"/>
      <c r="BE3759" s="223"/>
      <c r="BF3759" s="151"/>
      <c r="BG3759" s="151"/>
      <c r="BH3759" s="151"/>
      <c r="BI3759" s="151"/>
      <c r="BJ3759" s="151"/>
      <c r="BK3759" s="151"/>
      <c r="BL3759" s="151"/>
      <c r="BM3759" s="151"/>
      <c r="BN3759" s="208"/>
      <c r="BO3759" s="92"/>
      <c r="BP3759" s="92"/>
      <c r="BQ3759" s="92"/>
      <c r="BR3759" s="92"/>
      <c r="BS3759" s="92"/>
      <c r="BT3759" s="92"/>
      <c r="BU3759" s="208"/>
      <c r="BV3759" s="315"/>
    </row>
    <row r="3760" spans="6:74"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315"/>
      <c r="AU3760" s="208"/>
      <c r="AV3760" s="92"/>
      <c r="AW3760" s="92"/>
      <c r="AX3760" s="315"/>
      <c r="AY3760" s="215"/>
      <c r="AZ3760" s="131"/>
      <c r="BA3760" s="131"/>
      <c r="BB3760" s="131"/>
      <c r="BC3760" s="223"/>
      <c r="BD3760" s="223"/>
      <c r="BE3760" s="223"/>
      <c r="BF3760" s="151"/>
      <c r="BG3760" s="151"/>
      <c r="BH3760" s="151"/>
      <c r="BI3760" s="151"/>
      <c r="BJ3760" s="151"/>
      <c r="BK3760" s="151"/>
      <c r="BL3760" s="151"/>
      <c r="BM3760" s="151"/>
      <c r="BN3760" s="208"/>
      <c r="BO3760" s="92"/>
      <c r="BP3760" s="92"/>
      <c r="BQ3760" s="92"/>
      <c r="BR3760" s="92"/>
      <c r="BS3760" s="92"/>
      <c r="BT3760" s="92"/>
      <c r="BU3760" s="208"/>
      <c r="BV3760" s="315"/>
    </row>
    <row r="3761" spans="6:74"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315"/>
      <c r="AU3761" s="208"/>
      <c r="AV3761" s="92"/>
      <c r="AW3761" s="92"/>
      <c r="AX3761" s="315"/>
      <c r="AY3761" s="215"/>
      <c r="AZ3761" s="131"/>
      <c r="BA3761" s="131"/>
      <c r="BB3761" s="131"/>
      <c r="BC3761" s="223"/>
      <c r="BD3761" s="223"/>
      <c r="BE3761" s="223"/>
      <c r="BF3761" s="151"/>
      <c r="BG3761" s="151"/>
      <c r="BH3761" s="151"/>
      <c r="BI3761" s="151"/>
      <c r="BJ3761" s="151"/>
      <c r="BK3761" s="151"/>
      <c r="BL3761" s="151"/>
      <c r="BM3761" s="151"/>
      <c r="BN3761" s="208"/>
      <c r="BO3761" s="92"/>
      <c r="BP3761" s="92"/>
      <c r="BQ3761" s="92"/>
      <c r="BR3761" s="92"/>
      <c r="BS3761" s="92"/>
      <c r="BT3761" s="92"/>
      <c r="BU3761" s="208"/>
      <c r="BV3761" s="315"/>
    </row>
    <row r="3762" spans="6:74"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315"/>
      <c r="AU3762" s="208"/>
      <c r="AV3762" s="92"/>
      <c r="AW3762" s="92"/>
      <c r="AX3762" s="315"/>
      <c r="AY3762" s="215"/>
      <c r="AZ3762" s="131"/>
      <c r="BA3762" s="131"/>
      <c r="BB3762" s="131"/>
      <c r="BC3762" s="223"/>
      <c r="BD3762" s="223"/>
      <c r="BE3762" s="223"/>
      <c r="BF3762" s="151"/>
      <c r="BG3762" s="151"/>
      <c r="BH3762" s="151"/>
      <c r="BI3762" s="151"/>
      <c r="BJ3762" s="151"/>
      <c r="BK3762" s="151"/>
      <c r="BL3762" s="151"/>
      <c r="BM3762" s="151"/>
      <c r="BN3762" s="208"/>
      <c r="BO3762" s="92"/>
      <c r="BP3762" s="92"/>
      <c r="BQ3762" s="92"/>
      <c r="BR3762" s="92"/>
      <c r="BS3762" s="92"/>
      <c r="BT3762" s="92"/>
      <c r="BU3762" s="208"/>
      <c r="BV3762" s="315"/>
    </row>
    <row r="3763" spans="6:74"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315"/>
      <c r="AU3763" s="208"/>
      <c r="AV3763" s="92"/>
      <c r="AW3763" s="92"/>
      <c r="AX3763" s="315"/>
      <c r="AY3763" s="215"/>
      <c r="AZ3763" s="131"/>
      <c r="BA3763" s="131"/>
      <c r="BB3763" s="131"/>
      <c r="BC3763" s="223"/>
      <c r="BD3763" s="223"/>
      <c r="BE3763" s="223"/>
      <c r="BF3763" s="151"/>
      <c r="BG3763" s="151"/>
      <c r="BH3763" s="151"/>
      <c r="BI3763" s="151"/>
      <c r="BJ3763" s="151"/>
      <c r="BK3763" s="151"/>
      <c r="BL3763" s="151"/>
      <c r="BM3763" s="151"/>
      <c r="BN3763" s="208"/>
      <c r="BO3763" s="92"/>
      <c r="BP3763" s="92"/>
      <c r="BQ3763" s="92"/>
      <c r="BR3763" s="92"/>
      <c r="BS3763" s="92"/>
      <c r="BT3763" s="92"/>
      <c r="BU3763" s="208"/>
      <c r="BV3763" s="315"/>
    </row>
    <row r="3764" spans="6:74"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315"/>
      <c r="AU3764" s="208"/>
      <c r="AV3764" s="92"/>
      <c r="AW3764" s="92"/>
      <c r="AX3764" s="315"/>
      <c r="AY3764" s="215"/>
      <c r="AZ3764" s="131"/>
      <c r="BA3764" s="131"/>
      <c r="BB3764" s="131"/>
      <c r="BC3764" s="223"/>
      <c r="BD3764" s="223"/>
      <c r="BE3764" s="223"/>
      <c r="BF3764" s="151"/>
      <c r="BG3764" s="151"/>
      <c r="BH3764" s="151"/>
      <c r="BI3764" s="151"/>
      <c r="BJ3764" s="151"/>
      <c r="BK3764" s="151"/>
      <c r="BL3764" s="151"/>
      <c r="BM3764" s="151"/>
      <c r="BN3764" s="208"/>
      <c r="BO3764" s="92"/>
      <c r="BP3764" s="92"/>
      <c r="BQ3764" s="92"/>
      <c r="BR3764" s="92"/>
      <c r="BS3764" s="92"/>
      <c r="BT3764" s="92"/>
      <c r="BU3764" s="208"/>
      <c r="BV3764" s="315"/>
    </row>
    <row r="3765" spans="6:74"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315"/>
      <c r="AU3765" s="208"/>
      <c r="AV3765" s="92"/>
      <c r="AW3765" s="92"/>
      <c r="AX3765" s="315"/>
      <c r="AY3765" s="215"/>
      <c r="AZ3765" s="131"/>
      <c r="BA3765" s="131"/>
      <c r="BB3765" s="131"/>
      <c r="BC3765" s="223"/>
      <c r="BD3765" s="223"/>
      <c r="BE3765" s="223"/>
      <c r="BF3765" s="151"/>
      <c r="BG3765" s="151"/>
      <c r="BH3765" s="151"/>
      <c r="BI3765" s="151"/>
      <c r="BJ3765" s="151"/>
      <c r="BK3765" s="151"/>
      <c r="BL3765" s="151"/>
      <c r="BM3765" s="151"/>
      <c r="BN3765" s="208"/>
      <c r="BO3765" s="92"/>
      <c r="BP3765" s="92"/>
      <c r="BQ3765" s="92"/>
      <c r="BR3765" s="92"/>
      <c r="BS3765" s="92"/>
      <c r="BT3765" s="92"/>
      <c r="BU3765" s="208"/>
      <c r="BV3765" s="315"/>
    </row>
    <row r="3766" spans="6:74"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315"/>
      <c r="AU3766" s="208"/>
      <c r="AV3766" s="92"/>
      <c r="AW3766" s="92"/>
      <c r="AX3766" s="315"/>
      <c r="AY3766" s="215"/>
      <c r="AZ3766" s="131"/>
      <c r="BA3766" s="131"/>
      <c r="BB3766" s="131"/>
      <c r="BC3766" s="223"/>
      <c r="BD3766" s="223"/>
      <c r="BE3766" s="223"/>
      <c r="BF3766" s="151"/>
      <c r="BG3766" s="151"/>
      <c r="BH3766" s="151"/>
      <c r="BI3766" s="151"/>
      <c r="BJ3766" s="151"/>
      <c r="BK3766" s="151"/>
      <c r="BL3766" s="151"/>
      <c r="BM3766" s="151"/>
      <c r="BN3766" s="208"/>
      <c r="BO3766" s="92"/>
      <c r="BP3766" s="92"/>
      <c r="BQ3766" s="92"/>
      <c r="BR3766" s="92"/>
      <c r="BS3766" s="92"/>
      <c r="BT3766" s="92"/>
      <c r="BU3766" s="208"/>
      <c r="BV3766" s="315"/>
    </row>
    <row r="3767" spans="6:74"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315"/>
      <c r="AU3767" s="208"/>
      <c r="AV3767" s="92"/>
      <c r="AW3767" s="92"/>
      <c r="AX3767" s="315"/>
      <c r="AY3767" s="215"/>
      <c r="AZ3767" s="131"/>
      <c r="BA3767" s="131"/>
      <c r="BB3767" s="131"/>
      <c r="BC3767" s="223"/>
      <c r="BD3767" s="223"/>
      <c r="BE3767" s="223"/>
      <c r="BF3767" s="151"/>
      <c r="BG3767" s="151"/>
      <c r="BH3767" s="151"/>
      <c r="BI3767" s="151"/>
      <c r="BJ3767" s="151"/>
      <c r="BK3767" s="151"/>
      <c r="BL3767" s="151"/>
      <c r="BM3767" s="151"/>
      <c r="BN3767" s="208"/>
      <c r="BO3767" s="92"/>
      <c r="BP3767" s="92"/>
      <c r="BQ3767" s="92"/>
      <c r="BR3767" s="92"/>
      <c r="BS3767" s="92"/>
      <c r="BT3767" s="92"/>
      <c r="BU3767" s="208"/>
      <c r="BV3767" s="315"/>
    </row>
    <row r="3768" spans="6:74"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315"/>
      <c r="AU3768" s="208"/>
      <c r="AV3768" s="92"/>
      <c r="AW3768" s="92"/>
      <c r="AX3768" s="315"/>
      <c r="AY3768" s="215"/>
      <c r="AZ3768" s="131"/>
      <c r="BA3768" s="131"/>
      <c r="BB3768" s="131"/>
      <c r="BC3768" s="223"/>
      <c r="BD3768" s="223"/>
      <c r="BE3768" s="223"/>
      <c r="BF3768" s="151"/>
      <c r="BG3768" s="151"/>
      <c r="BH3768" s="151"/>
      <c r="BI3768" s="151"/>
      <c r="BJ3768" s="151"/>
      <c r="BK3768" s="151"/>
      <c r="BL3768" s="151"/>
      <c r="BM3768" s="151"/>
      <c r="BN3768" s="208"/>
      <c r="BO3768" s="92"/>
      <c r="BP3768" s="92"/>
      <c r="BQ3768" s="92"/>
      <c r="BR3768" s="92"/>
      <c r="BS3768" s="92"/>
      <c r="BT3768" s="92"/>
      <c r="BU3768" s="208"/>
      <c r="BV3768" s="315"/>
    </row>
    <row r="3769" spans="6:74"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315"/>
      <c r="AU3769" s="208"/>
      <c r="AV3769" s="92"/>
      <c r="AW3769" s="92"/>
      <c r="AX3769" s="315"/>
      <c r="AY3769" s="215"/>
      <c r="AZ3769" s="131"/>
      <c r="BA3769" s="131"/>
      <c r="BB3769" s="131"/>
      <c r="BC3769" s="223"/>
      <c r="BD3769" s="223"/>
      <c r="BE3769" s="223"/>
      <c r="BF3769" s="151"/>
      <c r="BG3769" s="151"/>
      <c r="BH3769" s="151"/>
      <c r="BI3769" s="151"/>
      <c r="BJ3769" s="151"/>
      <c r="BK3769" s="151"/>
      <c r="BL3769" s="151"/>
      <c r="BM3769" s="151"/>
      <c r="BN3769" s="208"/>
      <c r="BO3769" s="92"/>
      <c r="BP3769" s="92"/>
      <c r="BQ3769" s="92"/>
      <c r="BR3769" s="92"/>
      <c r="BS3769" s="92"/>
      <c r="BT3769" s="92"/>
      <c r="BU3769" s="208"/>
      <c r="BV3769" s="315"/>
    </row>
    <row r="3770" spans="6:74"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315"/>
      <c r="AU3770" s="208"/>
      <c r="AV3770" s="92"/>
      <c r="AW3770" s="92"/>
      <c r="AX3770" s="315"/>
      <c r="AY3770" s="215"/>
      <c r="AZ3770" s="131"/>
      <c r="BA3770" s="131"/>
      <c r="BB3770" s="131"/>
      <c r="BC3770" s="223"/>
      <c r="BD3770" s="223"/>
      <c r="BE3770" s="223"/>
      <c r="BF3770" s="151"/>
      <c r="BG3770" s="151"/>
      <c r="BH3770" s="151"/>
      <c r="BI3770" s="151"/>
      <c r="BJ3770" s="151"/>
      <c r="BK3770" s="151"/>
      <c r="BL3770" s="151"/>
      <c r="BM3770" s="151"/>
      <c r="BN3770" s="208"/>
      <c r="BO3770" s="92"/>
      <c r="BP3770" s="92"/>
      <c r="BQ3770" s="92"/>
      <c r="BR3770" s="92"/>
      <c r="BS3770" s="92"/>
      <c r="BT3770" s="92"/>
      <c r="BU3770" s="208"/>
      <c r="BV3770" s="315"/>
    </row>
    <row r="3771" spans="6:74"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315"/>
      <c r="AU3771" s="208"/>
      <c r="AV3771" s="92"/>
      <c r="AW3771" s="92"/>
      <c r="AX3771" s="315"/>
      <c r="AY3771" s="215"/>
      <c r="AZ3771" s="131"/>
      <c r="BA3771" s="131"/>
      <c r="BB3771" s="131"/>
      <c r="BC3771" s="223"/>
      <c r="BD3771" s="223"/>
      <c r="BE3771" s="223"/>
      <c r="BF3771" s="151"/>
      <c r="BG3771" s="151"/>
      <c r="BH3771" s="151"/>
      <c r="BI3771" s="151"/>
      <c r="BJ3771" s="151"/>
      <c r="BK3771" s="151"/>
      <c r="BL3771" s="151"/>
      <c r="BM3771" s="151"/>
      <c r="BN3771" s="208"/>
      <c r="BO3771" s="92"/>
      <c r="BP3771" s="92"/>
      <c r="BQ3771" s="92"/>
      <c r="BR3771" s="92"/>
      <c r="BS3771" s="92"/>
      <c r="BT3771" s="92"/>
      <c r="BU3771" s="208"/>
      <c r="BV3771" s="315"/>
    </row>
    <row r="3772" spans="6:74"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315"/>
      <c r="AU3772" s="208"/>
      <c r="AV3772" s="92"/>
      <c r="AW3772" s="92"/>
      <c r="AX3772" s="315"/>
      <c r="AY3772" s="215"/>
      <c r="AZ3772" s="131"/>
      <c r="BA3772" s="131"/>
      <c r="BB3772" s="131"/>
      <c r="BC3772" s="223"/>
      <c r="BD3772" s="223"/>
      <c r="BE3772" s="223"/>
      <c r="BF3772" s="151"/>
      <c r="BG3772" s="151"/>
      <c r="BH3772" s="151"/>
      <c r="BI3772" s="151"/>
      <c r="BJ3772" s="151"/>
      <c r="BK3772" s="151"/>
      <c r="BL3772" s="151"/>
      <c r="BM3772" s="151"/>
      <c r="BN3772" s="208"/>
      <c r="BO3772" s="92"/>
      <c r="BP3772" s="92"/>
      <c r="BQ3772" s="92"/>
      <c r="BR3772" s="92"/>
      <c r="BS3772" s="92"/>
      <c r="BT3772" s="92"/>
      <c r="BU3772" s="208"/>
      <c r="BV3772" s="315"/>
    </row>
    <row r="3773" spans="6:74"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315"/>
      <c r="AU3773" s="208"/>
      <c r="AV3773" s="92"/>
      <c r="AW3773" s="92"/>
      <c r="AX3773" s="315"/>
      <c r="AY3773" s="215"/>
      <c r="AZ3773" s="131"/>
      <c r="BA3773" s="131"/>
      <c r="BB3773" s="131"/>
      <c r="BC3773" s="223"/>
      <c r="BD3773" s="223"/>
      <c r="BE3773" s="223"/>
      <c r="BF3773" s="151"/>
      <c r="BG3773" s="151"/>
      <c r="BH3773" s="151"/>
      <c r="BI3773" s="151"/>
      <c r="BJ3773" s="151"/>
      <c r="BK3773" s="151"/>
      <c r="BL3773" s="151"/>
      <c r="BM3773" s="151"/>
      <c r="BN3773" s="208"/>
      <c r="BO3773" s="92"/>
      <c r="BP3773" s="92"/>
      <c r="BQ3773" s="92"/>
      <c r="BR3773" s="92"/>
      <c r="BS3773" s="92"/>
      <c r="BT3773" s="92"/>
      <c r="BU3773" s="208"/>
      <c r="BV3773" s="315"/>
    </row>
    <row r="3774" spans="6:74"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315"/>
      <c r="AU3774" s="208"/>
      <c r="AV3774" s="92"/>
      <c r="AW3774" s="92"/>
      <c r="AX3774" s="315"/>
      <c r="AY3774" s="215"/>
      <c r="AZ3774" s="131"/>
      <c r="BA3774" s="131"/>
      <c r="BB3774" s="131"/>
      <c r="BC3774" s="223"/>
      <c r="BD3774" s="223"/>
      <c r="BE3774" s="223"/>
      <c r="BF3774" s="151"/>
      <c r="BG3774" s="151"/>
      <c r="BH3774" s="151"/>
      <c r="BI3774" s="151"/>
      <c r="BJ3774" s="151"/>
      <c r="BK3774" s="151"/>
      <c r="BL3774" s="151"/>
      <c r="BM3774" s="151"/>
      <c r="BN3774" s="208"/>
      <c r="BO3774" s="92"/>
      <c r="BP3774" s="92"/>
      <c r="BQ3774" s="92"/>
      <c r="BR3774" s="92"/>
      <c r="BS3774" s="92"/>
      <c r="BT3774" s="92"/>
      <c r="BU3774" s="208"/>
      <c r="BV3774" s="315"/>
    </row>
    <row r="3775" spans="6:74"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315"/>
      <c r="AU3775" s="208"/>
      <c r="AV3775" s="92"/>
      <c r="AW3775" s="92"/>
      <c r="AX3775" s="315"/>
      <c r="AY3775" s="215"/>
      <c r="AZ3775" s="131"/>
      <c r="BA3775" s="131"/>
      <c r="BB3775" s="131"/>
      <c r="BC3775" s="223"/>
      <c r="BD3775" s="223"/>
      <c r="BE3775" s="223"/>
      <c r="BF3775" s="151"/>
      <c r="BG3775" s="151"/>
      <c r="BH3775" s="151"/>
      <c r="BI3775" s="151"/>
      <c r="BJ3775" s="151"/>
      <c r="BK3775" s="151"/>
      <c r="BL3775" s="151"/>
      <c r="BM3775" s="151"/>
      <c r="BN3775" s="208"/>
      <c r="BO3775" s="92"/>
      <c r="BP3775" s="92"/>
      <c r="BQ3775" s="92"/>
      <c r="BR3775" s="92"/>
      <c r="BS3775" s="92"/>
      <c r="BT3775" s="92"/>
      <c r="BU3775" s="208"/>
      <c r="BV3775" s="315"/>
    </row>
    <row r="3776" spans="6:74"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315"/>
      <c r="AU3776" s="208"/>
      <c r="AV3776" s="92"/>
      <c r="AW3776" s="92"/>
      <c r="AX3776" s="315"/>
      <c r="AY3776" s="215"/>
      <c r="AZ3776" s="131"/>
      <c r="BA3776" s="131"/>
      <c r="BB3776" s="131"/>
      <c r="BC3776" s="223"/>
      <c r="BD3776" s="223"/>
      <c r="BE3776" s="223"/>
      <c r="BF3776" s="151"/>
      <c r="BG3776" s="151"/>
      <c r="BH3776" s="151"/>
      <c r="BI3776" s="151"/>
      <c r="BJ3776" s="151"/>
      <c r="BK3776" s="151"/>
      <c r="BL3776" s="151"/>
      <c r="BM3776" s="151"/>
      <c r="BN3776" s="208"/>
      <c r="BO3776" s="92"/>
      <c r="BP3776" s="92"/>
      <c r="BQ3776" s="92"/>
      <c r="BR3776" s="92"/>
      <c r="BS3776" s="92"/>
      <c r="BT3776" s="92"/>
      <c r="BU3776" s="208"/>
      <c r="BV3776" s="315"/>
    </row>
    <row r="3777" spans="6:74"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315"/>
      <c r="AU3777" s="208"/>
      <c r="AV3777" s="92"/>
      <c r="AW3777" s="92"/>
      <c r="AX3777" s="315"/>
      <c r="AY3777" s="215"/>
      <c r="AZ3777" s="131"/>
      <c r="BA3777" s="131"/>
      <c r="BB3777" s="131"/>
      <c r="BC3777" s="223"/>
      <c r="BD3777" s="223"/>
      <c r="BE3777" s="223"/>
      <c r="BF3777" s="151"/>
      <c r="BG3777" s="151"/>
      <c r="BH3777" s="151"/>
      <c r="BI3777" s="151"/>
      <c r="BJ3777" s="151"/>
      <c r="BK3777" s="151"/>
      <c r="BL3777" s="151"/>
      <c r="BM3777" s="151"/>
      <c r="BN3777" s="208"/>
      <c r="BO3777" s="92"/>
      <c r="BP3777" s="92"/>
      <c r="BQ3777" s="92"/>
      <c r="BR3777" s="92"/>
      <c r="BS3777" s="92"/>
      <c r="BT3777" s="92"/>
      <c r="BU3777" s="208"/>
      <c r="BV3777" s="315"/>
    </row>
    <row r="3778" spans="6:74"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315"/>
      <c r="AU3778" s="208"/>
      <c r="AV3778" s="92"/>
      <c r="AW3778" s="92"/>
      <c r="AX3778" s="315"/>
      <c r="AY3778" s="215"/>
      <c r="AZ3778" s="131"/>
      <c r="BA3778" s="131"/>
      <c r="BB3778" s="131"/>
      <c r="BC3778" s="223"/>
      <c r="BD3778" s="223"/>
      <c r="BE3778" s="223"/>
      <c r="BF3778" s="151"/>
      <c r="BG3778" s="151"/>
      <c r="BH3778" s="151"/>
      <c r="BI3778" s="151"/>
      <c r="BJ3778" s="151"/>
      <c r="BK3778" s="151"/>
      <c r="BL3778" s="151"/>
      <c r="BM3778" s="151"/>
      <c r="BN3778" s="208"/>
      <c r="BO3778" s="92"/>
      <c r="BP3778" s="92"/>
      <c r="BQ3778" s="92"/>
      <c r="BR3778" s="92"/>
      <c r="BS3778" s="92"/>
      <c r="BT3778" s="92"/>
      <c r="BU3778" s="208"/>
      <c r="BV3778" s="315"/>
    </row>
    <row r="3779" spans="6:74"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315"/>
      <c r="AU3779" s="208"/>
      <c r="AV3779" s="92"/>
      <c r="AW3779" s="92"/>
      <c r="AX3779" s="315"/>
      <c r="AY3779" s="215"/>
      <c r="AZ3779" s="131"/>
      <c r="BA3779" s="131"/>
      <c r="BB3779" s="131"/>
      <c r="BC3779" s="223"/>
      <c r="BD3779" s="223"/>
      <c r="BE3779" s="223"/>
      <c r="BF3779" s="151"/>
      <c r="BG3779" s="151"/>
      <c r="BH3779" s="151"/>
      <c r="BI3779" s="151"/>
      <c r="BJ3779" s="151"/>
      <c r="BK3779" s="151"/>
      <c r="BL3779" s="151"/>
      <c r="BM3779" s="151"/>
      <c r="BN3779" s="208"/>
      <c r="BO3779" s="92"/>
      <c r="BP3779" s="92"/>
      <c r="BQ3779" s="92"/>
      <c r="BR3779" s="92"/>
      <c r="BS3779" s="92"/>
      <c r="BT3779" s="92"/>
      <c r="BU3779" s="208"/>
      <c r="BV3779" s="315"/>
    </row>
    <row r="3780" spans="6:74"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315"/>
      <c r="AU3780" s="208"/>
      <c r="AV3780" s="92"/>
      <c r="AW3780" s="92"/>
      <c r="AX3780" s="315"/>
      <c r="AY3780" s="215"/>
      <c r="AZ3780" s="131"/>
      <c r="BA3780" s="131"/>
      <c r="BB3780" s="131"/>
      <c r="BC3780" s="223"/>
      <c r="BD3780" s="223"/>
      <c r="BE3780" s="223"/>
      <c r="BF3780" s="151"/>
      <c r="BG3780" s="151"/>
      <c r="BH3780" s="151"/>
      <c r="BI3780" s="151"/>
      <c r="BJ3780" s="151"/>
      <c r="BK3780" s="151"/>
      <c r="BL3780" s="151"/>
      <c r="BM3780" s="151"/>
      <c r="BN3780" s="208"/>
      <c r="BO3780" s="92"/>
      <c r="BP3780" s="92"/>
      <c r="BQ3780" s="92"/>
      <c r="BR3780" s="92"/>
      <c r="BS3780" s="92"/>
      <c r="BT3780" s="92"/>
      <c r="BU3780" s="208"/>
      <c r="BV3780" s="315"/>
    </row>
    <row r="3781" spans="6:74"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315"/>
      <c r="AU3781" s="208"/>
      <c r="AV3781" s="92"/>
      <c r="AW3781" s="92"/>
      <c r="AX3781" s="315"/>
      <c r="AY3781" s="215"/>
      <c r="AZ3781" s="131"/>
      <c r="BA3781" s="131"/>
      <c r="BB3781" s="131"/>
      <c r="BC3781" s="223"/>
      <c r="BD3781" s="223"/>
      <c r="BE3781" s="223"/>
      <c r="BF3781" s="151"/>
      <c r="BG3781" s="151"/>
      <c r="BH3781" s="151"/>
      <c r="BI3781" s="151"/>
      <c r="BJ3781" s="151"/>
      <c r="BK3781" s="151"/>
      <c r="BL3781" s="151"/>
      <c r="BM3781" s="151"/>
      <c r="BN3781" s="208"/>
      <c r="BO3781" s="92"/>
      <c r="BP3781" s="92"/>
      <c r="BQ3781" s="92"/>
      <c r="BR3781" s="92"/>
      <c r="BS3781" s="92"/>
      <c r="BT3781" s="92"/>
      <c r="BU3781" s="208"/>
      <c r="BV3781" s="315"/>
    </row>
    <row r="3782" spans="6:74"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315"/>
      <c r="AU3782" s="208"/>
      <c r="AV3782" s="92"/>
      <c r="AW3782" s="92"/>
      <c r="AX3782" s="315"/>
      <c r="AY3782" s="215"/>
      <c r="AZ3782" s="131"/>
      <c r="BA3782" s="131"/>
      <c r="BB3782" s="131"/>
      <c r="BC3782" s="223"/>
      <c r="BD3782" s="223"/>
      <c r="BE3782" s="223"/>
      <c r="BF3782" s="151"/>
      <c r="BG3782" s="151"/>
      <c r="BH3782" s="151"/>
      <c r="BI3782" s="151"/>
      <c r="BJ3782" s="151"/>
      <c r="BK3782" s="151"/>
      <c r="BL3782" s="151"/>
      <c r="BM3782" s="151"/>
      <c r="BN3782" s="208"/>
      <c r="BO3782" s="92"/>
      <c r="BP3782" s="92"/>
      <c r="BQ3782" s="92"/>
      <c r="BR3782" s="92"/>
      <c r="BS3782" s="92"/>
      <c r="BT3782" s="92"/>
      <c r="BU3782" s="208"/>
      <c r="BV3782" s="315"/>
    </row>
    <row r="3783" spans="6:74"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315"/>
      <c r="AU3783" s="208"/>
      <c r="AV3783" s="92"/>
      <c r="AW3783" s="92"/>
      <c r="AX3783" s="315"/>
      <c r="AY3783" s="215"/>
      <c r="AZ3783" s="131"/>
      <c r="BA3783" s="131"/>
      <c r="BB3783" s="131"/>
      <c r="BC3783" s="223"/>
      <c r="BD3783" s="223"/>
      <c r="BE3783" s="223"/>
      <c r="BF3783" s="151"/>
      <c r="BG3783" s="151"/>
      <c r="BH3783" s="151"/>
      <c r="BI3783" s="151"/>
      <c r="BJ3783" s="151"/>
      <c r="BK3783" s="151"/>
      <c r="BL3783" s="151"/>
      <c r="BM3783" s="151"/>
      <c r="BN3783" s="208"/>
      <c r="BO3783" s="92"/>
      <c r="BP3783" s="92"/>
      <c r="BQ3783" s="92"/>
      <c r="BR3783" s="92"/>
      <c r="BS3783" s="92"/>
      <c r="BT3783" s="92"/>
      <c r="BU3783" s="208"/>
      <c r="BV3783" s="315"/>
    </row>
    <row r="3784" spans="6:74"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315"/>
      <c r="AU3784" s="208"/>
      <c r="AV3784" s="92"/>
      <c r="AW3784" s="92"/>
      <c r="AX3784" s="315"/>
      <c r="AY3784" s="215"/>
      <c r="AZ3784" s="131"/>
      <c r="BA3784" s="131"/>
      <c r="BB3784" s="131"/>
      <c r="BC3784" s="223"/>
      <c r="BD3784" s="223"/>
      <c r="BE3784" s="223"/>
      <c r="BF3784" s="151"/>
      <c r="BG3784" s="151"/>
      <c r="BH3784" s="151"/>
      <c r="BI3784" s="151"/>
      <c r="BJ3784" s="151"/>
      <c r="BK3784" s="151"/>
      <c r="BL3784" s="151"/>
      <c r="BM3784" s="151"/>
      <c r="BN3784" s="208"/>
      <c r="BO3784" s="92"/>
      <c r="BP3784" s="92"/>
      <c r="BQ3784" s="92"/>
      <c r="BR3784" s="92"/>
      <c r="BS3784" s="92"/>
      <c r="BT3784" s="92"/>
      <c r="BU3784" s="208"/>
      <c r="BV3784" s="315"/>
    </row>
    <row r="3785" spans="6:74"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315"/>
      <c r="AU3785" s="208"/>
      <c r="AV3785" s="92"/>
      <c r="AW3785" s="92"/>
      <c r="AX3785" s="315"/>
      <c r="AY3785" s="215"/>
      <c r="AZ3785" s="131"/>
      <c r="BA3785" s="131"/>
      <c r="BB3785" s="131"/>
      <c r="BC3785" s="223"/>
      <c r="BD3785" s="223"/>
      <c r="BE3785" s="223"/>
      <c r="BF3785" s="151"/>
      <c r="BG3785" s="151"/>
      <c r="BH3785" s="151"/>
      <c r="BI3785" s="151"/>
      <c r="BJ3785" s="151"/>
      <c r="BK3785" s="151"/>
      <c r="BL3785" s="151"/>
      <c r="BM3785" s="151"/>
      <c r="BN3785" s="208"/>
      <c r="BO3785" s="92"/>
      <c r="BP3785" s="92"/>
      <c r="BQ3785" s="92"/>
      <c r="BR3785" s="92"/>
      <c r="BS3785" s="92"/>
      <c r="BT3785" s="92"/>
      <c r="BU3785" s="208"/>
      <c r="BV3785" s="315"/>
    </row>
    <row r="3786" spans="6:74"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315"/>
      <c r="AU3786" s="208"/>
      <c r="AV3786" s="92"/>
      <c r="AW3786" s="92"/>
      <c r="AX3786" s="315"/>
      <c r="AY3786" s="215"/>
      <c r="AZ3786" s="131"/>
      <c r="BA3786" s="131"/>
      <c r="BB3786" s="131"/>
      <c r="BC3786" s="223"/>
      <c r="BD3786" s="223"/>
      <c r="BE3786" s="223"/>
      <c r="BF3786" s="151"/>
      <c r="BG3786" s="151"/>
      <c r="BH3786" s="151"/>
      <c r="BI3786" s="151"/>
      <c r="BJ3786" s="151"/>
      <c r="BK3786" s="151"/>
      <c r="BL3786" s="151"/>
      <c r="BM3786" s="151"/>
      <c r="BN3786" s="208"/>
      <c r="BO3786" s="92"/>
      <c r="BP3786" s="92"/>
      <c r="BQ3786" s="92"/>
      <c r="BR3786" s="92"/>
      <c r="BS3786" s="92"/>
      <c r="BT3786" s="92"/>
      <c r="BU3786" s="208"/>
      <c r="BV3786" s="315"/>
    </row>
    <row r="3787" spans="6:74"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315"/>
      <c r="AU3787" s="208"/>
      <c r="AV3787" s="92"/>
      <c r="AW3787" s="92"/>
      <c r="AX3787" s="315"/>
      <c r="AY3787" s="215"/>
      <c r="AZ3787" s="131"/>
      <c r="BA3787" s="131"/>
      <c r="BB3787" s="131"/>
      <c r="BC3787" s="223"/>
      <c r="BD3787" s="223"/>
      <c r="BE3787" s="223"/>
      <c r="BF3787" s="151"/>
      <c r="BG3787" s="151"/>
      <c r="BH3787" s="151"/>
      <c r="BI3787" s="151"/>
      <c r="BJ3787" s="151"/>
      <c r="BK3787" s="151"/>
      <c r="BL3787" s="151"/>
      <c r="BM3787" s="151"/>
      <c r="BN3787" s="208"/>
      <c r="BO3787" s="92"/>
      <c r="BP3787" s="92"/>
      <c r="BQ3787" s="92"/>
      <c r="BR3787" s="92"/>
      <c r="BS3787" s="92"/>
      <c r="BT3787" s="92"/>
      <c r="BU3787" s="208"/>
      <c r="BV3787" s="315"/>
    </row>
    <row r="3788" spans="6:74"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315"/>
      <c r="AU3788" s="208"/>
      <c r="AV3788" s="92"/>
      <c r="AW3788" s="92"/>
      <c r="AX3788" s="315"/>
      <c r="AY3788" s="215"/>
      <c r="AZ3788" s="131"/>
      <c r="BA3788" s="131"/>
      <c r="BB3788" s="131"/>
      <c r="BC3788" s="223"/>
      <c r="BD3788" s="223"/>
      <c r="BE3788" s="223"/>
      <c r="BF3788" s="151"/>
      <c r="BG3788" s="151"/>
      <c r="BH3788" s="151"/>
      <c r="BI3788" s="151"/>
      <c r="BJ3788" s="151"/>
      <c r="BK3788" s="151"/>
      <c r="BL3788" s="151"/>
      <c r="BM3788" s="151"/>
      <c r="BN3788" s="208"/>
      <c r="BO3788" s="92"/>
      <c r="BP3788" s="92"/>
      <c r="BQ3788" s="92"/>
      <c r="BR3788" s="92"/>
      <c r="BS3788" s="92"/>
      <c r="BT3788" s="92"/>
      <c r="BU3788" s="208"/>
      <c r="BV3788" s="315"/>
    </row>
    <row r="3789" spans="6:74"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315"/>
      <c r="AU3789" s="208"/>
      <c r="AV3789" s="92"/>
      <c r="AW3789" s="92"/>
      <c r="AX3789" s="315"/>
      <c r="AY3789" s="215"/>
      <c r="AZ3789" s="131"/>
      <c r="BA3789" s="131"/>
      <c r="BB3789" s="131"/>
      <c r="BC3789" s="223"/>
      <c r="BD3789" s="223"/>
      <c r="BE3789" s="223"/>
      <c r="BF3789" s="151"/>
      <c r="BG3789" s="151"/>
      <c r="BH3789" s="151"/>
      <c r="BI3789" s="151"/>
      <c r="BJ3789" s="151"/>
      <c r="BK3789" s="151"/>
      <c r="BL3789" s="151"/>
      <c r="BM3789" s="151"/>
      <c r="BN3789" s="208"/>
      <c r="BO3789" s="92"/>
      <c r="BP3789" s="92"/>
      <c r="BQ3789" s="92"/>
      <c r="BR3789" s="92"/>
      <c r="BS3789" s="92"/>
      <c r="BT3789" s="92"/>
      <c r="BU3789" s="208"/>
      <c r="BV3789" s="315"/>
    </row>
    <row r="3790" spans="6:74"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315"/>
      <c r="AU3790" s="208"/>
      <c r="AV3790" s="92"/>
      <c r="AW3790" s="92"/>
      <c r="AX3790" s="315"/>
      <c r="AY3790" s="215"/>
      <c r="AZ3790" s="131"/>
      <c r="BA3790" s="131"/>
      <c r="BB3790" s="131"/>
      <c r="BC3790" s="223"/>
      <c r="BD3790" s="223"/>
      <c r="BE3790" s="223"/>
      <c r="BF3790" s="151"/>
      <c r="BG3790" s="151"/>
      <c r="BH3790" s="151"/>
      <c r="BI3790" s="151"/>
      <c r="BJ3790" s="151"/>
      <c r="BK3790" s="151"/>
      <c r="BL3790" s="151"/>
      <c r="BM3790" s="151"/>
      <c r="BN3790" s="208"/>
      <c r="BO3790" s="92"/>
      <c r="BP3790" s="92"/>
      <c r="BQ3790" s="92"/>
      <c r="BR3790" s="92"/>
      <c r="BS3790" s="92"/>
      <c r="BT3790" s="92"/>
      <c r="BU3790" s="208"/>
      <c r="BV3790" s="315"/>
    </row>
    <row r="3791" spans="6:74"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315"/>
      <c r="AU3791" s="208"/>
      <c r="AV3791" s="92"/>
      <c r="AW3791" s="92"/>
      <c r="AX3791" s="315"/>
      <c r="AY3791" s="215"/>
      <c r="AZ3791" s="131"/>
      <c r="BA3791" s="131"/>
      <c r="BB3791" s="131"/>
      <c r="BC3791" s="223"/>
      <c r="BD3791" s="223"/>
      <c r="BE3791" s="223"/>
      <c r="BF3791" s="151"/>
      <c r="BG3791" s="151"/>
      <c r="BH3791" s="151"/>
      <c r="BI3791" s="151"/>
      <c r="BJ3791" s="151"/>
      <c r="BK3791" s="151"/>
      <c r="BL3791" s="151"/>
      <c r="BM3791" s="151"/>
      <c r="BN3791" s="208"/>
      <c r="BO3791" s="92"/>
      <c r="BP3791" s="92"/>
      <c r="BQ3791" s="92"/>
      <c r="BR3791" s="92"/>
      <c r="BS3791" s="92"/>
      <c r="BT3791" s="92"/>
      <c r="BU3791" s="208"/>
      <c r="BV3791" s="315"/>
    </row>
    <row r="3792" spans="6:74"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315"/>
      <c r="AU3792" s="208"/>
      <c r="AV3792" s="92"/>
      <c r="AW3792" s="92"/>
      <c r="AX3792" s="315"/>
      <c r="AY3792" s="215"/>
      <c r="AZ3792" s="131"/>
      <c r="BA3792" s="131"/>
      <c r="BB3792" s="131"/>
      <c r="BC3792" s="223"/>
      <c r="BD3792" s="223"/>
      <c r="BE3792" s="223"/>
      <c r="BF3792" s="151"/>
      <c r="BG3792" s="151"/>
      <c r="BH3792" s="151"/>
      <c r="BI3792" s="151"/>
      <c r="BJ3792" s="151"/>
      <c r="BK3792" s="151"/>
      <c r="BL3792" s="151"/>
      <c r="BM3792" s="151"/>
      <c r="BN3792" s="208"/>
      <c r="BO3792" s="92"/>
      <c r="BP3792" s="92"/>
      <c r="BQ3792" s="92"/>
      <c r="BR3792" s="92"/>
      <c r="BS3792" s="92"/>
      <c r="BT3792" s="92"/>
      <c r="BU3792" s="208"/>
      <c r="BV3792" s="315"/>
    </row>
    <row r="3793" spans="6:74"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315"/>
      <c r="AU3793" s="208"/>
      <c r="AV3793" s="92"/>
      <c r="AW3793" s="92"/>
      <c r="AX3793" s="315"/>
      <c r="AY3793" s="215"/>
      <c r="AZ3793" s="131"/>
      <c r="BA3793" s="131"/>
      <c r="BB3793" s="131"/>
      <c r="BC3793" s="223"/>
      <c r="BD3793" s="223"/>
      <c r="BE3793" s="223"/>
      <c r="BF3793" s="151"/>
      <c r="BG3793" s="151"/>
      <c r="BH3793" s="151"/>
      <c r="BI3793" s="151"/>
      <c r="BJ3793" s="151"/>
      <c r="BK3793" s="151"/>
      <c r="BL3793" s="151"/>
      <c r="BM3793" s="151"/>
      <c r="BN3793" s="208"/>
      <c r="BO3793" s="92"/>
      <c r="BP3793" s="92"/>
      <c r="BQ3793" s="92"/>
      <c r="BR3793" s="92"/>
      <c r="BS3793" s="92"/>
      <c r="BT3793" s="92"/>
      <c r="BU3793" s="208"/>
      <c r="BV3793" s="315"/>
    </row>
    <row r="3794" spans="6:74"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315"/>
      <c r="AU3794" s="208"/>
      <c r="AV3794" s="92"/>
      <c r="AW3794" s="92"/>
      <c r="AX3794" s="315"/>
      <c r="AY3794" s="215"/>
      <c r="AZ3794" s="131"/>
      <c r="BA3794" s="131"/>
      <c r="BB3794" s="131"/>
      <c r="BC3794" s="223"/>
      <c r="BD3794" s="223"/>
      <c r="BE3794" s="223"/>
      <c r="BF3794" s="151"/>
      <c r="BG3794" s="151"/>
      <c r="BH3794" s="151"/>
      <c r="BI3794" s="151"/>
      <c r="BJ3794" s="151"/>
      <c r="BK3794" s="151"/>
      <c r="BL3794" s="151"/>
      <c r="BM3794" s="151"/>
      <c r="BN3794" s="208"/>
      <c r="BO3794" s="92"/>
      <c r="BP3794" s="92"/>
      <c r="BQ3794" s="92"/>
      <c r="BR3794" s="92"/>
      <c r="BS3794" s="92"/>
      <c r="BT3794" s="92"/>
      <c r="BU3794" s="208"/>
      <c r="BV3794" s="315"/>
    </row>
    <row r="3795" spans="6:74"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315"/>
      <c r="AU3795" s="208"/>
      <c r="AV3795" s="92"/>
      <c r="AW3795" s="92"/>
      <c r="AX3795" s="315"/>
      <c r="AY3795" s="215"/>
      <c r="AZ3795" s="131"/>
      <c r="BA3795" s="131"/>
      <c r="BB3795" s="131"/>
      <c r="BC3795" s="223"/>
      <c r="BD3795" s="223"/>
      <c r="BE3795" s="223"/>
      <c r="BF3795" s="151"/>
      <c r="BG3795" s="151"/>
      <c r="BH3795" s="151"/>
      <c r="BI3795" s="151"/>
      <c r="BJ3795" s="151"/>
      <c r="BK3795" s="151"/>
      <c r="BL3795" s="151"/>
      <c r="BM3795" s="151"/>
      <c r="BN3795" s="208"/>
      <c r="BO3795" s="92"/>
      <c r="BP3795" s="92"/>
      <c r="BQ3795" s="92"/>
      <c r="BR3795" s="92"/>
      <c r="BS3795" s="92"/>
      <c r="BT3795" s="92"/>
      <c r="BU3795" s="208"/>
      <c r="BV3795" s="315"/>
    </row>
    <row r="3796" spans="6:74"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315"/>
      <c r="AU3796" s="208"/>
      <c r="AV3796" s="92"/>
      <c r="AW3796" s="92"/>
      <c r="AX3796" s="315"/>
      <c r="AY3796" s="215"/>
      <c r="AZ3796" s="131"/>
      <c r="BA3796" s="131"/>
      <c r="BB3796" s="131"/>
      <c r="BC3796" s="223"/>
      <c r="BD3796" s="223"/>
      <c r="BE3796" s="223"/>
      <c r="BF3796" s="151"/>
      <c r="BG3796" s="151"/>
      <c r="BH3796" s="151"/>
      <c r="BI3796" s="151"/>
      <c r="BJ3796" s="151"/>
      <c r="BK3796" s="151"/>
      <c r="BL3796" s="151"/>
      <c r="BM3796" s="151"/>
      <c r="BN3796" s="208"/>
      <c r="BO3796" s="92"/>
      <c r="BP3796" s="92"/>
      <c r="BQ3796" s="92"/>
      <c r="BR3796" s="92"/>
      <c r="BS3796" s="92"/>
      <c r="BT3796" s="92"/>
      <c r="BU3796" s="208"/>
      <c r="BV3796" s="315"/>
    </row>
    <row r="3797" spans="6:74"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315"/>
      <c r="AU3797" s="208"/>
      <c r="AV3797" s="92"/>
      <c r="AW3797" s="92"/>
      <c r="AX3797" s="315"/>
      <c r="AY3797" s="215"/>
      <c r="AZ3797" s="131"/>
      <c r="BA3797" s="131"/>
      <c r="BB3797" s="131"/>
      <c r="BC3797" s="223"/>
      <c r="BD3797" s="223"/>
      <c r="BE3797" s="223"/>
      <c r="BF3797" s="151"/>
      <c r="BG3797" s="151"/>
      <c r="BH3797" s="151"/>
      <c r="BI3797" s="151"/>
      <c r="BJ3797" s="151"/>
      <c r="BK3797" s="151"/>
      <c r="BL3797" s="151"/>
      <c r="BM3797" s="151"/>
      <c r="BN3797" s="208"/>
      <c r="BO3797" s="92"/>
      <c r="BP3797" s="92"/>
      <c r="BQ3797" s="92"/>
      <c r="BR3797" s="92"/>
      <c r="BS3797" s="92"/>
      <c r="BT3797" s="92"/>
      <c r="BU3797" s="208"/>
      <c r="BV3797" s="315"/>
    </row>
    <row r="3798" spans="6:74"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315"/>
      <c r="AU3798" s="208"/>
      <c r="AV3798" s="92"/>
      <c r="AW3798" s="92"/>
      <c r="AX3798" s="315"/>
      <c r="AY3798" s="215"/>
      <c r="AZ3798" s="131"/>
      <c r="BA3798" s="131"/>
      <c r="BB3798" s="131"/>
      <c r="BC3798" s="223"/>
      <c r="BD3798" s="223"/>
      <c r="BE3798" s="223"/>
      <c r="BF3798" s="151"/>
      <c r="BG3798" s="151"/>
      <c r="BH3798" s="151"/>
      <c r="BI3798" s="151"/>
      <c r="BJ3798" s="151"/>
      <c r="BK3798" s="151"/>
      <c r="BL3798" s="151"/>
      <c r="BM3798" s="151"/>
      <c r="BN3798" s="208"/>
      <c r="BO3798" s="92"/>
      <c r="BP3798" s="92"/>
      <c r="BQ3798" s="92"/>
      <c r="BR3798" s="92"/>
      <c r="BS3798" s="92"/>
      <c r="BT3798" s="92"/>
      <c r="BU3798" s="208"/>
      <c r="BV3798" s="315"/>
    </row>
    <row r="3799" spans="6:74"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315"/>
      <c r="AU3799" s="208"/>
      <c r="AV3799" s="92"/>
      <c r="AW3799" s="92"/>
      <c r="AX3799" s="315"/>
      <c r="AY3799" s="215"/>
      <c r="AZ3799" s="131"/>
      <c r="BA3799" s="131"/>
      <c r="BB3799" s="131"/>
      <c r="BC3799" s="223"/>
      <c r="BD3799" s="223"/>
      <c r="BE3799" s="223"/>
      <c r="BF3799" s="151"/>
      <c r="BG3799" s="151"/>
      <c r="BH3799" s="151"/>
      <c r="BI3799" s="151"/>
      <c r="BJ3799" s="151"/>
      <c r="BK3799" s="151"/>
      <c r="BL3799" s="151"/>
      <c r="BM3799" s="151"/>
      <c r="BN3799" s="208"/>
      <c r="BO3799" s="92"/>
      <c r="BP3799" s="92"/>
      <c r="BQ3799" s="92"/>
      <c r="BR3799" s="92"/>
      <c r="BS3799" s="92"/>
      <c r="BT3799" s="92"/>
      <c r="BU3799" s="208"/>
      <c r="BV3799" s="315"/>
    </row>
    <row r="3800" spans="6:74"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315"/>
      <c r="AU3800" s="208"/>
      <c r="AV3800" s="92"/>
      <c r="AW3800" s="92"/>
      <c r="AX3800" s="315"/>
      <c r="AY3800" s="215"/>
      <c r="AZ3800" s="131"/>
      <c r="BA3800" s="131"/>
      <c r="BB3800" s="131"/>
      <c r="BC3800" s="223"/>
      <c r="BD3800" s="223"/>
      <c r="BE3800" s="223"/>
      <c r="BF3800" s="151"/>
      <c r="BG3800" s="151"/>
      <c r="BH3800" s="151"/>
      <c r="BI3800" s="151"/>
      <c r="BJ3800" s="151"/>
      <c r="BK3800" s="151"/>
      <c r="BL3800" s="151"/>
      <c r="BM3800" s="151"/>
      <c r="BN3800" s="208"/>
      <c r="BO3800" s="92"/>
      <c r="BP3800" s="92"/>
      <c r="BQ3800" s="92"/>
      <c r="BR3800" s="92"/>
      <c r="BS3800" s="92"/>
      <c r="BT3800" s="92"/>
      <c r="BU3800" s="208"/>
      <c r="BV3800" s="315"/>
    </row>
    <row r="3801" spans="6:74"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315"/>
      <c r="AU3801" s="208"/>
      <c r="AV3801" s="92"/>
      <c r="AW3801" s="92"/>
      <c r="AX3801" s="315"/>
      <c r="AY3801" s="215"/>
      <c r="AZ3801" s="131"/>
      <c r="BA3801" s="131"/>
      <c r="BB3801" s="131"/>
      <c r="BC3801" s="223"/>
      <c r="BD3801" s="223"/>
      <c r="BE3801" s="223"/>
      <c r="BF3801" s="151"/>
      <c r="BG3801" s="151"/>
      <c r="BH3801" s="151"/>
      <c r="BI3801" s="151"/>
      <c r="BJ3801" s="151"/>
      <c r="BK3801" s="151"/>
      <c r="BL3801" s="151"/>
      <c r="BM3801" s="151"/>
      <c r="BN3801" s="208"/>
      <c r="BO3801" s="92"/>
      <c r="BP3801" s="92"/>
      <c r="BQ3801" s="92"/>
      <c r="BR3801" s="92"/>
      <c r="BS3801" s="92"/>
      <c r="BT3801" s="92"/>
      <c r="BU3801" s="208"/>
      <c r="BV3801" s="315"/>
    </row>
    <row r="3802" spans="6:74"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315"/>
      <c r="AU3802" s="208"/>
      <c r="AV3802" s="92"/>
      <c r="AW3802" s="92"/>
      <c r="AX3802" s="315"/>
      <c r="AY3802" s="215"/>
      <c r="AZ3802" s="131"/>
      <c r="BA3802" s="131"/>
      <c r="BB3802" s="131"/>
      <c r="BC3802" s="223"/>
      <c r="BD3802" s="223"/>
      <c r="BE3802" s="223"/>
      <c r="BF3802" s="151"/>
      <c r="BG3802" s="151"/>
      <c r="BH3802" s="151"/>
      <c r="BI3802" s="151"/>
      <c r="BJ3802" s="151"/>
      <c r="BK3802" s="151"/>
      <c r="BL3802" s="151"/>
      <c r="BM3802" s="151"/>
      <c r="BN3802" s="208"/>
      <c r="BO3802" s="92"/>
      <c r="BP3802" s="92"/>
      <c r="BQ3802" s="92"/>
      <c r="BR3802" s="92"/>
      <c r="BS3802" s="92"/>
      <c r="BT3802" s="92"/>
      <c r="BU3802" s="208"/>
      <c r="BV3802" s="315"/>
    </row>
    <row r="3803" spans="6:74"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315"/>
      <c r="AU3803" s="208"/>
      <c r="AV3803" s="92"/>
      <c r="AW3803" s="92"/>
      <c r="AX3803" s="315"/>
      <c r="AY3803" s="215"/>
      <c r="AZ3803" s="131"/>
      <c r="BA3803" s="131"/>
      <c r="BB3803" s="131"/>
      <c r="BC3803" s="223"/>
      <c r="BD3803" s="223"/>
      <c r="BE3803" s="223"/>
      <c r="BF3803" s="151"/>
      <c r="BG3803" s="151"/>
      <c r="BH3803" s="151"/>
      <c r="BI3803" s="151"/>
      <c r="BJ3803" s="151"/>
      <c r="BK3803" s="151"/>
      <c r="BL3803" s="151"/>
      <c r="BM3803" s="151"/>
      <c r="BN3803" s="208"/>
      <c r="BO3803" s="92"/>
      <c r="BP3803" s="92"/>
      <c r="BQ3803" s="92"/>
      <c r="BR3803" s="92"/>
      <c r="BS3803" s="92"/>
      <c r="BT3803" s="92"/>
      <c r="BU3803" s="208"/>
      <c r="BV3803" s="315"/>
    </row>
    <row r="3804" spans="6:74"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315"/>
      <c r="AU3804" s="208"/>
      <c r="AV3804" s="92"/>
      <c r="AW3804" s="92"/>
      <c r="AX3804" s="315"/>
      <c r="AY3804" s="215"/>
      <c r="AZ3804" s="131"/>
      <c r="BA3804" s="131"/>
      <c r="BB3804" s="131"/>
      <c r="BC3804" s="223"/>
      <c r="BD3804" s="223"/>
      <c r="BE3804" s="223"/>
      <c r="BF3804" s="151"/>
      <c r="BG3804" s="151"/>
      <c r="BH3804" s="151"/>
      <c r="BI3804" s="151"/>
      <c r="BJ3804" s="151"/>
      <c r="BK3804" s="151"/>
      <c r="BL3804" s="151"/>
      <c r="BM3804" s="151"/>
      <c r="BN3804" s="208"/>
      <c r="BO3804" s="92"/>
      <c r="BP3804" s="92"/>
      <c r="BQ3804" s="92"/>
      <c r="BR3804" s="92"/>
      <c r="BS3804" s="92"/>
      <c r="BT3804" s="92"/>
      <c r="BU3804" s="208"/>
      <c r="BV3804" s="315"/>
    </row>
    <row r="3805" spans="6:74"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315"/>
      <c r="AU3805" s="208"/>
      <c r="AV3805" s="92"/>
      <c r="AW3805" s="92"/>
      <c r="AX3805" s="315"/>
      <c r="AY3805" s="215"/>
      <c r="AZ3805" s="131"/>
      <c r="BA3805" s="131"/>
      <c r="BB3805" s="131"/>
      <c r="BC3805" s="223"/>
      <c r="BD3805" s="223"/>
      <c r="BE3805" s="223"/>
      <c r="BF3805" s="151"/>
      <c r="BG3805" s="151"/>
      <c r="BH3805" s="151"/>
      <c r="BI3805" s="151"/>
      <c r="BJ3805" s="151"/>
      <c r="BK3805" s="151"/>
      <c r="BL3805" s="151"/>
      <c r="BM3805" s="151"/>
      <c r="BN3805" s="208"/>
      <c r="BO3805" s="92"/>
      <c r="BP3805" s="92"/>
      <c r="BQ3805" s="92"/>
      <c r="BR3805" s="92"/>
      <c r="BS3805" s="92"/>
      <c r="BT3805" s="92"/>
      <c r="BU3805" s="208"/>
      <c r="BV3805" s="315"/>
    </row>
    <row r="3806" spans="6:74"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315"/>
      <c r="AU3806" s="208"/>
      <c r="AV3806" s="92"/>
      <c r="AW3806" s="92"/>
      <c r="AX3806" s="315"/>
      <c r="AY3806" s="215"/>
      <c r="AZ3806" s="131"/>
      <c r="BA3806" s="131"/>
      <c r="BB3806" s="131"/>
      <c r="BC3806" s="223"/>
      <c r="BD3806" s="223"/>
      <c r="BE3806" s="223"/>
      <c r="BF3806" s="151"/>
      <c r="BG3806" s="151"/>
      <c r="BH3806" s="151"/>
      <c r="BI3806" s="151"/>
      <c r="BJ3806" s="151"/>
      <c r="BK3806" s="151"/>
      <c r="BL3806" s="151"/>
      <c r="BM3806" s="151"/>
      <c r="BN3806" s="208"/>
      <c r="BO3806" s="92"/>
      <c r="BP3806" s="92"/>
      <c r="BQ3806" s="92"/>
      <c r="BR3806" s="92"/>
      <c r="BS3806" s="92"/>
      <c r="BT3806" s="92"/>
      <c r="BU3806" s="208"/>
      <c r="BV3806" s="315"/>
    </row>
    <row r="3807" spans="6:74"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315"/>
      <c r="AU3807" s="208"/>
      <c r="AV3807" s="92"/>
      <c r="AW3807" s="92"/>
      <c r="AX3807" s="315"/>
      <c r="AY3807" s="215"/>
      <c r="AZ3807" s="131"/>
      <c r="BA3807" s="131"/>
      <c r="BB3807" s="131"/>
      <c r="BC3807" s="223"/>
      <c r="BD3807" s="223"/>
      <c r="BE3807" s="223"/>
      <c r="BF3807" s="151"/>
      <c r="BG3807" s="151"/>
      <c r="BH3807" s="151"/>
      <c r="BI3807" s="151"/>
      <c r="BJ3807" s="151"/>
      <c r="BK3807" s="151"/>
      <c r="BL3807" s="151"/>
      <c r="BM3807" s="151"/>
      <c r="BN3807" s="208"/>
      <c r="BO3807" s="92"/>
      <c r="BP3807" s="92"/>
      <c r="BQ3807" s="92"/>
      <c r="BR3807" s="92"/>
      <c r="BS3807" s="92"/>
      <c r="BT3807" s="92"/>
      <c r="BU3807" s="208"/>
      <c r="BV3807" s="315"/>
    </row>
    <row r="3808" spans="6:74"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315"/>
      <c r="AU3808" s="208"/>
      <c r="AV3808" s="92"/>
      <c r="AW3808" s="92"/>
      <c r="AX3808" s="315"/>
      <c r="AY3808" s="215"/>
      <c r="AZ3808" s="131"/>
      <c r="BA3808" s="131"/>
      <c r="BB3808" s="131"/>
      <c r="BC3808" s="223"/>
      <c r="BD3808" s="223"/>
      <c r="BE3808" s="223"/>
      <c r="BF3808" s="151"/>
      <c r="BG3808" s="151"/>
      <c r="BH3808" s="151"/>
      <c r="BI3808" s="151"/>
      <c r="BJ3808" s="151"/>
      <c r="BK3808" s="151"/>
      <c r="BL3808" s="151"/>
      <c r="BM3808" s="151"/>
      <c r="BN3808" s="208"/>
      <c r="BO3808" s="92"/>
      <c r="BP3808" s="92"/>
      <c r="BQ3808" s="92"/>
      <c r="BR3808" s="92"/>
      <c r="BS3808" s="92"/>
      <c r="BT3808" s="92"/>
      <c r="BU3808" s="208"/>
      <c r="BV3808" s="315"/>
    </row>
    <row r="3809" spans="6:74"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315"/>
      <c r="AU3809" s="208"/>
      <c r="AV3809" s="92"/>
      <c r="AW3809" s="92"/>
      <c r="AX3809" s="315"/>
      <c r="AY3809" s="215"/>
      <c r="AZ3809" s="131"/>
      <c r="BA3809" s="131"/>
      <c r="BB3809" s="131"/>
      <c r="BC3809" s="223"/>
      <c r="BD3809" s="223"/>
      <c r="BE3809" s="223"/>
      <c r="BF3809" s="151"/>
      <c r="BG3809" s="151"/>
      <c r="BH3809" s="151"/>
      <c r="BI3809" s="151"/>
      <c r="BJ3809" s="151"/>
      <c r="BK3809" s="151"/>
      <c r="BL3809" s="151"/>
      <c r="BM3809" s="151"/>
      <c r="BN3809" s="208"/>
      <c r="BO3809" s="92"/>
      <c r="BP3809" s="92"/>
      <c r="BQ3809" s="92"/>
      <c r="BR3809" s="92"/>
      <c r="BS3809" s="92"/>
      <c r="BT3809" s="92"/>
      <c r="BU3809" s="208"/>
      <c r="BV3809" s="315"/>
    </row>
    <row r="3810" spans="6:74"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315"/>
      <c r="AU3810" s="208"/>
      <c r="AV3810" s="92"/>
      <c r="AW3810" s="92"/>
      <c r="AX3810" s="315"/>
      <c r="AY3810" s="215"/>
      <c r="AZ3810" s="131"/>
      <c r="BA3810" s="131"/>
      <c r="BB3810" s="131"/>
      <c r="BC3810" s="223"/>
      <c r="BD3810" s="223"/>
      <c r="BE3810" s="223"/>
      <c r="BF3810" s="151"/>
      <c r="BG3810" s="151"/>
      <c r="BH3810" s="151"/>
      <c r="BI3810" s="151"/>
      <c r="BJ3810" s="151"/>
      <c r="BK3810" s="151"/>
      <c r="BL3810" s="151"/>
      <c r="BM3810" s="151"/>
      <c r="BN3810" s="208"/>
      <c r="BO3810" s="92"/>
      <c r="BP3810" s="92"/>
      <c r="BQ3810" s="92"/>
      <c r="BR3810" s="92"/>
      <c r="BS3810" s="92"/>
      <c r="BT3810" s="92"/>
      <c r="BU3810" s="208"/>
      <c r="BV3810" s="315"/>
    </row>
    <row r="3811" spans="6:74"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315"/>
      <c r="AU3811" s="208"/>
      <c r="AV3811" s="92"/>
      <c r="AW3811" s="92"/>
      <c r="AX3811" s="315"/>
      <c r="AY3811" s="215"/>
      <c r="AZ3811" s="131"/>
      <c r="BA3811" s="131"/>
      <c r="BB3811" s="131"/>
      <c r="BC3811" s="223"/>
      <c r="BD3811" s="223"/>
      <c r="BE3811" s="223"/>
      <c r="BF3811" s="151"/>
      <c r="BG3811" s="151"/>
      <c r="BH3811" s="151"/>
      <c r="BI3811" s="151"/>
      <c r="BJ3811" s="151"/>
      <c r="BK3811" s="151"/>
      <c r="BL3811" s="151"/>
      <c r="BM3811" s="151"/>
      <c r="BN3811" s="208"/>
      <c r="BO3811" s="92"/>
      <c r="BP3811" s="92"/>
      <c r="BQ3811" s="92"/>
      <c r="BR3811" s="92"/>
      <c r="BS3811" s="92"/>
      <c r="BT3811" s="92"/>
      <c r="BU3811" s="208"/>
      <c r="BV3811" s="315"/>
    </row>
    <row r="3812" spans="6:74"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315"/>
      <c r="AU3812" s="208"/>
      <c r="AV3812" s="92"/>
      <c r="AW3812" s="92"/>
      <c r="AX3812" s="315"/>
      <c r="AY3812" s="215"/>
      <c r="AZ3812" s="131"/>
      <c r="BA3812" s="131"/>
      <c r="BB3812" s="131"/>
      <c r="BC3812" s="223"/>
      <c r="BD3812" s="223"/>
      <c r="BE3812" s="223"/>
      <c r="BF3812" s="151"/>
      <c r="BG3812" s="151"/>
      <c r="BH3812" s="151"/>
      <c r="BI3812" s="151"/>
      <c r="BJ3812" s="151"/>
      <c r="BK3812" s="151"/>
      <c r="BL3812" s="151"/>
      <c r="BM3812" s="151"/>
      <c r="BN3812" s="208"/>
      <c r="BO3812" s="92"/>
      <c r="BP3812" s="92"/>
      <c r="BQ3812" s="92"/>
      <c r="BR3812" s="92"/>
      <c r="BS3812" s="92"/>
      <c r="BT3812" s="92"/>
      <c r="BU3812" s="208"/>
      <c r="BV3812" s="315"/>
    </row>
    <row r="3813" spans="6:74"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315"/>
      <c r="AU3813" s="208"/>
      <c r="AV3813" s="92"/>
      <c r="AW3813" s="92"/>
      <c r="AX3813" s="315"/>
      <c r="AY3813" s="215"/>
      <c r="AZ3813" s="131"/>
      <c r="BA3813" s="131"/>
      <c r="BB3813" s="131"/>
      <c r="BC3813" s="223"/>
      <c r="BD3813" s="223"/>
      <c r="BE3813" s="223"/>
      <c r="BF3813" s="151"/>
      <c r="BG3813" s="151"/>
      <c r="BH3813" s="151"/>
      <c r="BI3813" s="151"/>
      <c r="BJ3813" s="151"/>
      <c r="BK3813" s="151"/>
      <c r="BL3813" s="151"/>
      <c r="BM3813" s="151"/>
      <c r="BN3813" s="208"/>
      <c r="BO3813" s="92"/>
      <c r="BP3813" s="92"/>
      <c r="BQ3813" s="92"/>
      <c r="BR3813" s="92"/>
      <c r="BS3813" s="92"/>
      <c r="BT3813" s="92"/>
      <c r="BU3813" s="208"/>
      <c r="BV3813" s="315"/>
    </row>
    <row r="3814" spans="6:74"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315"/>
      <c r="AU3814" s="208"/>
      <c r="AV3814" s="92"/>
      <c r="AW3814" s="92"/>
      <c r="AX3814" s="315"/>
      <c r="AY3814" s="215"/>
      <c r="AZ3814" s="131"/>
      <c r="BA3814" s="131"/>
      <c r="BB3814" s="131"/>
      <c r="BC3814" s="223"/>
      <c r="BD3814" s="223"/>
      <c r="BE3814" s="223"/>
      <c r="BF3814" s="151"/>
      <c r="BG3814" s="151"/>
      <c r="BH3814" s="151"/>
      <c r="BI3814" s="151"/>
      <c r="BJ3814" s="151"/>
      <c r="BK3814" s="151"/>
      <c r="BL3814" s="151"/>
      <c r="BM3814" s="151"/>
      <c r="BN3814" s="208"/>
      <c r="BO3814" s="92"/>
      <c r="BP3814" s="92"/>
      <c r="BQ3814" s="92"/>
      <c r="BR3814" s="92"/>
      <c r="BS3814" s="92"/>
      <c r="BT3814" s="92"/>
      <c r="BU3814" s="208"/>
      <c r="BV3814" s="315"/>
    </row>
    <row r="3815" spans="6:74"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315"/>
      <c r="AU3815" s="208"/>
      <c r="AV3815" s="92"/>
      <c r="AW3815" s="92"/>
      <c r="AX3815" s="315"/>
      <c r="AY3815" s="215"/>
      <c r="AZ3815" s="131"/>
      <c r="BA3815" s="131"/>
      <c r="BB3815" s="131"/>
      <c r="BC3815" s="223"/>
      <c r="BD3815" s="223"/>
      <c r="BE3815" s="223"/>
      <c r="BF3815" s="151"/>
      <c r="BG3815" s="151"/>
      <c r="BH3815" s="151"/>
      <c r="BI3815" s="151"/>
      <c r="BJ3815" s="151"/>
      <c r="BK3815" s="151"/>
      <c r="BL3815" s="151"/>
      <c r="BM3815" s="151"/>
      <c r="BN3815" s="208"/>
      <c r="BO3815" s="92"/>
      <c r="BP3815" s="92"/>
      <c r="BQ3815" s="92"/>
      <c r="BR3815" s="92"/>
      <c r="BS3815" s="92"/>
      <c r="BT3815" s="92"/>
      <c r="BU3815" s="208"/>
      <c r="BV3815" s="315"/>
    </row>
    <row r="3816" spans="6:74"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315"/>
      <c r="AU3816" s="208"/>
      <c r="AV3816" s="92"/>
      <c r="AW3816" s="92"/>
      <c r="AX3816" s="315"/>
      <c r="AY3816" s="215"/>
      <c r="AZ3816" s="131"/>
      <c r="BA3816" s="131"/>
      <c r="BB3816" s="131"/>
      <c r="BC3816" s="223"/>
      <c r="BD3816" s="223"/>
      <c r="BE3816" s="223"/>
      <c r="BF3816" s="151"/>
      <c r="BG3816" s="151"/>
      <c r="BH3816" s="151"/>
      <c r="BI3816" s="151"/>
      <c r="BJ3816" s="151"/>
      <c r="BK3816" s="151"/>
      <c r="BL3816" s="151"/>
      <c r="BM3816" s="151"/>
      <c r="BN3816" s="208"/>
      <c r="BO3816" s="92"/>
      <c r="BP3816" s="92"/>
      <c r="BQ3816" s="92"/>
      <c r="BR3816" s="92"/>
      <c r="BS3816" s="92"/>
      <c r="BT3816" s="92"/>
      <c r="BU3816" s="208"/>
      <c r="BV3816" s="315"/>
    </row>
    <row r="3817" spans="6:74"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315"/>
      <c r="AU3817" s="208"/>
      <c r="AV3817" s="92"/>
      <c r="AW3817" s="92"/>
      <c r="AX3817" s="315"/>
      <c r="AY3817" s="215"/>
      <c r="AZ3817" s="131"/>
      <c r="BA3817" s="131"/>
      <c r="BB3817" s="131"/>
      <c r="BC3817" s="223"/>
      <c r="BD3817" s="223"/>
      <c r="BE3817" s="223"/>
      <c r="BF3817" s="151"/>
      <c r="BG3817" s="151"/>
      <c r="BH3817" s="151"/>
      <c r="BI3817" s="151"/>
      <c r="BJ3817" s="151"/>
      <c r="BK3817" s="151"/>
      <c r="BL3817" s="151"/>
      <c r="BM3817" s="151"/>
      <c r="BN3817" s="208"/>
      <c r="BO3817" s="92"/>
      <c r="BP3817" s="92"/>
      <c r="BQ3817" s="92"/>
      <c r="BR3817" s="92"/>
      <c r="BS3817" s="92"/>
      <c r="BT3817" s="92"/>
      <c r="BU3817" s="208"/>
      <c r="BV3817" s="315"/>
    </row>
    <row r="3818" spans="6:74"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315"/>
      <c r="AU3818" s="208"/>
      <c r="AV3818" s="92"/>
      <c r="AW3818" s="92"/>
      <c r="AX3818" s="315"/>
      <c r="AY3818" s="215"/>
      <c r="AZ3818" s="131"/>
      <c r="BA3818" s="131"/>
      <c r="BB3818" s="131"/>
      <c r="BC3818" s="223"/>
      <c r="BD3818" s="223"/>
      <c r="BE3818" s="223"/>
      <c r="BF3818" s="151"/>
      <c r="BG3818" s="151"/>
      <c r="BH3818" s="151"/>
      <c r="BI3818" s="151"/>
      <c r="BJ3818" s="151"/>
      <c r="BK3818" s="151"/>
      <c r="BL3818" s="151"/>
      <c r="BM3818" s="151"/>
      <c r="BN3818" s="208"/>
      <c r="BO3818" s="92"/>
      <c r="BP3818" s="92"/>
      <c r="BQ3818" s="92"/>
      <c r="BR3818" s="92"/>
      <c r="BS3818" s="92"/>
      <c r="BT3818" s="92"/>
      <c r="BU3818" s="208"/>
      <c r="BV3818" s="315"/>
    </row>
    <row r="3819" spans="6:74"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315"/>
      <c r="AU3819" s="208"/>
      <c r="AV3819" s="92"/>
      <c r="AW3819" s="92"/>
      <c r="AX3819" s="315"/>
      <c r="AY3819" s="215"/>
      <c r="AZ3819" s="131"/>
      <c r="BA3819" s="131"/>
      <c r="BB3819" s="131"/>
      <c r="BC3819" s="223"/>
      <c r="BD3819" s="223"/>
      <c r="BE3819" s="223"/>
      <c r="BF3819" s="151"/>
      <c r="BG3819" s="151"/>
      <c r="BH3819" s="151"/>
      <c r="BI3819" s="151"/>
      <c r="BJ3819" s="151"/>
      <c r="BK3819" s="151"/>
      <c r="BL3819" s="151"/>
      <c r="BM3819" s="151"/>
      <c r="BN3819" s="208"/>
      <c r="BO3819" s="92"/>
      <c r="BP3819" s="92"/>
      <c r="BQ3819" s="92"/>
      <c r="BR3819" s="92"/>
      <c r="BS3819" s="92"/>
      <c r="BT3819" s="92"/>
      <c r="BU3819" s="208"/>
      <c r="BV3819" s="315"/>
    </row>
    <row r="3820" spans="6:74"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315"/>
      <c r="AU3820" s="208"/>
      <c r="AV3820" s="92"/>
      <c r="AW3820" s="92"/>
      <c r="AX3820" s="315"/>
      <c r="AY3820" s="215"/>
      <c r="AZ3820" s="131"/>
      <c r="BA3820" s="131"/>
      <c r="BB3820" s="131"/>
      <c r="BC3820" s="223"/>
      <c r="BD3820" s="223"/>
      <c r="BE3820" s="223"/>
      <c r="BF3820" s="151"/>
      <c r="BG3820" s="151"/>
      <c r="BH3820" s="151"/>
      <c r="BI3820" s="151"/>
      <c r="BJ3820" s="151"/>
      <c r="BK3820" s="151"/>
      <c r="BL3820" s="151"/>
      <c r="BM3820" s="151"/>
      <c r="BN3820" s="208"/>
      <c r="BO3820" s="92"/>
      <c r="BP3820" s="92"/>
      <c r="BQ3820" s="92"/>
      <c r="BR3820" s="92"/>
      <c r="BS3820" s="92"/>
      <c r="BT3820" s="92"/>
      <c r="BU3820" s="208"/>
      <c r="BV3820" s="315"/>
    </row>
    <row r="3821" spans="6:74"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315"/>
      <c r="AU3821" s="208"/>
      <c r="AV3821" s="92"/>
      <c r="AW3821" s="92"/>
      <c r="AX3821" s="315"/>
      <c r="AY3821" s="215"/>
      <c r="AZ3821" s="131"/>
      <c r="BA3821" s="131"/>
      <c r="BB3821" s="131"/>
      <c r="BC3821" s="223"/>
      <c r="BD3821" s="223"/>
      <c r="BE3821" s="223"/>
      <c r="BF3821" s="151"/>
      <c r="BG3821" s="151"/>
      <c r="BH3821" s="151"/>
      <c r="BI3821" s="151"/>
      <c r="BJ3821" s="151"/>
      <c r="BK3821" s="151"/>
      <c r="BL3821" s="151"/>
      <c r="BM3821" s="151"/>
      <c r="BN3821" s="208"/>
      <c r="BO3821" s="92"/>
      <c r="BP3821" s="92"/>
      <c r="BQ3821" s="92"/>
      <c r="BR3821" s="92"/>
      <c r="BS3821" s="92"/>
      <c r="BT3821" s="92"/>
      <c r="BU3821" s="208"/>
      <c r="BV3821" s="315"/>
    </row>
    <row r="3822" spans="6:74"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315"/>
      <c r="AU3822" s="208"/>
      <c r="AV3822" s="92"/>
      <c r="AW3822" s="92"/>
      <c r="AX3822" s="315"/>
      <c r="AY3822" s="215"/>
      <c r="AZ3822" s="131"/>
      <c r="BA3822" s="131"/>
      <c r="BB3822" s="131"/>
      <c r="BC3822" s="223"/>
      <c r="BD3822" s="223"/>
      <c r="BE3822" s="223"/>
      <c r="BF3822" s="151"/>
      <c r="BG3822" s="151"/>
      <c r="BH3822" s="151"/>
      <c r="BI3822" s="151"/>
      <c r="BJ3822" s="151"/>
      <c r="BK3822" s="151"/>
      <c r="BL3822" s="151"/>
      <c r="BM3822" s="151"/>
      <c r="BN3822" s="208"/>
      <c r="BO3822" s="92"/>
      <c r="BP3822" s="92"/>
      <c r="BQ3822" s="92"/>
      <c r="BR3822" s="92"/>
      <c r="BS3822" s="92"/>
      <c r="BT3822" s="92"/>
      <c r="BU3822" s="208"/>
      <c r="BV3822" s="315"/>
    </row>
    <row r="3823" spans="6:74"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315"/>
      <c r="AU3823" s="208"/>
      <c r="AV3823" s="92"/>
      <c r="AW3823" s="92"/>
      <c r="AX3823" s="315"/>
      <c r="AY3823" s="215"/>
      <c r="AZ3823" s="131"/>
      <c r="BA3823" s="131"/>
      <c r="BB3823" s="131"/>
      <c r="BC3823" s="223"/>
      <c r="BD3823" s="223"/>
      <c r="BE3823" s="223"/>
      <c r="BF3823" s="151"/>
      <c r="BG3823" s="151"/>
      <c r="BH3823" s="151"/>
      <c r="BI3823" s="151"/>
      <c r="BJ3823" s="151"/>
      <c r="BK3823" s="151"/>
      <c r="BL3823" s="151"/>
      <c r="BM3823" s="151"/>
      <c r="BN3823" s="208"/>
      <c r="BO3823" s="92"/>
      <c r="BP3823" s="92"/>
      <c r="BQ3823" s="92"/>
      <c r="BR3823" s="92"/>
      <c r="BS3823" s="92"/>
      <c r="BT3823" s="92"/>
      <c r="BU3823" s="208"/>
      <c r="BV3823" s="315"/>
    </row>
    <row r="3824" spans="6:74"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315"/>
      <c r="AU3824" s="208"/>
      <c r="AV3824" s="92"/>
      <c r="AW3824" s="92"/>
      <c r="AX3824" s="315"/>
      <c r="AY3824" s="215"/>
      <c r="AZ3824" s="131"/>
      <c r="BA3824" s="131"/>
      <c r="BB3824" s="131"/>
      <c r="BC3824" s="223"/>
      <c r="BD3824" s="223"/>
      <c r="BE3824" s="223"/>
      <c r="BF3824" s="151"/>
      <c r="BG3824" s="151"/>
      <c r="BH3824" s="151"/>
      <c r="BI3824" s="151"/>
      <c r="BJ3824" s="151"/>
      <c r="BK3824" s="151"/>
      <c r="BL3824" s="151"/>
      <c r="BM3824" s="151"/>
      <c r="BN3824" s="208"/>
      <c r="BO3824" s="92"/>
      <c r="BP3824" s="92"/>
      <c r="BQ3824" s="92"/>
      <c r="BR3824" s="92"/>
      <c r="BS3824" s="92"/>
      <c r="BT3824" s="92"/>
      <c r="BU3824" s="208"/>
      <c r="BV3824" s="315"/>
    </row>
    <row r="3825" spans="6:74"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315"/>
      <c r="AU3825" s="208"/>
      <c r="AV3825" s="92"/>
      <c r="AW3825" s="92"/>
      <c r="AX3825" s="315"/>
      <c r="AY3825" s="215"/>
      <c r="AZ3825" s="131"/>
      <c r="BA3825" s="131"/>
      <c r="BB3825" s="131"/>
      <c r="BC3825" s="223"/>
      <c r="BD3825" s="223"/>
      <c r="BE3825" s="223"/>
      <c r="BF3825" s="151"/>
      <c r="BG3825" s="151"/>
      <c r="BH3825" s="151"/>
      <c r="BI3825" s="151"/>
      <c r="BJ3825" s="151"/>
      <c r="BK3825" s="151"/>
      <c r="BL3825" s="151"/>
      <c r="BM3825" s="151"/>
      <c r="BN3825" s="208"/>
      <c r="BO3825" s="92"/>
      <c r="BP3825" s="92"/>
      <c r="BQ3825" s="92"/>
      <c r="BR3825" s="92"/>
      <c r="BS3825" s="92"/>
      <c r="BT3825" s="92"/>
      <c r="BU3825" s="208"/>
      <c r="BV3825" s="315"/>
    </row>
    <row r="3826" spans="6:74"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315"/>
      <c r="AU3826" s="208"/>
      <c r="AV3826" s="92"/>
      <c r="AW3826" s="92"/>
      <c r="AX3826" s="315"/>
      <c r="AY3826" s="215"/>
      <c r="AZ3826" s="131"/>
      <c r="BA3826" s="131"/>
      <c r="BB3826" s="131"/>
      <c r="BC3826" s="223"/>
      <c r="BD3826" s="223"/>
      <c r="BE3826" s="223"/>
      <c r="BF3826" s="151"/>
      <c r="BG3826" s="151"/>
      <c r="BH3826" s="151"/>
      <c r="BI3826" s="151"/>
      <c r="BJ3826" s="151"/>
      <c r="BK3826" s="151"/>
      <c r="BL3826" s="151"/>
      <c r="BM3826" s="151"/>
      <c r="BN3826" s="208"/>
      <c r="BO3826" s="92"/>
      <c r="BP3826" s="92"/>
      <c r="BQ3826" s="92"/>
      <c r="BR3826" s="92"/>
      <c r="BS3826" s="92"/>
      <c r="BT3826" s="92"/>
      <c r="BU3826" s="208"/>
      <c r="BV3826" s="315"/>
    </row>
    <row r="3827" spans="6:74"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315"/>
      <c r="AU3827" s="208"/>
      <c r="AV3827" s="92"/>
      <c r="AW3827" s="92"/>
      <c r="AX3827" s="315"/>
      <c r="AY3827" s="215"/>
      <c r="AZ3827" s="131"/>
      <c r="BA3827" s="131"/>
      <c r="BB3827" s="131"/>
      <c r="BC3827" s="223"/>
      <c r="BD3827" s="223"/>
      <c r="BE3827" s="223"/>
      <c r="BF3827" s="151"/>
      <c r="BG3827" s="151"/>
      <c r="BH3827" s="151"/>
      <c r="BI3827" s="151"/>
      <c r="BJ3827" s="151"/>
      <c r="BK3827" s="151"/>
      <c r="BL3827" s="151"/>
      <c r="BM3827" s="151"/>
      <c r="BN3827" s="208"/>
      <c r="BO3827" s="92"/>
      <c r="BP3827" s="92"/>
      <c r="BQ3827" s="92"/>
      <c r="BR3827" s="92"/>
      <c r="BS3827" s="92"/>
      <c r="BT3827" s="92"/>
      <c r="BU3827" s="208"/>
      <c r="BV3827" s="315"/>
    </row>
    <row r="3828" spans="6:74"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315"/>
      <c r="AU3828" s="208"/>
      <c r="AV3828" s="92"/>
      <c r="AW3828" s="92"/>
      <c r="AX3828" s="315"/>
      <c r="AY3828" s="215"/>
      <c r="AZ3828" s="131"/>
      <c r="BA3828" s="131"/>
      <c r="BB3828" s="131"/>
      <c r="BC3828" s="223"/>
      <c r="BD3828" s="223"/>
      <c r="BE3828" s="223"/>
      <c r="BF3828" s="151"/>
      <c r="BG3828" s="151"/>
      <c r="BH3828" s="151"/>
      <c r="BI3828" s="151"/>
      <c r="BJ3828" s="151"/>
      <c r="BK3828" s="151"/>
      <c r="BL3828" s="151"/>
      <c r="BM3828" s="151"/>
      <c r="BN3828" s="208"/>
      <c r="BO3828" s="92"/>
      <c r="BP3828" s="92"/>
      <c r="BQ3828" s="92"/>
      <c r="BR3828" s="92"/>
      <c r="BS3828" s="92"/>
      <c r="BT3828" s="92"/>
      <c r="BU3828" s="208"/>
      <c r="BV3828" s="315"/>
    </row>
    <row r="3829" spans="6:74"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315"/>
      <c r="AU3829" s="208"/>
      <c r="AV3829" s="92"/>
      <c r="AW3829" s="92"/>
      <c r="AX3829" s="315"/>
      <c r="AY3829" s="215"/>
      <c r="AZ3829" s="131"/>
      <c r="BA3829" s="131"/>
      <c r="BB3829" s="131"/>
      <c r="BC3829" s="223"/>
      <c r="BD3829" s="223"/>
      <c r="BE3829" s="223"/>
      <c r="BF3829" s="151"/>
      <c r="BG3829" s="151"/>
      <c r="BH3829" s="151"/>
      <c r="BI3829" s="151"/>
      <c r="BJ3829" s="151"/>
      <c r="BK3829" s="151"/>
      <c r="BL3829" s="151"/>
      <c r="BM3829" s="151"/>
      <c r="BN3829" s="208"/>
      <c r="BO3829" s="92"/>
      <c r="BP3829" s="92"/>
      <c r="BQ3829" s="92"/>
      <c r="BR3829" s="92"/>
      <c r="BS3829" s="92"/>
      <c r="BT3829" s="92"/>
      <c r="BU3829" s="208"/>
      <c r="BV3829" s="315"/>
    </row>
    <row r="3830" spans="6:74"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315"/>
      <c r="AU3830" s="208"/>
      <c r="AV3830" s="92"/>
      <c r="AW3830" s="92"/>
      <c r="AX3830" s="315"/>
      <c r="AY3830" s="215"/>
      <c r="AZ3830" s="131"/>
      <c r="BA3830" s="131"/>
      <c r="BB3830" s="131"/>
      <c r="BC3830" s="223"/>
      <c r="BD3830" s="223"/>
      <c r="BE3830" s="223"/>
      <c r="BF3830" s="151"/>
      <c r="BG3830" s="151"/>
      <c r="BH3830" s="151"/>
      <c r="BI3830" s="151"/>
      <c r="BJ3830" s="151"/>
      <c r="BK3830" s="151"/>
      <c r="BL3830" s="151"/>
      <c r="BM3830" s="151"/>
      <c r="BN3830" s="208"/>
      <c r="BO3830" s="92"/>
      <c r="BP3830" s="92"/>
      <c r="BQ3830" s="92"/>
      <c r="BR3830" s="92"/>
      <c r="BS3830" s="92"/>
      <c r="BT3830" s="92"/>
      <c r="BU3830" s="208"/>
      <c r="BV3830" s="315"/>
    </row>
    <row r="3831" spans="6:74"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315"/>
      <c r="AU3831" s="208"/>
      <c r="AV3831" s="92"/>
      <c r="AW3831" s="92"/>
      <c r="AX3831" s="315"/>
      <c r="AY3831" s="215"/>
      <c r="AZ3831" s="131"/>
      <c r="BA3831" s="131"/>
      <c r="BB3831" s="131"/>
      <c r="BC3831" s="223"/>
      <c r="BD3831" s="223"/>
      <c r="BE3831" s="223"/>
      <c r="BF3831" s="151"/>
      <c r="BG3831" s="151"/>
      <c r="BH3831" s="151"/>
      <c r="BI3831" s="151"/>
      <c r="BJ3831" s="151"/>
      <c r="BK3831" s="151"/>
      <c r="BL3831" s="151"/>
      <c r="BM3831" s="151"/>
      <c r="BN3831" s="208"/>
      <c r="BO3831" s="92"/>
      <c r="BP3831" s="92"/>
      <c r="BQ3831" s="92"/>
      <c r="BR3831" s="92"/>
      <c r="BS3831" s="92"/>
      <c r="BT3831" s="92"/>
      <c r="BU3831" s="208"/>
      <c r="BV3831" s="315"/>
    </row>
    <row r="3832" spans="6:74"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315"/>
      <c r="AU3832" s="208"/>
      <c r="AV3832" s="92"/>
      <c r="AW3832" s="92"/>
      <c r="AX3832" s="315"/>
      <c r="AY3832" s="215"/>
      <c r="AZ3832" s="131"/>
      <c r="BA3832" s="131"/>
      <c r="BB3832" s="131"/>
      <c r="BC3832" s="223"/>
      <c r="BD3832" s="223"/>
      <c r="BE3832" s="223"/>
      <c r="BF3832" s="151"/>
      <c r="BG3832" s="151"/>
      <c r="BH3832" s="151"/>
      <c r="BI3832" s="151"/>
      <c r="BJ3832" s="151"/>
      <c r="BK3832" s="151"/>
      <c r="BL3832" s="151"/>
      <c r="BM3832" s="151"/>
      <c r="BN3832" s="208"/>
      <c r="BO3832" s="92"/>
      <c r="BP3832" s="92"/>
      <c r="BQ3832" s="92"/>
      <c r="BR3832" s="92"/>
      <c r="BS3832" s="92"/>
      <c r="BT3832" s="92"/>
      <c r="BU3832" s="208"/>
      <c r="BV3832" s="315"/>
    </row>
    <row r="3833" spans="6:74"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315"/>
      <c r="AU3833" s="208"/>
      <c r="AV3833" s="92"/>
      <c r="AW3833" s="92"/>
      <c r="AX3833" s="315"/>
      <c r="AY3833" s="215"/>
      <c r="AZ3833" s="131"/>
      <c r="BA3833" s="131"/>
      <c r="BB3833" s="131"/>
      <c r="BC3833" s="223"/>
      <c r="BD3833" s="223"/>
      <c r="BE3833" s="223"/>
      <c r="BF3833" s="151"/>
      <c r="BG3833" s="151"/>
      <c r="BH3833" s="151"/>
      <c r="BI3833" s="151"/>
      <c r="BJ3833" s="151"/>
      <c r="BK3833" s="151"/>
      <c r="BL3833" s="151"/>
      <c r="BM3833" s="151"/>
      <c r="BN3833" s="208"/>
      <c r="BO3833" s="92"/>
      <c r="BP3833" s="92"/>
      <c r="BQ3833" s="92"/>
      <c r="BR3833" s="92"/>
      <c r="BS3833" s="92"/>
      <c r="BT3833" s="92"/>
      <c r="BU3833" s="208"/>
      <c r="BV3833" s="315"/>
    </row>
    <row r="3834" spans="6:74"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315"/>
      <c r="AU3834" s="208"/>
      <c r="AV3834" s="92"/>
      <c r="AW3834" s="92"/>
      <c r="AX3834" s="315"/>
      <c r="AY3834" s="215"/>
      <c r="AZ3834" s="131"/>
      <c r="BA3834" s="131"/>
      <c r="BB3834" s="131"/>
      <c r="BC3834" s="223"/>
      <c r="BD3834" s="223"/>
      <c r="BE3834" s="223"/>
      <c r="BF3834" s="151"/>
      <c r="BG3834" s="151"/>
      <c r="BH3834" s="151"/>
      <c r="BI3834" s="151"/>
      <c r="BJ3834" s="151"/>
      <c r="BK3834" s="151"/>
      <c r="BL3834" s="151"/>
      <c r="BM3834" s="151"/>
      <c r="BN3834" s="208"/>
      <c r="BO3834" s="92"/>
      <c r="BP3834" s="92"/>
      <c r="BQ3834" s="92"/>
      <c r="BR3834" s="92"/>
      <c r="BS3834" s="92"/>
      <c r="BT3834" s="92"/>
      <c r="BU3834" s="208"/>
      <c r="BV3834" s="315"/>
    </row>
    <row r="3835" spans="6:74"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315"/>
      <c r="AU3835" s="208"/>
      <c r="AV3835" s="92"/>
      <c r="AW3835" s="92"/>
      <c r="AX3835" s="315"/>
      <c r="AY3835" s="215"/>
      <c r="AZ3835" s="131"/>
      <c r="BA3835" s="131"/>
      <c r="BB3835" s="131"/>
      <c r="BC3835" s="223"/>
      <c r="BD3835" s="223"/>
      <c r="BE3835" s="223"/>
      <c r="BF3835" s="151"/>
      <c r="BG3835" s="151"/>
      <c r="BH3835" s="151"/>
      <c r="BI3835" s="151"/>
      <c r="BJ3835" s="151"/>
      <c r="BK3835" s="151"/>
      <c r="BL3835" s="151"/>
      <c r="BM3835" s="151"/>
      <c r="BN3835" s="208"/>
      <c r="BO3835" s="92"/>
      <c r="BP3835" s="92"/>
      <c r="BQ3835" s="92"/>
      <c r="BR3835" s="92"/>
      <c r="BS3835" s="92"/>
      <c r="BT3835" s="92"/>
      <c r="BU3835" s="208"/>
      <c r="BV3835" s="315"/>
    </row>
    <row r="3836" spans="6:74"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315"/>
      <c r="AU3836" s="208"/>
      <c r="AV3836" s="92"/>
      <c r="AW3836" s="92"/>
      <c r="AX3836" s="315"/>
      <c r="AY3836" s="215"/>
      <c r="AZ3836" s="131"/>
      <c r="BA3836" s="131"/>
      <c r="BB3836" s="131"/>
      <c r="BC3836" s="223"/>
      <c r="BD3836" s="223"/>
      <c r="BE3836" s="223"/>
      <c r="BF3836" s="151"/>
      <c r="BG3836" s="151"/>
      <c r="BH3836" s="151"/>
      <c r="BI3836" s="151"/>
      <c r="BJ3836" s="151"/>
      <c r="BK3836" s="151"/>
      <c r="BL3836" s="151"/>
      <c r="BM3836" s="151"/>
      <c r="BN3836" s="208"/>
      <c r="BO3836" s="92"/>
      <c r="BP3836" s="92"/>
      <c r="BQ3836" s="92"/>
      <c r="BR3836" s="92"/>
      <c r="BS3836" s="92"/>
      <c r="BT3836" s="92"/>
      <c r="BU3836" s="208"/>
      <c r="BV3836" s="315"/>
    </row>
    <row r="3837" spans="6:74"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315"/>
      <c r="AU3837" s="208"/>
      <c r="AV3837" s="92"/>
      <c r="AW3837" s="92"/>
      <c r="AX3837" s="315"/>
      <c r="AY3837" s="215"/>
      <c r="AZ3837" s="131"/>
      <c r="BA3837" s="131"/>
      <c r="BB3837" s="131"/>
      <c r="BC3837" s="223"/>
      <c r="BD3837" s="223"/>
      <c r="BE3837" s="223"/>
      <c r="BF3837" s="151"/>
      <c r="BG3837" s="151"/>
      <c r="BH3837" s="151"/>
      <c r="BI3837" s="151"/>
      <c r="BJ3837" s="151"/>
      <c r="BK3837" s="151"/>
      <c r="BL3837" s="151"/>
      <c r="BM3837" s="151"/>
      <c r="BN3837" s="208"/>
      <c r="BO3837" s="92"/>
      <c r="BP3837" s="92"/>
      <c r="BQ3837" s="92"/>
      <c r="BR3837" s="92"/>
      <c r="BS3837" s="92"/>
      <c r="BT3837" s="92"/>
      <c r="BU3837" s="208"/>
      <c r="BV3837" s="315"/>
    </row>
    <row r="3838" spans="6:74"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315"/>
      <c r="AU3838" s="208"/>
      <c r="AV3838" s="92"/>
      <c r="AW3838" s="92"/>
      <c r="AX3838" s="315"/>
      <c r="AY3838" s="215"/>
      <c r="AZ3838" s="131"/>
      <c r="BA3838" s="131"/>
      <c r="BB3838" s="131"/>
      <c r="BC3838" s="223"/>
      <c r="BD3838" s="223"/>
      <c r="BE3838" s="223"/>
      <c r="BF3838" s="151"/>
      <c r="BG3838" s="151"/>
      <c r="BH3838" s="151"/>
      <c r="BI3838" s="151"/>
      <c r="BJ3838" s="151"/>
      <c r="BK3838" s="151"/>
      <c r="BL3838" s="151"/>
      <c r="BM3838" s="151"/>
      <c r="BN3838" s="208"/>
      <c r="BO3838" s="92"/>
      <c r="BP3838" s="92"/>
      <c r="BQ3838" s="92"/>
      <c r="BR3838" s="92"/>
      <c r="BS3838" s="92"/>
      <c r="BT3838" s="92"/>
      <c r="BU3838" s="208"/>
      <c r="BV3838" s="315"/>
    </row>
    <row r="3839" spans="6:74"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315"/>
      <c r="AU3839" s="208"/>
      <c r="AV3839" s="92"/>
      <c r="AW3839" s="92"/>
      <c r="AX3839" s="315"/>
      <c r="AY3839" s="215"/>
      <c r="AZ3839" s="131"/>
      <c r="BA3839" s="131"/>
      <c r="BB3839" s="131"/>
      <c r="BC3839" s="223"/>
      <c r="BD3839" s="223"/>
      <c r="BE3839" s="223"/>
      <c r="BF3839" s="151"/>
      <c r="BG3839" s="151"/>
      <c r="BH3839" s="151"/>
      <c r="BI3839" s="151"/>
      <c r="BJ3839" s="151"/>
      <c r="BK3839" s="151"/>
      <c r="BL3839" s="151"/>
      <c r="BM3839" s="151"/>
      <c r="BN3839" s="208"/>
      <c r="BO3839" s="92"/>
      <c r="BP3839" s="92"/>
      <c r="BQ3839" s="92"/>
      <c r="BR3839" s="92"/>
      <c r="BS3839" s="92"/>
      <c r="BT3839" s="92"/>
      <c r="BU3839" s="208"/>
      <c r="BV3839" s="315"/>
    </row>
    <row r="3840" spans="6:74"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315"/>
      <c r="AU3840" s="208"/>
      <c r="AV3840" s="92"/>
      <c r="AW3840" s="92"/>
      <c r="AX3840" s="315"/>
      <c r="AY3840" s="215"/>
      <c r="AZ3840" s="131"/>
      <c r="BA3840" s="131"/>
      <c r="BB3840" s="131"/>
      <c r="BC3840" s="223"/>
      <c r="BD3840" s="223"/>
      <c r="BE3840" s="223"/>
      <c r="BF3840" s="151"/>
      <c r="BG3840" s="151"/>
      <c r="BH3840" s="151"/>
      <c r="BI3840" s="151"/>
      <c r="BJ3840" s="151"/>
      <c r="BK3840" s="151"/>
      <c r="BL3840" s="151"/>
      <c r="BM3840" s="151"/>
      <c r="BN3840" s="208"/>
      <c r="BO3840" s="92"/>
      <c r="BP3840" s="92"/>
      <c r="BQ3840" s="92"/>
      <c r="BR3840" s="92"/>
      <c r="BS3840" s="92"/>
      <c r="BT3840" s="92"/>
      <c r="BU3840" s="208"/>
      <c r="BV3840" s="315"/>
    </row>
    <row r="3841" spans="6:74"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315"/>
      <c r="AU3841" s="208"/>
      <c r="AV3841" s="92"/>
      <c r="AW3841" s="92"/>
      <c r="AX3841" s="315"/>
      <c r="AY3841" s="215"/>
      <c r="AZ3841" s="131"/>
      <c r="BA3841" s="131"/>
      <c r="BB3841" s="131"/>
      <c r="BC3841" s="223"/>
      <c r="BD3841" s="223"/>
      <c r="BE3841" s="223"/>
      <c r="BF3841" s="151"/>
      <c r="BG3841" s="151"/>
      <c r="BH3841" s="151"/>
      <c r="BI3841" s="151"/>
      <c r="BJ3841" s="151"/>
      <c r="BK3841" s="151"/>
      <c r="BL3841" s="151"/>
      <c r="BM3841" s="151"/>
      <c r="BN3841" s="208"/>
      <c r="BO3841" s="92"/>
      <c r="BP3841" s="92"/>
      <c r="BQ3841" s="92"/>
      <c r="BR3841" s="92"/>
      <c r="BS3841" s="92"/>
      <c r="BT3841" s="92"/>
      <c r="BU3841" s="208"/>
      <c r="BV3841" s="315"/>
    </row>
    <row r="3842" spans="6:74"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315"/>
      <c r="AU3842" s="208"/>
      <c r="AV3842" s="92"/>
      <c r="AW3842" s="92"/>
      <c r="AX3842" s="315"/>
      <c r="AY3842" s="215"/>
      <c r="AZ3842" s="131"/>
      <c r="BA3842" s="131"/>
      <c r="BB3842" s="131"/>
      <c r="BC3842" s="223"/>
      <c r="BD3842" s="223"/>
      <c r="BE3842" s="223"/>
      <c r="BF3842" s="151"/>
      <c r="BG3842" s="151"/>
      <c r="BH3842" s="151"/>
      <c r="BI3842" s="151"/>
      <c r="BJ3842" s="151"/>
      <c r="BK3842" s="151"/>
      <c r="BL3842" s="151"/>
      <c r="BM3842" s="151"/>
      <c r="BN3842" s="208"/>
      <c r="BO3842" s="92"/>
      <c r="BP3842" s="92"/>
      <c r="BQ3842" s="92"/>
      <c r="BR3842" s="92"/>
      <c r="BS3842" s="92"/>
      <c r="BT3842" s="92"/>
      <c r="BU3842" s="208"/>
      <c r="BV3842" s="315"/>
    </row>
    <row r="3843" spans="6:74"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315"/>
      <c r="AU3843" s="208"/>
      <c r="AV3843" s="92"/>
      <c r="AW3843" s="92"/>
      <c r="AX3843" s="315"/>
      <c r="AY3843" s="215"/>
      <c r="AZ3843" s="131"/>
      <c r="BA3843" s="131"/>
      <c r="BB3843" s="131"/>
      <c r="BC3843" s="223"/>
      <c r="BD3843" s="223"/>
      <c r="BE3843" s="223"/>
      <c r="BF3843" s="151"/>
      <c r="BG3843" s="151"/>
      <c r="BH3843" s="151"/>
      <c r="BI3843" s="151"/>
      <c r="BJ3843" s="151"/>
      <c r="BK3843" s="151"/>
      <c r="BL3843" s="151"/>
      <c r="BM3843" s="151"/>
      <c r="BN3843" s="208"/>
      <c r="BO3843" s="92"/>
      <c r="BP3843" s="92"/>
      <c r="BQ3843" s="92"/>
      <c r="BR3843" s="92"/>
      <c r="BS3843" s="92"/>
      <c r="BT3843" s="92"/>
      <c r="BU3843" s="208"/>
      <c r="BV3843" s="315"/>
    </row>
    <row r="3844" spans="6:74"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315"/>
      <c r="AU3844" s="208"/>
      <c r="AV3844" s="92"/>
      <c r="AW3844" s="92"/>
      <c r="AX3844" s="315"/>
      <c r="AY3844" s="215"/>
      <c r="AZ3844" s="131"/>
      <c r="BA3844" s="131"/>
      <c r="BB3844" s="131"/>
      <c r="BC3844" s="223"/>
      <c r="BD3844" s="223"/>
      <c r="BE3844" s="223"/>
      <c r="BF3844" s="151"/>
      <c r="BG3844" s="151"/>
      <c r="BH3844" s="151"/>
      <c r="BI3844" s="151"/>
      <c r="BJ3844" s="151"/>
      <c r="BK3844" s="151"/>
      <c r="BL3844" s="151"/>
      <c r="BM3844" s="151"/>
      <c r="BN3844" s="208"/>
      <c r="BO3844" s="92"/>
      <c r="BP3844" s="92"/>
      <c r="BQ3844" s="92"/>
      <c r="BR3844" s="92"/>
      <c r="BS3844" s="92"/>
      <c r="BT3844" s="92"/>
      <c r="BU3844" s="208"/>
      <c r="BV3844" s="315"/>
    </row>
    <row r="3845" spans="6:74"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315"/>
      <c r="AU3845" s="208"/>
      <c r="AV3845" s="92"/>
      <c r="AW3845" s="92"/>
      <c r="AX3845" s="315"/>
      <c r="AY3845" s="215"/>
      <c r="AZ3845" s="131"/>
      <c r="BA3845" s="131"/>
      <c r="BB3845" s="131"/>
      <c r="BC3845" s="223"/>
      <c r="BD3845" s="223"/>
      <c r="BE3845" s="223"/>
      <c r="BF3845" s="151"/>
      <c r="BG3845" s="151"/>
      <c r="BH3845" s="151"/>
      <c r="BI3845" s="151"/>
      <c r="BJ3845" s="151"/>
      <c r="BK3845" s="151"/>
      <c r="BL3845" s="151"/>
      <c r="BM3845" s="151"/>
      <c r="BN3845" s="208"/>
      <c r="BO3845" s="92"/>
      <c r="BP3845" s="92"/>
      <c r="BQ3845" s="92"/>
      <c r="BR3845" s="92"/>
      <c r="BS3845" s="92"/>
      <c r="BT3845" s="92"/>
      <c r="BU3845" s="208"/>
      <c r="BV3845" s="315"/>
    </row>
    <row r="3846" spans="6:74"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315"/>
      <c r="AU3846" s="208"/>
      <c r="AV3846" s="92"/>
      <c r="AW3846" s="92"/>
      <c r="AX3846" s="315"/>
      <c r="AY3846" s="215"/>
      <c r="AZ3846" s="131"/>
      <c r="BA3846" s="131"/>
      <c r="BB3846" s="131"/>
      <c r="BC3846" s="223"/>
      <c r="BD3846" s="223"/>
      <c r="BE3846" s="223"/>
      <c r="BF3846" s="151"/>
      <c r="BG3846" s="151"/>
      <c r="BH3846" s="151"/>
      <c r="BI3846" s="151"/>
      <c r="BJ3846" s="151"/>
      <c r="BK3846" s="151"/>
      <c r="BL3846" s="151"/>
      <c r="BM3846" s="151"/>
      <c r="BN3846" s="208"/>
      <c r="BO3846" s="92"/>
      <c r="BP3846" s="92"/>
      <c r="BQ3846" s="92"/>
      <c r="BR3846" s="92"/>
      <c r="BS3846" s="92"/>
      <c r="BT3846" s="92"/>
      <c r="BU3846" s="208"/>
      <c r="BV3846" s="315"/>
    </row>
    <row r="3847" spans="6:74"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315"/>
      <c r="AU3847" s="208"/>
      <c r="AV3847" s="92"/>
      <c r="AW3847" s="92"/>
      <c r="AX3847" s="315"/>
      <c r="AY3847" s="215"/>
      <c r="AZ3847" s="131"/>
      <c r="BA3847" s="131"/>
      <c r="BB3847" s="131"/>
      <c r="BC3847" s="223"/>
      <c r="BD3847" s="223"/>
      <c r="BE3847" s="223"/>
      <c r="BF3847" s="151"/>
      <c r="BG3847" s="151"/>
      <c r="BH3847" s="151"/>
      <c r="BI3847" s="151"/>
      <c r="BJ3847" s="151"/>
      <c r="BK3847" s="151"/>
      <c r="BL3847" s="151"/>
      <c r="BM3847" s="151"/>
      <c r="BN3847" s="208"/>
      <c r="BO3847" s="92"/>
      <c r="BP3847" s="92"/>
      <c r="BQ3847" s="92"/>
      <c r="BR3847" s="92"/>
      <c r="BS3847" s="92"/>
      <c r="BT3847" s="92"/>
      <c r="BU3847" s="208"/>
      <c r="BV3847" s="315"/>
    </row>
    <row r="3848" spans="6:74"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315"/>
      <c r="AU3848" s="208"/>
      <c r="AV3848" s="92"/>
      <c r="AW3848" s="92"/>
      <c r="AX3848" s="315"/>
      <c r="AY3848" s="215"/>
      <c r="AZ3848" s="131"/>
      <c r="BA3848" s="131"/>
      <c r="BB3848" s="131"/>
      <c r="BC3848" s="223"/>
      <c r="BD3848" s="223"/>
      <c r="BE3848" s="223"/>
      <c r="BF3848" s="151"/>
      <c r="BG3848" s="151"/>
      <c r="BH3848" s="151"/>
      <c r="BI3848" s="151"/>
      <c r="BJ3848" s="151"/>
      <c r="BK3848" s="151"/>
      <c r="BL3848" s="151"/>
      <c r="BM3848" s="151"/>
      <c r="BN3848" s="208"/>
      <c r="BO3848" s="92"/>
      <c r="BP3848" s="92"/>
      <c r="BQ3848" s="92"/>
      <c r="BR3848" s="92"/>
      <c r="BS3848" s="92"/>
      <c r="BT3848" s="92"/>
      <c r="BU3848" s="208"/>
      <c r="BV3848" s="315"/>
    </row>
    <row r="3849" spans="6:74"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315"/>
      <c r="AU3849" s="208"/>
      <c r="AV3849" s="92"/>
      <c r="AW3849" s="92"/>
      <c r="AX3849" s="315"/>
      <c r="AY3849" s="215"/>
      <c r="AZ3849" s="131"/>
      <c r="BA3849" s="131"/>
      <c r="BB3849" s="131"/>
      <c r="BC3849" s="223"/>
      <c r="BD3849" s="223"/>
      <c r="BE3849" s="223"/>
      <c r="BF3849" s="151"/>
      <c r="BG3849" s="151"/>
      <c r="BH3849" s="151"/>
      <c r="BI3849" s="151"/>
      <c r="BJ3849" s="151"/>
      <c r="BK3849" s="151"/>
      <c r="BL3849" s="151"/>
      <c r="BM3849" s="151"/>
      <c r="BN3849" s="208"/>
      <c r="BO3849" s="92"/>
      <c r="BP3849" s="92"/>
      <c r="BQ3849" s="92"/>
      <c r="BR3849" s="92"/>
      <c r="BS3849" s="92"/>
      <c r="BT3849" s="92"/>
      <c r="BU3849" s="208"/>
      <c r="BV3849" s="315"/>
    </row>
    <row r="3850" spans="6:74"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315"/>
      <c r="AU3850" s="208"/>
      <c r="AV3850" s="92"/>
      <c r="AW3850" s="92"/>
      <c r="AX3850" s="315"/>
      <c r="AY3850" s="215"/>
      <c r="AZ3850" s="131"/>
      <c r="BA3850" s="131"/>
      <c r="BB3850" s="131"/>
      <c r="BC3850" s="223"/>
      <c r="BD3850" s="223"/>
      <c r="BE3850" s="223"/>
      <c r="BF3850" s="151"/>
      <c r="BG3850" s="151"/>
      <c r="BH3850" s="151"/>
      <c r="BI3850" s="151"/>
      <c r="BJ3850" s="151"/>
      <c r="BK3850" s="151"/>
      <c r="BL3850" s="151"/>
      <c r="BM3850" s="151"/>
      <c r="BN3850" s="208"/>
      <c r="BO3850" s="92"/>
      <c r="BP3850" s="92"/>
      <c r="BQ3850" s="92"/>
      <c r="BR3850" s="92"/>
      <c r="BS3850" s="92"/>
      <c r="BT3850" s="92"/>
      <c r="BU3850" s="208"/>
      <c r="BV3850" s="315"/>
    </row>
    <row r="3851" spans="6:74"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315"/>
      <c r="AU3851" s="208"/>
      <c r="AV3851" s="92"/>
      <c r="AW3851" s="92"/>
      <c r="AX3851" s="315"/>
      <c r="AY3851" s="215"/>
      <c r="AZ3851" s="131"/>
      <c r="BA3851" s="131"/>
      <c r="BB3851" s="131"/>
      <c r="BC3851" s="223"/>
      <c r="BD3851" s="223"/>
      <c r="BE3851" s="223"/>
      <c r="BF3851" s="151"/>
      <c r="BG3851" s="151"/>
      <c r="BH3851" s="151"/>
      <c r="BI3851" s="151"/>
      <c r="BJ3851" s="151"/>
      <c r="BK3851" s="151"/>
      <c r="BL3851" s="151"/>
      <c r="BM3851" s="151"/>
      <c r="BN3851" s="208"/>
      <c r="BO3851" s="92"/>
      <c r="BP3851" s="92"/>
      <c r="BQ3851" s="92"/>
      <c r="BR3851" s="92"/>
      <c r="BS3851" s="92"/>
      <c r="BT3851" s="92"/>
      <c r="BU3851" s="208"/>
      <c r="BV3851" s="315"/>
    </row>
    <row r="3852" spans="6:74"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315"/>
      <c r="AU3852" s="208"/>
      <c r="AV3852" s="92"/>
      <c r="AW3852" s="92"/>
      <c r="AX3852" s="315"/>
      <c r="AY3852" s="215"/>
      <c r="AZ3852" s="131"/>
      <c r="BA3852" s="131"/>
      <c r="BB3852" s="131"/>
      <c r="BC3852" s="223"/>
      <c r="BD3852" s="223"/>
      <c r="BE3852" s="223"/>
      <c r="BF3852" s="151"/>
      <c r="BG3852" s="151"/>
      <c r="BH3852" s="151"/>
      <c r="BI3852" s="151"/>
      <c r="BJ3852" s="151"/>
      <c r="BK3852" s="151"/>
      <c r="BL3852" s="151"/>
      <c r="BM3852" s="151"/>
      <c r="BN3852" s="208"/>
      <c r="BO3852" s="92"/>
      <c r="BP3852" s="92"/>
      <c r="BQ3852" s="92"/>
      <c r="BR3852" s="92"/>
      <c r="BS3852" s="92"/>
      <c r="BT3852" s="92"/>
      <c r="BU3852" s="208"/>
      <c r="BV3852" s="315"/>
    </row>
    <row r="3853" spans="6:74"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315"/>
      <c r="AU3853" s="208"/>
      <c r="AV3853" s="92"/>
      <c r="AW3853" s="92"/>
      <c r="AX3853" s="315"/>
      <c r="AY3853" s="215"/>
      <c r="AZ3853" s="131"/>
      <c r="BA3853" s="131"/>
      <c r="BB3853" s="131"/>
      <c r="BC3853" s="223"/>
      <c r="BD3853" s="223"/>
      <c r="BE3853" s="223"/>
      <c r="BF3853" s="151"/>
      <c r="BG3853" s="151"/>
      <c r="BH3853" s="151"/>
      <c r="BI3853" s="151"/>
      <c r="BJ3853" s="151"/>
      <c r="BK3853" s="151"/>
      <c r="BL3853" s="151"/>
      <c r="BM3853" s="151"/>
      <c r="BN3853" s="208"/>
      <c r="BO3853" s="92"/>
      <c r="BP3853" s="92"/>
      <c r="BQ3853" s="92"/>
      <c r="BR3853" s="92"/>
      <c r="BS3853" s="92"/>
      <c r="BT3853" s="92"/>
      <c r="BU3853" s="208"/>
      <c r="BV3853" s="315"/>
    </row>
    <row r="3854" spans="6:74"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315"/>
      <c r="AU3854" s="208"/>
      <c r="AV3854" s="92"/>
      <c r="AW3854" s="92"/>
      <c r="AX3854" s="315"/>
      <c r="AY3854" s="215"/>
      <c r="AZ3854" s="131"/>
      <c r="BA3854" s="131"/>
      <c r="BB3854" s="131"/>
      <c r="BC3854" s="223"/>
      <c r="BD3854" s="223"/>
      <c r="BE3854" s="223"/>
      <c r="BF3854" s="151"/>
      <c r="BG3854" s="151"/>
      <c r="BH3854" s="151"/>
      <c r="BI3854" s="151"/>
      <c r="BJ3854" s="151"/>
      <c r="BK3854" s="151"/>
      <c r="BL3854" s="151"/>
      <c r="BM3854" s="151"/>
      <c r="BN3854" s="208"/>
      <c r="BO3854" s="92"/>
      <c r="BP3854" s="92"/>
      <c r="BQ3854" s="92"/>
      <c r="BR3854" s="92"/>
      <c r="BS3854" s="92"/>
      <c r="BT3854" s="92"/>
      <c r="BU3854" s="208"/>
      <c r="BV3854" s="315"/>
    </row>
    <row r="3855" spans="6:74"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315"/>
      <c r="AU3855" s="208"/>
      <c r="AV3855" s="92"/>
      <c r="AW3855" s="92"/>
      <c r="AX3855" s="315"/>
      <c r="AY3855" s="215"/>
      <c r="AZ3855" s="131"/>
      <c r="BA3855" s="131"/>
      <c r="BB3855" s="131"/>
      <c r="BC3855" s="223"/>
      <c r="BD3855" s="223"/>
      <c r="BE3855" s="223"/>
      <c r="BF3855" s="151"/>
      <c r="BG3855" s="151"/>
      <c r="BH3855" s="151"/>
      <c r="BI3855" s="151"/>
      <c r="BJ3855" s="151"/>
      <c r="BK3855" s="151"/>
      <c r="BL3855" s="151"/>
      <c r="BM3855" s="151"/>
      <c r="BN3855" s="208"/>
      <c r="BO3855" s="92"/>
      <c r="BP3855" s="92"/>
      <c r="BQ3855" s="92"/>
      <c r="BR3855" s="92"/>
      <c r="BS3855" s="92"/>
      <c r="BT3855" s="92"/>
      <c r="BU3855" s="208"/>
      <c r="BV3855" s="315"/>
    </row>
    <row r="3856" spans="6:74"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315"/>
      <c r="AU3856" s="208"/>
      <c r="AV3856" s="92"/>
      <c r="AW3856" s="92"/>
      <c r="AX3856" s="315"/>
      <c r="AY3856" s="215"/>
      <c r="AZ3856" s="131"/>
      <c r="BA3856" s="131"/>
      <c r="BB3856" s="131"/>
      <c r="BC3856" s="223"/>
      <c r="BD3856" s="223"/>
      <c r="BE3856" s="223"/>
      <c r="BF3856" s="151"/>
      <c r="BG3856" s="151"/>
      <c r="BH3856" s="151"/>
      <c r="BI3856" s="151"/>
      <c r="BJ3856" s="151"/>
      <c r="BK3856" s="151"/>
      <c r="BL3856" s="151"/>
      <c r="BM3856" s="151"/>
      <c r="BN3856" s="208"/>
      <c r="BO3856" s="92"/>
      <c r="BP3856" s="92"/>
      <c r="BQ3856" s="92"/>
      <c r="BR3856" s="92"/>
      <c r="BS3856" s="92"/>
      <c r="BT3856" s="92"/>
      <c r="BU3856" s="208"/>
      <c r="BV3856" s="315"/>
    </row>
    <row r="3857" spans="6:74"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315"/>
      <c r="AU3857" s="208"/>
      <c r="AV3857" s="92"/>
      <c r="AW3857" s="92"/>
      <c r="AX3857" s="315"/>
      <c r="AY3857" s="215"/>
      <c r="AZ3857" s="131"/>
      <c r="BA3857" s="131"/>
      <c r="BB3857" s="131"/>
      <c r="BC3857" s="223"/>
      <c r="BD3857" s="223"/>
      <c r="BE3857" s="223"/>
      <c r="BF3857" s="151"/>
      <c r="BG3857" s="151"/>
      <c r="BH3857" s="151"/>
      <c r="BI3857" s="151"/>
      <c r="BJ3857" s="151"/>
      <c r="BK3857" s="151"/>
      <c r="BL3857" s="151"/>
      <c r="BM3857" s="151"/>
      <c r="BN3857" s="208"/>
      <c r="BO3857" s="92"/>
      <c r="BP3857" s="92"/>
      <c r="BQ3857" s="92"/>
      <c r="BR3857" s="92"/>
      <c r="BS3857" s="92"/>
      <c r="BT3857" s="92"/>
      <c r="BU3857" s="208"/>
      <c r="BV3857" s="315"/>
    </row>
    <row r="3858" spans="6:74"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315"/>
      <c r="AU3858" s="208"/>
      <c r="AV3858" s="92"/>
      <c r="AW3858" s="92"/>
      <c r="AX3858" s="315"/>
      <c r="AY3858" s="215"/>
      <c r="AZ3858" s="131"/>
      <c r="BA3858" s="131"/>
      <c r="BB3858" s="131"/>
      <c r="BC3858" s="223"/>
      <c r="BD3858" s="223"/>
      <c r="BE3858" s="223"/>
      <c r="BF3858" s="151"/>
      <c r="BG3858" s="151"/>
      <c r="BH3858" s="151"/>
      <c r="BI3858" s="151"/>
      <c r="BJ3858" s="151"/>
      <c r="BK3858" s="151"/>
      <c r="BL3858" s="151"/>
      <c r="BM3858" s="151"/>
      <c r="BN3858" s="208"/>
      <c r="BO3858" s="92"/>
      <c r="BP3858" s="92"/>
      <c r="BQ3858" s="92"/>
      <c r="BR3858" s="92"/>
      <c r="BS3858" s="92"/>
      <c r="BT3858" s="92"/>
      <c r="BU3858" s="208"/>
      <c r="BV3858" s="315"/>
    </row>
    <row r="3859" spans="6:74"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315"/>
      <c r="AU3859" s="208"/>
      <c r="AV3859" s="92"/>
      <c r="AW3859" s="92"/>
      <c r="AX3859" s="315"/>
      <c r="AY3859" s="215"/>
      <c r="AZ3859" s="131"/>
      <c r="BA3859" s="131"/>
      <c r="BB3859" s="131"/>
      <c r="BC3859" s="223"/>
      <c r="BD3859" s="223"/>
      <c r="BE3859" s="223"/>
      <c r="BF3859" s="151"/>
      <c r="BG3859" s="151"/>
      <c r="BH3859" s="151"/>
      <c r="BI3859" s="151"/>
      <c r="BJ3859" s="151"/>
      <c r="BK3859" s="151"/>
      <c r="BL3859" s="151"/>
      <c r="BM3859" s="151"/>
      <c r="BN3859" s="208"/>
      <c r="BO3859" s="92"/>
      <c r="BP3859" s="92"/>
      <c r="BQ3859" s="92"/>
      <c r="BR3859" s="92"/>
      <c r="BS3859" s="92"/>
      <c r="BT3859" s="92"/>
      <c r="BU3859" s="208"/>
      <c r="BV3859" s="315"/>
    </row>
    <row r="3860" spans="6:74"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315"/>
      <c r="AU3860" s="208"/>
      <c r="AV3860" s="92"/>
      <c r="AW3860" s="92"/>
      <c r="AX3860" s="315"/>
      <c r="AY3860" s="215"/>
      <c r="AZ3860" s="131"/>
      <c r="BA3860" s="131"/>
      <c r="BB3860" s="131"/>
      <c r="BC3860" s="223"/>
      <c r="BD3860" s="223"/>
      <c r="BE3860" s="223"/>
      <c r="BF3860" s="151"/>
      <c r="BG3860" s="151"/>
      <c r="BH3860" s="151"/>
      <c r="BI3860" s="151"/>
      <c r="BJ3860" s="151"/>
      <c r="BK3860" s="151"/>
      <c r="BL3860" s="151"/>
      <c r="BM3860" s="151"/>
      <c r="BN3860" s="208"/>
      <c r="BO3860" s="92"/>
      <c r="BP3860" s="92"/>
      <c r="BQ3860" s="92"/>
      <c r="BR3860" s="92"/>
      <c r="BS3860" s="92"/>
      <c r="BT3860" s="92"/>
      <c r="BU3860" s="208"/>
      <c r="BV3860" s="315"/>
    </row>
    <row r="3861" spans="6:74"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315"/>
      <c r="AU3861" s="208"/>
      <c r="AV3861" s="92"/>
      <c r="AW3861" s="92"/>
      <c r="AX3861" s="315"/>
      <c r="AY3861" s="215"/>
      <c r="AZ3861" s="131"/>
      <c r="BA3861" s="131"/>
      <c r="BB3861" s="131"/>
      <c r="BC3861" s="223"/>
      <c r="BD3861" s="223"/>
      <c r="BE3861" s="223"/>
      <c r="BF3861" s="151"/>
      <c r="BG3861" s="151"/>
      <c r="BH3861" s="151"/>
      <c r="BI3861" s="151"/>
      <c r="BJ3861" s="151"/>
      <c r="BK3861" s="151"/>
      <c r="BL3861" s="151"/>
      <c r="BM3861" s="151"/>
      <c r="BN3861" s="208"/>
      <c r="BO3861" s="92"/>
      <c r="BP3861" s="92"/>
      <c r="BQ3861" s="92"/>
      <c r="BR3861" s="92"/>
      <c r="BS3861" s="92"/>
      <c r="BT3861" s="92"/>
      <c r="BU3861" s="208"/>
      <c r="BV3861" s="315"/>
    </row>
    <row r="3862" spans="6:74"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315"/>
      <c r="AU3862" s="208"/>
      <c r="AV3862" s="92"/>
      <c r="AW3862" s="92"/>
      <c r="AX3862" s="315"/>
      <c r="AY3862" s="215"/>
      <c r="AZ3862" s="131"/>
      <c r="BA3862" s="131"/>
      <c r="BB3862" s="131"/>
      <c r="BC3862" s="223"/>
      <c r="BD3862" s="223"/>
      <c r="BE3862" s="223"/>
      <c r="BF3862" s="151"/>
      <c r="BG3862" s="151"/>
      <c r="BH3862" s="151"/>
      <c r="BI3862" s="151"/>
      <c r="BJ3862" s="151"/>
      <c r="BK3862" s="151"/>
      <c r="BL3862" s="151"/>
      <c r="BM3862" s="151"/>
      <c r="BN3862" s="208"/>
      <c r="BO3862" s="92"/>
      <c r="BP3862" s="92"/>
      <c r="BQ3862" s="92"/>
      <c r="BR3862" s="92"/>
      <c r="BS3862" s="92"/>
      <c r="BT3862" s="92"/>
      <c r="BU3862" s="208"/>
      <c r="BV3862" s="315"/>
    </row>
    <row r="3863" spans="6:74"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315"/>
      <c r="AU3863" s="208"/>
      <c r="AV3863" s="92"/>
      <c r="AW3863" s="92"/>
      <c r="AX3863" s="315"/>
      <c r="AY3863" s="215"/>
      <c r="AZ3863" s="131"/>
      <c r="BA3863" s="131"/>
      <c r="BB3863" s="131"/>
      <c r="BC3863" s="223"/>
      <c r="BD3863" s="223"/>
      <c r="BE3863" s="223"/>
      <c r="BF3863" s="151"/>
      <c r="BG3863" s="151"/>
      <c r="BH3863" s="151"/>
      <c r="BI3863" s="151"/>
      <c r="BJ3863" s="151"/>
      <c r="BK3863" s="151"/>
      <c r="BL3863" s="151"/>
      <c r="BM3863" s="151"/>
      <c r="BN3863" s="208"/>
      <c r="BO3863" s="92"/>
      <c r="BP3863" s="92"/>
      <c r="BQ3863" s="92"/>
      <c r="BR3863" s="92"/>
      <c r="BS3863" s="92"/>
      <c r="BT3863" s="92"/>
      <c r="BU3863" s="208"/>
      <c r="BV3863" s="315"/>
    </row>
    <row r="3864" spans="6:74"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315"/>
      <c r="AU3864" s="208"/>
      <c r="AV3864" s="92"/>
      <c r="AW3864" s="92"/>
      <c r="AX3864" s="315"/>
      <c r="AY3864" s="215"/>
      <c r="AZ3864" s="131"/>
      <c r="BA3864" s="131"/>
      <c r="BB3864" s="131"/>
      <c r="BC3864" s="223"/>
      <c r="BD3864" s="223"/>
      <c r="BE3864" s="223"/>
      <c r="BF3864" s="151"/>
      <c r="BG3864" s="151"/>
      <c r="BH3864" s="151"/>
      <c r="BI3864" s="151"/>
      <c r="BJ3864" s="151"/>
      <c r="BK3864" s="151"/>
      <c r="BL3864" s="151"/>
      <c r="BM3864" s="151"/>
      <c r="BN3864" s="208"/>
      <c r="BO3864" s="92"/>
      <c r="BP3864" s="92"/>
      <c r="BQ3864" s="92"/>
      <c r="BR3864" s="92"/>
      <c r="BS3864" s="92"/>
      <c r="BT3864" s="92"/>
      <c r="BU3864" s="208"/>
      <c r="BV3864" s="315"/>
    </row>
    <row r="3865" spans="6:74"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315"/>
      <c r="AU3865" s="208"/>
      <c r="AV3865" s="92"/>
      <c r="AW3865" s="92"/>
      <c r="AX3865" s="315"/>
      <c r="AY3865" s="215"/>
      <c r="AZ3865" s="131"/>
      <c r="BA3865" s="131"/>
      <c r="BB3865" s="131"/>
      <c r="BC3865" s="223"/>
      <c r="BD3865" s="223"/>
      <c r="BE3865" s="223"/>
      <c r="BF3865" s="151"/>
      <c r="BG3865" s="151"/>
      <c r="BH3865" s="151"/>
      <c r="BI3865" s="151"/>
      <c r="BJ3865" s="151"/>
      <c r="BK3865" s="151"/>
      <c r="BL3865" s="151"/>
      <c r="BM3865" s="151"/>
      <c r="BN3865" s="208"/>
      <c r="BO3865" s="92"/>
      <c r="BP3865" s="92"/>
      <c r="BQ3865" s="92"/>
      <c r="BR3865" s="92"/>
      <c r="BS3865" s="92"/>
      <c r="BT3865" s="92"/>
      <c r="BU3865" s="208"/>
      <c r="BV3865" s="315"/>
    </row>
    <row r="3866" spans="6:74"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315"/>
      <c r="AU3866" s="208"/>
      <c r="AV3866" s="92"/>
      <c r="AW3866" s="92"/>
      <c r="AX3866" s="315"/>
      <c r="AY3866" s="215"/>
      <c r="AZ3866" s="131"/>
      <c r="BA3866" s="131"/>
      <c r="BB3866" s="131"/>
      <c r="BC3866" s="223"/>
      <c r="BD3866" s="223"/>
      <c r="BE3866" s="223"/>
      <c r="BF3866" s="151"/>
      <c r="BG3866" s="151"/>
      <c r="BH3866" s="151"/>
      <c r="BI3866" s="151"/>
      <c r="BJ3866" s="151"/>
      <c r="BK3866" s="151"/>
      <c r="BL3866" s="151"/>
      <c r="BM3866" s="151"/>
      <c r="BN3866" s="208"/>
      <c r="BO3866" s="92"/>
      <c r="BP3866" s="92"/>
      <c r="BQ3866" s="92"/>
      <c r="BR3866" s="92"/>
      <c r="BS3866" s="92"/>
      <c r="BT3866" s="92"/>
      <c r="BU3866" s="208"/>
      <c r="BV3866" s="315"/>
    </row>
    <row r="3867" spans="6:74"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315"/>
      <c r="AU3867" s="208"/>
      <c r="AV3867" s="92"/>
      <c r="AW3867" s="92"/>
      <c r="AX3867" s="315"/>
      <c r="AY3867" s="215"/>
      <c r="AZ3867" s="131"/>
      <c r="BA3867" s="131"/>
      <c r="BB3867" s="131"/>
      <c r="BC3867" s="223"/>
      <c r="BD3867" s="223"/>
      <c r="BE3867" s="223"/>
      <c r="BF3867" s="151"/>
      <c r="BG3867" s="151"/>
      <c r="BH3867" s="151"/>
      <c r="BI3867" s="151"/>
      <c r="BJ3867" s="151"/>
      <c r="BK3867" s="151"/>
      <c r="BL3867" s="151"/>
      <c r="BM3867" s="151"/>
      <c r="BN3867" s="208"/>
      <c r="BO3867" s="92"/>
      <c r="BP3867" s="92"/>
      <c r="BQ3867" s="92"/>
      <c r="BR3867" s="92"/>
      <c r="BS3867" s="92"/>
      <c r="BT3867" s="92"/>
      <c r="BU3867" s="208"/>
      <c r="BV3867" s="315"/>
    </row>
    <row r="3868" spans="6:74"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315"/>
      <c r="AU3868" s="208"/>
      <c r="AV3868" s="92"/>
      <c r="AW3868" s="92"/>
      <c r="AX3868" s="315"/>
      <c r="AY3868" s="215"/>
      <c r="AZ3868" s="131"/>
      <c r="BA3868" s="131"/>
      <c r="BB3868" s="131"/>
      <c r="BC3868" s="223"/>
      <c r="BD3868" s="223"/>
      <c r="BE3868" s="223"/>
      <c r="BF3868" s="151"/>
      <c r="BG3868" s="151"/>
      <c r="BH3868" s="151"/>
      <c r="BI3868" s="151"/>
      <c r="BJ3868" s="151"/>
      <c r="BK3868" s="151"/>
      <c r="BL3868" s="151"/>
      <c r="BM3868" s="151"/>
      <c r="BN3868" s="208"/>
      <c r="BO3868" s="92"/>
      <c r="BP3868" s="92"/>
      <c r="BQ3868" s="92"/>
      <c r="BR3868" s="92"/>
      <c r="BS3868" s="92"/>
      <c r="BT3868" s="92"/>
      <c r="BU3868" s="208"/>
      <c r="BV3868" s="315"/>
    </row>
    <row r="3869" spans="6:74"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315"/>
      <c r="AU3869" s="208"/>
      <c r="AV3869" s="92"/>
      <c r="AW3869" s="92"/>
      <c r="AX3869" s="315"/>
      <c r="AY3869" s="215"/>
      <c r="AZ3869" s="131"/>
      <c r="BA3869" s="131"/>
      <c r="BB3869" s="131"/>
      <c r="BC3869" s="223"/>
      <c r="BD3869" s="223"/>
      <c r="BE3869" s="223"/>
      <c r="BF3869" s="151"/>
      <c r="BG3869" s="151"/>
      <c r="BH3869" s="151"/>
      <c r="BI3869" s="151"/>
      <c r="BJ3869" s="151"/>
      <c r="BK3869" s="151"/>
      <c r="BL3869" s="151"/>
      <c r="BM3869" s="151"/>
      <c r="BN3869" s="208"/>
      <c r="BO3869" s="92"/>
      <c r="BP3869" s="92"/>
      <c r="BQ3869" s="92"/>
      <c r="BR3869" s="92"/>
      <c r="BS3869" s="92"/>
      <c r="BT3869" s="92"/>
      <c r="BU3869" s="208"/>
      <c r="BV3869" s="315"/>
    </row>
    <row r="3870" spans="6:74"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315"/>
      <c r="AU3870" s="208"/>
      <c r="AV3870" s="92"/>
      <c r="AW3870" s="92"/>
      <c r="AX3870" s="315"/>
      <c r="AY3870" s="215"/>
      <c r="AZ3870" s="131"/>
      <c r="BA3870" s="131"/>
      <c r="BB3870" s="131"/>
      <c r="BC3870" s="223"/>
      <c r="BD3870" s="223"/>
      <c r="BE3870" s="223"/>
      <c r="BF3870" s="151"/>
      <c r="BG3870" s="151"/>
      <c r="BH3870" s="151"/>
      <c r="BI3870" s="151"/>
      <c r="BJ3870" s="151"/>
      <c r="BK3870" s="151"/>
      <c r="BL3870" s="151"/>
      <c r="BM3870" s="151"/>
      <c r="BN3870" s="208"/>
      <c r="BO3870" s="92"/>
      <c r="BP3870" s="92"/>
      <c r="BQ3870" s="92"/>
      <c r="BR3870" s="92"/>
      <c r="BS3870" s="92"/>
      <c r="BT3870" s="92"/>
      <c r="BU3870" s="208"/>
      <c r="BV3870" s="315"/>
    </row>
    <row r="3871" spans="6:74"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315"/>
      <c r="AU3871" s="208"/>
      <c r="AV3871" s="92"/>
      <c r="AW3871" s="92"/>
      <c r="AX3871" s="315"/>
      <c r="AY3871" s="215"/>
      <c r="AZ3871" s="131"/>
      <c r="BA3871" s="131"/>
      <c r="BB3871" s="131"/>
      <c r="BC3871" s="223"/>
      <c r="BD3871" s="223"/>
      <c r="BE3871" s="223"/>
      <c r="BF3871" s="151"/>
      <c r="BG3871" s="151"/>
      <c r="BH3871" s="151"/>
      <c r="BI3871" s="151"/>
      <c r="BJ3871" s="151"/>
      <c r="BK3871" s="151"/>
      <c r="BL3871" s="151"/>
      <c r="BM3871" s="151"/>
      <c r="BN3871" s="208"/>
      <c r="BO3871" s="92"/>
      <c r="BP3871" s="92"/>
      <c r="BQ3871" s="92"/>
      <c r="BR3871" s="92"/>
      <c r="BS3871" s="92"/>
      <c r="BT3871" s="92"/>
      <c r="BU3871" s="208"/>
      <c r="BV3871" s="315"/>
    </row>
    <row r="3872" spans="6:74"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315"/>
      <c r="AU3872" s="208"/>
      <c r="AV3872" s="92"/>
      <c r="AW3872" s="92"/>
      <c r="AX3872" s="315"/>
      <c r="AY3872" s="215"/>
      <c r="AZ3872" s="131"/>
      <c r="BA3872" s="131"/>
      <c r="BB3872" s="131"/>
      <c r="BC3872" s="223"/>
      <c r="BD3872" s="223"/>
      <c r="BE3872" s="223"/>
      <c r="BF3872" s="151"/>
      <c r="BG3872" s="151"/>
      <c r="BH3872" s="151"/>
      <c r="BI3872" s="151"/>
      <c r="BJ3872" s="151"/>
      <c r="BK3872" s="151"/>
      <c r="BL3872" s="151"/>
      <c r="BM3872" s="151"/>
      <c r="BN3872" s="208"/>
      <c r="BO3872" s="92"/>
      <c r="BP3872" s="92"/>
      <c r="BQ3872" s="92"/>
      <c r="BR3872" s="92"/>
      <c r="BS3872" s="92"/>
      <c r="BT3872" s="92"/>
      <c r="BU3872" s="208"/>
      <c r="BV3872" s="315"/>
    </row>
    <row r="3873" spans="6:74"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315"/>
      <c r="AU3873" s="208"/>
      <c r="AV3873" s="92"/>
      <c r="AW3873" s="92"/>
      <c r="AX3873" s="315"/>
      <c r="AY3873" s="215"/>
      <c r="AZ3873" s="131"/>
      <c r="BA3873" s="131"/>
      <c r="BB3873" s="131"/>
      <c r="BC3873" s="223"/>
      <c r="BD3873" s="223"/>
      <c r="BE3873" s="223"/>
      <c r="BF3873" s="151"/>
      <c r="BG3873" s="151"/>
      <c r="BH3873" s="151"/>
      <c r="BI3873" s="151"/>
      <c r="BJ3873" s="151"/>
      <c r="BK3873" s="151"/>
      <c r="BL3873" s="151"/>
      <c r="BM3873" s="151"/>
      <c r="BN3873" s="208"/>
      <c r="BO3873" s="92"/>
      <c r="BP3873" s="92"/>
      <c r="BQ3873" s="92"/>
      <c r="BR3873" s="92"/>
      <c r="BS3873" s="92"/>
      <c r="BT3873" s="92"/>
      <c r="BU3873" s="208"/>
      <c r="BV3873" s="315"/>
    </row>
    <row r="3874" spans="6:74"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315"/>
      <c r="AU3874" s="208"/>
      <c r="AV3874" s="92"/>
      <c r="AW3874" s="92"/>
      <c r="AX3874" s="315"/>
      <c r="AY3874" s="215"/>
      <c r="AZ3874" s="131"/>
      <c r="BA3874" s="131"/>
      <c r="BB3874" s="131"/>
      <c r="BC3874" s="223"/>
      <c r="BD3874" s="223"/>
      <c r="BE3874" s="223"/>
      <c r="BF3874" s="151"/>
      <c r="BG3874" s="151"/>
      <c r="BH3874" s="151"/>
      <c r="BI3874" s="151"/>
      <c r="BJ3874" s="151"/>
      <c r="BK3874" s="151"/>
      <c r="BL3874" s="151"/>
      <c r="BM3874" s="151"/>
      <c r="BN3874" s="208"/>
      <c r="BO3874" s="92"/>
      <c r="BP3874" s="92"/>
      <c r="BQ3874" s="92"/>
      <c r="BR3874" s="92"/>
      <c r="BS3874" s="92"/>
      <c r="BT3874" s="92"/>
      <c r="BU3874" s="208"/>
      <c r="BV3874" s="315"/>
    </row>
    <row r="3875" spans="6:74"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315"/>
      <c r="AU3875" s="208"/>
      <c r="AV3875" s="92"/>
      <c r="AW3875" s="92"/>
      <c r="AX3875" s="315"/>
      <c r="AY3875" s="215"/>
      <c r="AZ3875" s="131"/>
      <c r="BA3875" s="131"/>
      <c r="BB3875" s="131"/>
      <c r="BC3875" s="223"/>
      <c r="BD3875" s="223"/>
      <c r="BE3875" s="223"/>
      <c r="BF3875" s="151"/>
      <c r="BG3875" s="151"/>
      <c r="BH3875" s="151"/>
      <c r="BI3875" s="151"/>
      <c r="BJ3875" s="151"/>
      <c r="BK3875" s="151"/>
      <c r="BL3875" s="151"/>
      <c r="BM3875" s="151"/>
      <c r="BN3875" s="208"/>
      <c r="BO3875" s="92"/>
      <c r="BP3875" s="92"/>
      <c r="BQ3875" s="92"/>
      <c r="BR3875" s="92"/>
      <c r="BS3875" s="92"/>
      <c r="BT3875" s="92"/>
      <c r="BU3875" s="208"/>
      <c r="BV3875" s="315"/>
    </row>
    <row r="3876" spans="6:74"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315"/>
      <c r="AU3876" s="208"/>
      <c r="AV3876" s="92"/>
      <c r="AW3876" s="92"/>
      <c r="AX3876" s="315"/>
      <c r="AY3876" s="215"/>
      <c r="AZ3876" s="131"/>
      <c r="BA3876" s="131"/>
      <c r="BB3876" s="131"/>
      <c r="BC3876" s="223"/>
      <c r="BD3876" s="223"/>
      <c r="BE3876" s="223"/>
      <c r="BF3876" s="151"/>
      <c r="BG3876" s="151"/>
      <c r="BH3876" s="151"/>
      <c r="BI3876" s="151"/>
      <c r="BJ3876" s="151"/>
      <c r="BK3876" s="151"/>
      <c r="BL3876" s="151"/>
      <c r="BM3876" s="151"/>
      <c r="BN3876" s="208"/>
      <c r="BO3876" s="92"/>
      <c r="BP3876" s="92"/>
      <c r="BQ3876" s="92"/>
      <c r="BR3876" s="92"/>
      <c r="BS3876" s="92"/>
      <c r="BT3876" s="92"/>
      <c r="BU3876" s="208"/>
      <c r="BV3876" s="315"/>
    </row>
  </sheetData>
  <conditionalFormatting sqref="AS1:AS1048576">
    <cfRule type="expression" dxfId="205" priority="52">
      <formula>AND(ROW(AS1)&gt;14,ISNUMBER(AS1),ROUND(AS1,2)&lt;100%)</formula>
    </cfRule>
  </conditionalFormatting>
  <conditionalFormatting sqref="AY1:AY1048576">
    <cfRule type="expression" dxfId="204" priority="822">
      <formula>AND(ISNUMBER($AY1),ROUND($AY1,2)&gt;0)</formula>
    </cfRule>
  </conditionalFormatting>
  <conditionalFormatting sqref="F1:AB1048576 AF1:AI1048576 BU1:BV1048576">
    <cfRule type="expression" dxfId="203" priority="81">
      <formula>LEFT($B1,4)="_Mil"</formula>
    </cfRule>
  </conditionalFormatting>
  <conditionalFormatting sqref="BL1:BL1048576 BS1:BS1048576">
    <cfRule type="expression" dxfId="202" priority="71">
      <formula>AND(ROW(BL1)&gt;14,$B1&lt;&gt;"",NOT($C1="&lt;01"))</formula>
    </cfRule>
  </conditionalFormatting>
  <conditionalFormatting sqref="BD1:BE1048576 BG1:BK1048576 BN1:BR8 BN10:BR1048576 BO9:BR9 AU1:AU1048576">
    <cfRule type="expression" dxfId="201" priority="70">
      <formula>AND($C1="&lt;01",ROW(AU1)&gt;14,$B1&lt;&gt;"")</formula>
    </cfRule>
  </conditionalFormatting>
  <conditionalFormatting sqref="BH1:BI1048576 BO1:BP1048576">
    <cfRule type="expression" dxfId="200" priority="69">
      <formula>AND(ROW(BH1)&gt;14,$B1&lt;&gt;"",OR($C1="&lt;01",$C1="01-04",$C1="05-09"))</formula>
    </cfRule>
  </conditionalFormatting>
  <conditionalFormatting sqref="BK1:BK1048576 BR1:BR1048576">
    <cfRule type="expression" dxfId="199" priority="66">
      <formula>AND(ROW(BD1)&gt;14,$B1&lt;&gt;"",$D1&lt;&gt;"Male")</formula>
    </cfRule>
    <cfRule type="expression" dxfId="198" priority="68">
      <formula>AND(ROW(BA1)&gt;14,$B1&lt;&gt;"",OR($C1="&lt;01",$C1="01-04",$C1="05-09",$C1="10-14"))</formula>
    </cfRule>
  </conditionalFormatting>
  <conditionalFormatting sqref="BH1:BI1048576 BO1:BP1048576">
    <cfRule type="expression" dxfId="197" priority="67">
      <formula>AND(ROW(AZ1)&gt;14,$B1&lt;&gt;"",$D1&lt;&gt;"Female")</formula>
    </cfRule>
  </conditionalFormatting>
  <conditionalFormatting sqref="AV1:AW1048576">
    <cfRule type="expression" dxfId="196" priority="54">
      <formula>AND(ROW(AV1)&gt;14,ISNUMBER(AV1),AV1&lt;98%)</formula>
    </cfRule>
  </conditionalFormatting>
  <conditionalFormatting sqref="BC1:BC1048576">
    <cfRule type="expression" dxfId="195" priority="49">
      <formula>AND(ROW(BC1)&gt;14,ISNUMBER(BC1),ROUND(BC1,2)&lt;95%)</formula>
    </cfRule>
  </conditionalFormatting>
  <conditionalFormatting sqref="AY1:AY1048576 BC1:BC1048576 BE1:BE1048576 BN1:BU8 BN10:BU1048576 BO9:BU9 AU1:AW1048576 AR1:AS1048576">
    <cfRule type="expression" dxfId="194" priority="47">
      <formula>AND(ROW(AR1)&gt;14,OR(ROUND(AR1,2)&gt;100%,ROUND(AR1,2)&lt;0))</formula>
    </cfRule>
  </conditionalFormatting>
  <conditionalFormatting sqref="BG1:BM1048576 BN1:BT8 BN10:BT1048576 BO9:BT9">
    <cfRule type="expression" dxfId="193" priority="40">
      <formula>AND(ROW(BG1)&gt;14,ISNUMBER(BG1),SUM($BF1)=0,SUM(BG1)&lt;&gt;0)</formula>
    </cfRule>
  </conditionalFormatting>
  <conditionalFormatting sqref="BX1:BY1048576">
    <cfRule type="expression" dxfId="192" priority="37">
      <formula>AND(OR($C1="15-19",$C1="20-24",$C1="25-29",$C1="30-34",$C1="35-39",$C1="40-44",$C1="45-49",$C1="50+"),BX1&lt;20%,BX1&lt;&gt;"")</formula>
    </cfRule>
  </conditionalFormatting>
  <conditionalFormatting sqref="BW1:BY1048576">
    <cfRule type="expression" dxfId="191" priority="36">
      <formula>AND(ROW(BW1)&gt;14,ISNUMBER(BW1),OR(BW1&gt;1,BW1&lt;0))</formula>
    </cfRule>
  </conditionalFormatting>
  <conditionalFormatting sqref="CD9">
    <cfRule type="expression" dxfId="190" priority="33">
      <formula>AND(ROW(CD9)&gt;14,ISNUMBER(CD9),SUM($BF9)=0,SUM(CD9)&lt;&gt;0)</formula>
    </cfRule>
  </conditionalFormatting>
  <conditionalFormatting sqref="BN9">
    <cfRule type="expression" dxfId="189" priority="32">
      <formula>AND(ROW(BN9)&gt;14,ISNUMBER(BN9),OR(BN9&gt;1,BN9&lt;0))</formula>
    </cfRule>
  </conditionalFormatting>
  <conditionalFormatting sqref="AC14:AN14 AU14:AW14">
    <cfRule type="expression" dxfId="188" priority="1684">
      <formula>AND(ISNUMBER(AC14),ISNUMBER(W14),AC14&lt;20%)</formula>
    </cfRule>
    <cfRule type="expression" dxfId="187" priority="1685">
      <formula>AND(ISNUMBER(AC14),AC14&gt;=40%)</formula>
    </cfRule>
    <cfRule type="expression" dxfId="186" priority="1686">
      <formula>AND(ISNUMBER(AC14),AC14&gt;=20%,AC14&lt;40%)</formula>
    </cfRule>
  </conditionalFormatting>
  <conditionalFormatting sqref="AC14:AN14">
    <cfRule type="expression" dxfId="185" priority="1763">
      <formula>AND(ISNUMBER(AC14),ISNUMBER(V14),AC14&lt;20%)</formula>
    </cfRule>
    <cfRule type="expression" dxfId="184" priority="1764">
      <formula>AND(ISNUMBER(AC14),AC14&gt;=40%)</formula>
    </cfRule>
    <cfRule type="expression" dxfId="183" priority="1765">
      <formula>AND(ISNUMBER(AC14),AC14&gt;=20%,AC14&lt;40%)</formula>
    </cfRule>
  </conditionalFormatting>
  <conditionalFormatting sqref="AA1:AA1048576 AR4:AS14 AU4:AW14 AC14:AN14 AC10:AC12 AE10:AI12 AC4:AI9 AM5:AN13 AC13:AK13 AK5:AK12 AK4:AN4 AC1:AX3 AC15:AX1048576">
    <cfRule type="expression" dxfId="182" priority="1790">
      <formula>AND(ROW($AA1)&gt;14,$AA1&lt;&gt;$Y1)</formula>
    </cfRule>
  </conditionalFormatting>
  <conditionalFormatting sqref="G1:G1048576 I1:I1048576 K1:K1048576 N1:N1048576 P1:P1048576 R1:R1048576 T1:T1048576">
    <cfRule type="expression" dxfId="181" priority="75">
      <formula>AND(ISNUMBER(G1),ISNUMBER(F1),G1&lt;20%)</formula>
    </cfRule>
    <cfRule type="expression" dxfId="180" priority="84">
      <formula>AND(ISNUMBER(G1),G1&gt;=40%)</formula>
    </cfRule>
    <cfRule type="expression" dxfId="179" priority="95">
      <formula>AND(ISNUMBER(G1),G1&gt;=20%,G1&lt;40%)</formula>
    </cfRule>
  </conditionalFormatting>
  <conditionalFormatting sqref="AR1:AR1048576">
    <cfRule type="expression" dxfId="178" priority="1858">
      <formula>AND(ROW($AR1)&gt;14,ISNUMBER($AR1),ROUND($AR1,2)&lt;70%)</formula>
    </cfRule>
  </conditionalFormatting>
  <conditionalFormatting sqref="AR14:AS14">
    <cfRule type="expression" dxfId="177" priority="1864">
      <formula>AND(ISNUMBER(AR14),ISNUMBER(AJ14),AR14&lt;20%)</formula>
    </cfRule>
    <cfRule type="expression" dxfId="176" priority="1865">
      <formula>AND(ISNUMBER(AR14),AR14&gt;=40%)</formula>
    </cfRule>
    <cfRule type="expression" dxfId="175" priority="1866">
      <formula>AND(ISNUMBER(AR14),AR14&gt;=20%,AR14&lt;40%)</formula>
    </cfRule>
  </conditionalFormatting>
  <conditionalFormatting sqref="AR14:AS14">
    <cfRule type="expression" dxfId="174" priority="1870">
      <formula>AND(ISNUMBER(AR14),ISNUMBER(AI14),AR14&lt;20%)</formula>
    </cfRule>
    <cfRule type="expression" dxfId="173" priority="1871">
      <formula>AND(ISNUMBER(AR14),AR14&gt;=40%)</formula>
    </cfRule>
    <cfRule type="expression" dxfId="172" priority="1872">
      <formula>AND(ISNUMBER(AR14),AR14&gt;=20%,AR14&lt;40%)</formula>
    </cfRule>
  </conditionalFormatting>
  <conditionalFormatting sqref="AP4">
    <cfRule type="expression" dxfId="171" priority="7">
      <formula>LEFT($B4,4)="_Mil"</formula>
    </cfRule>
  </conditionalFormatting>
  <conditionalFormatting sqref="AQ4">
    <cfRule type="expression" dxfId="170" priority="6">
      <formula>LEFT($B4,4)="_Mil"</formula>
    </cfRule>
  </conditionalFormatting>
  <conditionalFormatting sqref="F1:F1048576 J1:J1048576 O1:O1048576 H1:H1048576 M1:M1048576 Q1:Q1048576 S1:S1048576">
    <cfRule type="expression" dxfId="169" priority="77">
      <formula>AND(ISNUMBER(G1),ISNUMBER(F1),G1&gt;=40%)</formula>
    </cfRule>
    <cfRule type="expression" dxfId="168" priority="78">
      <formula>AND(ISNUMBER(G1),ISNUMBER(F1),G1&gt;=20%,G1&lt;40%)</formula>
    </cfRule>
    <cfRule type="expression" dxfId="167" priority="79">
      <formula>AND(ISNUMBER(G1),ISNUMBER(F1),G1&lt;20%)</formula>
    </cfRule>
  </conditionalFormatting>
  <conditionalFormatting sqref="D8:D13">
    <cfRule type="expression" dxfId="166" priority="5">
      <formula>AND(ROW($AA8)&gt;14,$AA8&lt;&gt;$Y8)</formula>
    </cfRule>
  </conditionalFormatting>
  <conditionalFormatting sqref="AJ4:AJ12">
    <cfRule type="expression" dxfId="165" priority="2">
      <formula>AND(ROW(AJ4)&gt;14,ISNUMBER(AJ4),ROUND(AJ4,2)&lt;100%)</formula>
    </cfRule>
  </conditionalFormatting>
  <conditionalFormatting sqref="AJ4:AJ12">
    <cfRule type="expression" dxfId="164" priority="3">
      <formula>AND(ROW(AJ4)&gt;14,$B4&lt;&gt;"",NOT($C4="&lt;01"))</formula>
    </cfRule>
  </conditionalFormatting>
  <conditionalFormatting sqref="AJ4:AJ12">
    <cfRule type="expression" dxfId="163" priority="1">
      <formula>AND(ROW(AJ4)&gt;14,OR(ROUND(AJ4,2)&gt;100%,ROUND(AJ4,2)&lt;0))</formula>
    </cfRule>
  </conditionalFormatting>
  <conditionalFormatting sqref="AJ4:AJ12">
    <cfRule type="expression" dxfId="162" priority="4">
      <formula>AND(ROW($AA4)&gt;14,$AA4&lt;&gt;$Y4)</formula>
    </cfRule>
  </conditionalFormatting>
  <conditionalFormatting sqref="AU14:AW14">
    <cfRule type="expression" dxfId="5" priority="2050">
      <formula>AND(ISNUMBER(AU14),ISNUMBER(AP14),AU14&lt;20%)</formula>
    </cfRule>
    <cfRule type="expression" dxfId="4" priority="2051">
      <formula>AND(ISNUMBER(AU14),AU14&gt;=40%)</formula>
    </cfRule>
    <cfRule type="expression" dxfId="3" priority="2052">
      <formula>AND(ISNUMBER(AU14),AU14&gt;=20%,AU14&lt;40%)</formula>
    </cfRule>
  </conditionalFormatting>
  <conditionalFormatting sqref="BF1:BM1048576 BN1:BT8 BN10:BT1048576 BO9:BT9 CD9">
    <cfRule type="expression" dxfId="2" priority="2060">
      <formula>AND(ROW($BM1)&gt;14,$B1&lt;&gt;"",$C1="&lt;01",OR(SUM($BM1)&lt;&gt;0,SUM($BT1)&lt;&gt;0))</formula>
    </cfRule>
    <cfRule type="expression" dxfId="1" priority="2061">
      <formula>AND(ROW(BF1)&gt;14,$B1&lt;&gt;"",OR(SUM($BM1)&lt;0,SUM($BT1)&lt;0))</formula>
    </cfRule>
  </conditionalFormatting>
  <conditionalFormatting sqref="BE1:BE1048576">
    <cfRule type="expression" dxfId="0" priority="2070">
      <formula>AND(ISNUMBER($BE1),OR(AND(OR(SUM($Y1)&lt;70%,LEFT($B1,4)="_Mil"),SUM($BE1)&lt;30%),AND(OR(SUM($Y1)&gt;=70%,SUM($Y1)&lt;80%),SUM($BE1)&lt;50%),AND(SUM($Y1)&gt;=80%,SUM($BE1)&lt;75%)))</formula>
    </cfRule>
  </conditionalFormatting>
  <hyperlinks>
    <hyperlink ref="BG3" location="HTS!N:U" display="HTS_INDEX (FY22)" xr:uid="{CFC22E83-CD81-744A-BD97-81BDFE5732F2}"/>
    <hyperlink ref="BH3" location="PMTCT!AB:AB" display="PMTCT_STAT New Positives (FY22)" xr:uid="{072C5291-7010-704F-BBB9-7097DE99B670}"/>
    <hyperlink ref="BI3" location="PMTCT!AJ:AJ" display="HTS_TST Post ANC1 New Positives (FY22)" xr:uid="{BD5510F0-19E5-3C41-B8F3-9039D1D2730F}"/>
    <hyperlink ref="BJ3" location="TB!Q:Q" display="TB_STAT New Positives (FY22)" xr:uid="{4946A338-D073-E84B-90AE-459B22CC722F}"/>
    <hyperlink ref="BK3" location="VMMC!AC:AC" display="VMMC Tested Positives (FY22)" xr:uid="{9324AD3D-0667-6B41-8A55-485E12745DBA}"/>
    <hyperlink ref="BL3" location="EID!M:M" display="PMTCT_HEI_POS" xr:uid="{DD5860B7-2BBA-D54C-AC3A-9FA1A8C82695}"/>
    <hyperlink ref="BM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885</v>
      </c>
      <c r="V1" s="4"/>
      <c r="W1" s="169"/>
      <c r="X1" s="49" t="s">
        <v>32</v>
      </c>
      <c r="Y1" s="50"/>
      <c r="Z1" s="50"/>
      <c r="AA1" s="50"/>
      <c r="AB1" s="50"/>
      <c r="AC1" s="107"/>
      <c r="AD1" s="107"/>
      <c r="AE1" s="107"/>
      <c r="AF1" s="107"/>
      <c r="AG1" s="153" t="s">
        <v>886</v>
      </c>
      <c r="AH1" s="107"/>
      <c r="AI1" s="107"/>
      <c r="AJ1" s="107"/>
      <c r="AK1" s="49" t="s">
        <v>51</v>
      </c>
      <c r="AL1" s="160"/>
      <c r="AM1" s="120"/>
      <c r="AN1" s="156" t="s">
        <v>892</v>
      </c>
      <c r="AO1" s="160"/>
      <c r="AP1" s="120"/>
      <c r="AQ1" s="153" t="s">
        <v>70</v>
      </c>
      <c r="AR1" s="50"/>
      <c r="AS1" s="50"/>
      <c r="AT1" s="50"/>
      <c r="AU1" s="176"/>
      <c r="AV1" s="107"/>
      <c r="AW1" s="107"/>
      <c r="AX1" s="153" t="s">
        <v>693</v>
      </c>
      <c r="AY1" s="176"/>
      <c r="AZ1" s="347"/>
      <c r="BA1" s="347"/>
      <c r="BB1" s="347"/>
      <c r="BC1" s="347"/>
      <c r="BD1" s="347"/>
    </row>
    <row r="2" spans="1:56" s="75" customFormat="1" ht="19" customHeight="1" x14ac:dyDescent="0.25">
      <c r="A2" s="509" t="s">
        <v>1006</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1021</v>
      </c>
      <c r="G3" s="371" t="s">
        <v>721</v>
      </c>
      <c r="H3" s="372" t="s">
        <v>952</v>
      </c>
      <c r="I3" s="371" t="s">
        <v>956</v>
      </c>
      <c r="J3" s="373" t="s">
        <v>1022</v>
      </c>
      <c r="K3" s="186" t="s">
        <v>1023</v>
      </c>
      <c r="L3" s="186" t="s">
        <v>896</v>
      </c>
      <c r="M3" s="186" t="s">
        <v>897</v>
      </c>
      <c r="N3" s="186" t="s">
        <v>898</v>
      </c>
      <c r="O3" s="186" t="s">
        <v>899</v>
      </c>
      <c r="P3" s="186" t="s">
        <v>900</v>
      </c>
      <c r="Q3" s="186" t="s">
        <v>901</v>
      </c>
      <c r="R3" s="183" t="s">
        <v>1088</v>
      </c>
      <c r="S3" s="85" t="s">
        <v>295</v>
      </c>
      <c r="T3" s="171" t="s">
        <v>1007</v>
      </c>
      <c r="U3" s="297" t="s">
        <v>1024</v>
      </c>
      <c r="V3" s="85" t="s">
        <v>1004</v>
      </c>
      <c r="W3" s="171" t="s">
        <v>1005</v>
      </c>
      <c r="X3" s="87" t="s">
        <v>1008</v>
      </c>
      <c r="Y3" s="95" t="s">
        <v>862</v>
      </c>
      <c r="Z3" s="84" t="s">
        <v>864</v>
      </c>
      <c r="AA3" s="95" t="s">
        <v>863</v>
      </c>
      <c r="AB3" s="84" t="s">
        <v>865</v>
      </c>
      <c r="AC3" s="167" t="s">
        <v>319</v>
      </c>
      <c r="AD3" s="109" t="s">
        <v>29</v>
      </c>
      <c r="AE3" s="110" t="s">
        <v>30</v>
      </c>
      <c r="AF3" s="109" t="s">
        <v>28</v>
      </c>
      <c r="AG3" s="389" t="s">
        <v>884</v>
      </c>
      <c r="AH3" s="109" t="s">
        <v>1009</v>
      </c>
      <c r="AI3" s="109" t="s">
        <v>1010</v>
      </c>
      <c r="AJ3" s="109" t="s">
        <v>1011</v>
      </c>
      <c r="AK3" s="303" t="s">
        <v>77</v>
      </c>
      <c r="AL3" s="206" t="s">
        <v>34</v>
      </c>
      <c r="AM3" s="374" t="s">
        <v>33</v>
      </c>
      <c r="AN3" s="393" t="s">
        <v>1012</v>
      </c>
      <c r="AO3" s="394" t="s">
        <v>1013</v>
      </c>
      <c r="AP3" s="378" t="s">
        <v>1014</v>
      </c>
      <c r="AQ3" s="178" t="s">
        <v>297</v>
      </c>
      <c r="AR3" s="305" t="s">
        <v>880</v>
      </c>
      <c r="AS3" s="308" t="s">
        <v>57</v>
      </c>
      <c r="AT3" s="305" t="s">
        <v>77</v>
      </c>
      <c r="AU3" s="179" t="s">
        <v>58</v>
      </c>
      <c r="AV3" s="374" t="s">
        <v>59</v>
      </c>
      <c r="AW3" s="376" t="s">
        <v>75</v>
      </c>
      <c r="AX3" s="370" t="s">
        <v>306</v>
      </c>
      <c r="AY3" s="375" t="s">
        <v>1015</v>
      </c>
      <c r="AZ3" s="377" t="s">
        <v>1016</v>
      </c>
      <c r="BA3" s="377" t="s">
        <v>1017</v>
      </c>
      <c r="BB3" s="377" t="s">
        <v>1018</v>
      </c>
      <c r="BC3" s="377" t="s">
        <v>1019</v>
      </c>
      <c r="BD3" s="377" t="s">
        <v>1020</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942</v>
      </c>
      <c r="L8" s="478" t="s">
        <v>943</v>
      </c>
      <c r="M8" s="478" t="s">
        <v>943</v>
      </c>
      <c r="N8" s="478" t="s">
        <v>943</v>
      </c>
      <c r="O8" s="478" t="s">
        <v>944</v>
      </c>
      <c r="P8" s="478" t="s">
        <v>945</v>
      </c>
      <c r="Q8" s="478" t="s">
        <v>945</v>
      </c>
      <c r="R8" s="141" t="s">
        <v>138</v>
      </c>
      <c r="T8" s="112" t="s">
        <v>138</v>
      </c>
      <c r="W8" s="165" t="s">
        <v>942</v>
      </c>
      <c r="AD8" s="175" t="s">
        <v>140</v>
      </c>
      <c r="AE8" s="112" t="s">
        <v>140</v>
      </c>
      <c r="AF8" s="112" t="s">
        <v>140</v>
      </c>
      <c r="AH8" s="112" t="s">
        <v>943</v>
      </c>
      <c r="AI8" s="112" t="s">
        <v>943</v>
      </c>
      <c r="AJ8" s="112" t="s">
        <v>943</v>
      </c>
      <c r="AK8" s="53"/>
      <c r="AL8" s="150" t="s">
        <v>142</v>
      </c>
      <c r="AM8" s="165" t="s">
        <v>142</v>
      </c>
      <c r="AN8" s="391" t="s">
        <v>944</v>
      </c>
      <c r="AO8" s="232" t="s">
        <v>945</v>
      </c>
      <c r="AP8" s="165" t="s">
        <v>945</v>
      </c>
      <c r="AR8" s="46"/>
      <c r="AS8" s="46"/>
      <c r="AT8" s="46"/>
      <c r="AU8" s="150" t="s">
        <v>935</v>
      </c>
      <c r="AV8" s="112" t="s">
        <v>935</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936</v>
      </c>
      <c r="AV9" s="112" t="s">
        <v>936</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807</v>
      </c>
      <c r="G12" s="115" t="s">
        <v>807</v>
      </c>
      <c r="H12" s="234" t="s">
        <v>807</v>
      </c>
      <c r="I12" s="115" t="s">
        <v>807</v>
      </c>
      <c r="J12" s="46" t="s">
        <v>807</v>
      </c>
      <c r="K12" s="112" t="s">
        <v>807</v>
      </c>
      <c r="L12" s="112" t="s">
        <v>807</v>
      </c>
      <c r="M12" s="112" t="s">
        <v>807</v>
      </c>
      <c r="N12" s="112" t="s">
        <v>807</v>
      </c>
      <c r="O12" s="112" t="s">
        <v>807</v>
      </c>
      <c r="P12" s="112" t="s">
        <v>807</v>
      </c>
      <c r="Q12" s="112" t="s">
        <v>807</v>
      </c>
      <c r="R12" s="141" t="s">
        <v>807</v>
      </c>
      <c r="S12" s="46" t="s">
        <v>807</v>
      </c>
      <c r="T12" s="112" t="s">
        <v>807</v>
      </c>
      <c r="U12" s="53" t="s">
        <v>807</v>
      </c>
      <c r="V12" s="46" t="s">
        <v>807</v>
      </c>
      <c r="W12" s="112" t="s">
        <v>807</v>
      </c>
      <c r="X12" s="53" t="s">
        <v>807</v>
      </c>
      <c r="Y12" s="54" t="s">
        <v>807</v>
      </c>
      <c r="Z12" s="54" t="s">
        <v>807</v>
      </c>
      <c r="AA12" s="54" t="s">
        <v>807</v>
      </c>
      <c r="AB12" s="54" t="s">
        <v>807</v>
      </c>
      <c r="AC12" s="112" t="s">
        <v>807</v>
      </c>
      <c r="AD12" s="175" t="s">
        <v>807</v>
      </c>
      <c r="AE12" s="112" t="s">
        <v>807</v>
      </c>
      <c r="AF12" s="112" t="s">
        <v>807</v>
      </c>
      <c r="AG12" s="168" t="s">
        <v>807</v>
      </c>
      <c r="AH12" s="112" t="s">
        <v>807</v>
      </c>
      <c r="AI12" s="112" t="s">
        <v>807</v>
      </c>
      <c r="AJ12" s="112" t="s">
        <v>807</v>
      </c>
      <c r="AK12" s="53" t="s">
        <v>807</v>
      </c>
      <c r="AL12" s="150" t="s">
        <v>807</v>
      </c>
      <c r="AM12" s="112" t="s">
        <v>807</v>
      </c>
      <c r="AN12" s="168" t="s">
        <v>807</v>
      </c>
      <c r="AO12" s="150" t="s">
        <v>807</v>
      </c>
      <c r="AP12" s="112" t="s">
        <v>807</v>
      </c>
      <c r="AQ12" s="141" t="s">
        <v>807</v>
      </c>
      <c r="AR12" s="46" t="s">
        <v>807</v>
      </c>
      <c r="AS12" s="46" t="s">
        <v>807</v>
      </c>
      <c r="AT12" s="46" t="s">
        <v>807</v>
      </c>
      <c r="AU12" s="150" t="s">
        <v>807</v>
      </c>
      <c r="AV12" s="112" t="s">
        <v>807</v>
      </c>
      <c r="AW12" s="115" t="s">
        <v>807</v>
      </c>
      <c r="AX12" s="141" t="s">
        <v>807</v>
      </c>
      <c r="AY12" s="140" t="s">
        <v>807</v>
      </c>
      <c r="AZ12" s="351" t="s">
        <v>807</v>
      </c>
      <c r="BA12" s="351" t="s">
        <v>807</v>
      </c>
      <c r="BB12" s="351" t="s">
        <v>807</v>
      </c>
      <c r="BC12" s="351" t="s">
        <v>807</v>
      </c>
      <c r="BD12" s="351" t="s">
        <v>807</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689</v>
      </c>
      <c r="B14" s="70" t="s">
        <v>5</v>
      </c>
      <c r="C14" s="70" t="s">
        <v>36</v>
      </c>
      <c r="D14" s="70" t="s">
        <v>6</v>
      </c>
      <c r="E14" s="70" t="s">
        <v>81</v>
      </c>
      <c r="F14" s="133" t="s">
        <v>354</v>
      </c>
      <c r="G14" s="133" t="s">
        <v>356</v>
      </c>
      <c r="H14" s="235" t="s">
        <v>359</v>
      </c>
      <c r="I14" s="133" t="s">
        <v>361</v>
      </c>
      <c r="J14" s="229" t="s">
        <v>571</v>
      </c>
      <c r="K14" s="227" t="s">
        <v>363</v>
      </c>
      <c r="L14" s="227" t="s">
        <v>364</v>
      </c>
      <c r="M14" s="227" t="s">
        <v>365</v>
      </c>
      <c r="N14" s="227" t="s">
        <v>366</v>
      </c>
      <c r="O14" s="227" t="s">
        <v>367</v>
      </c>
      <c r="P14" s="227" t="s">
        <v>368</v>
      </c>
      <c r="Q14" s="227" t="s">
        <v>369</v>
      </c>
      <c r="R14" s="230" t="s">
        <v>377</v>
      </c>
      <c r="S14" s="247" t="s">
        <v>586</v>
      </c>
      <c r="T14" s="247" t="s">
        <v>378</v>
      </c>
      <c r="U14" s="249" t="s">
        <v>882</v>
      </c>
      <c r="V14" s="247" t="s">
        <v>883</v>
      </c>
      <c r="W14" s="247" t="s">
        <v>879</v>
      </c>
      <c r="X14" s="249" t="s">
        <v>587</v>
      </c>
      <c r="Y14" s="301" t="s">
        <v>718</v>
      </c>
      <c r="Z14" s="247" t="s">
        <v>588</v>
      </c>
      <c r="AA14" s="229" t="s">
        <v>719</v>
      </c>
      <c r="AB14" s="247" t="s">
        <v>589</v>
      </c>
      <c r="AC14" s="248" t="s">
        <v>890</v>
      </c>
      <c r="AD14" s="247" t="s">
        <v>379</v>
      </c>
      <c r="AE14" s="247" t="s">
        <v>428</v>
      </c>
      <c r="AF14" s="247" t="s">
        <v>429</v>
      </c>
      <c r="AG14" s="249" t="s">
        <v>891</v>
      </c>
      <c r="AH14" s="247" t="s">
        <v>887</v>
      </c>
      <c r="AI14" s="247" t="s">
        <v>888</v>
      </c>
      <c r="AJ14" s="247" t="s">
        <v>889</v>
      </c>
      <c r="AK14" s="304" t="s">
        <v>611</v>
      </c>
      <c r="AL14" s="247" t="s">
        <v>380</v>
      </c>
      <c r="AM14" s="247" t="s">
        <v>908</v>
      </c>
      <c r="AN14" s="249" t="s">
        <v>893</v>
      </c>
      <c r="AO14" s="392" t="s">
        <v>894</v>
      </c>
      <c r="AP14" s="247" t="s">
        <v>895</v>
      </c>
      <c r="AQ14" s="249" t="s">
        <v>590</v>
      </c>
      <c r="AR14" s="229" t="s">
        <v>881</v>
      </c>
      <c r="AS14" s="229" t="s">
        <v>591</v>
      </c>
      <c r="AT14" s="229" t="s">
        <v>592</v>
      </c>
      <c r="AU14" s="248" t="s">
        <v>430</v>
      </c>
      <c r="AV14" s="248" t="s">
        <v>431</v>
      </c>
      <c r="AW14" s="247" t="s">
        <v>593</v>
      </c>
      <c r="AX14" s="249" t="s">
        <v>594</v>
      </c>
      <c r="AY14" s="205" t="s">
        <v>595</v>
      </c>
      <c r="AZ14" s="353" t="s">
        <v>597</v>
      </c>
      <c r="BA14" s="353" t="s">
        <v>596</v>
      </c>
      <c r="BB14" s="353" t="s">
        <v>666</v>
      </c>
      <c r="BC14" s="353" t="s">
        <v>669</v>
      </c>
      <c r="BD14" s="353" t="s">
        <v>678</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_xlfn.IFNA(INDEX(Cascade!$BC:$BC,MATCH($E15,Cascade!$E:$E,0)),"")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_xlfn.IFNA(INDEX(Cascade!$BF:$BF,MATCH($E15,Cascade!$E:$E,0)),"")</f>
        <v/>
      </c>
      <c r="AZ15" s="351" t="str">
        <f>IFERROR(IF(SUM($AE15)&lt;=0,"",$AE15/$AY15),"")</f>
        <v/>
      </c>
      <c r="BA15" s="351" t="str">
        <f>IFERROR(IF(SUM($AU15)&lt;=0,"",$AU15/$AY15),"")</f>
        <v/>
      </c>
      <c r="BB15" s="351" t="str">
        <f>_xlfn.IFNA(INDEX(Cascade!$BN:$BN,MATCH($E15,Cascade!$E:$E,0)),"")</f>
        <v/>
      </c>
      <c r="BC15" s="351" t="str">
        <f>_xlfn.IFNA(INDEX(Cascade!$BQ:$BQ,MATCH($E15,Cascade!$E:$E,0)),"")</f>
        <v/>
      </c>
      <c r="BD15" s="351" t="str">
        <f>_xlfn.IFNA(INDEX(Cascade!$BT:$BT,MATCH($E15,Cascade!$E:$E,0)),"")</f>
        <v/>
      </c>
    </row>
  </sheetData>
  <mergeCells count="1">
    <mergeCell ref="A2:B3"/>
  </mergeCells>
  <phoneticPr fontId="28" type="noConversion"/>
  <conditionalFormatting sqref="AK1:AK1048576 AR1:AT1048576 AZ1:BD1048576 X1:AB1048576 S1:S1048576 U1:V1048576">
    <cfRule type="expression" dxfId="161" priority="15">
      <formula>AND(ISNUMBER(S1),OR(S1&gt;1,S1&lt;0))</formula>
    </cfRule>
  </conditionalFormatting>
  <conditionalFormatting sqref="S1:S1048576">
    <cfRule type="expression" dxfId="160" priority="35">
      <formula>AND(ISNUMBER($S1),ROUND($S1,2)&lt;&gt;0)</formula>
    </cfRule>
  </conditionalFormatting>
  <conditionalFormatting sqref="AK1:AK1048576 AT1:AT1048576">
    <cfRule type="expression" dxfId="159" priority="12">
      <formula>AND(ISNUMBER(AK1),ROUND(AK1,2)&lt;0.95)</formula>
    </cfRule>
  </conditionalFormatting>
  <conditionalFormatting sqref="Z1:Z1048576">
    <cfRule type="expression" dxfId="158" priority="37">
      <formula>AND(ISNUMBER(Z1),ROUND(Z1,2)&gt;=0.75)</formula>
    </cfRule>
  </conditionalFormatting>
  <conditionalFormatting sqref="X1:X1048576">
    <cfRule type="expression" dxfId="157" priority="3">
      <formula>AND(ROW($X1)&gt;14,ISNUMBER($X1),$X1&lt;100%)</formula>
    </cfRule>
  </conditionalFormatting>
  <conditionalFormatting sqref="AX1:BD1048576">
    <cfRule type="expression" dxfId="156" priority="5">
      <formula>AND(ROW($BD1)&gt;14,$BD1&lt;0)</formula>
    </cfRule>
  </conditionalFormatting>
  <conditionalFormatting sqref="AB1:AB1048576">
    <cfRule type="expression" dxfId="155" priority="2">
      <formula>AND(ROW($AB1)&gt;14,ROUND($AB1,2)&gt;10%)</formula>
    </cfRule>
  </conditionalFormatting>
  <conditionalFormatting sqref="F1:Q1048576">
    <cfRule type="expression" dxfId="154" priority="1">
      <formula>AND(ROW(F1)&gt;14,LEFT(B1,4)="_Mil")</formula>
    </cfRule>
  </conditionalFormatting>
  <conditionalFormatting sqref="T1:T1048576 W1:W1048576">
    <cfRule type="expression" dxfId="153"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S176"/>
  <sheetViews>
    <sheetView zoomScale="170" zoomScaleNormal="170" workbookViewId="0">
      <pane xSplit="2" ySplit="14" topLeftCell="C15" activePane="bottomRight" state="frozen"/>
      <selection pane="topRight"/>
      <selection pane="bottomLeft"/>
      <selection pane="bottomRight" activeCell="M14" sqref="M1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5" width="11.83203125" style="46" customWidth="1"/>
    <col min="16" max="19" width="11.83203125" style="115" customWidth="1"/>
    <col min="20" max="16384" width="10.83203125" style="44"/>
  </cols>
  <sheetData>
    <row r="1" spans="1:19" s="76" customFormat="1" ht="31" customHeight="1" x14ac:dyDescent="0.3">
      <c r="A1" s="7" t="s">
        <v>35</v>
      </c>
      <c r="B1" s="7"/>
      <c r="C1" s="59" t="s">
        <v>52</v>
      </c>
      <c r="D1" s="57"/>
      <c r="E1" s="107"/>
      <c r="F1" s="107"/>
      <c r="G1" s="107"/>
      <c r="H1" s="50" t="s">
        <v>71</v>
      </c>
      <c r="I1" s="50"/>
      <c r="J1" s="50"/>
      <c r="K1" s="4"/>
      <c r="L1" s="4"/>
      <c r="M1" s="4"/>
      <c r="N1" s="4"/>
      <c r="O1" s="4"/>
      <c r="P1" s="120"/>
      <c r="Q1" s="120"/>
      <c r="R1" s="120"/>
      <c r="S1" s="120"/>
    </row>
    <row r="2" spans="1:19" s="5" customFormat="1" ht="19" x14ac:dyDescent="0.25">
      <c r="A2" s="43"/>
      <c r="B2" s="43"/>
      <c r="C2" s="38" t="s">
        <v>2</v>
      </c>
      <c r="D2" s="38"/>
      <c r="E2" s="135"/>
      <c r="F2" s="121" t="s">
        <v>3</v>
      </c>
      <c r="G2" s="121"/>
      <c r="H2" s="52" t="s">
        <v>2</v>
      </c>
      <c r="I2" s="52"/>
      <c r="J2" s="52"/>
      <c r="P2" s="135" t="s">
        <v>3</v>
      </c>
      <c r="Q2" s="135"/>
      <c r="R2" s="135"/>
      <c r="S2" s="135"/>
    </row>
    <row r="3" spans="1:19" ht="117" customHeight="1" x14ac:dyDescent="0.2">
      <c r="A3" s="65"/>
      <c r="B3" s="65"/>
      <c r="C3" s="66" t="s">
        <v>94</v>
      </c>
      <c r="D3" s="66" t="s">
        <v>315</v>
      </c>
      <c r="E3" s="371" t="s">
        <v>82</v>
      </c>
      <c r="F3" s="109" t="s">
        <v>72</v>
      </c>
      <c r="G3" s="109" t="s">
        <v>22</v>
      </c>
      <c r="H3" s="303" t="s">
        <v>1165</v>
      </c>
      <c r="I3" s="308" t="s">
        <v>1166</v>
      </c>
      <c r="J3" s="305" t="s">
        <v>1167</v>
      </c>
      <c r="K3" s="106" t="s">
        <v>1168</v>
      </c>
      <c r="L3" s="281" t="s">
        <v>345</v>
      </c>
      <c r="M3" s="308" t="s">
        <v>1171</v>
      </c>
      <c r="N3" s="308" t="s">
        <v>1170</v>
      </c>
      <c r="O3" s="308" t="s">
        <v>1169</v>
      </c>
      <c r="P3" s="281" t="s">
        <v>321</v>
      </c>
      <c r="Q3" s="371" t="s">
        <v>320</v>
      </c>
      <c r="R3" s="373" t="s">
        <v>1161</v>
      </c>
      <c r="S3" s="373" t="s">
        <v>1162</v>
      </c>
    </row>
    <row r="4" spans="1:19"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89"/>
      <c r="N4" s="89"/>
      <c r="O4" s="89"/>
      <c r="P4" s="114">
        <f>SUBTOTAL(109,P$15:INDEX(P:P,COUNTA($B:$B)+14-COUNTA($B$1:$B$14)))</f>
        <v>0</v>
      </c>
      <c r="Q4" s="114">
        <f>SUBTOTAL(109,Q$15:INDEX(Q:Q,COUNTA($B:$B)+14-COUNTA($B$1:$B$14)))</f>
        <v>0</v>
      </c>
      <c r="R4" s="114">
        <f>SUBTOTAL(109,R$15:INDEX(R:R,COUNTA($B:$B)+14-COUNTA($B$1:$B$14)))</f>
        <v>0</v>
      </c>
      <c r="S4" s="114">
        <f>SUBTOTAL(109,S$15:INDEX(S:S,COUNTA($B:$B)+14-COUNTA($B$1:$B$14)))</f>
        <v>0</v>
      </c>
    </row>
    <row r="5" spans="1:19" x14ac:dyDescent="0.2">
      <c r="A5" s="55" t="s">
        <v>123</v>
      </c>
      <c r="B5" s="55" t="s">
        <v>123</v>
      </c>
      <c r="C5" s="69" t="s">
        <v>123</v>
      </c>
      <c r="D5" s="69" t="s">
        <v>123</v>
      </c>
      <c r="E5" s="115" t="s">
        <v>123</v>
      </c>
      <c r="F5" s="112" t="s">
        <v>134</v>
      </c>
      <c r="G5" s="112" t="s">
        <v>134</v>
      </c>
      <c r="H5" s="53" t="s">
        <v>123</v>
      </c>
      <c r="I5" s="54" t="s">
        <v>123</v>
      </c>
      <c r="J5" s="54" t="s">
        <v>123</v>
      </c>
      <c r="K5" s="46" t="s">
        <v>123</v>
      </c>
      <c r="L5" s="46" t="s">
        <v>123</v>
      </c>
      <c r="P5" s="115" t="s">
        <v>123</v>
      </c>
      <c r="Q5" s="115" t="s">
        <v>123</v>
      </c>
      <c r="R5" s="115" t="s">
        <v>123</v>
      </c>
      <c r="S5" s="115" t="s">
        <v>123</v>
      </c>
    </row>
    <row r="6" spans="1:19" x14ac:dyDescent="0.2">
      <c r="A6" s="55" t="s">
        <v>230</v>
      </c>
      <c r="B6" s="55" t="s">
        <v>230</v>
      </c>
      <c r="C6" s="69" t="s">
        <v>137</v>
      </c>
      <c r="D6" s="69" t="s">
        <v>137</v>
      </c>
      <c r="E6" s="115" t="s">
        <v>118</v>
      </c>
      <c r="F6" s="112" t="s">
        <v>117</v>
      </c>
      <c r="G6" s="112" t="s">
        <v>117</v>
      </c>
      <c r="H6" s="53" t="s">
        <v>136</v>
      </c>
      <c r="I6" s="54" t="s">
        <v>137</v>
      </c>
      <c r="J6" s="54" t="s">
        <v>136</v>
      </c>
      <c r="K6" s="46" t="s">
        <v>137</v>
      </c>
      <c r="L6" s="46" t="s">
        <v>137</v>
      </c>
      <c r="P6" s="115" t="s">
        <v>118</v>
      </c>
      <c r="Q6" s="115" t="s">
        <v>118</v>
      </c>
      <c r="R6" s="115" t="s">
        <v>118</v>
      </c>
      <c r="S6" s="115" t="s">
        <v>118</v>
      </c>
    </row>
    <row r="7" spans="1:19" x14ac:dyDescent="0.2">
      <c r="A7" s="55" t="s">
        <v>133</v>
      </c>
      <c r="B7" s="55" t="s">
        <v>133</v>
      </c>
      <c r="C7" s="69" t="s">
        <v>120</v>
      </c>
      <c r="D7" s="69" t="s">
        <v>120</v>
      </c>
      <c r="E7" s="115" t="s">
        <v>119</v>
      </c>
      <c r="F7" s="112" t="s">
        <v>119</v>
      </c>
      <c r="G7" s="112" t="s">
        <v>119</v>
      </c>
      <c r="H7" s="53" t="s">
        <v>120</v>
      </c>
      <c r="I7" s="54" t="s">
        <v>120</v>
      </c>
      <c r="J7" s="54" t="s">
        <v>120</v>
      </c>
      <c r="K7" s="46" t="s">
        <v>120</v>
      </c>
      <c r="L7" s="46" t="s">
        <v>120</v>
      </c>
      <c r="P7" s="115" t="s">
        <v>119</v>
      </c>
      <c r="Q7" s="115" t="s">
        <v>119</v>
      </c>
      <c r="R7" s="115" t="s">
        <v>119</v>
      </c>
      <c r="S7" s="115" t="s">
        <v>119</v>
      </c>
    </row>
    <row r="8" spans="1:19" x14ac:dyDescent="0.2">
      <c r="C8" s="69"/>
      <c r="F8" s="112" t="s">
        <v>147</v>
      </c>
      <c r="G8" s="112" t="s">
        <v>147</v>
      </c>
    </row>
    <row r="9" spans="1:19" x14ac:dyDescent="0.2">
      <c r="C9" s="69"/>
      <c r="F9" s="112" t="s">
        <v>148</v>
      </c>
      <c r="G9" s="112" t="s">
        <v>148</v>
      </c>
    </row>
    <row r="10" spans="1:19" x14ac:dyDescent="0.2">
      <c r="C10" s="69"/>
      <c r="F10" s="112" t="s">
        <v>149</v>
      </c>
      <c r="G10" s="112" t="s">
        <v>150</v>
      </c>
    </row>
    <row r="11" spans="1:19" x14ac:dyDescent="0.2">
      <c r="C11" s="69"/>
    </row>
    <row r="12" spans="1:19" x14ac:dyDescent="0.2">
      <c r="C12" s="69"/>
    </row>
    <row r="13" spans="1:19" x14ac:dyDescent="0.2">
      <c r="C13" s="69"/>
    </row>
    <row r="14" spans="1:19" x14ac:dyDescent="0.2">
      <c r="A14" s="70" t="s">
        <v>689</v>
      </c>
      <c r="B14" s="70" t="s">
        <v>5</v>
      </c>
      <c r="C14" s="133" t="s">
        <v>599</v>
      </c>
      <c r="D14" s="133" t="s">
        <v>600</v>
      </c>
      <c r="E14" s="133" t="s">
        <v>598</v>
      </c>
      <c r="F14" s="133" t="s">
        <v>381</v>
      </c>
      <c r="G14" s="133" t="s">
        <v>382</v>
      </c>
      <c r="H14" s="230" t="s">
        <v>838</v>
      </c>
      <c r="I14" s="233" t="s">
        <v>601</v>
      </c>
      <c r="J14" s="233" t="s">
        <v>839</v>
      </c>
      <c r="K14" s="133" t="s">
        <v>602</v>
      </c>
      <c r="L14" s="133" t="s">
        <v>603</v>
      </c>
      <c r="M14" s="133"/>
      <c r="N14" s="133"/>
      <c r="O14" s="133"/>
      <c r="P14" s="133" t="s">
        <v>604</v>
      </c>
      <c r="Q14" s="133" t="s">
        <v>605</v>
      </c>
      <c r="R14" s="133" t="s">
        <v>605</v>
      </c>
      <c r="S14" s="133" t="s">
        <v>605</v>
      </c>
    </row>
    <row r="15" spans="1:19" x14ac:dyDescent="0.2">
      <c r="A15" s="71"/>
      <c r="B15" s="71"/>
      <c r="C15" s="40">
        <v>0.9</v>
      </c>
      <c r="D15" s="40">
        <v>0.95</v>
      </c>
      <c r="E15" s="119">
        <f>SUMIF(PMTCT!$B:$B,$B15,PMTCT!$AX:$AX)</f>
        <v>0</v>
      </c>
      <c r="F15" s="112" t="str">
        <f>IF(SUM($E15)&lt;=0,"",ROUND($E15*$C15,0))</f>
        <v/>
      </c>
      <c r="G15" s="112" t="str">
        <f>IF(SUM($E15)&lt;=0,"",ROUND($E15*$D15,0)-$F15)</f>
        <v/>
      </c>
      <c r="I15" s="54" t="str">
        <f>IF(SUM($H15)=0,"",$H15)</f>
        <v/>
      </c>
      <c r="K15" s="46" t="str">
        <f>IF(SUM($J15)=0,"",$J15)</f>
        <v/>
      </c>
      <c r="L15" s="46">
        <v>0.95</v>
      </c>
      <c r="M15" s="46">
        <v>0.7</v>
      </c>
      <c r="N15" s="46">
        <v>1</v>
      </c>
      <c r="O15" s="46">
        <v>0.95</v>
      </c>
      <c r="P15" s="115" t="str">
        <f>IF(AND(SUM($F15)=0,SUM($G15)=0),"",ROUND(SUM(SUM($F15)*SUM($I15),SUM($G15)*SUM($K15)),0))</f>
        <v/>
      </c>
      <c r="Q15" s="115" t="str">
        <f>IF(ISNUMBER($P15),ROUND($P15*$L15,0),"")</f>
        <v/>
      </c>
      <c r="R15" s="115" t="str">
        <f>IF(ISNUMBER($P15),ROUND($P15*$L15,0),"")</f>
        <v/>
      </c>
      <c r="S15" s="115" t="str">
        <f>IF(ISNUMBER($P15),ROUND($P15*$L15,0),"")</f>
        <v/>
      </c>
    </row>
    <row r="16" spans="1:19"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O1048576">
    <cfRule type="expression" dxfId="152" priority="18">
      <formula>AND(ISNUMBER(D1),D1&lt;0.95)</formula>
    </cfRule>
  </conditionalFormatting>
  <conditionalFormatting sqref="C1:C1048576">
    <cfRule type="expression" dxfId="151" priority="17">
      <formula>AND(ISNUMBER(C1),ROUND(C1,2)&lt;0.8)</formula>
    </cfRule>
  </conditionalFormatting>
  <conditionalFormatting sqref="C1:D1048576 H1:O1048576">
    <cfRule type="expression" dxfId="150" priority="8">
      <formula>AND(ISNUMBER(C1),OR(C1&gt;1,C1&lt;0))</formula>
    </cfRule>
  </conditionalFormatting>
  <conditionalFormatting sqref="H1:J1048576">
    <cfRule type="expression" dxfId="149" priority="672">
      <formula>AND(SUM(E1)&gt;0,H1="")</formula>
    </cfRule>
  </conditionalFormatting>
  <conditionalFormatting sqref="K1:K1048576">
    <cfRule type="expression" dxfId="148" priority="1262">
      <formula>AND(SUM(G1)&gt;0,K1="")</formula>
    </cfRule>
  </conditionalFormatting>
  <conditionalFormatting sqref="R3">
    <cfRule type="expression" dxfId="147" priority="7">
      <formula>AND(ISNUMBER(R3),R3&lt;0.95)</formula>
    </cfRule>
  </conditionalFormatting>
  <conditionalFormatting sqref="R3">
    <cfRule type="expression" dxfId="146" priority="6">
      <formula>AND(ISNUMBER(R3),OR(R3&gt;1,R3&lt;0))</formula>
    </cfRule>
  </conditionalFormatting>
  <conditionalFormatting sqref="S3">
    <cfRule type="expression" dxfId="145" priority="5">
      <formula>AND(ISNUMBER(S3),S3&lt;0.95)</formula>
    </cfRule>
  </conditionalFormatting>
  <conditionalFormatting sqref="S3">
    <cfRule type="expression" dxfId="144" priority="4">
      <formula>AND(ISNUMBER(S3),OR(S3&gt;1,S3&lt;0))</formula>
    </cfRule>
  </conditionalFormatting>
  <conditionalFormatting sqref="P3">
    <cfRule type="expression" dxfId="143" priority="3">
      <formula>AND(ISNUMBER(P3),P3&lt;0.95)</formula>
    </cfRule>
  </conditionalFormatting>
  <conditionalFormatting sqref="P3">
    <cfRule type="expression" dxfId="142" priority="2">
      <formula>AND(ISNUMBER(P3),OR(P3&gt;1,P3&lt;0))</formula>
    </cfRule>
  </conditionalFormatting>
  <conditionalFormatting sqref="M3:O3">
    <cfRule type="expression" dxfId="141" priority="1">
      <formula>AND(SUM(J3)&gt;0,M3="")</formula>
    </cfRule>
  </conditionalFormatting>
  <hyperlinks>
    <hyperlink ref="Q3" location="Cascade!AX:AX" display="HIV infected infants confirmed initiated ART" xr:uid="{DAA7530A-3E04-1740-9290-973637420098}"/>
    <hyperlink ref="E3" location="PMTCT!AM:AM" display="Est. # infants born to HIV-positive women" xr:uid="{1452E224-9F1C-1442-AC84-D0C0D1BADDB9}"/>
    <hyperlink ref="S3" location="Cascade!AJ:AJ" display="HIV infected infants  Virally Suppressed" xr:uid="{B588F469-4EE5-124C-9655-BE4B92E2099B}"/>
    <hyperlink ref="R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693</v>
      </c>
      <c r="W1" s="47"/>
      <c r="X1" s="47"/>
      <c r="Y1" s="47"/>
      <c r="Z1" s="47"/>
      <c r="AA1" s="47"/>
      <c r="AB1" s="47"/>
    </row>
    <row r="2" spans="1:28" s="75" customFormat="1" ht="20" customHeight="1" x14ac:dyDescent="0.25">
      <c r="A2" s="509" t="s">
        <v>1025</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861</v>
      </c>
      <c r="H3" s="109" t="s">
        <v>1026</v>
      </c>
      <c r="I3" s="183" t="s">
        <v>694</v>
      </c>
      <c r="J3" s="84" t="s">
        <v>1027</v>
      </c>
      <c r="K3" s="95" t="s">
        <v>835</v>
      </c>
      <c r="L3" s="84" t="s">
        <v>1028</v>
      </c>
      <c r="M3" s="95" t="s">
        <v>832</v>
      </c>
      <c r="N3" s="84" t="s">
        <v>1029</v>
      </c>
      <c r="O3" s="167" t="s">
        <v>318</v>
      </c>
      <c r="P3" s="109" t="s">
        <v>29</v>
      </c>
      <c r="Q3" s="110" t="s">
        <v>30</v>
      </c>
      <c r="R3" s="378" t="s">
        <v>28</v>
      </c>
      <c r="S3" s="297" t="s">
        <v>77</v>
      </c>
      <c r="T3" s="206" t="s">
        <v>34</v>
      </c>
      <c r="U3" s="378" t="s">
        <v>33</v>
      </c>
      <c r="V3" s="370" t="s">
        <v>1015</v>
      </c>
      <c r="W3" s="373" t="s">
        <v>1019</v>
      </c>
      <c r="X3" s="373" t="s">
        <v>1018</v>
      </c>
      <c r="Y3" s="373" t="s">
        <v>1030</v>
      </c>
      <c r="Z3" s="373" t="s">
        <v>1031</v>
      </c>
      <c r="AA3" s="373" t="s">
        <v>1032</v>
      </c>
      <c r="AB3" s="373" t="s">
        <v>1020</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806</v>
      </c>
      <c r="G11" s="46" t="s">
        <v>806</v>
      </c>
      <c r="H11" s="112" t="s">
        <v>806</v>
      </c>
      <c r="I11" s="158" t="s">
        <v>806</v>
      </c>
      <c r="J11" s="54" t="s">
        <v>806</v>
      </c>
      <c r="K11" s="54" t="s">
        <v>806</v>
      </c>
      <c r="L11" s="54" t="s">
        <v>806</v>
      </c>
      <c r="M11" s="54" t="s">
        <v>806</v>
      </c>
      <c r="N11" s="54" t="s">
        <v>806</v>
      </c>
      <c r="O11" s="112" t="s">
        <v>806</v>
      </c>
      <c r="P11" s="112" t="s">
        <v>806</v>
      </c>
      <c r="Q11" s="112" t="s">
        <v>806</v>
      </c>
      <c r="R11" s="112" t="s">
        <v>806</v>
      </c>
      <c r="S11" s="53" t="s">
        <v>806</v>
      </c>
      <c r="T11" s="150" t="s">
        <v>806</v>
      </c>
      <c r="U11" s="112" t="s">
        <v>806</v>
      </c>
      <c r="V11" s="141" t="s">
        <v>806</v>
      </c>
      <c r="W11" s="46" t="s">
        <v>806</v>
      </c>
      <c r="X11" s="46" t="s">
        <v>806</v>
      </c>
      <c r="Y11" s="46" t="s">
        <v>233</v>
      </c>
      <c r="Z11" s="46" t="s">
        <v>233</v>
      </c>
      <c r="AA11" s="46" t="s">
        <v>235</v>
      </c>
      <c r="AB11" s="46" t="s">
        <v>806</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807</v>
      </c>
      <c r="Z12" s="46" t="s">
        <v>807</v>
      </c>
      <c r="AA12" s="46" t="s">
        <v>808</v>
      </c>
      <c r="AB12" s="46" t="s">
        <v>231</v>
      </c>
    </row>
    <row r="14" spans="1:28" x14ac:dyDescent="0.2">
      <c r="A14" s="73" t="s">
        <v>689</v>
      </c>
      <c r="B14" s="73" t="s">
        <v>5</v>
      </c>
      <c r="C14" s="73" t="s">
        <v>36</v>
      </c>
      <c r="D14" s="73" t="s">
        <v>6</v>
      </c>
      <c r="E14" s="73" t="s">
        <v>81</v>
      </c>
      <c r="F14" s="133" t="s">
        <v>383</v>
      </c>
      <c r="G14" s="133" t="s">
        <v>606</v>
      </c>
      <c r="H14" s="133" t="s">
        <v>384</v>
      </c>
      <c r="I14" s="230" t="s">
        <v>385</v>
      </c>
      <c r="J14" s="133" t="s">
        <v>607</v>
      </c>
      <c r="K14" s="133" t="s">
        <v>837</v>
      </c>
      <c r="L14" s="133" t="s">
        <v>608</v>
      </c>
      <c r="M14" s="133" t="s">
        <v>836</v>
      </c>
      <c r="N14" s="133" t="s">
        <v>609</v>
      </c>
      <c r="O14" s="227" t="s">
        <v>610</v>
      </c>
      <c r="P14" s="227" t="s">
        <v>386</v>
      </c>
      <c r="Q14" s="227" t="s">
        <v>426</v>
      </c>
      <c r="R14" s="227" t="s">
        <v>427</v>
      </c>
      <c r="S14" s="304" t="s">
        <v>612</v>
      </c>
      <c r="T14" s="233" t="s">
        <v>387</v>
      </c>
      <c r="U14" s="133" t="s">
        <v>375</v>
      </c>
      <c r="V14" s="230" t="s">
        <v>595</v>
      </c>
      <c r="W14" s="229" t="s">
        <v>669</v>
      </c>
      <c r="X14" s="229" t="s">
        <v>666</v>
      </c>
      <c r="Y14" s="229" t="s">
        <v>597</v>
      </c>
      <c r="Z14" s="229" t="s">
        <v>596</v>
      </c>
      <c r="AA14" s="229" t="s">
        <v>670</v>
      </c>
      <c r="AB14" s="229" t="s">
        <v>678</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_xlfn.IFNA(INDEX(Cascade!$BC:$BC,MATCH($E15,Cascade!$E:$E,0)),"")</f>
        <v>0.95</v>
      </c>
      <c r="T15" s="150" t="str">
        <f>IF(SUM($P15)&lt;=0,"",$P15)</f>
        <v/>
      </c>
      <c r="U15" s="112" t="str">
        <f>IF(SUM($Q15)&lt;=0,"",ROUND($Q15*$S15,0))</f>
        <v/>
      </c>
      <c r="V15" s="141" t="str">
        <f>_xlfn.IFNA(INDEX(Cascade!$BF:$BF,MATCH($E15,Cascade!$E:$E,0)),"")</f>
        <v/>
      </c>
      <c r="W15" s="46" t="str">
        <f>IF(OR(SUM($V15)&lt;=0,SUM($Q15)=0),"",SUM($Q15)/$V15)</f>
        <v/>
      </c>
      <c r="X15" s="46" t="str">
        <f>_xlfn.IFNA(INDEX(Cascade!$BN:$BN,MATCH($E15,Cascade!$E:$E,0)),"")</f>
        <v/>
      </c>
      <c r="Y15" s="46" t="str">
        <f>_xlfn.IFNA(INDEX(Cascade!$BO:$BO,MATCH($E15,Cascade!$E:$E,0)),"")</f>
        <v/>
      </c>
      <c r="Z15" s="46" t="str">
        <f>_xlfn.IFNA(INDEX(Cascade!$BP:$BP,MATCH($E15,Cascade!$E:$E,0)),"")</f>
        <v/>
      </c>
      <c r="AA15" s="46" t="str">
        <f>_xlfn.IFNA(INDEX(Cascade!$BR:$BR,MATCH($E15,Cascade!$E:$E,0)),"")</f>
        <v/>
      </c>
      <c r="AB15" s="46" t="str">
        <f>_xlfn.IFNA(INDEX(Cascade!$BT:$BT,MATCH($E15,Cascade!$E:$E,0)),"")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693</v>
      </c>
      <c r="AG1" s="64"/>
      <c r="AH1" s="64"/>
      <c r="AI1" s="64"/>
      <c r="AJ1" s="64"/>
    </row>
    <row r="2" spans="1:36" s="75" customFormat="1" ht="19" customHeight="1" x14ac:dyDescent="0.25">
      <c r="A2" s="509" t="s">
        <v>919</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1039</v>
      </c>
      <c r="G3" s="371" t="s">
        <v>721</v>
      </c>
      <c r="H3" s="373" t="s">
        <v>952</v>
      </c>
      <c r="I3" s="371" t="s">
        <v>956</v>
      </c>
      <c r="J3" s="373" t="s">
        <v>1040</v>
      </c>
      <c r="K3" s="295" t="s">
        <v>1041</v>
      </c>
      <c r="L3" s="295" t="s">
        <v>1042</v>
      </c>
      <c r="M3" s="250" t="s">
        <v>1043</v>
      </c>
      <c r="N3" s="85" t="s">
        <v>1033</v>
      </c>
      <c r="O3" s="122" t="s">
        <v>1034</v>
      </c>
      <c r="P3" s="122" t="s">
        <v>1035</v>
      </c>
      <c r="Q3" s="191" t="s">
        <v>690</v>
      </c>
      <c r="R3" s="184" t="s">
        <v>691</v>
      </c>
      <c r="S3" s="250" t="s">
        <v>720</v>
      </c>
      <c r="T3" s="97" t="s">
        <v>1036</v>
      </c>
      <c r="U3" s="97" t="s">
        <v>866</v>
      </c>
      <c r="V3" s="250" t="s">
        <v>867</v>
      </c>
      <c r="W3" s="97" t="s">
        <v>1037</v>
      </c>
      <c r="X3" s="250" t="s">
        <v>868</v>
      </c>
      <c r="Y3" s="286" t="s">
        <v>1029</v>
      </c>
      <c r="Z3" s="86" t="s">
        <v>77</v>
      </c>
      <c r="AA3" s="109" t="s">
        <v>238</v>
      </c>
      <c r="AB3" s="109" t="s">
        <v>313</v>
      </c>
      <c r="AC3" s="110" t="s">
        <v>311</v>
      </c>
      <c r="AD3" s="378" t="s">
        <v>312</v>
      </c>
      <c r="AE3" s="378" t="s">
        <v>76</v>
      </c>
      <c r="AF3" s="370" t="s">
        <v>1015</v>
      </c>
      <c r="AG3" s="377" t="s">
        <v>1038</v>
      </c>
      <c r="AH3" s="377" t="s">
        <v>1018</v>
      </c>
      <c r="AI3" s="377" t="s">
        <v>1019</v>
      </c>
      <c r="AJ3" s="377" t="s">
        <v>1020</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711</v>
      </c>
      <c r="R8" s="115" t="s">
        <v>227</v>
      </c>
      <c r="Z8" s="46"/>
      <c r="AB8" s="112" t="s">
        <v>157</v>
      </c>
      <c r="AC8" s="112" t="s">
        <v>157</v>
      </c>
      <c r="AD8" s="112" t="s">
        <v>157</v>
      </c>
      <c r="AE8" s="115"/>
    </row>
    <row r="9" spans="1:36" x14ac:dyDescent="0.2">
      <c r="F9" s="115"/>
      <c r="G9" s="115"/>
      <c r="H9" s="46"/>
      <c r="I9" s="115"/>
      <c r="J9" s="46"/>
      <c r="L9" s="150"/>
      <c r="Q9" s="298" t="s">
        <v>712</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808</v>
      </c>
      <c r="G12" s="115" t="s">
        <v>808</v>
      </c>
      <c r="H12" s="46" t="s">
        <v>808</v>
      </c>
      <c r="I12" s="115" t="s">
        <v>808</v>
      </c>
      <c r="J12" s="46" t="s">
        <v>808</v>
      </c>
      <c r="K12" s="150" t="s">
        <v>808</v>
      </c>
      <c r="L12" s="150" t="s">
        <v>808</v>
      </c>
      <c r="M12" s="46" t="s">
        <v>808</v>
      </c>
      <c r="N12" s="46" t="s">
        <v>808</v>
      </c>
      <c r="O12" s="124" t="s">
        <v>808</v>
      </c>
      <c r="P12" s="124" t="s">
        <v>808</v>
      </c>
      <c r="Q12" s="141" t="s">
        <v>808</v>
      </c>
      <c r="R12" s="115" t="s">
        <v>808</v>
      </c>
      <c r="S12" s="48" t="s">
        <v>808</v>
      </c>
      <c r="T12" s="48" t="s">
        <v>808</v>
      </c>
      <c r="U12" s="48" t="s">
        <v>808</v>
      </c>
      <c r="V12" s="48" t="s">
        <v>808</v>
      </c>
      <c r="W12" s="48" t="s">
        <v>808</v>
      </c>
      <c r="X12" s="48" t="s">
        <v>808</v>
      </c>
      <c r="Y12" s="290" t="s">
        <v>808</v>
      </c>
      <c r="Z12" s="46" t="s">
        <v>808</v>
      </c>
      <c r="AA12" s="112" t="s">
        <v>808</v>
      </c>
      <c r="AB12" s="112" t="s">
        <v>808</v>
      </c>
      <c r="AC12" s="112" t="s">
        <v>808</v>
      </c>
      <c r="AD12" s="112" t="s">
        <v>808</v>
      </c>
      <c r="AE12" s="115" t="s">
        <v>808</v>
      </c>
      <c r="AF12" s="141" t="s">
        <v>808</v>
      </c>
      <c r="AG12" s="54" t="s">
        <v>808</v>
      </c>
      <c r="AH12" s="300" t="s">
        <v>808</v>
      </c>
      <c r="AI12" s="300" t="s">
        <v>808</v>
      </c>
      <c r="AJ12" s="300" t="s">
        <v>808</v>
      </c>
    </row>
    <row r="13" spans="1:36" x14ac:dyDescent="0.2">
      <c r="F13" s="115"/>
      <c r="G13" s="115"/>
      <c r="H13" s="46"/>
      <c r="I13" s="115"/>
      <c r="J13" s="46"/>
      <c r="L13" s="150"/>
      <c r="Q13" s="141"/>
      <c r="Z13" s="46"/>
      <c r="AE13" s="115"/>
    </row>
    <row r="14" spans="1:36" x14ac:dyDescent="0.2">
      <c r="A14" s="70" t="s">
        <v>689</v>
      </c>
      <c r="B14" s="70" t="s">
        <v>5</v>
      </c>
      <c r="C14" s="70" t="s">
        <v>36</v>
      </c>
      <c r="D14" s="70" t="s">
        <v>6</v>
      </c>
      <c r="E14" s="70" t="s">
        <v>81</v>
      </c>
      <c r="F14" s="133" t="s">
        <v>354</v>
      </c>
      <c r="G14" s="133" t="s">
        <v>356</v>
      </c>
      <c r="H14" s="229" t="s">
        <v>359</v>
      </c>
      <c r="I14" s="133" t="s">
        <v>361</v>
      </c>
      <c r="J14" s="229" t="s">
        <v>571</v>
      </c>
      <c r="K14" s="296" t="s">
        <v>389</v>
      </c>
      <c r="L14" s="296" t="s">
        <v>390</v>
      </c>
      <c r="M14" s="229" t="s">
        <v>620</v>
      </c>
      <c r="N14" s="133" t="s">
        <v>619</v>
      </c>
      <c r="O14" s="227" t="s">
        <v>392</v>
      </c>
      <c r="P14" s="227" t="s">
        <v>391</v>
      </c>
      <c r="Q14" s="230" t="s">
        <v>816</v>
      </c>
      <c r="R14" s="133" t="s">
        <v>817</v>
      </c>
      <c r="S14" s="229" t="s">
        <v>692</v>
      </c>
      <c r="T14" s="229" t="s">
        <v>618</v>
      </c>
      <c r="U14" s="229" t="s">
        <v>869</v>
      </c>
      <c r="V14" s="229" t="s">
        <v>833</v>
      </c>
      <c r="W14" s="229" t="s">
        <v>613</v>
      </c>
      <c r="X14" s="229" t="s">
        <v>834</v>
      </c>
      <c r="Y14" s="291" t="s">
        <v>615</v>
      </c>
      <c r="Z14" s="133" t="s">
        <v>616</v>
      </c>
      <c r="AA14" s="227" t="s">
        <v>614</v>
      </c>
      <c r="AB14" s="227" t="s">
        <v>388</v>
      </c>
      <c r="AC14" s="227" t="s">
        <v>432</v>
      </c>
      <c r="AD14" s="227" t="s">
        <v>433</v>
      </c>
      <c r="AE14" s="133" t="s">
        <v>617</v>
      </c>
      <c r="AF14" s="230" t="s">
        <v>595</v>
      </c>
      <c r="AG14" s="301" t="s">
        <v>670</v>
      </c>
      <c r="AH14" s="301" t="s">
        <v>666</v>
      </c>
      <c r="AI14" s="301" t="s">
        <v>669</v>
      </c>
      <c r="AJ14" s="301" t="s">
        <v>678</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_xlfn.IFNA(INDEX(Cascade!$BC:$BC,MATCH($E15,Cascade!$E:$E,0)),"")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_xlfn.IFNA(INDEX(Cascade!$BF:$BF,MATCH($E15,Cascade!$E:$E,0)),"")</f>
        <v/>
      </c>
      <c r="AG15" s="300" t="str">
        <f>IF(SUM($AF15)&lt;=0,"",SUM($AC15)/$AF15)</f>
        <v/>
      </c>
      <c r="AH15" s="300" t="str">
        <f>_xlfn.IFNA(INDEX(Cascade!$BN:$BN,MATCH($E15,Cascade!$E:$E,0)),"")</f>
        <v/>
      </c>
      <c r="AI15" s="300" t="str">
        <f>_xlfn.IFNA(INDEX(Cascade!$BQ:$BQ,MATCH($E15,Cascade!$E:$E,0)),"")</f>
        <v/>
      </c>
      <c r="AJ15" s="300" t="str">
        <f>_xlfn.IFNA(INDEX(Cascade!$BT:$BT,MATCH($E15,Cascade!$E:$E,0)),"")</f>
        <v/>
      </c>
    </row>
  </sheetData>
  <mergeCells count="1">
    <mergeCell ref="A2:B3"/>
  </mergeCells>
  <conditionalFormatting sqref="F1:P1048576 S1:T1048576">
    <cfRule type="expression" dxfId="128" priority="14">
      <formula>LEFT($B1,4)="_Mil"</formula>
    </cfRule>
  </conditionalFormatting>
  <conditionalFormatting sqref="N1:N1048576">
    <cfRule type="expression" dxfId="127" priority="12">
      <formula>AND(ISNUMBER($N1),ROW($N1)&gt;14,OR(ROUND($N1,2)&lt;0.8,ROUND($N1,2)&gt;1))</formula>
    </cfRule>
  </conditionalFormatting>
  <conditionalFormatting sqref="Y1:Y1048576">
    <cfRule type="expression" dxfId="126" priority="7">
      <formula>AND(ROW($Y1)&gt;14,SUM($Y1)&gt;0.01)</formula>
    </cfRule>
  </conditionalFormatting>
  <conditionalFormatting sqref="T1:Z1048576 AG1:AJ1048576">
    <cfRule type="expression" dxfId="125" priority="5">
      <formula>AND(ROW(T1)&gt;14,OR(SUM(T1)&gt;1,SUM(T1)&lt;0))</formula>
    </cfRule>
  </conditionalFormatting>
  <conditionalFormatting sqref="AF1:AJ1048576">
    <cfRule type="expression" dxfId="124" priority="4">
      <formula>AND(ROW($AJ1)&gt;14,$AJ1&lt;0)</formula>
    </cfRule>
  </conditionalFormatting>
  <conditionalFormatting sqref="Z1:Z1048576">
    <cfRule type="expression" dxfId="123" priority="3">
      <formula>AND(ROW($Z1)&gt;14,ISNUMBER($Z1),$Z1&lt;95%)</formula>
    </cfRule>
  </conditionalFormatting>
  <conditionalFormatting sqref="O1:O1048576">
    <cfRule type="expression" dxfId="122" priority="2">
      <formula>AND(ISNUMBER($O1),ROW($O1)&gt;14,$O1&lt;$L1)</formula>
    </cfRule>
  </conditionalFormatting>
  <conditionalFormatting sqref="U1:U1048576">
    <cfRule type="expression" dxfId="121"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N15" sqref="N15"/>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544</v>
      </c>
      <c r="B1" s="7"/>
      <c r="C1" s="2"/>
      <c r="D1" s="2"/>
      <c r="E1" s="153" t="s">
        <v>44</v>
      </c>
      <c r="F1" s="107"/>
      <c r="G1" s="4"/>
      <c r="H1" s="153" t="s">
        <v>1126</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1067</v>
      </c>
      <c r="F3" s="185" t="s">
        <v>1068</v>
      </c>
      <c r="G3" s="96" t="s">
        <v>952</v>
      </c>
      <c r="H3" s="191" t="s">
        <v>1128</v>
      </c>
      <c r="I3" s="185" t="s">
        <v>1135</v>
      </c>
      <c r="J3" s="331" t="s">
        <v>1129</v>
      </c>
      <c r="K3" s="185" t="s">
        <v>1044</v>
      </c>
      <c r="L3" s="322" t="s">
        <v>1130</v>
      </c>
      <c r="M3" s="186" t="s">
        <v>1045</v>
      </c>
      <c r="N3" s="322" t="s">
        <v>1134</v>
      </c>
      <c r="O3" s="193" t="s">
        <v>1131</v>
      </c>
      <c r="P3" s="185" t="s">
        <v>1046</v>
      </c>
      <c r="Q3" s="122" t="s">
        <v>1047</v>
      </c>
      <c r="R3" s="322" t="s">
        <v>1132</v>
      </c>
      <c r="S3" s="352" t="s">
        <v>1048</v>
      </c>
      <c r="T3" s="97" t="s">
        <v>1049</v>
      </c>
      <c r="U3" s="97" t="s">
        <v>1050</v>
      </c>
      <c r="V3" s="185" t="s">
        <v>1051</v>
      </c>
      <c r="W3" s="210" t="s">
        <v>1052</v>
      </c>
      <c r="X3" s="99" t="s">
        <v>1053</v>
      </c>
      <c r="Y3" s="185" t="s">
        <v>1054</v>
      </c>
      <c r="Z3" s="210" t="s">
        <v>1055</v>
      </c>
      <c r="AA3" s="185" t="s">
        <v>1056</v>
      </c>
      <c r="AB3" s="87" t="s">
        <v>1057</v>
      </c>
      <c r="AC3" s="184" t="s">
        <v>1058</v>
      </c>
      <c r="AD3" s="184" t="s">
        <v>1059</v>
      </c>
      <c r="AE3" s="184" t="s">
        <v>706</v>
      </c>
      <c r="AF3" s="184" t="s">
        <v>705</v>
      </c>
      <c r="AG3" s="97" t="s">
        <v>1060</v>
      </c>
      <c r="AH3" s="97" t="s">
        <v>1061</v>
      </c>
      <c r="AI3" s="185" t="s">
        <v>1062</v>
      </c>
      <c r="AJ3" s="185" t="s">
        <v>1063</v>
      </c>
      <c r="AK3" s="335" t="s">
        <v>1064</v>
      </c>
      <c r="AL3" s="109" t="s">
        <v>1065</v>
      </c>
      <c r="AM3" s="191" t="s">
        <v>1133</v>
      </c>
      <c r="AN3" s="185" t="s">
        <v>1066</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933</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934</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815</v>
      </c>
      <c r="F13" s="112" t="s">
        <v>815</v>
      </c>
      <c r="G13" s="61" t="s">
        <v>815</v>
      </c>
      <c r="H13" s="141" t="s">
        <v>815</v>
      </c>
      <c r="I13" s="112" t="s">
        <v>815</v>
      </c>
      <c r="J13" s="333" t="s">
        <v>815</v>
      </c>
      <c r="K13" s="112" t="s">
        <v>815</v>
      </c>
      <c r="L13" s="333" t="s">
        <v>815</v>
      </c>
      <c r="M13" s="112" t="s">
        <v>815</v>
      </c>
      <c r="N13" s="324" t="s">
        <v>815</v>
      </c>
      <c r="O13" s="118" t="s">
        <v>815</v>
      </c>
      <c r="P13" s="112" t="s">
        <v>815</v>
      </c>
      <c r="Q13" s="112" t="s">
        <v>815</v>
      </c>
      <c r="R13" s="333" t="s">
        <v>815</v>
      </c>
      <c r="S13" s="300" t="s">
        <v>815</v>
      </c>
      <c r="T13" s="48" t="s">
        <v>815</v>
      </c>
      <c r="U13" s="48" t="s">
        <v>815</v>
      </c>
      <c r="V13" s="112" t="s">
        <v>815</v>
      </c>
      <c r="W13" s="337" t="s">
        <v>815</v>
      </c>
      <c r="X13" s="48" t="s">
        <v>815</v>
      </c>
      <c r="Y13" s="112" t="s">
        <v>815</v>
      </c>
      <c r="Z13" s="337" t="s">
        <v>815</v>
      </c>
      <c r="AA13" s="112" t="s">
        <v>815</v>
      </c>
      <c r="AB13" s="53" t="s">
        <v>815</v>
      </c>
      <c r="AC13" s="115" t="s">
        <v>815</v>
      </c>
      <c r="AD13" s="115" t="s">
        <v>815</v>
      </c>
      <c r="AE13" s="115" t="s">
        <v>815</v>
      </c>
      <c r="AF13" s="115" t="s">
        <v>815</v>
      </c>
      <c r="AG13" s="48" t="s">
        <v>815</v>
      </c>
      <c r="AH13" s="48" t="s">
        <v>815</v>
      </c>
      <c r="AI13" s="112" t="s">
        <v>815</v>
      </c>
      <c r="AJ13" s="112" t="s">
        <v>815</v>
      </c>
      <c r="AK13" s="337" t="s">
        <v>815</v>
      </c>
      <c r="AL13" s="112" t="s">
        <v>815</v>
      </c>
      <c r="AM13" s="141" t="s">
        <v>815</v>
      </c>
      <c r="AN13" s="112" t="s">
        <v>815</v>
      </c>
    </row>
    <row r="14" spans="1:40" x14ac:dyDescent="0.2">
      <c r="A14" s="70" t="s">
        <v>689</v>
      </c>
      <c r="B14" s="70" t="s">
        <v>5</v>
      </c>
      <c r="C14" s="70" t="s">
        <v>78</v>
      </c>
      <c r="D14" s="70" t="s">
        <v>81</v>
      </c>
      <c r="E14" s="359" t="s">
        <v>947</v>
      </c>
      <c r="F14" s="227" t="s">
        <v>948</v>
      </c>
      <c r="G14" s="227" t="s">
        <v>949</v>
      </c>
      <c r="H14" s="230" t="s">
        <v>522</v>
      </c>
      <c r="I14" s="227" t="s">
        <v>1136</v>
      </c>
      <c r="J14" s="230" t="s">
        <v>523</v>
      </c>
      <c r="K14" s="227" t="s">
        <v>524</v>
      </c>
      <c r="L14" s="230" t="s">
        <v>505</v>
      </c>
      <c r="M14" s="227" t="s">
        <v>506</v>
      </c>
      <c r="N14" s="230" t="s">
        <v>732</v>
      </c>
      <c r="O14" s="133" t="s">
        <v>733</v>
      </c>
      <c r="P14" s="227" t="s">
        <v>516</v>
      </c>
      <c r="Q14" s="227" t="s">
        <v>734</v>
      </c>
      <c r="R14" s="230" t="s">
        <v>514</v>
      </c>
      <c r="S14" s="301" t="s">
        <v>735</v>
      </c>
      <c r="T14" s="229" t="s">
        <v>737</v>
      </c>
      <c r="U14" s="229" t="s">
        <v>736</v>
      </c>
      <c r="V14" s="227" t="s">
        <v>515</v>
      </c>
      <c r="W14" s="230" t="s">
        <v>517</v>
      </c>
      <c r="X14" s="133" t="s">
        <v>518</v>
      </c>
      <c r="Y14" s="227" t="s">
        <v>519</v>
      </c>
      <c r="Z14" s="230" t="s">
        <v>520</v>
      </c>
      <c r="AA14" s="227" t="s">
        <v>521</v>
      </c>
      <c r="AB14" s="304" t="s">
        <v>738</v>
      </c>
      <c r="AC14" s="133" t="s">
        <v>739</v>
      </c>
      <c r="AD14" s="133" t="s">
        <v>740</v>
      </c>
      <c r="AE14" s="133" t="s">
        <v>877</v>
      </c>
      <c r="AF14" s="133" t="s">
        <v>878</v>
      </c>
      <c r="AG14" s="229" t="s">
        <v>741</v>
      </c>
      <c r="AH14" s="229" t="s">
        <v>742</v>
      </c>
      <c r="AI14" s="227" t="s">
        <v>509</v>
      </c>
      <c r="AJ14" s="227" t="s">
        <v>510</v>
      </c>
      <c r="AK14" s="230" t="s">
        <v>511</v>
      </c>
      <c r="AL14" s="227" t="s">
        <v>512</v>
      </c>
      <c r="AM14" s="230" t="s">
        <v>731</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20" priority="27">
      <formula>AND(ISNUMBER($X1),ROUND(SUM($X1),2)&lt;1)</formula>
    </cfRule>
  </conditionalFormatting>
  <conditionalFormatting sqref="Z1:Z1048576">
    <cfRule type="expression" dxfId="119" priority="28">
      <formula>AND(ISNUMBER($Z1),SUM($Y1)&gt;0,ROUND(SUM($Z1),2)&lt;95%)</formula>
    </cfRule>
  </conditionalFormatting>
  <conditionalFormatting sqref="AK1:AK1048576">
    <cfRule type="expression" dxfId="118" priority="26">
      <formula>AND(ISNUMBER($AK1),SUM($AI1)&gt;0,ROUND(SUM($AK1),2)&lt;1)</formula>
    </cfRule>
  </conditionalFormatting>
  <conditionalFormatting sqref="E1:G1048576">
    <cfRule type="expression" dxfId="117" priority="13">
      <formula>LEFT($B1,4)="_Mil"</formula>
    </cfRule>
  </conditionalFormatting>
  <conditionalFormatting sqref="W1:W1048576">
    <cfRule type="expression" dxfId="116" priority="7">
      <formula>AND(ROW($W1)&gt;14,ISNUMBER($W1),SUM($V1)&gt;0,SUM($W1)&lt;70%)</formula>
    </cfRule>
  </conditionalFormatting>
  <conditionalFormatting sqref="AG1:AG1048576">
    <cfRule type="expression" dxfId="115" priority="6">
      <formula>AND(ROW($AG1)&gt;14,ISNUMBER($AG1),SUM($AG1)&lt;95%,SUM($V1)&gt;0)</formula>
    </cfRule>
  </conditionalFormatting>
  <conditionalFormatting sqref="T1:T1048576">
    <cfRule type="expression" dxfId="114" priority="1151">
      <formula>AND(ROW($T1)&gt;14,SUM($O1)&gt;0,SUM($T1)&lt;98%)</formula>
    </cfRule>
  </conditionalFormatting>
  <conditionalFormatting sqref="U1:U1048576">
    <cfRule type="expression" dxfId="113" priority="4">
      <formula>AND(ROW($U1)&gt;14,ISNUMBER($U1),SUM($U1)&lt;98%)</formula>
    </cfRule>
  </conditionalFormatting>
  <conditionalFormatting sqref="S1:S1048576">
    <cfRule type="expression" dxfId="112" priority="3">
      <formula>AND(ROW($S1)&gt;14,ISNUMBER($S1),SUM($S1)&lt;100%)</formula>
    </cfRule>
  </conditionalFormatting>
  <conditionalFormatting sqref="S1:U1048576 W1:X1048576 Z1:Z1048576 AB1:AB1048576 AG1:AG1048576 AK1:AK1048576">
    <cfRule type="expression" dxfId="111" priority="2">
      <formula>AND(ISNUMBER(S1),ROW(S1)&gt;14,SUM(S1)&gt;1)</formula>
    </cfRule>
  </conditionalFormatting>
  <conditionalFormatting sqref="AB1:AB1048576">
    <cfRule type="expression" dxfId="110"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90" zoomScaleNormal="90" workbookViewId="0">
      <pane xSplit="5" ySplit="14" topLeftCell="U15" activePane="bottomRight" state="frozen"/>
      <selection pane="topRight"/>
      <selection pane="bottomLeft"/>
      <selection pane="bottomRight" activeCell="V16" sqref="V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3"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715</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1153</v>
      </c>
      <c r="BO1" s="107"/>
      <c r="BP1" s="107"/>
      <c r="BQ1" s="49" t="s">
        <v>1152</v>
      </c>
      <c r="BR1" s="107"/>
      <c r="BS1" s="107"/>
      <c r="BT1" s="156" t="s">
        <v>287</v>
      </c>
      <c r="BU1" s="160"/>
      <c r="BV1" s="160"/>
      <c r="BW1" s="160"/>
      <c r="BX1" s="160"/>
      <c r="BY1" s="160"/>
      <c r="BZ1" s="160"/>
      <c r="CA1" s="160"/>
      <c r="CB1" s="160"/>
      <c r="CC1" s="47"/>
      <c r="CD1" s="156" t="s">
        <v>55</v>
      </c>
      <c r="CE1" s="4"/>
      <c r="CF1" s="107"/>
    </row>
    <row r="2" spans="1:84" s="75" customFormat="1" ht="19" customHeight="1" x14ac:dyDescent="0.25">
      <c r="A2" s="509" t="s">
        <v>931</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8" t="s">
        <v>3</v>
      </c>
      <c r="CB2" s="388"/>
      <c r="CC2" s="5"/>
      <c r="CD2" s="154" t="s">
        <v>79</v>
      </c>
      <c r="CE2" s="5" t="s">
        <v>2</v>
      </c>
      <c r="CF2" s="108" t="s">
        <v>3</v>
      </c>
    </row>
    <row r="3" spans="1:84" ht="117" customHeight="1" thickBot="1" x14ac:dyDescent="0.25">
      <c r="A3" s="511"/>
      <c r="B3" s="512"/>
      <c r="C3" s="65"/>
      <c r="D3" s="65"/>
      <c r="E3" s="65"/>
      <c r="F3" s="379" t="s">
        <v>1080</v>
      </c>
      <c r="G3" s="375" t="s">
        <v>1015</v>
      </c>
      <c r="H3" s="375" t="s">
        <v>1069</v>
      </c>
      <c r="I3" s="375" t="s">
        <v>1070</v>
      </c>
      <c r="J3" s="375" t="s">
        <v>1071</v>
      </c>
      <c r="K3" s="375" t="s">
        <v>1072</v>
      </c>
      <c r="L3" s="375" t="s">
        <v>1073</v>
      </c>
      <c r="M3" s="375" t="s">
        <v>1074</v>
      </c>
      <c r="N3" s="87" t="s">
        <v>97</v>
      </c>
      <c r="O3" s="85" t="s">
        <v>994</v>
      </c>
      <c r="P3" s="85" t="s">
        <v>995</v>
      </c>
      <c r="Q3" s="109" t="s">
        <v>989</v>
      </c>
      <c r="R3" s="109" t="s">
        <v>990</v>
      </c>
      <c r="S3" s="109" t="s">
        <v>991</v>
      </c>
      <c r="T3" s="109" t="s">
        <v>992</v>
      </c>
      <c r="U3" s="86" t="s">
        <v>324</v>
      </c>
      <c r="V3" s="379" t="s">
        <v>996</v>
      </c>
      <c r="W3" s="377" t="s">
        <v>993</v>
      </c>
      <c r="X3" s="377" t="s">
        <v>873</v>
      </c>
      <c r="Y3" s="377" t="s">
        <v>872</v>
      </c>
      <c r="Z3" s="377" t="s">
        <v>871</v>
      </c>
      <c r="AA3" s="377" t="s">
        <v>870</v>
      </c>
      <c r="AB3" s="380" t="s">
        <v>101</v>
      </c>
      <c r="AC3" s="380" t="s">
        <v>103</v>
      </c>
      <c r="AD3" s="380" t="s">
        <v>102</v>
      </c>
      <c r="AE3" s="380" t="s">
        <v>104</v>
      </c>
      <c r="AF3" s="380" t="s">
        <v>100</v>
      </c>
      <c r="AG3" s="380" t="s">
        <v>106</v>
      </c>
      <c r="AH3" s="380" t="s">
        <v>105</v>
      </c>
      <c r="AI3" s="381" t="s">
        <v>98</v>
      </c>
      <c r="AJ3" s="380" t="s">
        <v>99</v>
      </c>
      <c r="AK3" s="380" t="s">
        <v>1148</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70" t="s">
        <v>300</v>
      </c>
      <c r="BU3" s="162" t="s">
        <v>301</v>
      </c>
      <c r="BV3" s="162" t="s">
        <v>302</v>
      </c>
      <c r="BW3" s="375" t="s">
        <v>1075</v>
      </c>
      <c r="BX3" s="375" t="s">
        <v>1076</v>
      </c>
      <c r="BY3" s="375" t="s">
        <v>1077</v>
      </c>
      <c r="BZ3" s="375" t="s">
        <v>1078</v>
      </c>
      <c r="CA3" s="364" t="s">
        <v>303</v>
      </c>
      <c r="CB3" s="364" t="s">
        <v>289</v>
      </c>
      <c r="CC3" s="86" t="s">
        <v>713</v>
      </c>
      <c r="CD3" s="191" t="s">
        <v>714</v>
      </c>
      <c r="CE3" s="85" t="s">
        <v>296</v>
      </c>
      <c r="CF3" s="109" t="s">
        <v>1079</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53" t="s">
        <v>123</v>
      </c>
      <c r="BR5" s="112" t="s">
        <v>134</v>
      </c>
      <c r="BS5" s="112" t="s">
        <v>134</v>
      </c>
      <c r="BT5" s="141" t="s">
        <v>123</v>
      </c>
      <c r="BU5" s="140" t="s">
        <v>123</v>
      </c>
      <c r="BV5" s="140" t="s">
        <v>123</v>
      </c>
      <c r="BW5" s="140" t="s">
        <v>123</v>
      </c>
      <c r="BX5" s="140" t="s">
        <v>123</v>
      </c>
      <c r="BY5" s="140" t="s">
        <v>123</v>
      </c>
      <c r="BZ5" s="140" t="s">
        <v>123</v>
      </c>
      <c r="CA5" s="150" t="s">
        <v>123</v>
      </c>
      <c r="CB5" s="112" t="s">
        <v>123</v>
      </c>
      <c r="CC5" s="46" t="s">
        <v>123</v>
      </c>
      <c r="CD5" s="141" t="s">
        <v>134</v>
      </c>
      <c r="CE5" s="46" t="s">
        <v>123</v>
      </c>
      <c r="CF5" s="112" t="s">
        <v>134</v>
      </c>
    </row>
    <row r="6" spans="1:84"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53" t="s">
        <v>136</v>
      </c>
      <c r="BR6" s="112" t="s">
        <v>117</v>
      </c>
      <c r="BS6" s="112" t="s">
        <v>117</v>
      </c>
      <c r="BT6" s="141" t="s">
        <v>118</v>
      </c>
      <c r="BU6" s="140" t="s">
        <v>118</v>
      </c>
      <c r="BV6" s="140" t="s">
        <v>118</v>
      </c>
      <c r="BW6" s="140" t="s">
        <v>118</v>
      </c>
      <c r="BX6" s="140" t="s">
        <v>118</v>
      </c>
      <c r="BY6" s="140" t="s">
        <v>118</v>
      </c>
      <c r="BZ6" s="140" t="s">
        <v>118</v>
      </c>
      <c r="CA6" s="150" t="s">
        <v>118</v>
      </c>
      <c r="CB6" s="112" t="s">
        <v>118</v>
      </c>
      <c r="CC6" s="46" t="s">
        <v>118</v>
      </c>
      <c r="CD6" s="141" t="s">
        <v>135</v>
      </c>
      <c r="CE6" s="46" t="s">
        <v>137</v>
      </c>
      <c r="CF6" s="112" t="s">
        <v>117</v>
      </c>
    </row>
    <row r="7" spans="1:84"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53" t="s">
        <v>120</v>
      </c>
      <c r="BR7" s="112" t="s">
        <v>119</v>
      </c>
      <c r="BS7" s="112" t="s">
        <v>119</v>
      </c>
      <c r="BT7" s="141" t="s">
        <v>119</v>
      </c>
      <c r="BU7" s="140" t="s">
        <v>119</v>
      </c>
      <c r="BV7" s="140" t="s">
        <v>119</v>
      </c>
      <c r="BW7" s="140" t="s">
        <v>119</v>
      </c>
      <c r="BX7" s="140" t="s">
        <v>119</v>
      </c>
      <c r="BY7" s="140" t="s">
        <v>119</v>
      </c>
      <c r="BZ7" s="140" t="s">
        <v>119</v>
      </c>
      <c r="CA7" s="150" t="s">
        <v>119</v>
      </c>
      <c r="CB7" s="112" t="s">
        <v>119</v>
      </c>
      <c r="CC7" s="46" t="s">
        <v>120</v>
      </c>
      <c r="CD7" s="141" t="s">
        <v>119</v>
      </c>
      <c r="CE7" s="46" t="s">
        <v>120</v>
      </c>
      <c r="CF7" s="112" t="s">
        <v>119</v>
      </c>
    </row>
    <row r="8" spans="1:84"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T8" s="141"/>
      <c r="BU8" s="140"/>
      <c r="BV8" s="140"/>
      <c r="BW8" s="140"/>
      <c r="BX8" s="140"/>
      <c r="BY8" s="140"/>
      <c r="BZ8" s="140"/>
      <c r="CA8" s="150"/>
      <c r="CB8" s="112"/>
      <c r="CD8" s="356" t="s">
        <v>307</v>
      </c>
      <c r="CF8" s="165" t="s">
        <v>307</v>
      </c>
    </row>
    <row r="9" spans="1:84"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T9" s="141"/>
      <c r="BU9" s="140"/>
      <c r="BV9" s="140"/>
      <c r="BW9" s="140"/>
      <c r="BX9" s="140"/>
      <c r="BY9" s="140"/>
      <c r="BZ9" s="140"/>
      <c r="CA9" s="150"/>
      <c r="CB9" s="112"/>
      <c r="CD9" s="356" t="s">
        <v>308</v>
      </c>
      <c r="CF9" s="165" t="s">
        <v>308</v>
      </c>
    </row>
    <row r="10" spans="1:84"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T10" s="141"/>
      <c r="BU10" s="140"/>
      <c r="BV10" s="140"/>
      <c r="BW10" s="140"/>
      <c r="BX10" s="140"/>
      <c r="BY10" s="140"/>
      <c r="BZ10" s="140"/>
      <c r="CA10" s="150"/>
      <c r="CB10" s="112"/>
      <c r="CF10" s="165"/>
    </row>
    <row r="11" spans="1:84" x14ac:dyDescent="0.2">
      <c r="F11" s="53" t="s">
        <v>806</v>
      </c>
      <c r="G11" s="140" t="s">
        <v>806</v>
      </c>
      <c r="H11" s="140" t="s">
        <v>806</v>
      </c>
      <c r="I11" s="140" t="s">
        <v>806</v>
      </c>
      <c r="J11" s="140" t="s">
        <v>806</v>
      </c>
      <c r="K11" s="140" t="s">
        <v>806</v>
      </c>
      <c r="L11" s="140" t="s">
        <v>806</v>
      </c>
      <c r="M11" s="140" t="s">
        <v>806</v>
      </c>
      <c r="N11" s="53" t="s">
        <v>806</v>
      </c>
      <c r="O11" s="46" t="s">
        <v>806</v>
      </c>
      <c r="P11" s="46" t="s">
        <v>806</v>
      </c>
      <c r="Q11" s="112" t="s">
        <v>806</v>
      </c>
      <c r="R11" s="112" t="s">
        <v>806</v>
      </c>
      <c r="S11" s="112" t="s">
        <v>806</v>
      </c>
      <c r="T11" s="112" t="s">
        <v>806</v>
      </c>
      <c r="U11" s="46" t="s">
        <v>806</v>
      </c>
      <c r="V11" s="53" t="s">
        <v>806</v>
      </c>
      <c r="W11" s="46" t="s">
        <v>806</v>
      </c>
      <c r="X11" s="54" t="s">
        <v>233</v>
      </c>
      <c r="Y11" s="46" t="s">
        <v>233</v>
      </c>
      <c r="Z11" s="46" t="s">
        <v>806</v>
      </c>
      <c r="AA11" s="46" t="s">
        <v>235</v>
      </c>
      <c r="AB11" s="46" t="s">
        <v>806</v>
      </c>
      <c r="AC11" s="46" t="s">
        <v>809</v>
      </c>
      <c r="AD11" s="46" t="s">
        <v>809</v>
      </c>
      <c r="AE11" s="46" t="s">
        <v>806</v>
      </c>
      <c r="AF11" s="46" t="s">
        <v>806</v>
      </c>
      <c r="AG11" s="46" t="s">
        <v>806</v>
      </c>
      <c r="AH11" s="46" t="s">
        <v>806</v>
      </c>
      <c r="AI11" s="46" t="s">
        <v>806</v>
      </c>
      <c r="AJ11" s="46" t="s">
        <v>806</v>
      </c>
      <c r="AK11" s="46" t="s">
        <v>806</v>
      </c>
      <c r="AL11" s="46" t="s">
        <v>806</v>
      </c>
      <c r="AM11" s="53" t="s">
        <v>806</v>
      </c>
      <c r="AN11" s="112" t="s">
        <v>806</v>
      </c>
      <c r="AO11" s="112" t="s">
        <v>806</v>
      </c>
      <c r="AP11" s="53" t="s">
        <v>809</v>
      </c>
      <c r="AQ11" s="159" t="s">
        <v>809</v>
      </c>
      <c r="AR11" s="159" t="s">
        <v>809</v>
      </c>
      <c r="AS11" s="53" t="s">
        <v>809</v>
      </c>
      <c r="AT11" s="159" t="s">
        <v>809</v>
      </c>
      <c r="AU11" s="159" t="s">
        <v>809</v>
      </c>
      <c r="AV11" s="53" t="s">
        <v>806</v>
      </c>
      <c r="AW11" s="112" t="s">
        <v>806</v>
      </c>
      <c r="AX11" s="112" t="s">
        <v>806</v>
      </c>
      <c r="AY11" s="53" t="s">
        <v>806</v>
      </c>
      <c r="AZ11" s="112" t="s">
        <v>806</v>
      </c>
      <c r="BA11" s="112" t="s">
        <v>806</v>
      </c>
      <c r="BB11" s="53" t="s">
        <v>806</v>
      </c>
      <c r="BC11" s="112" t="s">
        <v>806</v>
      </c>
      <c r="BD11" s="112" t="s">
        <v>806</v>
      </c>
      <c r="BE11" s="53" t="s">
        <v>806</v>
      </c>
      <c r="BF11" s="112" t="s">
        <v>806</v>
      </c>
      <c r="BG11" s="112" t="s">
        <v>806</v>
      </c>
      <c r="BH11" s="53" t="s">
        <v>806</v>
      </c>
      <c r="BI11" s="112" t="s">
        <v>806</v>
      </c>
      <c r="BJ11" s="112" t="s">
        <v>806</v>
      </c>
      <c r="BK11" s="53" t="s">
        <v>806</v>
      </c>
      <c r="BL11" s="112" t="s">
        <v>806</v>
      </c>
      <c r="BM11" s="112" t="s">
        <v>806</v>
      </c>
      <c r="BN11" s="53" t="s">
        <v>806</v>
      </c>
      <c r="BO11" s="112" t="s">
        <v>806</v>
      </c>
      <c r="BP11" s="112" t="s">
        <v>806</v>
      </c>
      <c r="BQ11" s="53" t="s">
        <v>806</v>
      </c>
      <c r="BR11" s="112" t="s">
        <v>806</v>
      </c>
      <c r="BS11" s="112" t="s">
        <v>806</v>
      </c>
      <c r="BT11" s="141" t="s">
        <v>806</v>
      </c>
      <c r="BU11" s="140" t="s">
        <v>806</v>
      </c>
      <c r="BV11" s="140" t="s">
        <v>806</v>
      </c>
      <c r="BW11" s="140" t="s">
        <v>806</v>
      </c>
      <c r="BX11" s="140" t="s">
        <v>806</v>
      </c>
      <c r="BY11" s="140" t="s">
        <v>806</v>
      </c>
      <c r="BZ11" s="140" t="s">
        <v>806</v>
      </c>
      <c r="CA11" s="150" t="s">
        <v>806</v>
      </c>
      <c r="CB11" s="112" t="s">
        <v>806</v>
      </c>
      <c r="CC11" s="46" t="s">
        <v>806</v>
      </c>
      <c r="CD11" s="141" t="s">
        <v>233</v>
      </c>
      <c r="CE11" s="46" t="s">
        <v>233</v>
      </c>
      <c r="CF11" s="112" t="s">
        <v>233</v>
      </c>
    </row>
    <row r="12" spans="1:84"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807</v>
      </c>
      <c r="Y12" s="46" t="s">
        <v>807</v>
      </c>
      <c r="Z12" s="46" t="s">
        <v>231</v>
      </c>
      <c r="AA12" s="46" t="s">
        <v>808</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53" t="s">
        <v>231</v>
      </c>
      <c r="BR12" s="112" t="s">
        <v>231</v>
      </c>
      <c r="BS12" s="112" t="s">
        <v>231</v>
      </c>
      <c r="BT12" s="141" t="s">
        <v>231</v>
      </c>
      <c r="BU12" s="140" t="s">
        <v>231</v>
      </c>
      <c r="BV12" s="140" t="s">
        <v>231</v>
      </c>
      <c r="BW12" s="140" t="s">
        <v>231</v>
      </c>
      <c r="BX12" s="140" t="s">
        <v>231</v>
      </c>
      <c r="BY12" s="140" t="s">
        <v>231</v>
      </c>
      <c r="BZ12" s="140" t="s">
        <v>231</v>
      </c>
      <c r="CA12" s="150" t="s">
        <v>231</v>
      </c>
      <c r="CB12" s="112" t="s">
        <v>231</v>
      </c>
      <c r="CC12" s="46" t="s">
        <v>231</v>
      </c>
      <c r="CD12" s="141" t="s">
        <v>231</v>
      </c>
      <c r="CE12" s="46" t="s">
        <v>231</v>
      </c>
      <c r="CF12" s="112" t="s">
        <v>231</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689</v>
      </c>
      <c r="B14" s="70" t="s">
        <v>5</v>
      </c>
      <c r="C14" s="73" t="s">
        <v>36</v>
      </c>
      <c r="D14" s="73" t="s">
        <v>6</v>
      </c>
      <c r="E14" s="73" t="s">
        <v>81</v>
      </c>
      <c r="F14" s="304" t="s">
        <v>571</v>
      </c>
      <c r="G14" s="233" t="s">
        <v>595</v>
      </c>
      <c r="H14" s="233" t="s">
        <v>668</v>
      </c>
      <c r="I14" s="233" t="s">
        <v>428</v>
      </c>
      <c r="J14" s="233" t="s">
        <v>430</v>
      </c>
      <c r="K14" s="233" t="s">
        <v>426</v>
      </c>
      <c r="L14" s="233" t="s">
        <v>432</v>
      </c>
      <c r="M14" s="233" t="s">
        <v>660</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1145</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1154</v>
      </c>
      <c r="BO14" s="133" t="s">
        <v>1146</v>
      </c>
      <c r="BP14" s="133" t="s">
        <v>1147</v>
      </c>
      <c r="BQ14" s="133" t="s">
        <v>1155</v>
      </c>
      <c r="BR14" s="133" t="s">
        <v>1156</v>
      </c>
      <c r="BS14" s="133" t="s">
        <v>1157</v>
      </c>
      <c r="BT14" s="133" t="s">
        <v>452</v>
      </c>
      <c r="BU14" s="133" t="s">
        <v>453</v>
      </c>
      <c r="BV14" s="133" t="s">
        <v>454</v>
      </c>
      <c r="BW14" s="133" t="s">
        <v>429</v>
      </c>
      <c r="BX14" s="133" t="s">
        <v>431</v>
      </c>
      <c r="BY14" s="133" t="s">
        <v>427</v>
      </c>
      <c r="BZ14" s="133" t="s">
        <v>433</v>
      </c>
      <c r="CA14" s="227" t="s">
        <v>455</v>
      </c>
      <c r="CB14" s="227" t="s">
        <v>456</v>
      </c>
      <c r="CC14" s="133" t="s">
        <v>457</v>
      </c>
      <c r="CD14" s="230" t="s">
        <v>818</v>
      </c>
      <c r="CE14" s="133" t="s">
        <v>458</v>
      </c>
      <c r="CF14" s="133" t="s">
        <v>459</v>
      </c>
    </row>
    <row r="15" spans="1:84" x14ac:dyDescent="0.2">
      <c r="E15" s="55" t="str">
        <f>B15&amp;"|"&amp;C15&amp;"|"&amp;D15</f>
        <v>||</v>
      </c>
      <c r="F15" s="53" t="str">
        <f>_xlfn.IFNA(INDEX(Cascade!$Y:$Y,MATCH($E15,Cascade!$E:$E,0)),"")</f>
        <v/>
      </c>
      <c r="G15" s="164" t="str">
        <f>_xlfn.IFNA(INDEX(Cascade!$BF:$BF,MATCH($E15,Cascade!$E:$E,0)),"")</f>
        <v/>
      </c>
      <c r="H15" s="164" t="str">
        <f>_xlfn.IFNA(INDEX(Cascade!$BG:$BG,MATCH($E15,Cascade!$E:$E,0)),"")</f>
        <v/>
      </c>
      <c r="I15" s="164" t="str">
        <f>_xlfn.IFNA(INDEX(Cascade!$BH:$BH,MATCH($E15,Cascade!$E:$E,0)),"")</f>
        <v/>
      </c>
      <c r="J15" s="164" t="str">
        <f>_xlfn.IFNA(INDEX(Cascade!$BI:$BI,MATCH($E15,Cascade!$E:$E,0)),"")</f>
        <v/>
      </c>
      <c r="K15" s="164" t="str">
        <f>_xlfn.IFNA(INDEX(Cascade!$BJ:$BJ,MATCH($E15,Cascade!$E:$E,0)),"")</f>
        <v/>
      </c>
      <c r="L15" s="164" t="str">
        <f>_xlfn.IFNA(INDEX(Cascade!$BK:$BK,MATCH($E15,Cascade!$E:$E,0)),"")</f>
        <v/>
      </c>
      <c r="M15" s="164" t="str">
        <f>_xlfn.IFNA(INDEX(Cascade!$BM:$BM,MATCH($E15,Cascade!$E:$E,0)),"")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3" t="str">
        <f>IF(SUM($R15,$T15,$AO15,$AR15,$AU15,$AX15,$BA15,$BD15,$BG15,$BJ15,$BM15,$BW15:$BZ15)=0,"",SUM($R15,$T15,$AO15,$AR15,$AU15,$AX15,$BA15,$BD15,$BG15,$BJ15,$BM15,$BW15:$BZ15))</f>
        <v/>
      </c>
      <c r="CB15" s="313"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9" priority="20">
      <formula>OR($D1="Female",$C1="01-04",$C1="05-09",$C1="10-14")</formula>
    </cfRule>
  </conditionalFormatting>
  <conditionalFormatting sqref="AC1:AD1048576 AP1:AU1048576">
    <cfRule type="expression" dxfId="108" priority="341">
      <formula>AND(ROW(AC1)&gt;14,$B1&lt;&gt;"",$C1&lt;&gt;"01-04")</formula>
    </cfRule>
  </conditionalFormatting>
  <conditionalFormatting sqref="CD1:CF1048576">
    <cfRule type="expression" dxfId="107" priority="183">
      <formula>OR($C1="01-04",$C1="05-09")</formula>
    </cfRule>
  </conditionalFormatting>
  <conditionalFormatting sqref="O1:P1048576">
    <cfRule type="expression" dxfId="106" priority="25">
      <formula>AND(OR($C1="15-19",$C1="20-24",$C1="25-29",$C1="30-34",$C1="35-39",$C1="40-44",$C1="45-49",$C1="50+"),O1&lt;20%,O1&lt;&gt;"")</formula>
    </cfRule>
  </conditionalFormatting>
  <conditionalFormatting sqref="I1:J1048576 X1:Y1048576 BW1:BX1048576">
    <cfRule type="expression" dxfId="105" priority="22">
      <formula>OR($D1="Male",$C1="01-04",$C1="05-09")</formula>
    </cfRule>
  </conditionalFormatting>
  <conditionalFormatting sqref="BV1:BV1048576">
    <cfRule type="expression" dxfId="104" priority="666">
      <formula>AND(ISNUMBER($BV1),SUM($BV1)&lt;&gt;0)</formula>
    </cfRule>
  </conditionalFormatting>
  <conditionalFormatting sqref="AM1:AM1048576 AV1:AV1048576 AY1:AY1048576 BB1:BB1048576 BE1:BE1048576">
    <cfRule type="expression" dxfId="103"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102" priority="12" operator="containsText" text="ENTER YIELD!">
      <formula>NOT(ISERROR(SEARCH("ENTER YIELD!",AO1)))</formula>
    </cfRule>
  </conditionalFormatting>
  <conditionalFormatting sqref="V1:AL1048576">
    <cfRule type="expression" dxfId="101"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100" priority="11">
      <formula>AND(ROW(N1)&gt;14,ISNUMBER(N1),OR(N1&gt;1,N1&lt;0))</formula>
    </cfRule>
  </conditionalFormatting>
  <conditionalFormatting sqref="AJ1:AK1048576">
    <cfRule type="expression" dxfId="99" priority="9">
      <formula>AND(ROW($AJ1)&gt;14,SUM($F1)&gt;=80%,(SUM($G1)*SUM($AJ1))&gt;0)</formula>
    </cfRule>
  </conditionalFormatting>
  <conditionalFormatting sqref="BL1:BM1048576">
    <cfRule type="expression" dxfId="98" priority="8">
      <formula>AND(ROW($BL1)&gt;14,SUM($F1)&gt;=80%,SUM(BL1)&gt;0)</formula>
    </cfRule>
  </conditionalFormatting>
  <conditionalFormatting sqref="BS1:BS1048576">
    <cfRule type="containsText" dxfId="97" priority="7" operator="containsText" text="ENTER YIELD!">
      <formula>NOT(ISERROR(SEARCH("ENTER YIELD!",BS1)))</formula>
    </cfRule>
  </conditionalFormatting>
  <conditionalFormatting sqref="BQ1:BQ1048576">
    <cfRule type="expression" dxfId="96" priority="6">
      <formula>AND(ROW(BQ1)&gt;14,ISNUMBER(BQ1),OR(BQ1&gt;1,BQ1&lt;0))</formula>
    </cfRule>
  </conditionalFormatting>
  <conditionalFormatting sqref="BR1:BS1048576">
    <cfRule type="expression" dxfId="95" priority="5">
      <formula>AND(ROW($BL1)&gt;14,SUM($F1)&gt;=80%,SUM(BR1)&gt;0)</formula>
    </cfRule>
  </conditionalFormatting>
  <conditionalFormatting sqref="BK1">
    <cfRule type="expression" dxfId="94" priority="4">
      <formula>AND(ROW(BK1)&gt;14,ISNUMBER(BK1),OR(BK1&gt;1,BK1&lt;0))</formula>
    </cfRule>
  </conditionalFormatting>
  <conditionalFormatting sqref="BP1:BP1048576">
    <cfRule type="containsText" dxfId="93" priority="3" operator="containsText" text="ENTER YIELD!">
      <formula>NOT(ISERROR(SEARCH("ENTER YIELD!",BP1)))</formula>
    </cfRule>
  </conditionalFormatting>
  <conditionalFormatting sqref="BN1:BN1048576">
    <cfRule type="expression" dxfId="92" priority="2">
      <formula>AND(ROW(BN1)&gt;14,ISNUMBER(BN1),OR(BN1&gt;1,BN1&lt;0))</formula>
    </cfRule>
  </conditionalFormatting>
  <conditionalFormatting sqref="BO1:BP1048576">
    <cfRule type="expression" dxfId="91"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946</v>
      </c>
      <c r="B1" s="7"/>
      <c r="C1" s="153" t="s">
        <v>1126</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723</v>
      </c>
      <c r="AV1" s="339"/>
      <c r="AW1" s="326"/>
      <c r="AX1" s="176"/>
      <c r="AY1" s="176"/>
      <c r="AZ1" s="107"/>
      <c r="BA1" s="107"/>
      <c r="BB1" s="153" t="s">
        <v>724</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843</v>
      </c>
      <c r="D2" s="161"/>
      <c r="E2" s="340"/>
      <c r="F2" s="327" t="s">
        <v>722</v>
      </c>
      <c r="G2" s="177"/>
      <c r="H2" s="177"/>
      <c r="I2" s="360"/>
      <c r="J2" s="108"/>
      <c r="K2" s="157" t="s">
        <v>843</v>
      </c>
      <c r="L2" s="161"/>
      <c r="M2" s="340"/>
      <c r="N2" s="327" t="s">
        <v>722</v>
      </c>
      <c r="O2" s="177"/>
      <c r="P2" s="177"/>
      <c r="Q2" s="360"/>
      <c r="R2" s="108"/>
      <c r="S2" s="157" t="s">
        <v>843</v>
      </c>
      <c r="T2" s="340"/>
      <c r="U2" s="327" t="s">
        <v>722</v>
      </c>
      <c r="V2" s="177"/>
      <c r="W2" s="177"/>
      <c r="X2" s="360"/>
      <c r="Y2" s="108"/>
      <c r="Z2" s="157" t="s">
        <v>843</v>
      </c>
      <c r="AA2" s="340"/>
      <c r="AB2" s="327" t="s">
        <v>722</v>
      </c>
      <c r="AC2" s="177"/>
      <c r="AD2" s="177"/>
      <c r="AE2" s="360"/>
      <c r="AF2" s="108"/>
      <c r="AG2" s="157" t="s">
        <v>843</v>
      </c>
      <c r="AH2" s="340"/>
      <c r="AI2" s="327" t="s">
        <v>722</v>
      </c>
      <c r="AJ2" s="177"/>
      <c r="AK2" s="177"/>
      <c r="AL2" s="360"/>
      <c r="AM2" s="108"/>
      <c r="AN2" s="157" t="s">
        <v>843</v>
      </c>
      <c r="AO2" s="340"/>
      <c r="AP2" s="327" t="s">
        <v>722</v>
      </c>
      <c r="AQ2" s="177"/>
      <c r="AR2" s="177"/>
      <c r="AS2" s="360"/>
      <c r="AT2" s="108"/>
      <c r="AU2" s="157" t="s">
        <v>843</v>
      </c>
      <c r="AV2" s="340"/>
      <c r="AW2" s="327" t="s">
        <v>722</v>
      </c>
      <c r="AX2" s="177"/>
      <c r="AY2" s="177"/>
      <c r="AZ2" s="360"/>
      <c r="BA2" s="108"/>
      <c r="BB2" s="157" t="s">
        <v>843</v>
      </c>
      <c r="BC2" s="340"/>
      <c r="BD2" s="327" t="s">
        <v>722</v>
      </c>
      <c r="BE2" s="177"/>
      <c r="BF2" s="177"/>
      <c r="BG2" s="360"/>
      <c r="BH2" s="108"/>
      <c r="BI2" s="157" t="s">
        <v>843</v>
      </c>
      <c r="BJ2" s="340"/>
      <c r="BK2" s="327" t="s">
        <v>722</v>
      </c>
      <c r="BL2" s="177"/>
      <c r="BM2" s="177"/>
      <c r="BN2" s="360"/>
      <c r="BO2" s="108"/>
      <c r="BP2" s="157" t="s">
        <v>843</v>
      </c>
      <c r="BQ2" s="340"/>
      <c r="BR2" s="327" t="s">
        <v>722</v>
      </c>
      <c r="BS2" s="177"/>
      <c r="BT2" s="177"/>
      <c r="BU2" s="360"/>
      <c r="BV2" s="108"/>
    </row>
    <row r="3" spans="1:74" ht="117" customHeight="1" x14ac:dyDescent="0.2">
      <c r="A3"/>
      <c r="B3"/>
      <c r="C3" s="370" t="s">
        <v>1081</v>
      </c>
      <c r="D3" s="375" t="s">
        <v>1082</v>
      </c>
      <c r="E3" s="383" t="s">
        <v>1083</v>
      </c>
      <c r="F3" s="384" t="s">
        <v>700</v>
      </c>
      <c r="G3" s="375" t="s">
        <v>701</v>
      </c>
      <c r="H3" s="375" t="s">
        <v>704</v>
      </c>
      <c r="I3" s="371" t="s">
        <v>702</v>
      </c>
      <c r="J3" s="371" t="s">
        <v>703</v>
      </c>
      <c r="K3" s="370" t="s">
        <v>1081</v>
      </c>
      <c r="L3" s="375" t="s">
        <v>1082</v>
      </c>
      <c r="M3" s="383" t="s">
        <v>1083</v>
      </c>
      <c r="N3" s="384" t="s">
        <v>700</v>
      </c>
      <c r="O3" s="375" t="s">
        <v>701</v>
      </c>
      <c r="P3" s="375" t="s">
        <v>704</v>
      </c>
      <c r="Q3" s="371" t="s">
        <v>702</v>
      </c>
      <c r="R3" s="371" t="s">
        <v>703</v>
      </c>
      <c r="S3" s="370" t="s">
        <v>1081</v>
      </c>
      <c r="T3" s="383" t="s">
        <v>1083</v>
      </c>
      <c r="U3" s="384" t="s">
        <v>700</v>
      </c>
      <c r="V3" s="375" t="s">
        <v>701</v>
      </c>
      <c r="W3" s="375" t="s">
        <v>704</v>
      </c>
      <c r="X3" s="371" t="s">
        <v>702</v>
      </c>
      <c r="Y3" s="371" t="s">
        <v>703</v>
      </c>
      <c r="Z3" s="370" t="s">
        <v>1081</v>
      </c>
      <c r="AA3" s="383" t="s">
        <v>1083</v>
      </c>
      <c r="AB3" s="384" t="s">
        <v>700</v>
      </c>
      <c r="AC3" s="375" t="s">
        <v>701</v>
      </c>
      <c r="AD3" s="375" t="s">
        <v>704</v>
      </c>
      <c r="AE3" s="371" t="s">
        <v>702</v>
      </c>
      <c r="AF3" s="371" t="s">
        <v>703</v>
      </c>
      <c r="AG3" s="370" t="s">
        <v>1081</v>
      </c>
      <c r="AH3" s="383" t="s">
        <v>1083</v>
      </c>
      <c r="AI3" s="384" t="s">
        <v>700</v>
      </c>
      <c r="AJ3" s="375" t="s">
        <v>701</v>
      </c>
      <c r="AK3" s="375" t="s">
        <v>704</v>
      </c>
      <c r="AL3" s="371" t="s">
        <v>702</v>
      </c>
      <c r="AM3" s="371" t="s">
        <v>703</v>
      </c>
      <c r="AN3" s="370" t="s">
        <v>1081</v>
      </c>
      <c r="AO3" s="383" t="s">
        <v>1083</v>
      </c>
      <c r="AP3" s="384" t="s">
        <v>700</v>
      </c>
      <c r="AQ3" s="375" t="s">
        <v>701</v>
      </c>
      <c r="AR3" s="375" t="s">
        <v>704</v>
      </c>
      <c r="AS3" s="371" t="s">
        <v>702</v>
      </c>
      <c r="AT3" s="371" t="s">
        <v>703</v>
      </c>
      <c r="AU3" s="370" t="s">
        <v>1081</v>
      </c>
      <c r="AV3" s="383" t="s">
        <v>1083</v>
      </c>
      <c r="AW3" s="384" t="s">
        <v>700</v>
      </c>
      <c r="AX3" s="375" t="s">
        <v>701</v>
      </c>
      <c r="AY3" s="375" t="s">
        <v>704</v>
      </c>
      <c r="AZ3" s="371" t="s">
        <v>702</v>
      </c>
      <c r="BA3" s="371" t="s">
        <v>703</v>
      </c>
      <c r="BB3" s="370" t="s">
        <v>1081</v>
      </c>
      <c r="BC3" s="383" t="s">
        <v>1083</v>
      </c>
      <c r="BD3" s="384" t="s">
        <v>700</v>
      </c>
      <c r="BE3" s="375" t="s">
        <v>701</v>
      </c>
      <c r="BF3" s="375" t="s">
        <v>704</v>
      </c>
      <c r="BG3" s="371" t="s">
        <v>702</v>
      </c>
      <c r="BH3" s="371" t="s">
        <v>703</v>
      </c>
      <c r="BI3" s="370" t="s">
        <v>1081</v>
      </c>
      <c r="BJ3" s="383" t="s">
        <v>1083</v>
      </c>
      <c r="BK3" s="384" t="s">
        <v>700</v>
      </c>
      <c r="BL3" s="375" t="s">
        <v>701</v>
      </c>
      <c r="BM3" s="375" t="s">
        <v>704</v>
      </c>
      <c r="BN3" s="371" t="s">
        <v>702</v>
      </c>
      <c r="BO3" s="371" t="s">
        <v>703</v>
      </c>
      <c r="BP3" s="370" t="s">
        <v>1081</v>
      </c>
      <c r="BQ3" s="383" t="s">
        <v>1083</v>
      </c>
      <c r="BR3" s="384" t="s">
        <v>700</v>
      </c>
      <c r="BS3" s="375" t="s">
        <v>701</v>
      </c>
      <c r="BT3" s="375" t="s">
        <v>704</v>
      </c>
      <c r="BU3" s="371" t="s">
        <v>702</v>
      </c>
      <c r="BV3" s="371" t="s">
        <v>703</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689</v>
      </c>
      <c r="B14" s="70" t="s">
        <v>5</v>
      </c>
      <c r="C14" s="230" t="s">
        <v>1137</v>
      </c>
      <c r="D14" s="233" t="s">
        <v>1138</v>
      </c>
      <c r="E14" s="344" t="s">
        <v>1139</v>
      </c>
      <c r="F14" s="361" t="s">
        <v>1140</v>
      </c>
      <c r="G14" s="296" t="s">
        <v>1141</v>
      </c>
      <c r="H14" s="296" t="s">
        <v>1142</v>
      </c>
      <c r="I14" s="227" t="s">
        <v>1143</v>
      </c>
      <c r="J14" s="227" t="s">
        <v>1144</v>
      </c>
      <c r="K14" s="230" t="s">
        <v>748</v>
      </c>
      <c r="L14" s="233" t="s">
        <v>874</v>
      </c>
      <c r="M14" s="344" t="s">
        <v>749</v>
      </c>
      <c r="N14" s="361" t="s">
        <v>750</v>
      </c>
      <c r="O14" s="296" t="s">
        <v>751</v>
      </c>
      <c r="P14" s="296" t="s">
        <v>752</v>
      </c>
      <c r="Q14" s="227" t="s">
        <v>753</v>
      </c>
      <c r="R14" s="227" t="s">
        <v>754</v>
      </c>
      <c r="S14" s="230" t="s">
        <v>755</v>
      </c>
      <c r="T14" s="344" t="s">
        <v>756</v>
      </c>
      <c r="U14" s="361" t="s">
        <v>743</v>
      </c>
      <c r="V14" s="296" t="s">
        <v>744</v>
      </c>
      <c r="W14" s="296" t="s">
        <v>745</v>
      </c>
      <c r="X14" s="227" t="s">
        <v>746</v>
      </c>
      <c r="Y14" s="227" t="s">
        <v>747</v>
      </c>
      <c r="Z14" s="230" t="s">
        <v>757</v>
      </c>
      <c r="AA14" s="344" t="s">
        <v>758</v>
      </c>
      <c r="AB14" s="361" t="s">
        <v>759</v>
      </c>
      <c r="AC14" s="296" t="s">
        <v>760</v>
      </c>
      <c r="AD14" s="296" t="s">
        <v>761</v>
      </c>
      <c r="AE14" s="227" t="s">
        <v>762</v>
      </c>
      <c r="AF14" s="227" t="s">
        <v>763</v>
      </c>
      <c r="AG14" s="230" t="s">
        <v>764</v>
      </c>
      <c r="AH14" s="344" t="s">
        <v>765</v>
      </c>
      <c r="AI14" s="361" t="s">
        <v>766</v>
      </c>
      <c r="AJ14" s="296" t="s">
        <v>767</v>
      </c>
      <c r="AK14" s="296" t="s">
        <v>768</v>
      </c>
      <c r="AL14" s="227" t="s">
        <v>769</v>
      </c>
      <c r="AM14" s="227" t="s">
        <v>770</v>
      </c>
      <c r="AN14" s="230" t="s">
        <v>771</v>
      </c>
      <c r="AO14" s="344" t="s">
        <v>772</v>
      </c>
      <c r="AP14" s="361" t="s">
        <v>773</v>
      </c>
      <c r="AQ14" s="296" t="s">
        <v>774</v>
      </c>
      <c r="AR14" s="296" t="s">
        <v>775</v>
      </c>
      <c r="AS14" s="227" t="s">
        <v>776</v>
      </c>
      <c r="AT14" s="227" t="s">
        <v>777</v>
      </c>
      <c r="AU14" s="230" t="s">
        <v>778</v>
      </c>
      <c r="AV14" s="344" t="s">
        <v>779</v>
      </c>
      <c r="AW14" s="361" t="s">
        <v>780</v>
      </c>
      <c r="AX14" s="296" t="s">
        <v>781</v>
      </c>
      <c r="AY14" s="296" t="s">
        <v>782</v>
      </c>
      <c r="AZ14" s="227" t="s">
        <v>783</v>
      </c>
      <c r="BA14" s="227" t="s">
        <v>784</v>
      </c>
      <c r="BB14" s="230" t="s">
        <v>785</v>
      </c>
      <c r="BC14" s="344" t="s">
        <v>786</v>
      </c>
      <c r="BD14" s="361" t="s">
        <v>787</v>
      </c>
      <c r="BE14" s="296" t="s">
        <v>788</v>
      </c>
      <c r="BF14" s="296" t="s">
        <v>789</v>
      </c>
      <c r="BG14" s="227" t="s">
        <v>790</v>
      </c>
      <c r="BH14" s="227" t="s">
        <v>791</v>
      </c>
      <c r="BI14" s="230" t="s">
        <v>792</v>
      </c>
      <c r="BJ14" s="344" t="s">
        <v>793</v>
      </c>
      <c r="BK14" s="361" t="s">
        <v>794</v>
      </c>
      <c r="BL14" s="296" t="s">
        <v>795</v>
      </c>
      <c r="BM14" s="296" t="s">
        <v>796</v>
      </c>
      <c r="BN14" s="227" t="s">
        <v>797</v>
      </c>
      <c r="BO14" s="227" t="s">
        <v>798</v>
      </c>
      <c r="BP14" s="230" t="s">
        <v>799</v>
      </c>
      <c r="BQ14" s="344" t="s">
        <v>800</v>
      </c>
      <c r="BR14" s="361" t="s">
        <v>801</v>
      </c>
      <c r="BS14" s="296" t="s">
        <v>802</v>
      </c>
      <c r="BT14" s="296" t="s">
        <v>803</v>
      </c>
      <c r="BU14" s="227" t="s">
        <v>804</v>
      </c>
      <c r="BV14" s="227" t="s">
        <v>805</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SUM(SUMIFS(Cascade!$AX:$AX,Cascade!$B:$B,$B15,Cascade!$C:$C,{"15-19","20-24","25-29","30-34","35-39","40-44","45-49","50-54","55-59","60-64","65+"},Cascade!$D:$D,"Female"))</f>
        <v>0</v>
      </c>
      <c r="T15" s="342" cm="1">
        <f t="array" ref="T15">SUM(SUMIFS(Cascade!$AX:$AX,Cascade!$B:$B,$B15,Cascade!$C:$C,{"15-19","20-24","25-29","30-34","35-39","40-44","45-49","50-54","55-59","60-64","65+"},Cascade!$D:$D,"Male"))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SUM(SUMIFS(Cascade!$AT:$AT,Cascade!$B:$B,$B15,Cascade!$C:$C,{"15-19","20-24","25-29","30-34","35-39","40-44","45-49","50-54","55-59","60-64","65+"},Cascade!$D:$D,"Female"))</f>
        <v>0</v>
      </c>
      <c r="AA15" s="342" cm="1">
        <f t="array" ref="AA15">SUM(SUMIFS(Cascade!$AT:$AT,Cascade!$B:$B,$B15,Cascade!$C:$C,{"15-19","20-24","25-29","30-34","35-39","40-44","45-49","50-54","55-59","60-64","65+"},Cascade!$D:$D,"Male"))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SUM(SUMIFS(HTS!$BU:$BU,HTS!$B:$B,$B15,HTS!$C:$C,{"15-19","20-24","25-29","30-34","35-39","40-44","45-49","50+"},HTS!$D:$D,"Female"))</f>
        <v>0</v>
      </c>
      <c r="AV15" s="342" cm="1">
        <f t="array" ref="AV15">SUM(SUMIFS(HTS!$BU:$BU,HTS!$B:$B,$B15,HTS!$C:$C,{"15-19","20-24","25-29","30-34","35-39","40-44","45-49","50+"},HTS!$D:$D,"Male"))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SUM(SUMIFS(HTS!$CA:$CA,HTS!$B:$B,$B15,HTS!$C:$C,{"15-19","20-24","25-29","30-34","35-39","40-44","45-49","50+"},HTS!$D:$D,"Female"))</f>
        <v>0</v>
      </c>
      <c r="BC15" s="342" cm="1">
        <f t="array" ref="BC15">SUM(SUMIFS(HTS!$CA:$CA,HTS!$B:$B,$B15,HTS!$C:$C,{"15-19","20-24","25-29","30-34","35-39","40-44","45-49","50+"},HTS!$D:$D,"Male"))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SUM(SUMIFS(HTS_RECENT!$AJ:$AJ,HTS_RECENT!$B:$B,$B15,HTS_RECENT!$C:$C,{"15-19","20-24","25-29","30-34","35-39","40-44","45-49","50+"},HTS_RECENT!$D:$D,"Female"))</f>
        <v>0</v>
      </c>
      <c r="BJ15" s="342" cm="1">
        <f t="array" ref="BJ15">SUM(SUMIFS(HTS_RECENT!$AJ:$AJ,HTS_RECENT!$B:$B,$B15,HTS_RECENT!$C:$C,{"15-19","20-24","25-29","30-34","35-39","40-44","45-49","50+"},HTS_RECENT!$D:$D,"Male"))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SUM(SUMIFS(HTS!$CF:$CF,HTS!$B:$B,$B15,HTS!$C:$C,{"15-19","20-24","25-29","30-34","35-39","40-44","45-49","50+"},HTS!$D:$D,"Female"))</f>
        <v>0</v>
      </c>
      <c r="BQ15" s="342" cm="1">
        <f t="array" ref="BQ15">SUM(SUMIFS(HTS!$CF:$CF,HTS!$B:$B,$B15,HTS!$C:$C,{"15-19","20-24","25-29","30-34","35-39","40-44","45-49","50+"},HTS!$D:$D,"Male"))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90" priority="1135">
      <formula>AND(ROW($U1)&gt;14,SUM($U1)&gt;$S1)</formula>
    </cfRule>
  </conditionalFormatting>
  <conditionalFormatting sqref="T1:T1048576 V1:V1048576">
    <cfRule type="expression" dxfId="89" priority="45">
      <formula>AND(ROW($V1)&gt;14,SUM($V1)&gt;$T1)</formula>
    </cfRule>
  </conditionalFormatting>
  <conditionalFormatting sqref="C1:BV1048576">
    <cfRule type="expression" dxfId="88" priority="1136">
      <formula>C1&lt;0</formula>
    </cfRule>
  </conditionalFormatting>
  <conditionalFormatting sqref="S1:T1048576 W1:Y1048576">
    <cfRule type="expression" dxfId="87" priority="1137">
      <formula>AND(ISNUMBER(S1),(($S1-$U1)+($T1-$V1))&lt;SUM($W1:$Y1))</formula>
    </cfRule>
  </conditionalFormatting>
  <conditionalFormatting sqref="Z1:Z1048576 AB1:AB1048576">
    <cfRule type="expression" dxfId="86" priority="34">
      <formula>AND(ROW($AB1)&gt;14,SUM($AB1)&gt;$Z1)</formula>
    </cfRule>
  </conditionalFormatting>
  <conditionalFormatting sqref="AA1:AA1048576 AC1:AC1048576">
    <cfRule type="expression" dxfId="85" priority="33">
      <formula>AND(ROW($AC1)&gt;14,SUM($AC1)&gt;$AA1)</formula>
    </cfRule>
  </conditionalFormatting>
  <conditionalFormatting sqref="Z1:AA1048576 AD1:AF1048576">
    <cfRule type="expression" dxfId="84" priority="36">
      <formula>(($Z1-$AB1)+($AA1-$AC1))&lt;SUM($AD1:$AF1)</formula>
    </cfRule>
  </conditionalFormatting>
  <conditionalFormatting sqref="AG1:AG1048576 AI1:AI1048576">
    <cfRule type="expression" dxfId="83" priority="30">
      <formula>AND(ROW($AI1)&gt;14,SUM($AI1)&gt;$AG1)</formula>
    </cfRule>
  </conditionalFormatting>
  <conditionalFormatting sqref="AH1:AH1048576 AJ1:AJ1048576">
    <cfRule type="expression" dxfId="82" priority="29">
      <formula>AND(ROW($AJ1)&gt;14,SUM($AJ1)&gt;$AH1)</formula>
    </cfRule>
  </conditionalFormatting>
  <conditionalFormatting sqref="AG1:AH1048576 AK1:AM1048576">
    <cfRule type="expression" dxfId="81" priority="32">
      <formula>(($AG1-$AI1)+($AH1-$AJ1))&lt;SUM($AK1:$AM1)</formula>
    </cfRule>
  </conditionalFormatting>
  <conditionalFormatting sqref="AP1:AP1048576 AN1:AN1048576">
    <cfRule type="expression" dxfId="80" priority="26">
      <formula>AND(ROW($AP1)&gt;14,SUM($AP1)&gt;$AN1)</formula>
    </cfRule>
  </conditionalFormatting>
  <conditionalFormatting sqref="AQ1:AQ1048576 AO1:AO1048576">
    <cfRule type="expression" dxfId="79" priority="25">
      <formula>AND(ROW($AQ1)&gt;14,SUM($AQ1)&gt;$AO1)</formula>
    </cfRule>
  </conditionalFormatting>
  <conditionalFormatting sqref="AR1:AT1048576 AN1:AO1048576">
    <cfRule type="expression" dxfId="78" priority="28">
      <formula>(($AN1-$AP1)+($AO1-$AQ1))&lt;SUM($AR1:$AT1)</formula>
    </cfRule>
  </conditionalFormatting>
  <conditionalFormatting sqref="AW1:AW1048576 AU1:AU1048576">
    <cfRule type="expression" dxfId="77" priority="22">
      <formula>AND(ROW($AW1)&gt;14,SUM($AW1)&gt;$AU1)</formula>
    </cfRule>
  </conditionalFormatting>
  <conditionalFormatting sqref="AX1:AX1048576 AV1:AV1048576">
    <cfRule type="expression" dxfId="76" priority="21">
      <formula>AND(ROW($AX1)&gt;14,SUM($AX1)&gt;$AV1)</formula>
    </cfRule>
  </conditionalFormatting>
  <conditionalFormatting sqref="AY1:BA1048576 AU1:AV1048576">
    <cfRule type="expression" dxfId="75" priority="24">
      <formula>(($AU1-$AW1)+($AV1-$AX1))&lt;SUM($AY1:$BA1)</formula>
    </cfRule>
  </conditionalFormatting>
  <conditionalFormatting sqref="BB1:BB1048576 BD1:BD1048576">
    <cfRule type="expression" dxfId="74" priority="18">
      <formula>AND(ROW($BD1)&gt;14,SUM($BD1)&gt;$BB1)</formula>
    </cfRule>
  </conditionalFormatting>
  <conditionalFormatting sqref="BC1:BC1048576 BE1:BE1048576">
    <cfRule type="expression" dxfId="73" priority="17">
      <formula>AND(ROW($BE1)&gt;14,SUM($BE1)&gt;$BC1)</formula>
    </cfRule>
  </conditionalFormatting>
  <conditionalFormatting sqref="BB1:BC1048576 BF1:BH1048576">
    <cfRule type="expression" dxfId="72" priority="20">
      <formula>(($BB1-$BD1)+($BC1-$BE1))&lt;SUM($BF1:$BH1)</formula>
    </cfRule>
  </conditionalFormatting>
  <conditionalFormatting sqref="BK1:BK1048576 BI1:BI1048576">
    <cfRule type="expression" dxfId="71" priority="14">
      <formula>AND(ROW($BK1)&gt;14,SUM($BK1)&gt;$BI1)</formula>
    </cfRule>
  </conditionalFormatting>
  <conditionalFormatting sqref="BL1:BL1048576 BJ1:BJ1048576">
    <cfRule type="expression" dxfId="70" priority="13">
      <formula>AND(ROW($BL1)&gt;14,SUM($BL1)&gt;$BJ1)</formula>
    </cfRule>
  </conditionalFormatting>
  <conditionalFormatting sqref="BM1:BO1048576 BI1:BJ1048576">
    <cfRule type="expression" dxfId="69" priority="16">
      <formula>(($BI1-$BK1)+($BJ1-$BL1))&lt;SUM($BM1:$BO1)</formula>
    </cfRule>
  </conditionalFormatting>
  <conditionalFormatting sqref="BR1:BR1048576 BP1:BP1048576">
    <cfRule type="expression" dxfId="68" priority="10">
      <formula>AND(ROW($BR1)&gt;14,SUM($BR1)&gt;$BP1)</formula>
    </cfRule>
  </conditionalFormatting>
  <conditionalFormatting sqref="BS1:BS1048576 BQ1:BQ1048576">
    <cfRule type="expression" dxfId="67" priority="9">
      <formula>AND(ROW($BS1)&gt;14,SUM($BS1)&gt;$BQ1)</formula>
    </cfRule>
  </conditionalFormatting>
  <conditionalFormatting sqref="BT1:BV1048576 BP1:BQ1048576">
    <cfRule type="expression" dxfId="66" priority="12">
      <formula>(($BP1-$BR1)+($BQ1-$BS1))&lt;SUM($BT1:$BV1)</formula>
    </cfRule>
  </conditionalFormatting>
  <conditionalFormatting sqref="C1:D1048576 F1:F1048576">
    <cfRule type="expression" dxfId="65" priority="6">
      <formula>AND(ROW($F1)&gt;14,SUM($F1)&gt;$C1)</formula>
    </cfRule>
  </conditionalFormatting>
  <conditionalFormatting sqref="G1:G1048576 E1:E1048576">
    <cfRule type="expression" dxfId="64" priority="5">
      <formula>AND(ROW($G1)&gt;14,SUM($G1)&gt;$E1)</formula>
    </cfRule>
  </conditionalFormatting>
  <conditionalFormatting sqref="H1:J1048576 C1:E1048576">
    <cfRule type="expression" dxfId="63" priority="8">
      <formula>(($C1-$F1)+($E1-$G1))&lt;SUM($H1:$J1)</formula>
    </cfRule>
  </conditionalFormatting>
  <conditionalFormatting sqref="K1:L1048576 N1:N1048576">
    <cfRule type="expression" dxfId="62" priority="2">
      <formula>AND(ROW($N1)&gt;14,SUM($N1)&gt;$K1)</formula>
    </cfRule>
  </conditionalFormatting>
  <conditionalFormatting sqref="M1:M1048576 O1:O1048576">
    <cfRule type="expression" dxfId="61" priority="1">
      <formula>AND(ROW($O1)&gt;14,SUM($O1)&gt;$M1)</formula>
    </cfRule>
  </conditionalFormatting>
  <conditionalFormatting sqref="K1:M1048576 P1:R1048576">
    <cfRule type="expression" dxfId="60"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918</v>
      </c>
      <c r="B2" s="510"/>
      <c r="C2" s="3"/>
      <c r="D2" s="3"/>
      <c r="E2" s="3"/>
      <c r="F2" s="157" t="s">
        <v>79</v>
      </c>
      <c r="G2" s="135"/>
      <c r="H2" s="135"/>
      <c r="I2" s="5"/>
      <c r="J2" s="5" t="s">
        <v>2</v>
      </c>
      <c r="K2" s="108" t="s">
        <v>3</v>
      </c>
    </row>
    <row r="3" spans="1:11" ht="117" customHeight="1" thickBot="1" x14ac:dyDescent="0.25">
      <c r="A3" s="511"/>
      <c r="B3" s="512"/>
      <c r="C3" s="65"/>
      <c r="D3" s="65"/>
      <c r="E3" s="65"/>
      <c r="F3" s="191" t="s">
        <v>1086</v>
      </c>
      <c r="G3" s="184" t="s">
        <v>1085</v>
      </c>
      <c r="H3" s="371" t="s">
        <v>982</v>
      </c>
      <c r="I3" s="184" t="s">
        <v>1087</v>
      </c>
      <c r="J3" s="85" t="s">
        <v>624</v>
      </c>
      <c r="K3" s="109" t="s">
        <v>1084</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546</v>
      </c>
      <c r="G8" s="115" t="s">
        <v>167</v>
      </c>
      <c r="K8" s="112" t="s">
        <v>167</v>
      </c>
    </row>
    <row r="9" spans="1:11" x14ac:dyDescent="0.2">
      <c r="F9" s="158" t="s">
        <v>547</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807</v>
      </c>
      <c r="G12" s="119" t="s">
        <v>807</v>
      </c>
      <c r="H12" s="119" t="s">
        <v>807</v>
      </c>
      <c r="I12" s="46" t="s">
        <v>807</v>
      </c>
      <c r="J12" s="46" t="s">
        <v>807</v>
      </c>
      <c r="K12" s="112" t="s">
        <v>807</v>
      </c>
    </row>
    <row r="14" spans="1:11" x14ac:dyDescent="0.2">
      <c r="A14" s="70" t="s">
        <v>689</v>
      </c>
      <c r="B14" s="70" t="s">
        <v>5</v>
      </c>
      <c r="C14" s="70" t="s">
        <v>36</v>
      </c>
      <c r="D14" s="70" t="s">
        <v>6</v>
      </c>
      <c r="E14" s="70" t="s">
        <v>81</v>
      </c>
      <c r="F14" s="230" t="s">
        <v>621</v>
      </c>
      <c r="G14" s="133" t="s">
        <v>622</v>
      </c>
      <c r="H14" s="133" t="s">
        <v>372</v>
      </c>
      <c r="I14" s="133" t="s">
        <v>623</v>
      </c>
      <c r="J14" s="133" t="s">
        <v>625</v>
      </c>
      <c r="K14" s="133" t="s">
        <v>460</v>
      </c>
    </row>
    <row r="15" spans="1:11" x14ac:dyDescent="0.2">
      <c r="E15" s="55" t="str">
        <f>B15&amp;"|"&amp;C15&amp;"|"&amp;D15</f>
        <v>||</v>
      </c>
      <c r="H15" s="119">
        <f>INDEX(Cascade!$AX:$AX,MATCH($E15,Cascade!$E:$E,0))</f>
        <v>0</v>
      </c>
      <c r="J15" s="46">
        <v>0.5</v>
      </c>
      <c r="K15" s="112">
        <f>IFERROR(ROUND($J15*$H15,0),"")</f>
        <v>0</v>
      </c>
    </row>
  </sheetData>
  <mergeCells count="1">
    <mergeCell ref="A2:B3"/>
  </mergeCells>
  <conditionalFormatting sqref="J1:J1048576">
    <cfRule type="expression" dxfId="59" priority="1">
      <formula>AND(ISNUMBER($J1),ROW($J1)&gt;14,ROUND($J1,2)&gt;1)</formula>
    </cfRule>
    <cfRule type="expression" dxfId="5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1" customWidth="1"/>
    <col min="39" max="16384" width="10.83203125" style="44"/>
  </cols>
  <sheetData>
    <row r="1" spans="1:38"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1158</v>
      </c>
      <c r="AG1" s="107"/>
      <c r="AH1" s="345" t="s">
        <v>1152</v>
      </c>
      <c r="AI1" s="107"/>
      <c r="AJ1" s="156" t="s">
        <v>286</v>
      </c>
      <c r="AK1" s="160"/>
      <c r="AL1" s="347"/>
    </row>
    <row r="2" spans="1:38"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346" t="s">
        <v>2</v>
      </c>
      <c r="AI2" s="108" t="s">
        <v>3</v>
      </c>
      <c r="AJ2" s="157" t="s">
        <v>61</v>
      </c>
      <c r="AK2" s="161"/>
      <c r="AL2" s="348"/>
    </row>
    <row r="3" spans="1:38"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382" t="s">
        <v>237</v>
      </c>
      <c r="AI3" s="109" t="s">
        <v>245</v>
      </c>
      <c r="AJ3" s="183" t="s">
        <v>288</v>
      </c>
      <c r="AK3" s="375" t="s">
        <v>1015</v>
      </c>
      <c r="AL3" s="349" t="s">
        <v>699</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50" t="str">
        <f>IF(SUM($AK4)=0,"",$AJ4/$AK4)</f>
        <v/>
      </c>
    </row>
    <row r="5" spans="1:38"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213" t="s">
        <v>123</v>
      </c>
      <c r="AI5" s="115" t="s">
        <v>134</v>
      </c>
      <c r="AJ5" s="141" t="s">
        <v>123</v>
      </c>
      <c r="AK5" s="115" t="s">
        <v>123</v>
      </c>
      <c r="AL5" s="40" t="s">
        <v>123</v>
      </c>
    </row>
    <row r="6" spans="1:38"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213" t="s">
        <v>137</v>
      </c>
      <c r="AI6" s="115" t="s">
        <v>117</v>
      </c>
      <c r="AJ6" s="141" t="s">
        <v>118</v>
      </c>
      <c r="AK6" s="115" t="s">
        <v>118</v>
      </c>
      <c r="AL6" s="40" t="s">
        <v>118</v>
      </c>
    </row>
    <row r="7" spans="1:38"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213" t="s">
        <v>120</v>
      </c>
      <c r="AI7" s="115" t="s">
        <v>119</v>
      </c>
      <c r="AJ7" s="141" t="s">
        <v>119</v>
      </c>
      <c r="AK7" s="115" t="s">
        <v>119</v>
      </c>
      <c r="AL7" s="40" t="s">
        <v>120</v>
      </c>
    </row>
    <row r="8" spans="1:38"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I8" s="115" t="s">
        <v>265</v>
      </c>
      <c r="AJ8" s="141"/>
      <c r="AK8" s="115"/>
      <c r="AL8" s="40"/>
    </row>
    <row r="9" spans="1:38"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I9" s="115" t="s">
        <v>277</v>
      </c>
      <c r="AJ9" s="141"/>
      <c r="AK9" s="115"/>
      <c r="AL9" s="40"/>
    </row>
    <row r="10" spans="1:38"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I10" s="115" t="s">
        <v>129</v>
      </c>
      <c r="AJ10" s="141"/>
      <c r="AK10" s="115"/>
      <c r="AL10" s="40"/>
    </row>
    <row r="11" spans="1:38"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213" t="s">
        <v>235</v>
      </c>
      <c r="AI11" s="115" t="s">
        <v>235</v>
      </c>
      <c r="AJ11" s="141" t="s">
        <v>235</v>
      </c>
      <c r="AK11" s="115" t="s">
        <v>235</v>
      </c>
      <c r="AL11" s="40" t="s">
        <v>235</v>
      </c>
    </row>
    <row r="12" spans="1:38" x14ac:dyDescent="0.2">
      <c r="F12" s="213" t="s">
        <v>807</v>
      </c>
      <c r="G12" s="115" t="s">
        <v>807</v>
      </c>
      <c r="H12" s="213" t="s">
        <v>807</v>
      </c>
      <c r="I12" s="115" t="s">
        <v>807</v>
      </c>
      <c r="J12" s="213" t="s">
        <v>231</v>
      </c>
      <c r="K12" s="115" t="s">
        <v>231</v>
      </c>
      <c r="L12" s="213" t="s">
        <v>808</v>
      </c>
      <c r="M12" s="115" t="s">
        <v>808</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213" t="s">
        <v>231</v>
      </c>
      <c r="AI12" s="115" t="s">
        <v>231</v>
      </c>
      <c r="AJ12" s="141" t="s">
        <v>231</v>
      </c>
      <c r="AK12" s="115" t="s">
        <v>231</v>
      </c>
      <c r="AL12" s="40" t="s">
        <v>231</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689</v>
      </c>
      <c r="B14" s="70" t="s">
        <v>5</v>
      </c>
      <c r="C14" s="73" t="s">
        <v>36</v>
      </c>
      <c r="D14" s="73" t="s">
        <v>6</v>
      </c>
      <c r="E14" s="73" t="s">
        <v>81</v>
      </c>
      <c r="F14" s="291" t="s">
        <v>626</v>
      </c>
      <c r="G14" s="133" t="s">
        <v>627</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1149</v>
      </c>
      <c r="AG14" s="133" t="s">
        <v>1150</v>
      </c>
      <c r="AH14" s="291" t="s">
        <v>1159</v>
      </c>
      <c r="AI14" s="133" t="s">
        <v>1160</v>
      </c>
      <c r="AJ14" s="133" t="s">
        <v>485</v>
      </c>
      <c r="AK14" s="133" t="s">
        <v>595</v>
      </c>
      <c r="AL14" s="291" t="s">
        <v>628</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1" t="str">
        <f>IF(SUM($AK15)&lt;=0,"",$AJ15/$AK15)</f>
        <v/>
      </c>
    </row>
  </sheetData>
  <conditionalFormatting sqref="F1:I1048576">
    <cfRule type="expression" dxfId="57" priority="8">
      <formula>$D1="Male"</formula>
    </cfRule>
  </conditionalFormatting>
  <conditionalFormatting sqref="L1:M1048576">
    <cfRule type="expression" dxfId="56" priority="7">
      <formula>$D1="Female"</formula>
    </cfRule>
  </conditionalFormatting>
  <conditionalFormatting sqref="N1:N1048576 P1:P1048576 R1:R1048576 J1:J1048576 F1:F1048576 H1:H1048576 L1:L1048576 T1:T1048576 V1:V1048576 X1:X1048576 Z1:Z1048576 AB1:AB1048576 AD1:AD1048576">
    <cfRule type="expression" dxfId="55" priority="5">
      <formula>AND(ISNUMBER(F1),ROW(F1)&gt;14,ROUND(F1,2)&gt;1)</formula>
    </cfRule>
    <cfRule type="expression" dxfId="54" priority="12">
      <formula>AND(ISNUMBER(F1),ROW(F1)&gt;14,ROUND(F1,2)&lt;1)</formula>
    </cfRule>
  </conditionalFormatting>
  <conditionalFormatting sqref="AL1:AL1048576">
    <cfRule type="expression" dxfId="53" priority="6">
      <formula>AND(ISNUMBER($AL1),ROW($AL1)&gt;14,SUM($AK1)&gt;0,ROUND($AL1,2)&gt;1)</formula>
    </cfRule>
    <cfRule type="expression" dxfId="52" priority="10">
      <formula>AND(ISNUMBER($AL1),ROW($AL1)&gt;14,ROUND($AL1,2)&lt;1,SUM($AK1)&gt;0)</formula>
    </cfRule>
  </conditionalFormatting>
  <conditionalFormatting sqref="AH1:AH1048576">
    <cfRule type="expression" dxfId="51" priority="3">
      <formula>AND(ISNUMBER(AH1),ROW(AH1)&gt;14,ROUND(AH1,2)&gt;1)</formula>
    </cfRule>
    <cfRule type="expression" dxfId="50" priority="4">
      <formula>AND(ISNUMBER(AH1),ROW(AH1)&gt;14,ROUND(AH1,2)&lt;1)</formula>
    </cfRule>
  </conditionalFormatting>
  <conditionalFormatting sqref="AF1:AF1048576">
    <cfRule type="expression" dxfId="49" priority="1">
      <formula>AND(ISNUMBER(AF1),ROW(AF1)&gt;14,ROUND(AF1,2)&gt;1)</formula>
    </cfRule>
    <cfRule type="expression" dxfId="48"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tabSelected="1"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981</v>
      </c>
      <c r="K3" s="371" t="s">
        <v>982</v>
      </c>
      <c r="L3" s="109" t="s">
        <v>114</v>
      </c>
      <c r="M3" s="109" t="s">
        <v>37</v>
      </c>
      <c r="N3" s="109" t="s">
        <v>38</v>
      </c>
      <c r="O3" s="109" t="s">
        <v>41</v>
      </c>
      <c r="P3" s="87" t="s">
        <v>243</v>
      </c>
      <c r="Q3" s="85" t="s">
        <v>244</v>
      </c>
      <c r="R3" s="109" t="s">
        <v>33</v>
      </c>
      <c r="S3" s="109" t="s">
        <v>34</v>
      </c>
      <c r="T3" s="183" t="s">
        <v>697</v>
      </c>
      <c r="U3" s="192" t="s">
        <v>698</v>
      </c>
      <c r="V3" s="85" t="s">
        <v>278</v>
      </c>
      <c r="W3" s="109" t="s">
        <v>33</v>
      </c>
      <c r="X3" s="109" t="s">
        <v>34</v>
      </c>
      <c r="Y3" s="86" t="s">
        <v>298</v>
      </c>
      <c r="Z3" s="86" t="s">
        <v>299</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810</v>
      </c>
      <c r="G11" s="46" t="s">
        <v>810</v>
      </c>
      <c r="H11" s="46" t="s">
        <v>810</v>
      </c>
      <c r="I11" s="46" t="s">
        <v>810</v>
      </c>
      <c r="J11" s="115" t="s">
        <v>810</v>
      </c>
      <c r="K11" s="115" t="s">
        <v>810</v>
      </c>
      <c r="L11" s="112" t="s">
        <v>810</v>
      </c>
      <c r="M11" s="112" t="s">
        <v>810</v>
      </c>
      <c r="N11" s="112" t="s">
        <v>810</v>
      </c>
      <c r="O11" s="112" t="s">
        <v>810</v>
      </c>
      <c r="P11" s="53" t="s">
        <v>810</v>
      </c>
      <c r="Q11" s="46" t="s">
        <v>810</v>
      </c>
      <c r="R11" s="112" t="s">
        <v>810</v>
      </c>
      <c r="S11" s="112" t="s">
        <v>810</v>
      </c>
      <c r="T11" s="141" t="s">
        <v>810</v>
      </c>
      <c r="U11" s="115" t="s">
        <v>810</v>
      </c>
      <c r="V11" s="46" t="s">
        <v>810</v>
      </c>
      <c r="W11" s="112" t="s">
        <v>810</v>
      </c>
      <c r="X11" s="112" t="s">
        <v>810</v>
      </c>
      <c r="Y11" s="46" t="s">
        <v>810</v>
      </c>
      <c r="Z11" s="46" t="s">
        <v>810</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689</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cm="1">
        <f t="array" ref="J15">IF($C15="&lt;15",SUM(SUMIFS(Cascade!$AT:$AT,Cascade!$B:$B,$B15,Cascade!$C:$C,{"=&lt;01","01-04","05-09","10-14"},Cascade!$D:$D,$D15)),SUM(SUMIFS(Cascade!$AT:$AT,Cascade!$B:$B,$B15,Cascade!$C:$C,{"15-19","20-24","25-29","30-34","35-39","40-44","45-49","50-54","55-59","60-64","65+"},Cascade!$D:$D,$D15)))</f>
        <v>0</v>
      </c>
      <c r="K15" s="115" cm="1">
        <f t="array" ref="K15">IF($C15="&lt;15",SUM(SUMIFS(Cascade!$AQ:$AQ,Cascade!$B:$B,$B15,Cascade!$C:$C,{"=&lt;01","01-04","05-09","10-14"},Cascade!$D:$D,$D15)),SUM(SUMIFS(Cascade!$AT:$AT,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7" priority="20">
      <formula>AND(ISNUMBER(F1),ROUND(SUM(F1),2)&lt;1,ROW(F1)&gt;14,SUM(J1)&gt;0)</formula>
    </cfRule>
  </conditionalFormatting>
  <conditionalFormatting sqref="V1:V1048576">
    <cfRule type="expression" dxfId="46" priority="1">
      <formula>AND(ROW($V1)&gt;14,OR(SUM($R1)&gt;0,SUM($S1)&gt;0),ROUND(SUM($V1),2)&gt;1)</formula>
    </cfRule>
    <cfRule type="expression" dxfId="45" priority="19">
      <formula>AND(ROW($V1)&gt;14,OR(SUM($R1)&gt;0,SUM($S1)&gt;0),ROUND(SUM($V1),2)&lt;90%)</formula>
    </cfRule>
  </conditionalFormatting>
  <conditionalFormatting sqref="F1:F1048576 H1:H1048576">
    <cfRule type="expression" dxfId="44" priority="9">
      <formula>AND(ISNUMBER($J1),SUM($J1)&gt;0,F1="",ROW(F1)&gt;14)</formula>
    </cfRule>
  </conditionalFormatting>
  <conditionalFormatting sqref="G1:G1048576 I1:I1048576">
    <cfRule type="expression" dxfId="43" priority="8">
      <formula>AND(ISNUMBER($K1),SUM($K1)&gt;0,G1="",ROW(G1)&gt;14)</formula>
    </cfRule>
  </conditionalFormatting>
  <conditionalFormatting sqref="Q1:Q1048576">
    <cfRule type="expression" dxfId="42" priority="4">
      <formula>AND(ROW($Q1)&gt;14,ISNUMBER($O1),SUM($O1)&gt;0,ROUND(SUM($Q1),2)&gt;1)</formula>
    </cfRule>
    <cfRule type="expression" dxfId="41" priority="6">
      <formula>AND(ROW($Q1)&gt;14,ISNUMBER($O1),SUM($O1)&gt;0,ROUND(SUM($Q1),2)&lt;90%)</formula>
    </cfRule>
  </conditionalFormatting>
  <conditionalFormatting sqref="P1:P1048576">
    <cfRule type="expression" dxfId="40" priority="2">
      <formula>AND(ROW($P1)&gt;14,ISNUMBER($M1),SUM($M1)&gt;0,ROUND(SUM($P1),2)&lt;100%)</formula>
    </cfRule>
    <cfRule type="expression" dxfId="39"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1088</v>
      </c>
      <c r="G3" s="85" t="s">
        <v>293</v>
      </c>
      <c r="H3" s="109" t="s">
        <v>1089</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689</v>
      </c>
      <c r="B14" s="73" t="s">
        <v>5</v>
      </c>
      <c r="C14" s="73" t="s">
        <v>36</v>
      </c>
      <c r="D14" s="73" t="s">
        <v>6</v>
      </c>
      <c r="E14" s="73" t="s">
        <v>81</v>
      </c>
      <c r="F14" s="133" t="s">
        <v>525</v>
      </c>
      <c r="G14" s="133" t="s">
        <v>630</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721</v>
      </c>
      <c r="G3" s="184" t="s">
        <v>565</v>
      </c>
      <c r="H3" s="184" t="s">
        <v>1090</v>
      </c>
      <c r="I3" s="184" t="s">
        <v>1088</v>
      </c>
      <c r="J3" s="85" t="s">
        <v>292</v>
      </c>
      <c r="K3" s="85" t="s">
        <v>562</v>
      </c>
      <c r="L3" s="85" t="s">
        <v>563</v>
      </c>
      <c r="M3" s="86" t="s">
        <v>564</v>
      </c>
      <c r="N3" s="85" t="s">
        <v>727</v>
      </c>
      <c r="O3" s="109" t="s">
        <v>317</v>
      </c>
      <c r="P3" s="109" t="s">
        <v>559</v>
      </c>
      <c r="Q3" s="109" t="s">
        <v>560</v>
      </c>
      <c r="R3" s="109" t="s">
        <v>685</v>
      </c>
      <c r="S3" s="109" t="s">
        <v>686</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819</v>
      </c>
      <c r="I8" s="311" t="s">
        <v>197</v>
      </c>
      <c r="P8" s="358" t="s">
        <v>823</v>
      </c>
      <c r="Q8" s="358" t="s">
        <v>821</v>
      </c>
      <c r="R8" s="112" t="s">
        <v>825</v>
      </c>
      <c r="S8" s="112" t="s">
        <v>825</v>
      </c>
      <c r="U8" s="112" t="s">
        <v>201</v>
      </c>
    </row>
    <row r="9" spans="1:21" x14ac:dyDescent="0.2">
      <c r="H9" s="357" t="s">
        <v>820</v>
      </c>
      <c r="I9" s="311" t="s">
        <v>198</v>
      </c>
      <c r="P9" s="358" t="s">
        <v>824</v>
      </c>
      <c r="Q9" s="358" t="s">
        <v>822</v>
      </c>
      <c r="R9" s="112" t="s">
        <v>826</v>
      </c>
      <c r="S9" s="112" t="s">
        <v>826</v>
      </c>
      <c r="U9" s="112" t="s">
        <v>202</v>
      </c>
    </row>
    <row r="10" spans="1:21" x14ac:dyDescent="0.2">
      <c r="F10" s="292" t="s">
        <v>129</v>
      </c>
      <c r="H10" s="292"/>
      <c r="R10" s="112" t="s">
        <v>200</v>
      </c>
      <c r="S10" s="112" t="s">
        <v>199</v>
      </c>
    </row>
    <row r="11" spans="1:21" x14ac:dyDescent="0.2">
      <c r="F11" s="292" t="s">
        <v>811</v>
      </c>
      <c r="H11" s="292" t="s">
        <v>811</v>
      </c>
      <c r="I11" s="115" t="s">
        <v>811</v>
      </c>
      <c r="J11" s="115" t="s">
        <v>811</v>
      </c>
      <c r="K11" s="115" t="s">
        <v>812</v>
      </c>
      <c r="L11" s="115" t="s">
        <v>813</v>
      </c>
      <c r="M11" s="115" t="s">
        <v>811</v>
      </c>
      <c r="N11" s="46" t="s">
        <v>811</v>
      </c>
      <c r="O11" s="112" t="s">
        <v>811</v>
      </c>
      <c r="P11" s="112" t="s">
        <v>812</v>
      </c>
      <c r="Q11" s="112" t="s">
        <v>813</v>
      </c>
      <c r="R11" s="112" t="s">
        <v>811</v>
      </c>
      <c r="S11" s="112" t="s">
        <v>811</v>
      </c>
      <c r="T11" s="53" t="s">
        <v>814</v>
      </c>
      <c r="U11" s="112" t="s">
        <v>814</v>
      </c>
    </row>
    <row r="12" spans="1:21" x14ac:dyDescent="0.2">
      <c r="F12" s="292" t="s">
        <v>231</v>
      </c>
      <c r="H12" s="292" t="s">
        <v>231</v>
      </c>
      <c r="I12" s="115" t="s">
        <v>231</v>
      </c>
      <c r="J12" s="115" t="s">
        <v>231</v>
      </c>
      <c r="K12" s="115" t="s">
        <v>807</v>
      </c>
      <c r="L12" s="115" t="s">
        <v>231</v>
      </c>
      <c r="M12" s="115" t="s">
        <v>231</v>
      </c>
      <c r="N12" s="46" t="s">
        <v>231</v>
      </c>
      <c r="O12" s="112" t="s">
        <v>231</v>
      </c>
      <c r="P12" s="112" t="s">
        <v>807</v>
      </c>
      <c r="Q12" s="112" t="s">
        <v>231</v>
      </c>
      <c r="R12" s="112" t="s">
        <v>231</v>
      </c>
      <c r="S12" s="112" t="s">
        <v>231</v>
      </c>
      <c r="T12" s="53" t="s">
        <v>231</v>
      </c>
      <c r="U12" s="112" t="s">
        <v>231</v>
      </c>
    </row>
    <row r="13" spans="1:21" x14ac:dyDescent="0.2">
      <c r="H13" s="292"/>
    </row>
    <row r="14" spans="1:21" x14ac:dyDescent="0.2">
      <c r="A14" s="70" t="s">
        <v>689</v>
      </c>
      <c r="B14" s="70" t="s">
        <v>5</v>
      </c>
      <c r="C14" s="70" t="s">
        <v>36</v>
      </c>
      <c r="D14" s="70" t="s">
        <v>6</v>
      </c>
      <c r="E14" s="70" t="s">
        <v>81</v>
      </c>
      <c r="F14" s="241" t="s">
        <v>356</v>
      </c>
      <c r="G14" s="245" t="s">
        <v>634</v>
      </c>
      <c r="H14" s="241" t="s">
        <v>684</v>
      </c>
      <c r="I14" s="133" t="s">
        <v>527</v>
      </c>
      <c r="J14" s="133" t="s">
        <v>637</v>
      </c>
      <c r="K14" s="133" t="s">
        <v>638</v>
      </c>
      <c r="L14" s="133" t="s">
        <v>640</v>
      </c>
      <c r="M14" s="133" t="s">
        <v>639</v>
      </c>
      <c r="N14" s="133" t="s">
        <v>641</v>
      </c>
      <c r="O14" s="227" t="s">
        <v>643</v>
      </c>
      <c r="P14" s="227" t="s">
        <v>561</v>
      </c>
      <c r="Q14" s="227" t="s">
        <v>644</v>
      </c>
      <c r="R14" s="227" t="s">
        <v>642</v>
      </c>
      <c r="S14" s="227" t="s">
        <v>528</v>
      </c>
      <c r="T14" s="230" t="s">
        <v>645</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8" priority="23">
      <formula>OR($C1="18-20",$C1="18+")</formula>
    </cfRule>
  </conditionalFormatting>
  <conditionalFormatting sqref="T1:T1048576">
    <cfRule type="expression" dxfId="37" priority="3">
      <formula>AND(ISNUMBER($T1),ROW($T1)&gt;14,SUM($O1)&gt;0,ROUND(SUM($T1),2)&gt;1)</formula>
    </cfRule>
    <cfRule type="expression" dxfId="36" priority="22">
      <formula>AND(ISNUMBER($T1),ROW($T1)&gt;14,SUM($O1)&gt;0,ROUND(SUM($T1),2)&lt;1)</formula>
    </cfRule>
  </conditionalFormatting>
  <conditionalFormatting sqref="N1:N1048576">
    <cfRule type="expression" dxfId="35" priority="21">
      <formula>AND(ISNUMBER($N1),ROW($N1)&gt;14,(SUM($I1)*(1+SUM($J1))*SUM($M1))&gt;0,ROUND(SUM($N1),2)&lt;20%)</formula>
    </cfRule>
  </conditionalFormatting>
  <conditionalFormatting sqref="K1:K1048576 P1:P1048576">
    <cfRule type="expression" dxfId="34" priority="15">
      <formula>AND($B1&lt;&gt;"",ROW(K1)&gt;14,NOT(AND($D1="Female",$G1="Y",OR($C1="10-14",$C1="15-17"))))</formula>
    </cfRule>
  </conditionalFormatting>
  <conditionalFormatting sqref="Q1:Q1048576 L1:L1048576">
    <cfRule type="expression" dxfId="33" priority="14">
      <formula>AND($E1&lt;&gt;"",ROW(L1)&gt;14,NOT(OR($C1="05-09",$C1="10-14")))</formula>
    </cfRule>
  </conditionalFormatting>
  <conditionalFormatting sqref="M1:N1048576">
    <cfRule type="expression" dxfId="32" priority="2">
      <formula>AND(ROW(M1)&gt;14,ISNUMBER(M1),OR(M1&gt;1,M1&lt;0))</formula>
    </cfRule>
  </conditionalFormatting>
  <conditionalFormatting sqref="F1:F1048576">
    <cfRule type="expression" dxfId="31"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1093</v>
      </c>
      <c r="D3" s="184" t="s">
        <v>1094</v>
      </c>
      <c r="E3" s="85" t="s">
        <v>346</v>
      </c>
      <c r="F3" s="85" t="s">
        <v>545</v>
      </c>
      <c r="G3" s="109" t="s">
        <v>1091</v>
      </c>
      <c r="H3" s="109" t="s">
        <v>1092</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689</v>
      </c>
      <c r="B14" s="70" t="s">
        <v>5</v>
      </c>
      <c r="C14" s="133" t="s">
        <v>534</v>
      </c>
      <c r="D14" s="247" t="s">
        <v>535</v>
      </c>
      <c r="E14" s="247" t="s">
        <v>632</v>
      </c>
      <c r="F14" s="247" t="s">
        <v>633</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40" zoomScaleNormal="140" workbookViewId="0">
      <pane xSplit="5" ySplit="14" topLeftCell="F15" activePane="bottomRight" state="frozen"/>
      <selection pane="topRight"/>
      <selection pane="bottomLeft"/>
      <selection pane="bottomRight" activeCell="B15" sqref="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548</v>
      </c>
      <c r="B1" s="7"/>
      <c r="C1" s="2"/>
      <c r="D1" s="2"/>
      <c r="E1" s="2"/>
      <c r="F1" s="153" t="s">
        <v>549</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1021</v>
      </c>
      <c r="G3" s="116" t="s">
        <v>1100</v>
      </c>
      <c r="H3" s="371" t="s">
        <v>1095</v>
      </c>
      <c r="I3" s="371" t="s">
        <v>1096</v>
      </c>
      <c r="J3" s="371" t="s">
        <v>1097</v>
      </c>
      <c r="K3" s="371" t="s">
        <v>1098</v>
      </c>
      <c r="L3" s="371" t="s">
        <v>1099</v>
      </c>
      <c r="M3" s="184" t="s">
        <v>1101</v>
      </c>
      <c r="N3" s="184" t="s">
        <v>1102</v>
      </c>
      <c r="O3" s="184" t="s">
        <v>1103</v>
      </c>
      <c r="P3" s="184" t="s">
        <v>1104</v>
      </c>
      <c r="Q3" s="184" t="s">
        <v>1105</v>
      </c>
      <c r="R3" s="86" t="s">
        <v>1106</v>
      </c>
      <c r="S3" s="85" t="s">
        <v>1107</v>
      </c>
      <c r="T3" s="85" t="s">
        <v>570</v>
      </c>
      <c r="U3" s="109" t="s">
        <v>566</v>
      </c>
      <c r="V3" s="109" t="s">
        <v>569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554</v>
      </c>
      <c r="N8" s="226" t="s">
        <v>553</v>
      </c>
      <c r="O8" s="226" t="s">
        <v>552</v>
      </c>
      <c r="P8" s="226" t="s">
        <v>551</v>
      </c>
      <c r="Q8" s="226"/>
      <c r="R8" s="368"/>
      <c r="U8" s="165" t="s">
        <v>827</v>
      </c>
      <c r="V8" s="165" t="s">
        <v>828</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841</v>
      </c>
      <c r="V10" s="165" t="s">
        <v>842</v>
      </c>
    </row>
    <row r="11" spans="1:22" x14ac:dyDescent="0.2">
      <c r="F11" s="115" t="s">
        <v>550</v>
      </c>
      <c r="G11" s="115" t="s">
        <v>550</v>
      </c>
      <c r="H11" s="115" t="s">
        <v>726</v>
      </c>
      <c r="I11" s="115" t="s">
        <v>726</v>
      </c>
      <c r="J11" s="115" t="s">
        <v>550</v>
      </c>
      <c r="K11" s="115" t="s">
        <v>550</v>
      </c>
      <c r="L11" s="115" t="s">
        <v>550</v>
      </c>
      <c r="M11" s="115" t="s">
        <v>550</v>
      </c>
      <c r="N11" s="115" t="s">
        <v>550</v>
      </c>
      <c r="O11" s="115" t="s">
        <v>550</v>
      </c>
      <c r="P11" s="115" t="s">
        <v>550</v>
      </c>
      <c r="Q11" s="115" t="s">
        <v>550</v>
      </c>
      <c r="R11" s="46" t="s">
        <v>550</v>
      </c>
      <c r="S11" s="115" t="s">
        <v>550</v>
      </c>
      <c r="T11" s="115" t="s">
        <v>550</v>
      </c>
      <c r="U11" s="112" t="s">
        <v>550</v>
      </c>
      <c r="V11" s="112" t="s">
        <v>550</v>
      </c>
    </row>
    <row r="12" spans="1:22" x14ac:dyDescent="0.2">
      <c r="F12" s="115" t="s">
        <v>807</v>
      </c>
      <c r="G12" s="115" t="s">
        <v>807</v>
      </c>
      <c r="H12" s="115" t="s">
        <v>807</v>
      </c>
      <c r="I12" s="115" t="s">
        <v>807</v>
      </c>
      <c r="J12" s="115" t="s">
        <v>807</v>
      </c>
      <c r="K12" s="115" t="s">
        <v>807</v>
      </c>
      <c r="L12" s="115" t="s">
        <v>807</v>
      </c>
      <c r="M12" s="115" t="s">
        <v>807</v>
      </c>
      <c r="N12" s="115" t="s">
        <v>807</v>
      </c>
      <c r="O12" s="115" t="s">
        <v>807</v>
      </c>
      <c r="P12" s="115" t="s">
        <v>807</v>
      </c>
      <c r="Q12" s="115" t="s">
        <v>807</v>
      </c>
      <c r="R12" s="46" t="s">
        <v>807</v>
      </c>
      <c r="S12" s="115" t="s">
        <v>807</v>
      </c>
      <c r="T12" s="115" t="s">
        <v>807</v>
      </c>
      <c r="U12" s="112" t="s">
        <v>807</v>
      </c>
      <c r="V12" s="112" t="s">
        <v>807</v>
      </c>
    </row>
    <row r="14" spans="1:22" x14ac:dyDescent="0.2">
      <c r="A14" s="73" t="s">
        <v>689</v>
      </c>
      <c r="B14" s="73" t="s">
        <v>5</v>
      </c>
      <c r="C14" s="73" t="s">
        <v>36</v>
      </c>
      <c r="D14" s="73" t="s">
        <v>6</v>
      </c>
      <c r="E14" s="73" t="s">
        <v>81</v>
      </c>
      <c r="F14" s="133" t="s">
        <v>354</v>
      </c>
      <c r="G14" s="133" t="s">
        <v>635</v>
      </c>
      <c r="H14" s="133" t="s">
        <v>531</v>
      </c>
      <c r="I14" s="133" t="s">
        <v>533</v>
      </c>
      <c r="J14" s="133" t="s">
        <v>526</v>
      </c>
      <c r="K14" s="133" t="s">
        <v>430</v>
      </c>
      <c r="L14" s="133" t="s">
        <v>431</v>
      </c>
      <c r="M14" s="133" t="s">
        <v>555</v>
      </c>
      <c r="N14" s="133" t="s">
        <v>556</v>
      </c>
      <c r="O14" s="133" t="s">
        <v>557</v>
      </c>
      <c r="P14" s="133" t="s">
        <v>558</v>
      </c>
      <c r="Q14" s="133" t="s">
        <v>859</v>
      </c>
      <c r="R14" s="229" t="s">
        <v>858</v>
      </c>
      <c r="S14" s="229" t="s">
        <v>860</v>
      </c>
      <c r="T14" s="229" t="s">
        <v>636</v>
      </c>
      <c r="U14" s="227" t="s">
        <v>567</v>
      </c>
      <c r="V14" s="227" t="s">
        <v>568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0" priority="12">
      <formula>AND(ISNUMBER(V1),SUM($V1)&gt;SUM($U1))</formula>
    </cfRule>
  </conditionalFormatting>
  <conditionalFormatting sqref="H1:I1048576">
    <cfRule type="expression" dxfId="29" priority="4">
      <formula>AND(ROW(H1)&gt;14,$C1="10-14")</formula>
    </cfRule>
  </conditionalFormatting>
  <conditionalFormatting sqref="S1:T1048576">
    <cfRule type="expression" dxfId="28" priority="1269">
      <formula>AND(ROUND(SUM($T1),2)&gt;100%,SUM($U1)&gt;0)</formula>
    </cfRule>
  </conditionalFormatting>
  <conditionalFormatting sqref="T1:T1048576">
    <cfRule type="expression" dxfId="27" priority="1270">
      <formula>AND(ROUND(SUM($T1),2)&lt;60%,SUM($U1)&gt;0)</formula>
    </cfRule>
  </conditionalFormatting>
  <conditionalFormatting sqref="S1:S1048576">
    <cfRule type="expression" dxfId="26" priority="2">
      <formula>AND(ROUND(SUM($S1),2)&lt;&gt;0%,SUM($Q1)&gt;0,ROW($S1)&gt;14,ISNUMBER($S1))</formula>
    </cfRule>
  </conditionalFormatting>
  <conditionalFormatting sqref="F1:F1048576">
    <cfRule type="expression" dxfId="25"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1126</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1108</v>
      </c>
      <c r="G3" s="371" t="s">
        <v>1109</v>
      </c>
      <c r="H3" s="371" t="s">
        <v>1110</v>
      </c>
      <c r="I3" s="371" t="s">
        <v>1111</v>
      </c>
      <c r="J3" s="184" t="s">
        <v>1115</v>
      </c>
      <c r="K3" s="184" t="s">
        <v>1113</v>
      </c>
      <c r="L3" s="185" t="s">
        <v>1112</v>
      </c>
      <c r="M3" s="191" t="s">
        <v>1116</v>
      </c>
      <c r="N3" s="184" t="s">
        <v>1114</v>
      </c>
      <c r="O3" s="185" t="s">
        <v>1151</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707</v>
      </c>
      <c r="K8" s="115" t="s">
        <v>219</v>
      </c>
      <c r="L8" s="112" t="s">
        <v>219</v>
      </c>
      <c r="M8" s="356" t="s">
        <v>709</v>
      </c>
      <c r="N8" s="115" t="s">
        <v>221</v>
      </c>
      <c r="O8" s="112" t="s">
        <v>221</v>
      </c>
    </row>
    <row r="9" spans="1:15" x14ac:dyDescent="0.2">
      <c r="J9" s="311" t="s">
        <v>708</v>
      </c>
      <c r="K9" s="115" t="s">
        <v>220</v>
      </c>
      <c r="L9" s="112" t="s">
        <v>220</v>
      </c>
      <c r="M9" s="356" t="s">
        <v>710</v>
      </c>
      <c r="N9" s="115" t="s">
        <v>222</v>
      </c>
      <c r="O9" s="112" t="s">
        <v>222</v>
      </c>
    </row>
    <row r="10" spans="1:15" x14ac:dyDescent="0.2">
      <c r="F10" s="115" t="s">
        <v>129</v>
      </c>
    </row>
    <row r="11" spans="1:15" x14ac:dyDescent="0.2">
      <c r="F11" s="115" t="s">
        <v>235</v>
      </c>
      <c r="G11" s="115" t="s">
        <v>235</v>
      </c>
      <c r="H11" s="115" t="s">
        <v>550</v>
      </c>
      <c r="I11" s="115" t="s">
        <v>550</v>
      </c>
      <c r="J11" s="115" t="s">
        <v>235</v>
      </c>
      <c r="K11" s="115" t="s">
        <v>235</v>
      </c>
      <c r="L11" s="112" t="s">
        <v>235</v>
      </c>
      <c r="M11" s="141" t="s">
        <v>235</v>
      </c>
      <c r="N11" s="115" t="s">
        <v>235</v>
      </c>
      <c r="O11" s="112" t="s">
        <v>235</v>
      </c>
    </row>
    <row r="12" spans="1:15" x14ac:dyDescent="0.2">
      <c r="F12" s="115" t="s">
        <v>231</v>
      </c>
      <c r="G12" s="115" t="s">
        <v>231</v>
      </c>
      <c r="H12" s="115" t="s">
        <v>807</v>
      </c>
      <c r="I12" s="115" t="s">
        <v>807</v>
      </c>
      <c r="J12" s="115" t="s">
        <v>231</v>
      </c>
      <c r="K12" s="115" t="s">
        <v>231</v>
      </c>
      <c r="L12" s="112" t="s">
        <v>231</v>
      </c>
      <c r="M12" s="141" t="s">
        <v>231</v>
      </c>
      <c r="N12" s="115" t="s">
        <v>231</v>
      </c>
      <c r="O12" s="112" t="s">
        <v>231</v>
      </c>
    </row>
    <row r="14" spans="1:15" x14ac:dyDescent="0.2">
      <c r="A14" s="73" t="s">
        <v>689</v>
      </c>
      <c r="B14" s="73" t="s">
        <v>5</v>
      </c>
      <c r="C14" s="73" t="s">
        <v>36</v>
      </c>
      <c r="D14" s="73" t="s">
        <v>6</v>
      </c>
      <c r="E14" s="73" t="s">
        <v>81</v>
      </c>
      <c r="F14" s="133" t="s">
        <v>356</v>
      </c>
      <c r="G14" s="133" t="s">
        <v>631</v>
      </c>
      <c r="H14" s="133" t="s">
        <v>567</v>
      </c>
      <c r="I14" s="133" t="s">
        <v>568</v>
      </c>
      <c r="J14" s="133" t="s">
        <v>695</v>
      </c>
      <c r="K14" s="133" t="s">
        <v>530</v>
      </c>
      <c r="L14" s="227" t="s">
        <v>531</v>
      </c>
      <c r="M14" s="230" t="s">
        <v>696</v>
      </c>
      <c r="N14" s="133" t="s">
        <v>532</v>
      </c>
      <c r="O14" s="227" t="s">
        <v>1127</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24" priority="4">
      <formula>AND(ISNUMBER(L1),SUM($L1)&gt;SUM($O1))</formula>
    </cfRule>
  </conditionalFormatting>
  <conditionalFormatting sqref="H1:I1048576">
    <cfRule type="expression" dxfId="23" priority="2">
      <formula>AND(ROW(H1)&gt;14,$E1&lt;&gt;"",NOT(OR($C1="10-14",$C1="15-19",$C1="20-24",$C1="25-29")))</formula>
    </cfRule>
    <cfRule type="expression" dxfId="22" priority="3">
      <formula>AND(ROW(H1)&gt;14,$E1&lt;&gt;"",$D1="Males")</formula>
    </cfRule>
  </conditionalFormatting>
  <conditionalFormatting sqref="F1:F1048576">
    <cfRule type="expression" dxfId="21"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1121</v>
      </c>
      <c r="F3" s="194" t="s">
        <v>1122</v>
      </c>
      <c r="G3" s="285" t="s">
        <v>1123</v>
      </c>
      <c r="H3" s="286" t="s">
        <v>1117</v>
      </c>
      <c r="I3" s="286" t="s">
        <v>1118</v>
      </c>
      <c r="J3" s="109" t="s">
        <v>1119</v>
      </c>
      <c r="K3" s="109" t="s">
        <v>1120</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689</v>
      </c>
      <c r="B14" s="70" t="s">
        <v>5</v>
      </c>
      <c r="C14" s="70" t="s">
        <v>6</v>
      </c>
      <c r="D14" s="70" t="s">
        <v>81</v>
      </c>
      <c r="E14" s="133" t="s">
        <v>629</v>
      </c>
      <c r="F14" s="133" t="s">
        <v>507</v>
      </c>
      <c r="G14" s="291" t="s">
        <v>651</v>
      </c>
      <c r="H14" s="291" t="s">
        <v>680</v>
      </c>
      <c r="I14" s="291" t="s">
        <v>681</v>
      </c>
      <c r="J14" s="133" t="s">
        <v>508</v>
      </c>
      <c r="K14" s="133" t="s">
        <v>652</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20"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846</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848</v>
      </c>
      <c r="CG1" s="160"/>
      <c r="CH1" s="401"/>
      <c r="CI1" s="50"/>
      <c r="CJ1" s="454"/>
      <c r="CK1" s="160"/>
      <c r="CL1" s="160"/>
      <c r="CM1" s="160"/>
      <c r="CN1" s="401"/>
      <c r="CO1" s="347"/>
      <c r="CP1" s="454"/>
      <c r="CQ1" s="160"/>
      <c r="CR1" s="160"/>
      <c r="CS1" s="160"/>
      <c r="CT1" s="401"/>
      <c r="CU1" s="50"/>
      <c r="CV1" s="454"/>
      <c r="CW1" s="160" t="s">
        <v>845</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857</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853</v>
      </c>
      <c r="CG2" s="161"/>
      <c r="CH2" s="402"/>
      <c r="CI2" s="52"/>
      <c r="CJ2" s="455"/>
      <c r="CK2" s="161" t="s">
        <v>850</v>
      </c>
      <c r="CL2" s="161"/>
      <c r="CM2" s="161"/>
      <c r="CN2" s="402"/>
      <c r="CO2" s="348"/>
      <c r="CP2" s="455"/>
      <c r="CQ2" s="161" t="s">
        <v>849</v>
      </c>
      <c r="CR2" s="161"/>
      <c r="CS2" s="161"/>
      <c r="CT2" s="402"/>
      <c r="CU2" s="52"/>
      <c r="CV2" s="455"/>
      <c r="CW2" s="203" t="s">
        <v>844</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909</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939</v>
      </c>
      <c r="CI3" s="443" t="s">
        <v>937</v>
      </c>
      <c r="CJ3" s="455"/>
      <c r="CK3" s="161"/>
      <c r="CL3" s="161"/>
      <c r="CM3" s="161"/>
      <c r="CN3" s="442" t="s">
        <v>939</v>
      </c>
      <c r="CO3" s="444" t="s">
        <v>937</v>
      </c>
      <c r="CP3" s="455"/>
      <c r="CQ3" s="161"/>
      <c r="CR3" s="161"/>
      <c r="CS3" s="161"/>
      <c r="CT3" s="442" t="s">
        <v>939</v>
      </c>
      <c r="CU3" s="443" t="s">
        <v>937</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847</v>
      </c>
      <c r="B8" s="425" t="s">
        <v>847</v>
      </c>
      <c r="C8" s="425" t="s">
        <v>847</v>
      </c>
      <c r="D8" s="425" t="s">
        <v>847</v>
      </c>
      <c r="E8" s="431" t="s">
        <v>847</v>
      </c>
      <c r="F8" s="434" t="s">
        <v>847</v>
      </c>
      <c r="G8" s="449" t="s">
        <v>847</v>
      </c>
      <c r="H8" s="468" t="s">
        <v>847</v>
      </c>
      <c r="I8" s="437" t="s">
        <v>847</v>
      </c>
      <c r="J8" s="437" t="s">
        <v>847</v>
      </c>
      <c r="K8" s="437" t="s">
        <v>847</v>
      </c>
      <c r="L8" s="437" t="s">
        <v>847</v>
      </c>
      <c r="M8" s="437" t="s">
        <v>847</v>
      </c>
      <c r="N8" s="437" t="s">
        <v>847</v>
      </c>
      <c r="O8" s="437" t="s">
        <v>847</v>
      </c>
      <c r="P8" s="437" t="s">
        <v>847</v>
      </c>
      <c r="Q8" s="437" t="s">
        <v>847</v>
      </c>
      <c r="R8" s="437" t="s">
        <v>847</v>
      </c>
      <c r="S8" s="437" t="s">
        <v>847</v>
      </c>
      <c r="T8" s="437" t="s">
        <v>847</v>
      </c>
      <c r="U8" s="438" t="s">
        <v>847</v>
      </c>
      <c r="V8" s="438" t="s">
        <v>847</v>
      </c>
      <c r="W8" s="438" t="s">
        <v>847</v>
      </c>
      <c r="X8" s="438" t="s">
        <v>847</v>
      </c>
      <c r="Y8" s="438" t="s">
        <v>847</v>
      </c>
      <c r="Z8" s="438" t="s">
        <v>847</v>
      </c>
      <c r="AA8" s="438" t="s">
        <v>847</v>
      </c>
      <c r="AB8" s="438" t="s">
        <v>847</v>
      </c>
      <c r="AC8" s="438" t="s">
        <v>847</v>
      </c>
      <c r="AD8" s="438" t="s">
        <v>847</v>
      </c>
      <c r="AE8" s="438" t="s">
        <v>847</v>
      </c>
      <c r="AF8" s="438" t="s">
        <v>847</v>
      </c>
      <c r="AG8" s="438" t="s">
        <v>847</v>
      </c>
      <c r="AH8" s="438" t="s">
        <v>847</v>
      </c>
      <c r="AI8" s="438" t="s">
        <v>847</v>
      </c>
      <c r="AJ8" s="438" t="s">
        <v>847</v>
      </c>
      <c r="AK8" s="438" t="s">
        <v>847</v>
      </c>
      <c r="AL8" s="438" t="s">
        <v>847</v>
      </c>
      <c r="AM8" s="438" t="s">
        <v>847</v>
      </c>
      <c r="AN8" s="438" t="s">
        <v>847</v>
      </c>
      <c r="AO8" s="438" t="s">
        <v>847</v>
      </c>
      <c r="AP8" s="438" t="s">
        <v>847</v>
      </c>
      <c r="AQ8" s="438" t="s">
        <v>847</v>
      </c>
      <c r="AR8" s="438" t="s">
        <v>847</v>
      </c>
      <c r="AS8" s="438" t="s">
        <v>847</v>
      </c>
      <c r="AT8" s="438" t="s">
        <v>847</v>
      </c>
      <c r="AU8" s="438" t="s">
        <v>847</v>
      </c>
      <c r="AV8" s="438" t="s">
        <v>847</v>
      </c>
      <c r="AW8" s="438" t="s">
        <v>847</v>
      </c>
      <c r="AX8" s="438" t="s">
        <v>847</v>
      </c>
      <c r="AY8" s="438" t="s">
        <v>847</v>
      </c>
      <c r="AZ8" s="438" t="s">
        <v>847</v>
      </c>
      <c r="BA8" s="438" t="s">
        <v>847</v>
      </c>
      <c r="BB8" s="438" t="s">
        <v>847</v>
      </c>
      <c r="BC8" s="438" t="s">
        <v>847</v>
      </c>
      <c r="BD8" s="438" t="s">
        <v>847</v>
      </c>
      <c r="BE8" s="438" t="s">
        <v>847</v>
      </c>
      <c r="BF8" s="438" t="s">
        <v>847</v>
      </c>
      <c r="BG8" s="438" t="s">
        <v>847</v>
      </c>
      <c r="BH8" s="438" t="s">
        <v>847</v>
      </c>
      <c r="BI8" s="438" t="s">
        <v>847</v>
      </c>
      <c r="BJ8" s="438" t="s">
        <v>847</v>
      </c>
      <c r="BK8" s="438" t="s">
        <v>847</v>
      </c>
      <c r="BL8" s="438" t="s">
        <v>847</v>
      </c>
      <c r="BM8" s="438" t="s">
        <v>847</v>
      </c>
      <c r="BN8" s="438" t="s">
        <v>847</v>
      </c>
      <c r="BO8" s="438" t="s">
        <v>847</v>
      </c>
      <c r="BP8" s="438" t="s">
        <v>847</v>
      </c>
      <c r="BQ8" s="438" t="s">
        <v>847</v>
      </c>
      <c r="BR8" s="438" t="s">
        <v>847</v>
      </c>
      <c r="BS8" s="438" t="s">
        <v>847</v>
      </c>
      <c r="BT8" s="438" t="s">
        <v>847</v>
      </c>
      <c r="BU8" s="438" t="s">
        <v>847</v>
      </c>
      <c r="BV8" s="438" t="s">
        <v>847</v>
      </c>
      <c r="BW8" s="438" t="s">
        <v>847</v>
      </c>
      <c r="BX8" s="438" t="s">
        <v>847</v>
      </c>
      <c r="BY8" s="438" t="s">
        <v>847</v>
      </c>
      <c r="BZ8" s="438" t="s">
        <v>847</v>
      </c>
      <c r="CA8" s="438" t="s">
        <v>847</v>
      </c>
      <c r="CB8" s="438" t="s">
        <v>847</v>
      </c>
      <c r="CC8" s="438" t="s">
        <v>847</v>
      </c>
      <c r="CD8" s="438" t="s">
        <v>847</v>
      </c>
      <c r="CE8" s="472" t="s">
        <v>847</v>
      </c>
      <c r="CF8" s="426" t="s">
        <v>847</v>
      </c>
      <c r="CG8" s="426" t="s">
        <v>847</v>
      </c>
      <c r="CH8" s="428" t="s">
        <v>847</v>
      </c>
      <c r="CI8" s="427" t="s">
        <v>847</v>
      </c>
      <c r="CJ8" s="457" t="s">
        <v>847</v>
      </c>
      <c r="CK8" s="426" t="s">
        <v>847</v>
      </c>
      <c r="CL8" s="426" t="s">
        <v>847</v>
      </c>
      <c r="CM8" s="426" t="s">
        <v>847</v>
      </c>
      <c r="CN8" s="428" t="s">
        <v>847</v>
      </c>
      <c r="CO8" s="429" t="s">
        <v>847</v>
      </c>
      <c r="CP8" s="457" t="s">
        <v>847</v>
      </c>
      <c r="CQ8" s="426" t="s">
        <v>847</v>
      </c>
      <c r="CR8" s="426" t="s">
        <v>847</v>
      </c>
      <c r="CS8" s="426" t="s">
        <v>847</v>
      </c>
      <c r="CT8" s="428" t="s">
        <v>847</v>
      </c>
      <c r="CU8" s="427" t="s">
        <v>847</v>
      </c>
      <c r="CV8" s="457" t="s">
        <v>847</v>
      </c>
      <c r="CW8" s="430" t="s">
        <v>847</v>
      </c>
      <c r="CX8" s="430" t="s">
        <v>847</v>
      </c>
      <c r="CY8" s="430" t="s">
        <v>847</v>
      </c>
      <c r="CZ8" s="430" t="s">
        <v>847</v>
      </c>
      <c r="DA8" s="430" t="s">
        <v>847</v>
      </c>
      <c r="DB8" s="430" t="s">
        <v>847</v>
      </c>
      <c r="DC8" s="430" t="s">
        <v>847</v>
      </c>
      <c r="DD8" s="430" t="s">
        <v>847</v>
      </c>
      <c r="DE8" s="430" t="s">
        <v>847</v>
      </c>
      <c r="DF8" s="430" t="s">
        <v>847</v>
      </c>
      <c r="DG8" s="430" t="s">
        <v>847</v>
      </c>
      <c r="DH8" s="430" t="s">
        <v>847</v>
      </c>
      <c r="DI8" s="430" t="s">
        <v>847</v>
      </c>
      <c r="DJ8" s="430" t="s">
        <v>847</v>
      </c>
      <c r="DK8" s="430" t="s">
        <v>847</v>
      </c>
      <c r="DL8" s="430" t="s">
        <v>847</v>
      </c>
      <c r="DM8" s="430" t="s">
        <v>847</v>
      </c>
      <c r="DN8" s="430" t="s">
        <v>847</v>
      </c>
      <c r="DO8" s="430" t="s">
        <v>847</v>
      </c>
      <c r="DP8" s="430" t="s">
        <v>847</v>
      </c>
      <c r="DQ8" s="430" t="s">
        <v>847</v>
      </c>
      <c r="DR8" s="430" t="s">
        <v>847</v>
      </c>
      <c r="DS8" s="430" t="s">
        <v>847</v>
      </c>
      <c r="DT8" s="430" t="s">
        <v>847</v>
      </c>
      <c r="DU8" s="430" t="s">
        <v>847</v>
      </c>
      <c r="DV8" s="430" t="s">
        <v>847</v>
      </c>
      <c r="DW8" s="430" t="s">
        <v>847</v>
      </c>
      <c r="DX8" s="430" t="s">
        <v>847</v>
      </c>
      <c r="DY8" s="430" t="s">
        <v>847</v>
      </c>
      <c r="DZ8" s="430" t="s">
        <v>847</v>
      </c>
      <c r="EA8" s="430" t="s">
        <v>847</v>
      </c>
      <c r="EB8" s="430" t="s">
        <v>847</v>
      </c>
      <c r="EC8" s="430" t="s">
        <v>847</v>
      </c>
      <c r="ED8" s="430" t="s">
        <v>847</v>
      </c>
      <c r="EE8" s="430" t="s">
        <v>847</v>
      </c>
      <c r="EF8" s="430" t="s">
        <v>847</v>
      </c>
      <c r="EG8" s="430" t="s">
        <v>847</v>
      </c>
      <c r="EH8" s="430" t="s">
        <v>847</v>
      </c>
      <c r="EI8" s="430" t="s">
        <v>847</v>
      </c>
      <c r="EJ8" s="430" t="s">
        <v>847</v>
      </c>
      <c r="EK8" s="430" t="s">
        <v>847</v>
      </c>
      <c r="EL8" s="430" t="s">
        <v>847</v>
      </c>
      <c r="EM8" s="430" t="s">
        <v>847</v>
      </c>
      <c r="EN8" s="430" t="s">
        <v>847</v>
      </c>
      <c r="EO8" s="430" t="s">
        <v>847</v>
      </c>
      <c r="EP8" s="430" t="s">
        <v>847</v>
      </c>
      <c r="EQ8" s="430" t="s">
        <v>847</v>
      </c>
      <c r="ER8" s="430" t="s">
        <v>847</v>
      </c>
      <c r="ES8" s="430" t="s">
        <v>847</v>
      </c>
      <c r="ET8" s="430" t="s">
        <v>847</v>
      </c>
      <c r="EU8" s="430" t="s">
        <v>847</v>
      </c>
      <c r="EV8" s="430" t="s">
        <v>847</v>
      </c>
      <c r="EW8" s="430" t="s">
        <v>847</v>
      </c>
      <c r="EX8" s="430" t="s">
        <v>847</v>
      </c>
      <c r="EY8" s="430" t="s">
        <v>847</v>
      </c>
      <c r="EZ8" s="430" t="s">
        <v>847</v>
      </c>
      <c r="FA8" s="430" t="s">
        <v>847</v>
      </c>
      <c r="FB8" s="430" t="s">
        <v>847</v>
      </c>
      <c r="FC8" s="430" t="s">
        <v>847</v>
      </c>
      <c r="FD8" s="430" t="s">
        <v>847</v>
      </c>
      <c r="FE8" s="430" t="s">
        <v>847</v>
      </c>
      <c r="FF8" s="430" t="s">
        <v>847</v>
      </c>
      <c r="FG8" s="430" t="s">
        <v>847</v>
      </c>
      <c r="FH8" s="430" t="s">
        <v>847</v>
      </c>
      <c r="FI8" s="430" t="s">
        <v>847</v>
      </c>
      <c r="FJ8" s="430" t="s">
        <v>847</v>
      </c>
      <c r="FK8" s="430" t="s">
        <v>847</v>
      </c>
      <c r="FL8" s="430" t="s">
        <v>847</v>
      </c>
      <c r="FM8" s="430" t="s">
        <v>847</v>
      </c>
      <c r="FN8" s="430" t="s">
        <v>847</v>
      </c>
      <c r="FO8" s="430" t="s">
        <v>847</v>
      </c>
      <c r="FP8" s="430" t="s">
        <v>847</v>
      </c>
      <c r="FQ8" s="430" t="s">
        <v>847</v>
      </c>
      <c r="FR8" s="430" t="s">
        <v>847</v>
      </c>
      <c r="FS8" s="430" t="s">
        <v>847</v>
      </c>
    </row>
    <row r="9" spans="1:175" x14ac:dyDescent="0.2">
      <c r="A9" s="425" t="s">
        <v>847</v>
      </c>
      <c r="B9" s="425" t="s">
        <v>847</v>
      </c>
      <c r="C9" s="425" t="s">
        <v>847</v>
      </c>
      <c r="D9" s="425" t="s">
        <v>847</v>
      </c>
      <c r="E9" s="431" t="s">
        <v>847</v>
      </c>
      <c r="F9" s="434" t="s">
        <v>847</v>
      </c>
      <c r="G9" s="449" t="s">
        <v>847</v>
      </c>
      <c r="H9" s="468" t="s">
        <v>847</v>
      </c>
      <c r="I9" s="437" t="s">
        <v>847</v>
      </c>
      <c r="J9" s="437" t="s">
        <v>847</v>
      </c>
      <c r="K9" s="437" t="s">
        <v>847</v>
      </c>
      <c r="L9" s="437" t="s">
        <v>847</v>
      </c>
      <c r="M9" s="437" t="s">
        <v>847</v>
      </c>
      <c r="N9" s="437" t="s">
        <v>847</v>
      </c>
      <c r="O9" s="437" t="s">
        <v>847</v>
      </c>
      <c r="P9" s="437" t="s">
        <v>847</v>
      </c>
      <c r="Q9" s="437" t="s">
        <v>847</v>
      </c>
      <c r="R9" s="437" t="s">
        <v>847</v>
      </c>
      <c r="S9" s="437" t="s">
        <v>847</v>
      </c>
      <c r="T9" s="437" t="s">
        <v>847</v>
      </c>
      <c r="U9" s="438" t="s">
        <v>847</v>
      </c>
      <c r="V9" s="438" t="s">
        <v>847</v>
      </c>
      <c r="W9" s="438" t="s">
        <v>847</v>
      </c>
      <c r="X9" s="438" t="s">
        <v>847</v>
      </c>
      <c r="Y9" s="438" t="s">
        <v>847</v>
      </c>
      <c r="Z9" s="438" t="s">
        <v>847</v>
      </c>
      <c r="AA9" s="438" t="s">
        <v>847</v>
      </c>
      <c r="AB9" s="438" t="s">
        <v>847</v>
      </c>
      <c r="AC9" s="438" t="s">
        <v>847</v>
      </c>
      <c r="AD9" s="438" t="s">
        <v>847</v>
      </c>
      <c r="AE9" s="438" t="s">
        <v>847</v>
      </c>
      <c r="AF9" s="438" t="s">
        <v>847</v>
      </c>
      <c r="AG9" s="438" t="s">
        <v>847</v>
      </c>
      <c r="AH9" s="438" t="s">
        <v>847</v>
      </c>
      <c r="AI9" s="438" t="s">
        <v>847</v>
      </c>
      <c r="AJ9" s="438" t="s">
        <v>847</v>
      </c>
      <c r="AK9" s="438" t="s">
        <v>847</v>
      </c>
      <c r="AL9" s="438" t="s">
        <v>847</v>
      </c>
      <c r="AM9" s="438" t="s">
        <v>847</v>
      </c>
      <c r="AN9" s="438" t="s">
        <v>847</v>
      </c>
      <c r="AO9" s="438" t="s">
        <v>847</v>
      </c>
      <c r="AP9" s="438" t="s">
        <v>847</v>
      </c>
      <c r="AQ9" s="438" t="s">
        <v>847</v>
      </c>
      <c r="AR9" s="438" t="s">
        <v>847</v>
      </c>
      <c r="AS9" s="438" t="s">
        <v>847</v>
      </c>
      <c r="AT9" s="438" t="s">
        <v>847</v>
      </c>
      <c r="AU9" s="438" t="s">
        <v>847</v>
      </c>
      <c r="AV9" s="438" t="s">
        <v>847</v>
      </c>
      <c r="AW9" s="438" t="s">
        <v>847</v>
      </c>
      <c r="AX9" s="438" t="s">
        <v>847</v>
      </c>
      <c r="AY9" s="438" t="s">
        <v>847</v>
      </c>
      <c r="AZ9" s="438" t="s">
        <v>847</v>
      </c>
      <c r="BA9" s="438" t="s">
        <v>847</v>
      </c>
      <c r="BB9" s="438" t="s">
        <v>847</v>
      </c>
      <c r="BC9" s="438" t="s">
        <v>847</v>
      </c>
      <c r="BD9" s="438" t="s">
        <v>847</v>
      </c>
      <c r="BE9" s="438" t="s">
        <v>847</v>
      </c>
      <c r="BF9" s="438" t="s">
        <v>847</v>
      </c>
      <c r="BG9" s="438" t="s">
        <v>847</v>
      </c>
      <c r="BH9" s="438" t="s">
        <v>847</v>
      </c>
      <c r="BI9" s="438" t="s">
        <v>847</v>
      </c>
      <c r="BJ9" s="438" t="s">
        <v>847</v>
      </c>
      <c r="BK9" s="438" t="s">
        <v>847</v>
      </c>
      <c r="BL9" s="438" t="s">
        <v>847</v>
      </c>
      <c r="BM9" s="438" t="s">
        <v>847</v>
      </c>
      <c r="BN9" s="438" t="s">
        <v>847</v>
      </c>
      <c r="BO9" s="438" t="s">
        <v>847</v>
      </c>
      <c r="BP9" s="438" t="s">
        <v>847</v>
      </c>
      <c r="BQ9" s="438" t="s">
        <v>847</v>
      </c>
      <c r="BR9" s="438" t="s">
        <v>847</v>
      </c>
      <c r="BS9" s="438" t="s">
        <v>847</v>
      </c>
      <c r="BT9" s="438" t="s">
        <v>847</v>
      </c>
      <c r="BU9" s="438" t="s">
        <v>847</v>
      </c>
      <c r="BV9" s="438" t="s">
        <v>847</v>
      </c>
      <c r="BW9" s="438" t="s">
        <v>847</v>
      </c>
      <c r="BX9" s="438" t="s">
        <v>847</v>
      </c>
      <c r="BY9" s="438" t="s">
        <v>847</v>
      </c>
      <c r="BZ9" s="438" t="s">
        <v>847</v>
      </c>
      <c r="CA9" s="438" t="s">
        <v>847</v>
      </c>
      <c r="CB9" s="438" t="s">
        <v>847</v>
      </c>
      <c r="CC9" s="438" t="s">
        <v>847</v>
      </c>
      <c r="CD9" s="438" t="s">
        <v>847</v>
      </c>
      <c r="CE9" s="472" t="s">
        <v>847</v>
      </c>
      <c r="CF9" s="426" t="s">
        <v>847</v>
      </c>
      <c r="CG9" s="426" t="s">
        <v>847</v>
      </c>
      <c r="CH9" s="428" t="s">
        <v>847</v>
      </c>
      <c r="CI9" s="427" t="s">
        <v>847</v>
      </c>
      <c r="CJ9" s="457" t="s">
        <v>847</v>
      </c>
      <c r="CK9" s="426" t="s">
        <v>847</v>
      </c>
      <c r="CL9" s="426" t="s">
        <v>847</v>
      </c>
      <c r="CM9" s="426" t="s">
        <v>847</v>
      </c>
      <c r="CN9" s="428" t="s">
        <v>847</v>
      </c>
      <c r="CO9" s="429" t="s">
        <v>847</v>
      </c>
      <c r="CP9" s="457" t="s">
        <v>847</v>
      </c>
      <c r="CQ9" s="426" t="s">
        <v>847</v>
      </c>
      <c r="CR9" s="426" t="s">
        <v>847</v>
      </c>
      <c r="CS9" s="426" t="s">
        <v>847</v>
      </c>
      <c r="CT9" s="428" t="s">
        <v>847</v>
      </c>
      <c r="CU9" s="427" t="s">
        <v>847</v>
      </c>
      <c r="CV9" s="457" t="s">
        <v>847</v>
      </c>
      <c r="CW9" s="430" t="s">
        <v>847</v>
      </c>
      <c r="CX9" s="430" t="s">
        <v>847</v>
      </c>
      <c r="CY9" s="430" t="s">
        <v>847</v>
      </c>
      <c r="CZ9" s="430" t="s">
        <v>847</v>
      </c>
      <c r="DA9" s="430" t="s">
        <v>847</v>
      </c>
      <c r="DB9" s="430" t="s">
        <v>847</v>
      </c>
      <c r="DC9" s="430" t="s">
        <v>847</v>
      </c>
      <c r="DD9" s="430" t="s">
        <v>847</v>
      </c>
      <c r="DE9" s="430" t="s">
        <v>847</v>
      </c>
      <c r="DF9" s="430" t="s">
        <v>847</v>
      </c>
      <c r="DG9" s="430" t="s">
        <v>847</v>
      </c>
      <c r="DH9" s="430" t="s">
        <v>847</v>
      </c>
      <c r="DI9" s="430" t="s">
        <v>847</v>
      </c>
      <c r="DJ9" s="430" t="s">
        <v>847</v>
      </c>
      <c r="DK9" s="430" t="s">
        <v>847</v>
      </c>
      <c r="DL9" s="430" t="s">
        <v>847</v>
      </c>
      <c r="DM9" s="430" t="s">
        <v>847</v>
      </c>
      <c r="DN9" s="430" t="s">
        <v>847</v>
      </c>
      <c r="DO9" s="430" t="s">
        <v>847</v>
      </c>
      <c r="DP9" s="430" t="s">
        <v>847</v>
      </c>
      <c r="DQ9" s="430" t="s">
        <v>847</v>
      </c>
      <c r="DR9" s="430" t="s">
        <v>847</v>
      </c>
      <c r="DS9" s="430" t="s">
        <v>847</v>
      </c>
      <c r="DT9" s="430" t="s">
        <v>847</v>
      </c>
      <c r="DU9" s="430" t="s">
        <v>847</v>
      </c>
      <c r="DV9" s="430" t="s">
        <v>847</v>
      </c>
      <c r="DW9" s="430" t="s">
        <v>847</v>
      </c>
      <c r="DX9" s="430" t="s">
        <v>847</v>
      </c>
      <c r="DY9" s="430" t="s">
        <v>847</v>
      </c>
      <c r="DZ9" s="430" t="s">
        <v>847</v>
      </c>
      <c r="EA9" s="430" t="s">
        <v>847</v>
      </c>
      <c r="EB9" s="430" t="s">
        <v>847</v>
      </c>
      <c r="EC9" s="430" t="s">
        <v>847</v>
      </c>
      <c r="ED9" s="430" t="s">
        <v>847</v>
      </c>
      <c r="EE9" s="430" t="s">
        <v>847</v>
      </c>
      <c r="EF9" s="430" t="s">
        <v>847</v>
      </c>
      <c r="EG9" s="430" t="s">
        <v>847</v>
      </c>
      <c r="EH9" s="430" t="s">
        <v>847</v>
      </c>
      <c r="EI9" s="430" t="s">
        <v>847</v>
      </c>
      <c r="EJ9" s="430" t="s">
        <v>847</v>
      </c>
      <c r="EK9" s="430" t="s">
        <v>847</v>
      </c>
      <c r="EL9" s="430" t="s">
        <v>847</v>
      </c>
      <c r="EM9" s="430" t="s">
        <v>847</v>
      </c>
      <c r="EN9" s="430" t="s">
        <v>847</v>
      </c>
      <c r="EO9" s="430" t="s">
        <v>847</v>
      </c>
      <c r="EP9" s="430" t="s">
        <v>847</v>
      </c>
      <c r="EQ9" s="430" t="s">
        <v>847</v>
      </c>
      <c r="ER9" s="430" t="s">
        <v>847</v>
      </c>
      <c r="ES9" s="430" t="s">
        <v>847</v>
      </c>
      <c r="ET9" s="430" t="s">
        <v>847</v>
      </c>
      <c r="EU9" s="430" t="s">
        <v>847</v>
      </c>
      <c r="EV9" s="430" t="s">
        <v>847</v>
      </c>
      <c r="EW9" s="430" t="s">
        <v>847</v>
      </c>
      <c r="EX9" s="430" t="s">
        <v>847</v>
      </c>
      <c r="EY9" s="430" t="s">
        <v>847</v>
      </c>
      <c r="EZ9" s="430" t="s">
        <v>847</v>
      </c>
      <c r="FA9" s="430" t="s">
        <v>847</v>
      </c>
      <c r="FB9" s="430" t="s">
        <v>847</v>
      </c>
      <c r="FC9" s="430" t="s">
        <v>847</v>
      </c>
      <c r="FD9" s="430" t="s">
        <v>847</v>
      </c>
      <c r="FE9" s="430" t="s">
        <v>847</v>
      </c>
      <c r="FF9" s="430" t="s">
        <v>847</v>
      </c>
      <c r="FG9" s="430" t="s">
        <v>847</v>
      </c>
      <c r="FH9" s="430" t="s">
        <v>847</v>
      </c>
      <c r="FI9" s="430" t="s">
        <v>847</v>
      </c>
      <c r="FJ9" s="430" t="s">
        <v>847</v>
      </c>
      <c r="FK9" s="430" t="s">
        <v>847</v>
      </c>
      <c r="FL9" s="430" t="s">
        <v>847</v>
      </c>
      <c r="FM9" s="430" t="s">
        <v>847</v>
      </c>
      <c r="FN9" s="430" t="s">
        <v>847</v>
      </c>
      <c r="FO9" s="430" t="s">
        <v>847</v>
      </c>
      <c r="FP9" s="430" t="s">
        <v>847</v>
      </c>
      <c r="FQ9" s="430" t="s">
        <v>847</v>
      </c>
      <c r="FR9" s="430" t="s">
        <v>847</v>
      </c>
      <c r="FS9" s="430" t="s">
        <v>847</v>
      </c>
    </row>
    <row r="10" spans="1:175" x14ac:dyDescent="0.2">
      <c r="A10" s="425" t="s">
        <v>847</v>
      </c>
      <c r="B10" s="425" t="s">
        <v>847</v>
      </c>
      <c r="C10" s="425" t="s">
        <v>847</v>
      </c>
      <c r="D10" s="425" t="s">
        <v>847</v>
      </c>
      <c r="E10" s="431" t="s">
        <v>847</v>
      </c>
      <c r="F10" s="434" t="s">
        <v>847</v>
      </c>
      <c r="G10" s="449" t="s">
        <v>847</v>
      </c>
      <c r="H10" s="468" t="s">
        <v>847</v>
      </c>
      <c r="I10" s="437" t="s">
        <v>847</v>
      </c>
      <c r="J10" s="437" t="s">
        <v>847</v>
      </c>
      <c r="K10" s="437" t="s">
        <v>847</v>
      </c>
      <c r="L10" s="437" t="s">
        <v>847</v>
      </c>
      <c r="M10" s="437" t="s">
        <v>847</v>
      </c>
      <c r="N10" s="437" t="s">
        <v>847</v>
      </c>
      <c r="O10" s="437" t="s">
        <v>847</v>
      </c>
      <c r="P10" s="437" t="s">
        <v>847</v>
      </c>
      <c r="Q10" s="437" t="s">
        <v>847</v>
      </c>
      <c r="R10" s="437" t="s">
        <v>847</v>
      </c>
      <c r="S10" s="437" t="s">
        <v>847</v>
      </c>
      <c r="T10" s="437" t="s">
        <v>847</v>
      </c>
      <c r="U10" s="438" t="s">
        <v>847</v>
      </c>
      <c r="V10" s="438" t="s">
        <v>847</v>
      </c>
      <c r="W10" s="438" t="s">
        <v>847</v>
      </c>
      <c r="X10" s="438" t="s">
        <v>847</v>
      </c>
      <c r="Y10" s="438" t="s">
        <v>847</v>
      </c>
      <c r="Z10" s="438" t="s">
        <v>847</v>
      </c>
      <c r="AA10" s="438" t="s">
        <v>847</v>
      </c>
      <c r="AB10" s="438" t="s">
        <v>847</v>
      </c>
      <c r="AC10" s="438" t="s">
        <v>847</v>
      </c>
      <c r="AD10" s="438" t="s">
        <v>847</v>
      </c>
      <c r="AE10" s="438" t="s">
        <v>847</v>
      </c>
      <c r="AF10" s="438" t="s">
        <v>847</v>
      </c>
      <c r="AG10" s="438" t="s">
        <v>847</v>
      </c>
      <c r="AH10" s="438" t="s">
        <v>847</v>
      </c>
      <c r="AI10" s="438" t="s">
        <v>847</v>
      </c>
      <c r="AJ10" s="438" t="s">
        <v>847</v>
      </c>
      <c r="AK10" s="438" t="s">
        <v>847</v>
      </c>
      <c r="AL10" s="438" t="s">
        <v>847</v>
      </c>
      <c r="AM10" s="438" t="s">
        <v>847</v>
      </c>
      <c r="AN10" s="438" t="s">
        <v>847</v>
      </c>
      <c r="AO10" s="438" t="s">
        <v>847</v>
      </c>
      <c r="AP10" s="438" t="s">
        <v>847</v>
      </c>
      <c r="AQ10" s="438" t="s">
        <v>847</v>
      </c>
      <c r="AR10" s="438" t="s">
        <v>847</v>
      </c>
      <c r="AS10" s="438" t="s">
        <v>847</v>
      </c>
      <c r="AT10" s="438" t="s">
        <v>847</v>
      </c>
      <c r="AU10" s="438" t="s">
        <v>847</v>
      </c>
      <c r="AV10" s="438" t="s">
        <v>847</v>
      </c>
      <c r="AW10" s="438" t="s">
        <v>847</v>
      </c>
      <c r="AX10" s="438" t="s">
        <v>847</v>
      </c>
      <c r="AY10" s="438" t="s">
        <v>847</v>
      </c>
      <c r="AZ10" s="438" t="s">
        <v>847</v>
      </c>
      <c r="BA10" s="438" t="s">
        <v>847</v>
      </c>
      <c r="BB10" s="438" t="s">
        <v>847</v>
      </c>
      <c r="BC10" s="438" t="s">
        <v>847</v>
      </c>
      <c r="BD10" s="438" t="s">
        <v>847</v>
      </c>
      <c r="BE10" s="438" t="s">
        <v>847</v>
      </c>
      <c r="BF10" s="438" t="s">
        <v>847</v>
      </c>
      <c r="BG10" s="438" t="s">
        <v>847</v>
      </c>
      <c r="BH10" s="438" t="s">
        <v>847</v>
      </c>
      <c r="BI10" s="438" t="s">
        <v>847</v>
      </c>
      <c r="BJ10" s="438" t="s">
        <v>847</v>
      </c>
      <c r="BK10" s="438" t="s">
        <v>847</v>
      </c>
      <c r="BL10" s="438" t="s">
        <v>847</v>
      </c>
      <c r="BM10" s="438" t="s">
        <v>847</v>
      </c>
      <c r="BN10" s="438" t="s">
        <v>847</v>
      </c>
      <c r="BO10" s="438" t="s">
        <v>847</v>
      </c>
      <c r="BP10" s="438" t="s">
        <v>847</v>
      </c>
      <c r="BQ10" s="438" t="s">
        <v>847</v>
      </c>
      <c r="BR10" s="438" t="s">
        <v>847</v>
      </c>
      <c r="BS10" s="438" t="s">
        <v>847</v>
      </c>
      <c r="BT10" s="438" t="s">
        <v>847</v>
      </c>
      <c r="BU10" s="438" t="s">
        <v>847</v>
      </c>
      <c r="BV10" s="438" t="s">
        <v>847</v>
      </c>
      <c r="BW10" s="438" t="s">
        <v>847</v>
      </c>
      <c r="BX10" s="438" t="s">
        <v>847</v>
      </c>
      <c r="BY10" s="438" t="s">
        <v>847</v>
      </c>
      <c r="BZ10" s="438" t="s">
        <v>847</v>
      </c>
      <c r="CA10" s="438" t="s">
        <v>847</v>
      </c>
      <c r="CB10" s="438" t="s">
        <v>847</v>
      </c>
      <c r="CC10" s="438" t="s">
        <v>847</v>
      </c>
      <c r="CD10" s="438" t="s">
        <v>847</v>
      </c>
      <c r="CE10" s="472" t="s">
        <v>847</v>
      </c>
      <c r="CF10" s="426" t="s">
        <v>847</v>
      </c>
      <c r="CG10" s="426" t="s">
        <v>847</v>
      </c>
      <c r="CH10" s="428" t="s">
        <v>847</v>
      </c>
      <c r="CI10" s="427" t="s">
        <v>847</v>
      </c>
      <c r="CJ10" s="457" t="s">
        <v>847</v>
      </c>
      <c r="CK10" s="426" t="s">
        <v>847</v>
      </c>
      <c r="CL10" s="426" t="s">
        <v>847</v>
      </c>
      <c r="CM10" s="426" t="s">
        <v>847</v>
      </c>
      <c r="CN10" s="428" t="s">
        <v>847</v>
      </c>
      <c r="CO10" s="429" t="s">
        <v>847</v>
      </c>
      <c r="CP10" s="457" t="s">
        <v>847</v>
      </c>
      <c r="CQ10" s="426" t="s">
        <v>847</v>
      </c>
      <c r="CR10" s="426" t="s">
        <v>847</v>
      </c>
      <c r="CS10" s="426" t="s">
        <v>847</v>
      </c>
      <c r="CT10" s="428" t="s">
        <v>847</v>
      </c>
      <c r="CU10" s="427" t="s">
        <v>847</v>
      </c>
      <c r="CV10" s="457" t="s">
        <v>847</v>
      </c>
      <c r="CW10" s="430" t="s">
        <v>847</v>
      </c>
      <c r="CX10" s="430" t="s">
        <v>847</v>
      </c>
      <c r="CY10" s="430" t="s">
        <v>847</v>
      </c>
      <c r="CZ10" s="430" t="s">
        <v>847</v>
      </c>
      <c r="DA10" s="430" t="s">
        <v>847</v>
      </c>
      <c r="DB10" s="430" t="s">
        <v>847</v>
      </c>
      <c r="DC10" s="430" t="s">
        <v>847</v>
      </c>
      <c r="DD10" s="430" t="s">
        <v>847</v>
      </c>
      <c r="DE10" s="430" t="s">
        <v>847</v>
      </c>
      <c r="DF10" s="430" t="s">
        <v>847</v>
      </c>
      <c r="DG10" s="430" t="s">
        <v>847</v>
      </c>
      <c r="DH10" s="430" t="s">
        <v>847</v>
      </c>
      <c r="DI10" s="430" t="s">
        <v>847</v>
      </c>
      <c r="DJ10" s="430" t="s">
        <v>847</v>
      </c>
      <c r="DK10" s="430" t="s">
        <v>847</v>
      </c>
      <c r="DL10" s="430" t="s">
        <v>847</v>
      </c>
      <c r="DM10" s="430" t="s">
        <v>847</v>
      </c>
      <c r="DN10" s="430" t="s">
        <v>847</v>
      </c>
      <c r="DO10" s="430" t="s">
        <v>847</v>
      </c>
      <c r="DP10" s="430" t="s">
        <v>847</v>
      </c>
      <c r="DQ10" s="430" t="s">
        <v>847</v>
      </c>
      <c r="DR10" s="430" t="s">
        <v>847</v>
      </c>
      <c r="DS10" s="430" t="s">
        <v>847</v>
      </c>
      <c r="DT10" s="430" t="s">
        <v>847</v>
      </c>
      <c r="DU10" s="430" t="s">
        <v>847</v>
      </c>
      <c r="DV10" s="430" t="s">
        <v>847</v>
      </c>
      <c r="DW10" s="430" t="s">
        <v>847</v>
      </c>
      <c r="DX10" s="430" t="s">
        <v>847</v>
      </c>
      <c r="DY10" s="430" t="s">
        <v>847</v>
      </c>
      <c r="DZ10" s="430" t="s">
        <v>847</v>
      </c>
      <c r="EA10" s="430" t="s">
        <v>847</v>
      </c>
      <c r="EB10" s="430" t="s">
        <v>847</v>
      </c>
      <c r="EC10" s="430" t="s">
        <v>847</v>
      </c>
      <c r="ED10" s="430" t="s">
        <v>847</v>
      </c>
      <c r="EE10" s="430" t="s">
        <v>847</v>
      </c>
      <c r="EF10" s="430" t="s">
        <v>847</v>
      </c>
      <c r="EG10" s="430" t="s">
        <v>847</v>
      </c>
      <c r="EH10" s="430" t="s">
        <v>847</v>
      </c>
      <c r="EI10" s="430" t="s">
        <v>847</v>
      </c>
      <c r="EJ10" s="430" t="s">
        <v>847</v>
      </c>
      <c r="EK10" s="430" t="s">
        <v>847</v>
      </c>
      <c r="EL10" s="430" t="s">
        <v>847</v>
      </c>
      <c r="EM10" s="430" t="s">
        <v>847</v>
      </c>
      <c r="EN10" s="430" t="s">
        <v>847</v>
      </c>
      <c r="EO10" s="430" t="s">
        <v>847</v>
      </c>
      <c r="EP10" s="430" t="s">
        <v>847</v>
      </c>
      <c r="EQ10" s="430" t="s">
        <v>847</v>
      </c>
      <c r="ER10" s="430" t="s">
        <v>847</v>
      </c>
      <c r="ES10" s="430" t="s">
        <v>847</v>
      </c>
      <c r="ET10" s="430" t="s">
        <v>847</v>
      </c>
      <c r="EU10" s="430" t="s">
        <v>847</v>
      </c>
      <c r="EV10" s="430" t="s">
        <v>847</v>
      </c>
      <c r="EW10" s="430" t="s">
        <v>847</v>
      </c>
      <c r="EX10" s="430" t="s">
        <v>847</v>
      </c>
      <c r="EY10" s="430" t="s">
        <v>847</v>
      </c>
      <c r="EZ10" s="430" t="s">
        <v>847</v>
      </c>
      <c r="FA10" s="430" t="s">
        <v>847</v>
      </c>
      <c r="FB10" s="430" t="s">
        <v>847</v>
      </c>
      <c r="FC10" s="430" t="s">
        <v>847</v>
      </c>
      <c r="FD10" s="430" t="s">
        <v>847</v>
      </c>
      <c r="FE10" s="430" t="s">
        <v>847</v>
      </c>
      <c r="FF10" s="430" t="s">
        <v>847</v>
      </c>
      <c r="FG10" s="430" t="s">
        <v>847</v>
      </c>
      <c r="FH10" s="430" t="s">
        <v>847</v>
      </c>
      <c r="FI10" s="430" t="s">
        <v>847</v>
      </c>
      <c r="FJ10" s="430" t="s">
        <v>847</v>
      </c>
      <c r="FK10" s="430" t="s">
        <v>847</v>
      </c>
      <c r="FL10" s="430" t="s">
        <v>847</v>
      </c>
      <c r="FM10" s="430" t="s">
        <v>847</v>
      </c>
      <c r="FN10" s="430" t="s">
        <v>847</v>
      </c>
      <c r="FO10" s="430" t="s">
        <v>847</v>
      </c>
      <c r="FP10" s="430" t="s">
        <v>847</v>
      </c>
      <c r="FQ10" s="430" t="s">
        <v>847</v>
      </c>
      <c r="FR10" s="430" t="s">
        <v>847</v>
      </c>
      <c r="FS10" s="430" t="s">
        <v>847</v>
      </c>
    </row>
    <row r="11" spans="1:175" x14ac:dyDescent="0.2">
      <c r="A11" s="425" t="s">
        <v>847</v>
      </c>
      <c r="B11" s="425" t="s">
        <v>847</v>
      </c>
      <c r="C11" s="425" t="s">
        <v>847</v>
      </c>
      <c r="D11" s="425" t="s">
        <v>847</v>
      </c>
      <c r="E11" s="431" t="s">
        <v>847</v>
      </c>
      <c r="F11" s="434" t="s">
        <v>847</v>
      </c>
      <c r="G11" s="449" t="s">
        <v>847</v>
      </c>
      <c r="H11" s="468" t="s">
        <v>847</v>
      </c>
      <c r="I11" s="437" t="s">
        <v>847</v>
      </c>
      <c r="J11" s="437" t="s">
        <v>847</v>
      </c>
      <c r="K11" s="437" t="s">
        <v>847</v>
      </c>
      <c r="L11" s="437" t="s">
        <v>847</v>
      </c>
      <c r="M11" s="437" t="s">
        <v>847</v>
      </c>
      <c r="N11" s="437" t="s">
        <v>847</v>
      </c>
      <c r="O11" s="437" t="s">
        <v>847</v>
      </c>
      <c r="P11" s="437" t="s">
        <v>847</v>
      </c>
      <c r="Q11" s="437" t="s">
        <v>847</v>
      </c>
      <c r="R11" s="437" t="s">
        <v>847</v>
      </c>
      <c r="S11" s="437" t="s">
        <v>847</v>
      </c>
      <c r="T11" s="437" t="s">
        <v>847</v>
      </c>
      <c r="U11" s="438" t="s">
        <v>847</v>
      </c>
      <c r="V11" s="438" t="s">
        <v>847</v>
      </c>
      <c r="W11" s="438" t="s">
        <v>847</v>
      </c>
      <c r="X11" s="438" t="s">
        <v>847</v>
      </c>
      <c r="Y11" s="438" t="s">
        <v>847</v>
      </c>
      <c r="Z11" s="438" t="s">
        <v>847</v>
      </c>
      <c r="AA11" s="438" t="s">
        <v>847</v>
      </c>
      <c r="AB11" s="438" t="s">
        <v>847</v>
      </c>
      <c r="AC11" s="438" t="s">
        <v>847</v>
      </c>
      <c r="AD11" s="438" t="s">
        <v>847</v>
      </c>
      <c r="AE11" s="438" t="s">
        <v>847</v>
      </c>
      <c r="AF11" s="438" t="s">
        <v>847</v>
      </c>
      <c r="AG11" s="438" t="s">
        <v>847</v>
      </c>
      <c r="AH11" s="438" t="s">
        <v>847</v>
      </c>
      <c r="AI11" s="438" t="s">
        <v>847</v>
      </c>
      <c r="AJ11" s="438" t="s">
        <v>847</v>
      </c>
      <c r="AK11" s="438" t="s">
        <v>847</v>
      </c>
      <c r="AL11" s="438" t="s">
        <v>847</v>
      </c>
      <c r="AM11" s="438" t="s">
        <v>847</v>
      </c>
      <c r="AN11" s="438" t="s">
        <v>847</v>
      </c>
      <c r="AO11" s="438" t="s">
        <v>847</v>
      </c>
      <c r="AP11" s="438" t="s">
        <v>847</v>
      </c>
      <c r="AQ11" s="438" t="s">
        <v>847</v>
      </c>
      <c r="AR11" s="438" t="s">
        <v>847</v>
      </c>
      <c r="AS11" s="438" t="s">
        <v>847</v>
      </c>
      <c r="AT11" s="438" t="s">
        <v>847</v>
      </c>
      <c r="AU11" s="438" t="s">
        <v>847</v>
      </c>
      <c r="AV11" s="438" t="s">
        <v>847</v>
      </c>
      <c r="AW11" s="438" t="s">
        <v>847</v>
      </c>
      <c r="AX11" s="438" t="s">
        <v>847</v>
      </c>
      <c r="AY11" s="438" t="s">
        <v>847</v>
      </c>
      <c r="AZ11" s="438" t="s">
        <v>847</v>
      </c>
      <c r="BA11" s="438" t="s">
        <v>847</v>
      </c>
      <c r="BB11" s="438" t="s">
        <v>847</v>
      </c>
      <c r="BC11" s="438" t="s">
        <v>847</v>
      </c>
      <c r="BD11" s="438" t="s">
        <v>847</v>
      </c>
      <c r="BE11" s="438" t="s">
        <v>847</v>
      </c>
      <c r="BF11" s="438" t="s">
        <v>847</v>
      </c>
      <c r="BG11" s="438" t="s">
        <v>847</v>
      </c>
      <c r="BH11" s="438" t="s">
        <v>847</v>
      </c>
      <c r="BI11" s="438" t="s">
        <v>847</v>
      </c>
      <c r="BJ11" s="438" t="s">
        <v>847</v>
      </c>
      <c r="BK11" s="438" t="s">
        <v>847</v>
      </c>
      <c r="BL11" s="438" t="s">
        <v>847</v>
      </c>
      <c r="BM11" s="438" t="s">
        <v>847</v>
      </c>
      <c r="BN11" s="438" t="s">
        <v>847</v>
      </c>
      <c r="BO11" s="438" t="s">
        <v>847</v>
      </c>
      <c r="BP11" s="438" t="s">
        <v>847</v>
      </c>
      <c r="BQ11" s="438" t="s">
        <v>847</v>
      </c>
      <c r="BR11" s="438" t="s">
        <v>847</v>
      </c>
      <c r="BS11" s="438" t="s">
        <v>847</v>
      </c>
      <c r="BT11" s="438" t="s">
        <v>847</v>
      </c>
      <c r="BU11" s="438" t="s">
        <v>847</v>
      </c>
      <c r="BV11" s="438" t="s">
        <v>847</v>
      </c>
      <c r="BW11" s="438" t="s">
        <v>847</v>
      </c>
      <c r="BX11" s="438" t="s">
        <v>847</v>
      </c>
      <c r="BY11" s="438" t="s">
        <v>847</v>
      </c>
      <c r="BZ11" s="438" t="s">
        <v>847</v>
      </c>
      <c r="CA11" s="438" t="s">
        <v>847</v>
      </c>
      <c r="CB11" s="438" t="s">
        <v>847</v>
      </c>
      <c r="CC11" s="438" t="s">
        <v>847</v>
      </c>
      <c r="CD11" s="438" t="s">
        <v>847</v>
      </c>
      <c r="CE11" s="472" t="s">
        <v>847</v>
      </c>
      <c r="CF11" s="426" t="s">
        <v>847</v>
      </c>
      <c r="CG11" s="426" t="s">
        <v>847</v>
      </c>
      <c r="CH11" s="428" t="s">
        <v>847</v>
      </c>
      <c r="CI11" s="427" t="s">
        <v>847</v>
      </c>
      <c r="CJ11" s="457" t="s">
        <v>847</v>
      </c>
      <c r="CK11" s="426" t="s">
        <v>847</v>
      </c>
      <c r="CL11" s="426" t="s">
        <v>847</v>
      </c>
      <c r="CM11" s="426" t="s">
        <v>847</v>
      </c>
      <c r="CN11" s="428" t="s">
        <v>847</v>
      </c>
      <c r="CO11" s="429" t="s">
        <v>847</v>
      </c>
      <c r="CP11" s="457" t="s">
        <v>847</v>
      </c>
      <c r="CQ11" s="426" t="s">
        <v>847</v>
      </c>
      <c r="CR11" s="426" t="s">
        <v>847</v>
      </c>
      <c r="CS11" s="426" t="s">
        <v>847</v>
      </c>
      <c r="CT11" s="428" t="s">
        <v>847</v>
      </c>
      <c r="CU11" s="427" t="s">
        <v>847</v>
      </c>
      <c r="CV11" s="457" t="s">
        <v>847</v>
      </c>
      <c r="CW11" s="430" t="s">
        <v>847</v>
      </c>
      <c r="CX11" s="430" t="s">
        <v>847</v>
      </c>
      <c r="CY11" s="430" t="s">
        <v>847</v>
      </c>
      <c r="CZ11" s="430" t="s">
        <v>847</v>
      </c>
      <c r="DA11" s="430" t="s">
        <v>847</v>
      </c>
      <c r="DB11" s="430" t="s">
        <v>847</v>
      </c>
      <c r="DC11" s="430" t="s">
        <v>847</v>
      </c>
      <c r="DD11" s="430" t="s">
        <v>847</v>
      </c>
      <c r="DE11" s="430" t="s">
        <v>847</v>
      </c>
      <c r="DF11" s="430" t="s">
        <v>847</v>
      </c>
      <c r="DG11" s="430" t="s">
        <v>847</v>
      </c>
      <c r="DH11" s="430" t="s">
        <v>847</v>
      </c>
      <c r="DI11" s="430" t="s">
        <v>847</v>
      </c>
      <c r="DJ11" s="430" t="s">
        <v>847</v>
      </c>
      <c r="DK11" s="430" t="s">
        <v>847</v>
      </c>
      <c r="DL11" s="430" t="s">
        <v>847</v>
      </c>
      <c r="DM11" s="430" t="s">
        <v>847</v>
      </c>
      <c r="DN11" s="430" t="s">
        <v>847</v>
      </c>
      <c r="DO11" s="430" t="s">
        <v>847</v>
      </c>
      <c r="DP11" s="430" t="s">
        <v>847</v>
      </c>
      <c r="DQ11" s="430" t="s">
        <v>847</v>
      </c>
      <c r="DR11" s="430" t="s">
        <v>847</v>
      </c>
      <c r="DS11" s="430" t="s">
        <v>847</v>
      </c>
      <c r="DT11" s="430" t="s">
        <v>847</v>
      </c>
      <c r="DU11" s="430" t="s">
        <v>847</v>
      </c>
      <c r="DV11" s="430" t="s">
        <v>847</v>
      </c>
      <c r="DW11" s="430" t="s">
        <v>847</v>
      </c>
      <c r="DX11" s="430" t="s">
        <v>847</v>
      </c>
      <c r="DY11" s="430" t="s">
        <v>847</v>
      </c>
      <c r="DZ11" s="430" t="s">
        <v>847</v>
      </c>
      <c r="EA11" s="430" t="s">
        <v>847</v>
      </c>
      <c r="EB11" s="430" t="s">
        <v>847</v>
      </c>
      <c r="EC11" s="430" t="s">
        <v>847</v>
      </c>
      <c r="ED11" s="430" t="s">
        <v>847</v>
      </c>
      <c r="EE11" s="430" t="s">
        <v>847</v>
      </c>
      <c r="EF11" s="430" t="s">
        <v>847</v>
      </c>
      <c r="EG11" s="430" t="s">
        <v>847</v>
      </c>
      <c r="EH11" s="430" t="s">
        <v>847</v>
      </c>
      <c r="EI11" s="430" t="s">
        <v>847</v>
      </c>
      <c r="EJ11" s="430" t="s">
        <v>847</v>
      </c>
      <c r="EK11" s="430" t="s">
        <v>847</v>
      </c>
      <c r="EL11" s="430" t="s">
        <v>847</v>
      </c>
      <c r="EM11" s="430" t="s">
        <v>847</v>
      </c>
      <c r="EN11" s="430" t="s">
        <v>847</v>
      </c>
      <c r="EO11" s="430" t="s">
        <v>847</v>
      </c>
      <c r="EP11" s="430" t="s">
        <v>847</v>
      </c>
      <c r="EQ11" s="430" t="s">
        <v>847</v>
      </c>
      <c r="ER11" s="430" t="s">
        <v>847</v>
      </c>
      <c r="ES11" s="430" t="s">
        <v>847</v>
      </c>
      <c r="ET11" s="430" t="s">
        <v>847</v>
      </c>
      <c r="EU11" s="430" t="s">
        <v>847</v>
      </c>
      <c r="EV11" s="430" t="s">
        <v>847</v>
      </c>
      <c r="EW11" s="430" t="s">
        <v>847</v>
      </c>
      <c r="EX11" s="430" t="s">
        <v>847</v>
      </c>
      <c r="EY11" s="430" t="s">
        <v>847</v>
      </c>
      <c r="EZ11" s="430" t="s">
        <v>847</v>
      </c>
      <c r="FA11" s="430" t="s">
        <v>847</v>
      </c>
      <c r="FB11" s="430" t="s">
        <v>847</v>
      </c>
      <c r="FC11" s="430" t="s">
        <v>847</v>
      </c>
      <c r="FD11" s="430" t="s">
        <v>847</v>
      </c>
      <c r="FE11" s="430" t="s">
        <v>847</v>
      </c>
      <c r="FF11" s="430" t="s">
        <v>847</v>
      </c>
      <c r="FG11" s="430" t="s">
        <v>847</v>
      </c>
      <c r="FH11" s="430" t="s">
        <v>847</v>
      </c>
      <c r="FI11" s="430" t="s">
        <v>847</v>
      </c>
      <c r="FJ11" s="430" t="s">
        <v>847</v>
      </c>
      <c r="FK11" s="430" t="s">
        <v>847</v>
      </c>
      <c r="FL11" s="430" t="s">
        <v>847</v>
      </c>
      <c r="FM11" s="430" t="s">
        <v>847</v>
      </c>
      <c r="FN11" s="430" t="s">
        <v>847</v>
      </c>
      <c r="FO11" s="430" t="s">
        <v>847</v>
      </c>
      <c r="FP11" s="430" t="s">
        <v>847</v>
      </c>
      <c r="FQ11" s="430" t="s">
        <v>847</v>
      </c>
      <c r="FR11" s="430" t="s">
        <v>847</v>
      </c>
      <c r="FS11" s="430" t="s">
        <v>847</v>
      </c>
    </row>
    <row r="12" spans="1:175" x14ac:dyDescent="0.2">
      <c r="A12" s="425" t="s">
        <v>847</v>
      </c>
      <c r="B12" s="425" t="s">
        <v>847</v>
      </c>
      <c r="C12" s="425" t="s">
        <v>847</v>
      </c>
      <c r="D12" s="425" t="s">
        <v>847</v>
      </c>
      <c r="E12" s="431" t="s">
        <v>847</v>
      </c>
      <c r="F12" s="434" t="s">
        <v>847</v>
      </c>
      <c r="G12" s="449" t="s">
        <v>847</v>
      </c>
      <c r="H12" s="468" t="s">
        <v>847</v>
      </c>
      <c r="I12" s="437" t="s">
        <v>847</v>
      </c>
      <c r="J12" s="437" t="s">
        <v>847</v>
      </c>
      <c r="K12" s="437" t="s">
        <v>847</v>
      </c>
      <c r="L12" s="437" t="s">
        <v>847</v>
      </c>
      <c r="M12" s="437" t="s">
        <v>847</v>
      </c>
      <c r="N12" s="437" t="s">
        <v>847</v>
      </c>
      <c r="O12" s="437" t="s">
        <v>847</v>
      </c>
      <c r="P12" s="437" t="s">
        <v>847</v>
      </c>
      <c r="Q12" s="437" t="s">
        <v>847</v>
      </c>
      <c r="R12" s="437" t="s">
        <v>847</v>
      </c>
      <c r="S12" s="437" t="s">
        <v>847</v>
      </c>
      <c r="T12" s="437" t="s">
        <v>847</v>
      </c>
      <c r="U12" s="438" t="s">
        <v>847</v>
      </c>
      <c r="V12" s="438" t="s">
        <v>847</v>
      </c>
      <c r="W12" s="438" t="s">
        <v>847</v>
      </c>
      <c r="X12" s="438" t="s">
        <v>847</v>
      </c>
      <c r="Y12" s="438" t="s">
        <v>847</v>
      </c>
      <c r="Z12" s="438" t="s">
        <v>847</v>
      </c>
      <c r="AA12" s="438" t="s">
        <v>847</v>
      </c>
      <c r="AB12" s="438" t="s">
        <v>847</v>
      </c>
      <c r="AC12" s="438" t="s">
        <v>847</v>
      </c>
      <c r="AD12" s="438" t="s">
        <v>847</v>
      </c>
      <c r="AE12" s="438" t="s">
        <v>847</v>
      </c>
      <c r="AF12" s="438" t="s">
        <v>847</v>
      </c>
      <c r="AG12" s="438" t="s">
        <v>847</v>
      </c>
      <c r="AH12" s="438" t="s">
        <v>847</v>
      </c>
      <c r="AI12" s="438" t="s">
        <v>847</v>
      </c>
      <c r="AJ12" s="438" t="s">
        <v>847</v>
      </c>
      <c r="AK12" s="438" t="s">
        <v>847</v>
      </c>
      <c r="AL12" s="438" t="s">
        <v>847</v>
      </c>
      <c r="AM12" s="438" t="s">
        <v>847</v>
      </c>
      <c r="AN12" s="438" t="s">
        <v>847</v>
      </c>
      <c r="AO12" s="438" t="s">
        <v>847</v>
      </c>
      <c r="AP12" s="438" t="s">
        <v>847</v>
      </c>
      <c r="AQ12" s="438" t="s">
        <v>847</v>
      </c>
      <c r="AR12" s="438" t="s">
        <v>847</v>
      </c>
      <c r="AS12" s="438" t="s">
        <v>847</v>
      </c>
      <c r="AT12" s="438" t="s">
        <v>847</v>
      </c>
      <c r="AU12" s="438" t="s">
        <v>847</v>
      </c>
      <c r="AV12" s="438" t="s">
        <v>847</v>
      </c>
      <c r="AW12" s="438" t="s">
        <v>847</v>
      </c>
      <c r="AX12" s="438" t="s">
        <v>847</v>
      </c>
      <c r="AY12" s="438" t="s">
        <v>847</v>
      </c>
      <c r="AZ12" s="438" t="s">
        <v>847</v>
      </c>
      <c r="BA12" s="438" t="s">
        <v>847</v>
      </c>
      <c r="BB12" s="438" t="s">
        <v>847</v>
      </c>
      <c r="BC12" s="438" t="s">
        <v>847</v>
      </c>
      <c r="BD12" s="438" t="s">
        <v>847</v>
      </c>
      <c r="BE12" s="438" t="s">
        <v>847</v>
      </c>
      <c r="BF12" s="438" t="s">
        <v>847</v>
      </c>
      <c r="BG12" s="438" t="s">
        <v>847</v>
      </c>
      <c r="BH12" s="438" t="s">
        <v>847</v>
      </c>
      <c r="BI12" s="438" t="s">
        <v>847</v>
      </c>
      <c r="BJ12" s="438" t="s">
        <v>847</v>
      </c>
      <c r="BK12" s="438" t="s">
        <v>847</v>
      </c>
      <c r="BL12" s="438" t="s">
        <v>847</v>
      </c>
      <c r="BM12" s="438" t="s">
        <v>847</v>
      </c>
      <c r="BN12" s="438" t="s">
        <v>847</v>
      </c>
      <c r="BO12" s="438" t="s">
        <v>847</v>
      </c>
      <c r="BP12" s="438" t="s">
        <v>847</v>
      </c>
      <c r="BQ12" s="438" t="s">
        <v>847</v>
      </c>
      <c r="BR12" s="438" t="s">
        <v>847</v>
      </c>
      <c r="BS12" s="438" t="s">
        <v>847</v>
      </c>
      <c r="BT12" s="438" t="s">
        <v>847</v>
      </c>
      <c r="BU12" s="438" t="s">
        <v>847</v>
      </c>
      <c r="BV12" s="438" t="s">
        <v>847</v>
      </c>
      <c r="BW12" s="438" t="s">
        <v>847</v>
      </c>
      <c r="BX12" s="438" t="s">
        <v>847</v>
      </c>
      <c r="BY12" s="438" t="s">
        <v>847</v>
      </c>
      <c r="BZ12" s="438" t="s">
        <v>847</v>
      </c>
      <c r="CA12" s="438" t="s">
        <v>847</v>
      </c>
      <c r="CB12" s="438" t="s">
        <v>847</v>
      </c>
      <c r="CC12" s="438" t="s">
        <v>847</v>
      </c>
      <c r="CD12" s="438" t="s">
        <v>847</v>
      </c>
      <c r="CE12" s="472" t="s">
        <v>847</v>
      </c>
      <c r="CF12" s="426" t="s">
        <v>847</v>
      </c>
      <c r="CG12" s="426" t="s">
        <v>847</v>
      </c>
      <c r="CH12" s="428" t="s">
        <v>847</v>
      </c>
      <c r="CI12" s="427" t="s">
        <v>847</v>
      </c>
      <c r="CJ12" s="457" t="s">
        <v>847</v>
      </c>
      <c r="CK12" s="426" t="s">
        <v>847</v>
      </c>
      <c r="CL12" s="426" t="s">
        <v>847</v>
      </c>
      <c r="CM12" s="426" t="s">
        <v>847</v>
      </c>
      <c r="CN12" s="428" t="s">
        <v>847</v>
      </c>
      <c r="CO12" s="429" t="s">
        <v>847</v>
      </c>
      <c r="CP12" s="457" t="s">
        <v>847</v>
      </c>
      <c r="CQ12" s="426" t="s">
        <v>847</v>
      </c>
      <c r="CR12" s="426" t="s">
        <v>847</v>
      </c>
      <c r="CS12" s="426" t="s">
        <v>847</v>
      </c>
      <c r="CT12" s="428" t="s">
        <v>847</v>
      </c>
      <c r="CU12" s="427" t="s">
        <v>847</v>
      </c>
      <c r="CV12" s="457" t="s">
        <v>847</v>
      </c>
      <c r="CW12" s="430" t="s">
        <v>847</v>
      </c>
      <c r="CX12" s="430" t="s">
        <v>847</v>
      </c>
      <c r="CY12" s="430" t="s">
        <v>847</v>
      </c>
      <c r="CZ12" s="430" t="s">
        <v>847</v>
      </c>
      <c r="DA12" s="430" t="s">
        <v>847</v>
      </c>
      <c r="DB12" s="430" t="s">
        <v>847</v>
      </c>
      <c r="DC12" s="430" t="s">
        <v>847</v>
      </c>
      <c r="DD12" s="430" t="s">
        <v>847</v>
      </c>
      <c r="DE12" s="430" t="s">
        <v>847</v>
      </c>
      <c r="DF12" s="430" t="s">
        <v>847</v>
      </c>
      <c r="DG12" s="430" t="s">
        <v>847</v>
      </c>
      <c r="DH12" s="430" t="s">
        <v>847</v>
      </c>
      <c r="DI12" s="430" t="s">
        <v>847</v>
      </c>
      <c r="DJ12" s="430" t="s">
        <v>847</v>
      </c>
      <c r="DK12" s="430" t="s">
        <v>847</v>
      </c>
      <c r="DL12" s="430" t="s">
        <v>847</v>
      </c>
      <c r="DM12" s="430" t="s">
        <v>847</v>
      </c>
      <c r="DN12" s="430" t="s">
        <v>847</v>
      </c>
      <c r="DO12" s="430" t="s">
        <v>847</v>
      </c>
      <c r="DP12" s="430" t="s">
        <v>847</v>
      </c>
      <c r="DQ12" s="430" t="s">
        <v>847</v>
      </c>
      <c r="DR12" s="430" t="s">
        <v>847</v>
      </c>
      <c r="DS12" s="430" t="s">
        <v>847</v>
      </c>
      <c r="DT12" s="430" t="s">
        <v>847</v>
      </c>
      <c r="DU12" s="430" t="s">
        <v>847</v>
      </c>
      <c r="DV12" s="430" t="s">
        <v>847</v>
      </c>
      <c r="DW12" s="430" t="s">
        <v>847</v>
      </c>
      <c r="DX12" s="430" t="s">
        <v>847</v>
      </c>
      <c r="DY12" s="430" t="s">
        <v>847</v>
      </c>
      <c r="DZ12" s="430" t="s">
        <v>847</v>
      </c>
      <c r="EA12" s="430" t="s">
        <v>847</v>
      </c>
      <c r="EB12" s="430" t="s">
        <v>847</v>
      </c>
      <c r="EC12" s="430" t="s">
        <v>847</v>
      </c>
      <c r="ED12" s="430" t="s">
        <v>847</v>
      </c>
      <c r="EE12" s="430" t="s">
        <v>847</v>
      </c>
      <c r="EF12" s="430" t="s">
        <v>847</v>
      </c>
      <c r="EG12" s="430" t="s">
        <v>847</v>
      </c>
      <c r="EH12" s="430" t="s">
        <v>847</v>
      </c>
      <c r="EI12" s="430" t="s">
        <v>847</v>
      </c>
      <c r="EJ12" s="430" t="s">
        <v>847</v>
      </c>
      <c r="EK12" s="430" t="s">
        <v>847</v>
      </c>
      <c r="EL12" s="430" t="s">
        <v>847</v>
      </c>
      <c r="EM12" s="430" t="s">
        <v>847</v>
      </c>
      <c r="EN12" s="430" t="s">
        <v>847</v>
      </c>
      <c r="EO12" s="430" t="s">
        <v>847</v>
      </c>
      <c r="EP12" s="430" t="s">
        <v>847</v>
      </c>
      <c r="EQ12" s="430" t="s">
        <v>847</v>
      </c>
      <c r="ER12" s="430" t="s">
        <v>847</v>
      </c>
      <c r="ES12" s="430" t="s">
        <v>847</v>
      </c>
      <c r="ET12" s="430" t="s">
        <v>847</v>
      </c>
      <c r="EU12" s="430" t="s">
        <v>847</v>
      </c>
      <c r="EV12" s="430" t="s">
        <v>847</v>
      </c>
      <c r="EW12" s="430" t="s">
        <v>847</v>
      </c>
      <c r="EX12" s="430" t="s">
        <v>847</v>
      </c>
      <c r="EY12" s="430" t="s">
        <v>847</v>
      </c>
      <c r="EZ12" s="430" t="s">
        <v>847</v>
      </c>
      <c r="FA12" s="430" t="s">
        <v>847</v>
      </c>
      <c r="FB12" s="430" t="s">
        <v>847</v>
      </c>
      <c r="FC12" s="430" t="s">
        <v>847</v>
      </c>
      <c r="FD12" s="430" t="s">
        <v>847</v>
      </c>
      <c r="FE12" s="430" t="s">
        <v>847</v>
      </c>
      <c r="FF12" s="430" t="s">
        <v>847</v>
      </c>
      <c r="FG12" s="430" t="s">
        <v>847</v>
      </c>
      <c r="FH12" s="430" t="s">
        <v>847</v>
      </c>
      <c r="FI12" s="430" t="s">
        <v>847</v>
      </c>
      <c r="FJ12" s="430" t="s">
        <v>847</v>
      </c>
      <c r="FK12" s="430" t="s">
        <v>847</v>
      </c>
      <c r="FL12" s="430" t="s">
        <v>847</v>
      </c>
      <c r="FM12" s="430" t="s">
        <v>847</v>
      </c>
      <c r="FN12" s="430" t="s">
        <v>847</v>
      </c>
      <c r="FO12" s="430" t="s">
        <v>847</v>
      </c>
      <c r="FP12" s="430" t="s">
        <v>847</v>
      </c>
      <c r="FQ12" s="430" t="s">
        <v>847</v>
      </c>
      <c r="FR12" s="430" t="s">
        <v>847</v>
      </c>
      <c r="FS12" s="430" t="s">
        <v>847</v>
      </c>
    </row>
    <row r="13" spans="1:175" x14ac:dyDescent="0.2">
      <c r="A13" s="425" t="s">
        <v>847</v>
      </c>
      <c r="B13" s="425" t="s">
        <v>847</v>
      </c>
      <c r="C13" s="425" t="s">
        <v>847</v>
      </c>
      <c r="D13" s="425" t="s">
        <v>847</v>
      </c>
      <c r="E13" s="431" t="s">
        <v>847</v>
      </c>
      <c r="F13" s="434" t="s">
        <v>847</v>
      </c>
      <c r="G13" s="449" t="s">
        <v>847</v>
      </c>
      <c r="H13" s="468" t="s">
        <v>847</v>
      </c>
      <c r="I13" s="437" t="s">
        <v>847</v>
      </c>
      <c r="J13" s="437" t="s">
        <v>847</v>
      </c>
      <c r="K13" s="437" t="s">
        <v>847</v>
      </c>
      <c r="L13" s="437" t="s">
        <v>847</v>
      </c>
      <c r="M13" s="437" t="s">
        <v>847</v>
      </c>
      <c r="N13" s="437" t="s">
        <v>847</v>
      </c>
      <c r="O13" s="437" t="s">
        <v>847</v>
      </c>
      <c r="P13" s="437" t="s">
        <v>847</v>
      </c>
      <c r="Q13" s="437" t="s">
        <v>847</v>
      </c>
      <c r="R13" s="437" t="s">
        <v>847</v>
      </c>
      <c r="S13" s="437" t="s">
        <v>847</v>
      </c>
      <c r="T13" s="437" t="s">
        <v>847</v>
      </c>
      <c r="U13" s="437" t="s">
        <v>847</v>
      </c>
      <c r="V13" s="437" t="s">
        <v>847</v>
      </c>
      <c r="W13" s="437" t="s">
        <v>847</v>
      </c>
      <c r="X13" s="437" t="s">
        <v>847</v>
      </c>
      <c r="Y13" s="437" t="s">
        <v>847</v>
      </c>
      <c r="Z13" s="437" t="s">
        <v>847</v>
      </c>
      <c r="AA13" s="437" t="s">
        <v>847</v>
      </c>
      <c r="AB13" s="437" t="s">
        <v>847</v>
      </c>
      <c r="AC13" s="437" t="s">
        <v>847</v>
      </c>
      <c r="AD13" s="437" t="s">
        <v>847</v>
      </c>
      <c r="AE13" s="437" t="s">
        <v>847</v>
      </c>
      <c r="AF13" s="437" t="s">
        <v>847</v>
      </c>
      <c r="AG13" s="437" t="s">
        <v>847</v>
      </c>
      <c r="AH13" s="437" t="s">
        <v>847</v>
      </c>
      <c r="AI13" s="437" t="s">
        <v>847</v>
      </c>
      <c r="AJ13" s="437" t="s">
        <v>847</v>
      </c>
      <c r="AK13" s="437" t="s">
        <v>847</v>
      </c>
      <c r="AL13" s="437" t="s">
        <v>847</v>
      </c>
      <c r="AM13" s="437" t="s">
        <v>847</v>
      </c>
      <c r="AN13" s="437" t="s">
        <v>847</v>
      </c>
      <c r="AO13" s="437" t="s">
        <v>847</v>
      </c>
      <c r="AP13" s="437" t="s">
        <v>847</v>
      </c>
      <c r="AQ13" s="437" t="s">
        <v>847</v>
      </c>
      <c r="AR13" s="437" t="s">
        <v>847</v>
      </c>
      <c r="AS13" s="437" t="s">
        <v>847</v>
      </c>
      <c r="AT13" s="437" t="s">
        <v>847</v>
      </c>
      <c r="AU13" s="437" t="s">
        <v>847</v>
      </c>
      <c r="AV13" s="437" t="s">
        <v>847</v>
      </c>
      <c r="AW13" s="437" t="s">
        <v>847</v>
      </c>
      <c r="AX13" s="437" t="s">
        <v>847</v>
      </c>
      <c r="AY13" s="437" t="s">
        <v>847</v>
      </c>
      <c r="AZ13" s="437" t="s">
        <v>847</v>
      </c>
      <c r="BA13" s="437" t="s">
        <v>847</v>
      </c>
      <c r="BB13" s="437" t="s">
        <v>847</v>
      </c>
      <c r="BC13" s="437" t="s">
        <v>847</v>
      </c>
      <c r="BD13" s="437" t="s">
        <v>847</v>
      </c>
      <c r="BE13" s="437" t="s">
        <v>847</v>
      </c>
      <c r="BF13" s="437" t="s">
        <v>847</v>
      </c>
      <c r="BG13" s="437" t="s">
        <v>847</v>
      </c>
      <c r="BH13" s="437" t="s">
        <v>847</v>
      </c>
      <c r="BI13" s="437" t="s">
        <v>847</v>
      </c>
      <c r="BJ13" s="437" t="s">
        <v>847</v>
      </c>
      <c r="BK13" s="437" t="s">
        <v>847</v>
      </c>
      <c r="BL13" s="437" t="s">
        <v>847</v>
      </c>
      <c r="BM13" s="437" t="s">
        <v>847</v>
      </c>
      <c r="BN13" s="437" t="s">
        <v>847</v>
      </c>
      <c r="BO13" s="437" t="s">
        <v>847</v>
      </c>
      <c r="BP13" s="437" t="s">
        <v>847</v>
      </c>
      <c r="BQ13" s="437" t="s">
        <v>847</v>
      </c>
      <c r="BR13" s="437" t="s">
        <v>847</v>
      </c>
      <c r="BS13" s="437" t="s">
        <v>847</v>
      </c>
      <c r="BT13" s="437" t="s">
        <v>847</v>
      </c>
      <c r="BU13" s="437" t="s">
        <v>847</v>
      </c>
      <c r="BV13" s="437" t="s">
        <v>847</v>
      </c>
      <c r="BW13" s="437" t="s">
        <v>847</v>
      </c>
      <c r="BX13" s="437" t="s">
        <v>847</v>
      </c>
      <c r="BY13" s="437" t="s">
        <v>847</v>
      </c>
      <c r="BZ13" s="437" t="s">
        <v>847</v>
      </c>
      <c r="CA13" s="437" t="s">
        <v>847</v>
      </c>
      <c r="CB13" s="437" t="s">
        <v>847</v>
      </c>
      <c r="CC13" s="437" t="s">
        <v>847</v>
      </c>
      <c r="CD13" s="437" t="s">
        <v>847</v>
      </c>
      <c r="CE13" s="462" t="s">
        <v>847</v>
      </c>
      <c r="CF13" s="426" t="s">
        <v>847</v>
      </c>
      <c r="CG13" s="426" t="s">
        <v>847</v>
      </c>
      <c r="CH13" s="428" t="s">
        <v>847</v>
      </c>
      <c r="CI13" s="427" t="s">
        <v>847</v>
      </c>
      <c r="CJ13" s="457" t="s">
        <v>847</v>
      </c>
      <c r="CK13" s="426" t="s">
        <v>847</v>
      </c>
      <c r="CL13" s="426" t="s">
        <v>847</v>
      </c>
      <c r="CM13" s="426" t="s">
        <v>847</v>
      </c>
      <c r="CN13" s="428" t="s">
        <v>847</v>
      </c>
      <c r="CO13" s="429" t="s">
        <v>847</v>
      </c>
      <c r="CP13" s="457" t="s">
        <v>847</v>
      </c>
      <c r="CQ13" s="426" t="s">
        <v>847</v>
      </c>
      <c r="CR13" s="426" t="s">
        <v>847</v>
      </c>
      <c r="CS13" s="426" t="s">
        <v>847</v>
      </c>
      <c r="CT13" s="428" t="s">
        <v>847</v>
      </c>
      <c r="CU13" s="427" t="s">
        <v>847</v>
      </c>
      <c r="CV13" s="457" t="s">
        <v>847</v>
      </c>
      <c r="CW13" s="430" t="s">
        <v>847</v>
      </c>
      <c r="CX13" s="430" t="s">
        <v>847</v>
      </c>
      <c r="CY13" s="430" t="s">
        <v>847</v>
      </c>
      <c r="CZ13" s="430" t="s">
        <v>847</v>
      </c>
      <c r="DA13" s="430" t="s">
        <v>847</v>
      </c>
      <c r="DB13" s="430" t="s">
        <v>847</v>
      </c>
      <c r="DC13" s="430" t="s">
        <v>847</v>
      </c>
      <c r="DD13" s="430" t="s">
        <v>847</v>
      </c>
      <c r="DE13" s="430" t="s">
        <v>847</v>
      </c>
      <c r="DF13" s="430" t="s">
        <v>847</v>
      </c>
      <c r="DG13" s="430" t="s">
        <v>847</v>
      </c>
      <c r="DH13" s="430" t="s">
        <v>847</v>
      </c>
      <c r="DI13" s="430" t="s">
        <v>847</v>
      </c>
      <c r="DJ13" s="430" t="s">
        <v>847</v>
      </c>
      <c r="DK13" s="430" t="s">
        <v>847</v>
      </c>
      <c r="DL13" s="430" t="s">
        <v>847</v>
      </c>
      <c r="DM13" s="430" t="s">
        <v>847</v>
      </c>
      <c r="DN13" s="430" t="s">
        <v>847</v>
      </c>
      <c r="DO13" s="430" t="s">
        <v>847</v>
      </c>
      <c r="DP13" s="430" t="s">
        <v>847</v>
      </c>
      <c r="DQ13" s="430" t="s">
        <v>847</v>
      </c>
      <c r="DR13" s="430" t="s">
        <v>847</v>
      </c>
      <c r="DS13" s="430" t="s">
        <v>847</v>
      </c>
      <c r="DT13" s="430" t="s">
        <v>847</v>
      </c>
      <c r="DU13" s="430" t="s">
        <v>847</v>
      </c>
      <c r="DV13" s="430" t="s">
        <v>847</v>
      </c>
      <c r="DW13" s="430" t="s">
        <v>847</v>
      </c>
      <c r="DX13" s="430" t="s">
        <v>847</v>
      </c>
      <c r="DY13" s="430" t="s">
        <v>847</v>
      </c>
      <c r="DZ13" s="430" t="s">
        <v>847</v>
      </c>
      <c r="EA13" s="430" t="s">
        <v>847</v>
      </c>
      <c r="EB13" s="430" t="s">
        <v>847</v>
      </c>
      <c r="EC13" s="430" t="s">
        <v>847</v>
      </c>
      <c r="ED13" s="430" t="s">
        <v>847</v>
      </c>
      <c r="EE13" s="430" t="s">
        <v>847</v>
      </c>
      <c r="EF13" s="430" t="s">
        <v>847</v>
      </c>
      <c r="EG13" s="430" t="s">
        <v>847</v>
      </c>
      <c r="EH13" s="430" t="s">
        <v>847</v>
      </c>
      <c r="EI13" s="430" t="s">
        <v>847</v>
      </c>
      <c r="EJ13" s="430" t="s">
        <v>847</v>
      </c>
      <c r="EK13" s="430" t="s">
        <v>847</v>
      </c>
      <c r="EL13" s="430" t="s">
        <v>847</v>
      </c>
      <c r="EM13" s="430" t="s">
        <v>847</v>
      </c>
      <c r="EN13" s="430" t="s">
        <v>847</v>
      </c>
      <c r="EO13" s="430" t="s">
        <v>847</v>
      </c>
      <c r="EP13" s="430" t="s">
        <v>847</v>
      </c>
      <c r="EQ13" s="430" t="s">
        <v>847</v>
      </c>
      <c r="ER13" s="430" t="s">
        <v>847</v>
      </c>
      <c r="ES13" s="430" t="s">
        <v>847</v>
      </c>
      <c r="ET13" s="430" t="s">
        <v>847</v>
      </c>
      <c r="EU13" s="430" t="s">
        <v>847</v>
      </c>
      <c r="EV13" s="430" t="s">
        <v>847</v>
      </c>
      <c r="EW13" s="430" t="s">
        <v>847</v>
      </c>
      <c r="EX13" s="430" t="s">
        <v>847</v>
      </c>
      <c r="EY13" s="430" t="s">
        <v>847</v>
      </c>
      <c r="EZ13" s="430" t="s">
        <v>847</v>
      </c>
      <c r="FA13" s="430" t="s">
        <v>847</v>
      </c>
      <c r="FB13" s="430" t="s">
        <v>847</v>
      </c>
      <c r="FC13" s="430" t="s">
        <v>847</v>
      </c>
      <c r="FD13" s="430" t="s">
        <v>847</v>
      </c>
      <c r="FE13" s="430" t="s">
        <v>847</v>
      </c>
      <c r="FF13" s="430" t="s">
        <v>847</v>
      </c>
      <c r="FG13" s="430" t="s">
        <v>847</v>
      </c>
      <c r="FH13" s="430" t="s">
        <v>847</v>
      </c>
      <c r="FI13" s="430" t="s">
        <v>847</v>
      </c>
      <c r="FJ13" s="430" t="s">
        <v>847</v>
      </c>
      <c r="FK13" s="430" t="s">
        <v>847</v>
      </c>
      <c r="FL13" s="430" t="s">
        <v>847</v>
      </c>
      <c r="FM13" s="430" t="s">
        <v>847</v>
      </c>
      <c r="FN13" s="430" t="s">
        <v>847</v>
      </c>
      <c r="FO13" s="430" t="s">
        <v>847</v>
      </c>
      <c r="FP13" s="430" t="s">
        <v>847</v>
      </c>
      <c r="FQ13" s="430" t="s">
        <v>847</v>
      </c>
      <c r="FR13" s="430" t="s">
        <v>847</v>
      </c>
      <c r="FS13" s="430" t="s">
        <v>847</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904</v>
      </c>
      <c r="CG14" s="395" t="s">
        <v>905</v>
      </c>
      <c r="CH14" s="396" t="s">
        <v>916</v>
      </c>
      <c r="CI14" s="352" t="s">
        <v>915</v>
      </c>
      <c r="CJ14" s="458" t="s">
        <v>855</v>
      </c>
      <c r="CK14" s="395" t="s">
        <v>875</v>
      </c>
      <c r="CL14" s="395" t="s">
        <v>876</v>
      </c>
      <c r="CM14" s="395" t="s">
        <v>938</v>
      </c>
      <c r="CN14" s="396" t="s">
        <v>906</v>
      </c>
      <c r="CO14" s="398" t="s">
        <v>914</v>
      </c>
      <c r="CP14" s="458" t="s">
        <v>854</v>
      </c>
      <c r="CQ14" s="395" t="s">
        <v>902</v>
      </c>
      <c r="CR14" s="395" t="s">
        <v>903</v>
      </c>
      <c r="CS14" s="395" t="s">
        <v>940</v>
      </c>
      <c r="CT14" s="396" t="s">
        <v>917</v>
      </c>
      <c r="CU14" s="352" t="s">
        <v>930</v>
      </c>
      <c r="CV14" s="458" t="s">
        <v>856</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9" priority="1321">
      <formula>AND(ROW(CH1)&gt;14,UPPER(CH1)&lt;&gt;"CUSTOM",UPPER(CH1)&lt;&gt;"MAX",UPPER(CH1)&lt;&gt;"SUM",CH1&lt;&gt;"")</formula>
    </cfRule>
  </conditionalFormatting>
  <conditionalFormatting sqref="CV1:CV1048576">
    <cfRule type="expression" dxfId="18" priority="1318">
      <formula>AND(ROW($CV1)&gt;14,OR(SUM($CV1)&gt;SUM($CQ1),SUM($CV1)&lt;SUM($CR1)))</formula>
    </cfRule>
  </conditionalFormatting>
  <conditionalFormatting sqref="CJ1:CJ1048576">
    <cfRule type="expression" dxfId="17" priority="1319">
      <formula>AND(ROW(CJ1)&gt;14,OR(CJ1&gt;CF1,CJ1&lt;CG1))</formula>
    </cfRule>
  </conditionalFormatting>
  <conditionalFormatting sqref="I1:CE1048576">
    <cfRule type="expression" dxfId="16" priority="13">
      <formula>AND(ROW(I1)&gt;14,OR(SUM(I1)&gt;1,SUM(I1)&lt;0))</formula>
    </cfRule>
  </conditionalFormatting>
  <conditionalFormatting sqref="CO1:CO1048576 CU1:CU1048576 CI1:CI1048576">
    <cfRule type="expression" dxfId="15" priority="1320">
      <formula>AND(ROW(CI1)&gt;14,SUM(CI1)&gt;0)</formula>
    </cfRule>
  </conditionalFormatting>
  <conditionalFormatting sqref="H1:H1048576">
    <cfRule type="expression" dxfId="14" priority="14">
      <formula>AND(ROW($H1)&gt;14,ABS(ROUND(SUM($H1),0)-ROUND(SUM($G1),0))&gt;2)</formula>
    </cfRule>
    <cfRule type="expression" dxfId="13" priority="18">
      <formula>AND(ROW($H1)&gt;14,ROUND(SUM($H1),0)&lt;&gt;ROUND(SUM($G1),0))</formula>
    </cfRule>
  </conditionalFormatting>
  <conditionalFormatting sqref="CP1:CP1048576">
    <cfRule type="expression" dxfId="12" priority="1322">
      <formula>AND(ROW($CP1)&gt;14,OR(SUM($CP1)&gt;SUM($CK1),SUM($CP1)&lt;SUM($CL1)))</formula>
    </cfRule>
  </conditionalFormatting>
  <conditionalFormatting sqref="CQ1:CU1048576">
    <cfRule type="expression" dxfId="11" priority="1286">
      <formula>AND(ROW($CQ1)&gt;14,$A1&lt;&gt;"",OR(SUM($CQ1)=0,$CS1&lt;=1,SUM($CQ1)=SUM($CR1),AND(SUM($G1)=SUM($CQ1),SUM($CK1)=0)))</formula>
    </cfRule>
  </conditionalFormatting>
  <conditionalFormatting sqref="CF1:CI1048576">
    <cfRule type="expression" dxfId="10" priority="1288">
      <formula>AND(ROW($CF1)&gt;14,$A1&lt;&gt;"",OR(SUM($CP1)=0,SUM($CV1)=0,$CM1=0,$CS1=0,SUM($CF1)=SUM($CG1),SUM($G1)&gt;=SUM($CF1)))</formula>
    </cfRule>
  </conditionalFormatting>
  <conditionalFormatting sqref="CO1:CO1048576">
    <cfRule type="expression" dxfId="9" priority="1313">
      <formula>AND(ROW($CO1)&gt;14,$A1&lt;&gt;"",UPPER($CN1)&lt;&gt;"CUSTOM")</formula>
    </cfRule>
  </conditionalFormatting>
  <conditionalFormatting sqref="CK1:CO1048576">
    <cfRule type="expression" dxfId="8" priority="15">
      <formula>AND(ROW($CK1)&gt;14,$A1&lt;&gt;"",OR(SUM($CK1)=0,$CM1&lt;=1,SUM($CK1)=SUM($CL1),AND(SUM($G1)=SUM($CK1),SUM($CQ1)=0)))</formula>
    </cfRule>
  </conditionalFormatting>
  <conditionalFormatting sqref="CU1:CU1048576">
    <cfRule type="expression" dxfId="7" priority="3">
      <formula>AND(ROW($CU1)&gt;14,$A1&lt;&gt;"",UPPER($CT1)&lt;&gt;"CUSTOM")</formula>
    </cfRule>
  </conditionalFormatting>
  <conditionalFormatting sqref="CI1:CI1048576">
    <cfRule type="expression" dxfId="6"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2021-10-25T15:56:16Z</dcterms:modified>
</cp:coreProperties>
</file>