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3EA36FB-6FC3-4E4C-B431-B2E335D5C2EA}" xr6:coauthVersionLast="45" xr6:coauthVersionMax="45" xr10:uidLastSave="{00000000-0000-0000-0000-000000000000}"/>
  <bookViews>
    <workbookView xWindow="-10480" yWindow="-28340" windowWidth="51200" windowHeight="28340" activeTab="21"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5" i="16" l="1"/>
  <c r="H15" i="16"/>
  <c r="G15" i="16"/>
  <c r="G4" i="16" s="1"/>
  <c r="F15" i="16"/>
  <c r="F15" i="14"/>
  <c r="U15" i="14"/>
  <c r="M15" i="12"/>
  <c r="J15" i="40"/>
  <c r="Q15" i="44"/>
  <c r="U15" i="44" s="1"/>
  <c r="V15" i="44" s="1"/>
  <c r="Q4" i="44"/>
  <c r="BT15" i="5"/>
  <c r="AU15" i="5"/>
  <c r="AV15" i="5"/>
  <c r="R15" i="44" l="1"/>
  <c r="AI15" i="5" l="1"/>
  <c r="AI4" i="5"/>
  <c r="BX15" i="12" l="1"/>
  <c r="T15" i="14"/>
  <c r="K15" i="36"/>
  <c r="CZ15" i="33"/>
  <c r="CY15" i="33"/>
  <c r="CH15" i="33"/>
  <c r="CK15" i="33"/>
  <c r="CJ15" i="33" s="1"/>
  <c r="CL15" i="33"/>
  <c r="CP15" i="33" s="1"/>
  <c r="CQ15" i="33"/>
  <c r="CU15" i="33" s="1"/>
  <c r="CV15" i="33"/>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AE15" i="5"/>
  <c r="AJ15" i="5" s="1"/>
  <c r="AJ4" i="5" s="1"/>
  <c r="W15" i="7"/>
  <c r="Y15" i="7"/>
  <c r="N4" i="7"/>
  <c r="O4" i="7"/>
  <c r="Q4" i="7"/>
  <c r="M4" i="7"/>
  <c r="P4" i="7"/>
  <c r="L4" i="7"/>
  <c r="T15" i="7"/>
  <c r="L4" i="10"/>
  <c r="K4" i="7"/>
  <c r="F4" i="14"/>
  <c r="X15" i="5"/>
  <c r="N4" i="5"/>
  <c r="Y15" i="5"/>
  <c r="Z15" i="5" s="1"/>
  <c r="M15" i="5"/>
  <c r="S15" i="10"/>
  <c r="T15" i="10" s="1"/>
  <c r="K4" i="10"/>
  <c r="P15" i="8"/>
  <c r="E15" i="14"/>
  <c r="D15" i="13"/>
  <c r="BS15" i="5" l="1"/>
  <c r="AS15" i="5"/>
  <c r="AY15" i="5"/>
  <c r="BD15" i="5" s="1"/>
  <c r="AX15" i="5"/>
  <c r="AP15" i="5"/>
  <c r="AT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F15" i="44" s="1"/>
  <c r="M4" i="44"/>
  <c r="G4" i="6"/>
  <c r="F4" i="6"/>
  <c r="AB4" i="5" l="1"/>
  <c r="F4" i="44"/>
  <c r="J15" i="44"/>
  <c r="J4" i="44" s="1"/>
  <c r="M4" i="5"/>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I15" i="36" l="1"/>
  <c r="BR15" i="12"/>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s="1"/>
  <c r="J15" i="12" s="1"/>
  <c r="AB4" i="7" l="1"/>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K15" i="6"/>
  <c r="K4" i="6" s="1"/>
  <c r="H4" i="6"/>
  <c r="N4" i="9"/>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<sst xmlns="http://schemas.openxmlformats.org/spreadsheetml/2006/main" count="4451" uniqueCount="1117">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</sst>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1">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404</v>
      </c>
    </row>
    <row r="20" spans="2:2" ht="82">
      <c r="B20" s="6" t="s">
        <v>655</v>
      </c>
    </row>
    <row r="25" spans="2:2">
      <c r="B25" t="s">
        <v>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08" t="s">
        <v>79</v>
      </c>
      <c r="B1" s="508"/>
      <c r="C1" s="51"/>
      <c r="D1" s="52" t="str">
        <f>"Hello, "&amp;Home!$B$20&amp;" Team"</f>
        <v>Hello, Lesotho Team</v>
      </c>
      <c r="E1" s="51"/>
      <c r="F1" s="51"/>
      <c r="G1" s="51"/>
      <c r="H1" s="51"/>
      <c r="I1" s="51"/>
      <c r="J1" s="51"/>
      <c r="K1" s="51"/>
      <c r="L1" s="51"/>
      <c r="M1" s="51"/>
      <c r="N1" s="51"/>
      <c r="O1" s="51"/>
      <c r="P1" s="51"/>
      <c r="Q1" s="51"/>
      <c r="R1" s="53" t="str">
        <f ca="1">TEXT(TODAY(),"ddd, mmm dd")</f>
        <v>Tue, Dec 15</v>
      </c>
      <c r="S1" s="51"/>
    </row>
    <row r="2" spans="1:19" customFormat="1" ht="21">
      <c r="A2" s="509" t="s">
        <v>405</v>
      </c>
      <c r="B2" s="509"/>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368</v>
      </c>
      <c r="I5" s="55"/>
      <c r="J5" s="56"/>
      <c r="K5" s="51"/>
      <c r="L5" s="54" t="s">
        <v>369</v>
      </c>
      <c r="M5" s="57"/>
      <c r="N5" s="56"/>
      <c r="O5" s="51"/>
      <c r="P5" s="54" t="s">
        <v>86</v>
      </c>
      <c r="Q5" s="55"/>
      <c r="R5" s="56"/>
      <c r="S5" s="51"/>
    </row>
    <row r="6" spans="1:19" customFormat="1" ht="20" customHeight="1">
      <c r="A6" s="42"/>
      <c r="B6" s="43"/>
      <c r="C6" s="51"/>
      <c r="D6" s="505" t="e">
        <f>SUM(#REF!)/SUM(#REF!)</f>
        <v>#REF!</v>
      </c>
      <c r="E6" s="506"/>
      <c r="F6" s="507"/>
      <c r="G6" s="51"/>
      <c r="H6" s="510" t="e">
        <f>SUM(TX_CURR_SUBNAT)-#REF!</f>
        <v>#REF!</v>
      </c>
      <c r="I6" s="511"/>
      <c r="J6" s="512"/>
      <c r="K6" s="51"/>
      <c r="L6" s="510">
        <f>SUM(TX_CURR.N.Age_Sex_HIVStatus.T)-Cascade!$AE$4</f>
        <v>0</v>
      </c>
      <c r="M6" s="511"/>
      <c r="N6" s="512"/>
      <c r="O6" s="51"/>
      <c r="P6" s="505" t="e">
        <f>SUM(#REF!)/SUM(#REF!)</f>
        <v>#REF!</v>
      </c>
      <c r="Q6" s="506"/>
      <c r="R6" s="507"/>
      <c r="S6" s="51"/>
    </row>
    <row r="7" spans="1:19" customFormat="1" ht="20" customHeight="1">
      <c r="A7" s="240">
        <v>2</v>
      </c>
      <c r="B7" s="241" t="s">
        <v>106</v>
      </c>
      <c r="C7" s="51"/>
      <c r="D7" s="505"/>
      <c r="E7" s="506"/>
      <c r="F7" s="507"/>
      <c r="G7" s="51"/>
      <c r="H7" s="510"/>
      <c r="I7" s="511"/>
      <c r="J7" s="512"/>
      <c r="K7" s="51"/>
      <c r="L7" s="510"/>
      <c r="M7" s="511"/>
      <c r="N7" s="512"/>
      <c r="O7" s="51"/>
      <c r="P7" s="505"/>
      <c r="Q7" s="506"/>
      <c r="R7" s="507"/>
      <c r="S7" s="51"/>
    </row>
    <row r="8" spans="1:19" customFormat="1" ht="20" customHeight="1">
      <c r="A8" s="42"/>
      <c r="B8" s="43"/>
      <c r="C8" s="51"/>
      <c r="D8" s="505"/>
      <c r="E8" s="506"/>
      <c r="F8" s="507"/>
      <c r="G8" s="51"/>
      <c r="H8" s="510"/>
      <c r="I8" s="511"/>
      <c r="J8" s="512"/>
      <c r="K8" s="51"/>
      <c r="L8" s="510"/>
      <c r="M8" s="511"/>
      <c r="N8" s="512"/>
      <c r="O8" s="51"/>
      <c r="P8" s="505"/>
      <c r="Q8" s="506"/>
      <c r="R8" s="507"/>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334</v>
      </c>
      <c r="E11" s="61"/>
      <c r="F11" s="61"/>
      <c r="G11" s="61"/>
      <c r="H11" s="61"/>
      <c r="I11" s="61"/>
      <c r="J11" s="61"/>
      <c r="K11" s="61"/>
      <c r="L11" s="61"/>
      <c r="M11" s="21"/>
      <c r="N11" s="257"/>
      <c r="O11" s="265" t="s">
        <v>396</v>
      </c>
      <c r="P11" s="254"/>
      <c r="Q11" s="254"/>
      <c r="R11" s="255"/>
    </row>
    <row r="12" spans="1:19" customFormat="1" ht="114" customHeight="1">
      <c r="A12" s="25"/>
      <c r="B12" s="9"/>
      <c r="C12" s="51"/>
      <c r="D12" s="24"/>
      <c r="E12" s="504" t="s">
        <v>319</v>
      </c>
      <c r="F12" s="504"/>
      <c r="G12" s="504"/>
      <c r="H12" s="504"/>
      <c r="I12" s="504"/>
      <c r="J12" s="504"/>
      <c r="K12" s="504"/>
      <c r="L12" s="504"/>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264</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395</v>
      </c>
      <c r="Q31" s="251" t="s">
        <v>394</v>
      </c>
      <c r="R31" s="258" t="s">
        <v>393</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390</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391</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392</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390</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391</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392</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0" priority="9">
      <formula>MOD(ROW(),2)=0</formula>
    </cfRule>
  </conditionalFormatting>
  <conditionalFormatting sqref="K17:K40">
    <cfRule type="expression" dxfId="149" priority="7">
      <formula>MOD(ROW(),2)=0</formula>
    </cfRule>
  </conditionalFormatting>
  <conditionalFormatting sqref="L17:L40">
    <cfRule type="expression" dxfId="14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360</v>
      </c>
      <c r="E1" s="44" t="s">
        <v>656</v>
      </c>
      <c r="F1" s="44" t="s">
        <v>1087</v>
      </c>
      <c r="G1" s="44" t="s">
        <v>400</v>
      </c>
      <c r="H1" s="46" t="s">
        <v>407</v>
      </c>
      <c r="I1" s="44" t="s">
        <v>408</v>
      </c>
      <c r="J1" s="44" t="s">
        <v>409</v>
      </c>
      <c r="K1" s="44" t="s">
        <v>410</v>
      </c>
      <c r="L1" s="44" t="s">
        <v>1086</v>
      </c>
      <c r="M1" s="44" t="s">
        <v>108</v>
      </c>
      <c r="N1" s="44" t="s">
        <v>398</v>
      </c>
      <c r="O1" s="44" t="s">
        <v>397</v>
      </c>
      <c r="P1" s="44" t="s">
        <v>102</v>
      </c>
    </row>
    <row r="2" spans="2:16" ht="17" thickBot="1">
      <c r="B2" s="49" t="s">
        <v>385</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13" t="s">
        <v>375</v>
      </c>
      <c r="D6" s="11"/>
      <c r="E6" s="11"/>
      <c r="F6" s="11"/>
      <c r="G6" s="11"/>
      <c r="I6" s="11"/>
      <c r="J6" s="11"/>
      <c r="K6" s="11"/>
      <c r="P6" s="45" t="str">
        <f t="shared" si="0"/>
        <v/>
      </c>
    </row>
    <row r="7" spans="2:16">
      <c r="B7" s="513"/>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376</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13" t="s">
        <v>377</v>
      </c>
      <c r="D11" s="11"/>
      <c r="E11" s="11"/>
      <c r="F11" s="11"/>
      <c r="G11" s="11"/>
      <c r="I11" s="11"/>
      <c r="J11" s="11"/>
      <c r="K11" s="11"/>
      <c r="P11" s="45" t="str">
        <f t="shared" si="0"/>
        <v/>
      </c>
    </row>
    <row r="12" spans="2:16">
      <c r="B12" s="513"/>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378</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13" t="s">
        <v>379</v>
      </c>
      <c r="D16" s="11"/>
      <c r="E16" s="11"/>
      <c r="F16" s="11"/>
      <c r="G16" s="11"/>
      <c r="I16" s="11"/>
      <c r="J16" s="11"/>
      <c r="K16" s="11"/>
      <c r="P16" s="45" t="str">
        <f t="shared" si="0"/>
        <v/>
      </c>
    </row>
    <row r="17" spans="2:16">
      <c r="B17" s="513"/>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13" t="s">
        <v>380</v>
      </c>
      <c r="D19" s="11"/>
      <c r="E19" s="11"/>
      <c r="F19" s="11"/>
      <c r="G19" s="11"/>
      <c r="I19" s="11"/>
      <c r="J19" s="11"/>
      <c r="K19" s="11"/>
      <c r="P19" s="45" t="str">
        <f t="shared" si="0"/>
        <v/>
      </c>
    </row>
    <row r="20" spans="2:16">
      <c r="B20" s="513"/>
      <c r="D20" s="11"/>
      <c r="E20" s="11"/>
      <c r="F20" s="11"/>
      <c r="G20" s="11"/>
      <c r="I20" s="11"/>
      <c r="J20" s="11"/>
      <c r="K20" s="11"/>
      <c r="P20" s="45" t="str">
        <f t="shared" si="0"/>
        <v/>
      </c>
    </row>
    <row r="21" spans="2:16">
      <c r="D21" s="11"/>
      <c r="E21" s="11"/>
      <c r="F21" s="11"/>
      <c r="G21" s="11"/>
      <c r="I21" s="11"/>
      <c r="J21" s="11"/>
      <c r="K21" s="11"/>
      <c r="P21" s="45" t="str">
        <f t="shared" si="0"/>
        <v/>
      </c>
    </row>
    <row r="22" spans="2:16">
      <c r="B22" s="513" t="s">
        <v>381</v>
      </c>
      <c r="D22" s="11"/>
      <c r="E22" s="11"/>
      <c r="F22" s="11"/>
      <c r="G22" s="11"/>
      <c r="I22" s="11"/>
      <c r="J22" s="11"/>
      <c r="K22" s="11"/>
      <c r="P22" s="45" t="str">
        <f t="shared" si="0"/>
        <v/>
      </c>
    </row>
    <row r="23" spans="2:16">
      <c r="B23" s="513"/>
      <c r="D23" s="11"/>
      <c r="E23" s="11"/>
      <c r="F23" s="11"/>
      <c r="G23" s="11"/>
      <c r="I23" s="11"/>
      <c r="J23" s="11"/>
      <c r="K23" s="11"/>
      <c r="P23" s="45" t="str">
        <f t="shared" si="0"/>
        <v/>
      </c>
    </row>
    <row r="24" spans="2:16">
      <c r="B24" s="513"/>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382</v>
      </c>
      <c r="D26" s="11"/>
      <c r="E26" s="11"/>
      <c r="F26" s="11"/>
      <c r="G26" s="11"/>
      <c r="I26" s="11"/>
      <c r="J26" s="11"/>
      <c r="K26" s="11"/>
      <c r="P26" s="45" t="str">
        <f t="shared" si="0"/>
        <v/>
      </c>
    </row>
    <row r="27" spans="2:16">
      <c r="D27" s="11"/>
      <c r="E27" s="11"/>
      <c r="F27" s="11"/>
      <c r="G27" s="11"/>
      <c r="I27" s="11"/>
      <c r="J27" s="11"/>
      <c r="K27" s="11"/>
      <c r="P27" s="45" t="str">
        <f t="shared" si="0"/>
        <v/>
      </c>
    </row>
    <row r="28" spans="2:16">
      <c r="B28" s="513" t="s">
        <v>383</v>
      </c>
      <c r="D28" s="11"/>
      <c r="E28" s="11"/>
      <c r="F28" s="11"/>
      <c r="G28" s="11"/>
      <c r="I28" s="11"/>
      <c r="J28" s="11"/>
      <c r="K28" s="11"/>
      <c r="P28" s="45" t="str">
        <f t="shared" si="0"/>
        <v/>
      </c>
    </row>
    <row r="29" spans="2:16">
      <c r="B29" s="513"/>
      <c r="D29" s="11"/>
      <c r="E29" s="11"/>
      <c r="F29" s="11"/>
      <c r="G29" s="11"/>
      <c r="I29" s="11"/>
      <c r="J29" s="11"/>
      <c r="K29" s="11"/>
      <c r="P29" s="45" t="str">
        <f t="shared" si="0"/>
        <v/>
      </c>
    </row>
    <row r="30" spans="2:16">
      <c r="D30" s="11"/>
      <c r="E30" s="11"/>
      <c r="F30" s="11"/>
      <c r="G30" s="11"/>
      <c r="I30" s="11"/>
      <c r="J30" s="11"/>
      <c r="K30" s="11"/>
      <c r="P30" s="45" t="str">
        <f t="shared" si="0"/>
        <v/>
      </c>
    </row>
    <row r="31" spans="2:16">
      <c r="B31" s="513" t="s">
        <v>384</v>
      </c>
      <c r="D31" s="11"/>
      <c r="E31" s="11"/>
      <c r="F31" s="11"/>
      <c r="G31" s="11"/>
      <c r="I31" s="11"/>
      <c r="J31" s="11"/>
      <c r="K31" s="11"/>
      <c r="P31" s="45" t="str">
        <f t="shared" si="0"/>
        <v/>
      </c>
    </row>
    <row r="32" spans="2:16">
      <c r="B32" s="513"/>
      <c r="D32" s="11"/>
      <c r="E32" s="11"/>
      <c r="F32" s="11"/>
      <c r="G32" s="11"/>
      <c r="I32" s="11"/>
      <c r="J32" s="11"/>
      <c r="K32" s="11"/>
      <c r="P32" s="45" t="str">
        <f t="shared" si="0"/>
        <v/>
      </c>
    </row>
    <row r="33" spans="2:16">
      <c r="B33" s="513"/>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328</v>
      </c>
      <c r="D3" s="137" t="s">
        <v>779</v>
      </c>
      <c r="E3" s="244" t="s">
        <v>780</v>
      </c>
    </row>
    <row r="4" spans="1:5">
      <c r="A4" s="73"/>
      <c r="B4" s="73" t="s">
        <v>4</v>
      </c>
      <c r="C4" s="344"/>
      <c r="D4" s="345"/>
      <c r="E4" s="342" t="str">
        <f>IF(COUNTIF(D$15:INDEX($D:$D,COUNTA($B:$B)+14-COUNTA($B$1:$B$14)),"")&gt;0,"BLANK PRIORITIZATIONS","")</f>
        <v>BLANK PRIORITIZATIONS</v>
      </c>
    </row>
    <row r="5" spans="1:5">
      <c r="A5" s="11" t="s">
        <v>153</v>
      </c>
      <c r="B5" s="11" t="s">
        <v>153</v>
      </c>
      <c r="C5" s="344" t="s">
        <v>163</v>
      </c>
      <c r="D5" s="345" t="s">
        <v>163</v>
      </c>
      <c r="E5" t="s">
        <v>153</v>
      </c>
    </row>
    <row r="6" spans="1:5">
      <c r="A6" s="11" t="s">
        <v>262</v>
      </c>
      <c r="B6" s="11" t="s">
        <v>262</v>
      </c>
      <c r="C6" s="344" t="s">
        <v>167</v>
      </c>
      <c r="D6" s="345" t="s">
        <v>147</v>
      </c>
      <c r="E6" t="s">
        <v>148</v>
      </c>
    </row>
    <row r="7" spans="1:5">
      <c r="A7" s="11" t="s">
        <v>165</v>
      </c>
      <c r="B7" s="11" t="s">
        <v>165</v>
      </c>
      <c r="C7" s="344" t="s">
        <v>149</v>
      </c>
      <c r="D7" s="345" t="s">
        <v>149</v>
      </c>
      <c r="E7" t="s">
        <v>165</v>
      </c>
    </row>
    <row r="8" spans="1:5">
      <c r="C8" s="344" t="s">
        <v>162</v>
      </c>
      <c r="D8" s="345" t="s">
        <v>162</v>
      </c>
    </row>
    <row r="9" spans="1:5">
      <c r="C9" s="344"/>
      <c r="D9" s="345"/>
    </row>
    <row r="10" spans="1:5">
      <c r="C10" s="344"/>
      <c r="D10" s="345"/>
    </row>
    <row r="11" spans="1:5">
      <c r="C11" s="344"/>
      <c r="D11" s="345"/>
    </row>
    <row r="12" spans="1:5">
      <c r="C12" s="344"/>
      <c r="D12" s="345"/>
    </row>
    <row r="13" spans="1:5">
      <c r="C13" s="344"/>
      <c r="D13" s="345"/>
    </row>
    <row r="14" spans="1:5">
      <c r="A14" s="102" t="s">
        <v>793</v>
      </c>
      <c r="B14" s="102" t="s">
        <v>5</v>
      </c>
      <c r="C14" s="346" t="s">
        <v>743</v>
      </c>
      <c r="D14" s="346" t="s">
        <v>744</v>
      </c>
      <c r="E14" s="322" t="s">
        <v>1053</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47" priority="3" operator="containsText" text="BLANK PRIORITIZATIONS">
      <formula>NOT(ISERROR(SEARCH("BLANK PRIORITIZATIONS",E4)))</formula>
    </cfRule>
  </conditionalFormatting>
  <conditionalFormatting sqref="C1:D1048576">
    <cfRule type="expression" dxfId="146" priority="2">
      <formula>AND(ROW(C1)&gt;14,$B1&lt;&gt;"",C1&lt;&gt;1,C1&lt;&gt;2,C1&lt;&gt;4,C1&lt;&gt;5,C1&lt;&gt;6,C1&lt;&gt;7,C1&lt;&gt;8,C1&lt;&gt;"M",C1&lt;&gt;"NA")</formula>
    </cfRule>
  </conditionalFormatting>
  <conditionalFormatting sqref="D1:D1048576">
    <cfRule type="expression" dxfId="145" priority="728">
      <formula>AND(ROW($D1)&gt;14,$D1="",$B1&lt;&gt;"")</formula>
    </cfRule>
    <cfRule type="expression" dxfId="14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AD15" activePane="bottomRight" state="frozen"/>
      <selection pane="topRight"/>
      <selection pane="bottomLeft"/>
      <selection pane="bottomRight" activeCell="AT15" sqref="AT1:AT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411</v>
      </c>
      <c r="B1" s="7"/>
      <c r="C1" s="7"/>
      <c r="D1" s="7"/>
      <c r="E1" s="7"/>
      <c r="F1" s="155" t="s">
        <v>107</v>
      </c>
      <c r="G1" s="155"/>
      <c r="H1" s="142"/>
      <c r="I1" s="152"/>
      <c r="J1" s="160"/>
      <c r="K1" s="65"/>
      <c r="L1" s="142"/>
      <c r="M1" s="65"/>
      <c r="N1" s="142"/>
      <c r="O1" s="152"/>
      <c r="P1" s="142"/>
      <c r="Q1" s="152"/>
      <c r="R1" s="155"/>
      <c r="S1" s="67"/>
      <c r="T1" s="403" t="s">
        <v>412</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610</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867</v>
      </c>
      <c r="G3" s="352" t="s">
        <v>754</v>
      </c>
      <c r="H3" s="227" t="s">
        <v>868</v>
      </c>
      <c r="I3" s="352" t="s">
        <v>755</v>
      </c>
      <c r="J3" s="357" t="s">
        <v>869</v>
      </c>
      <c r="K3" s="353" t="s">
        <v>756</v>
      </c>
      <c r="L3" s="227" t="s">
        <v>870</v>
      </c>
      <c r="M3" s="354" t="s">
        <v>873</v>
      </c>
      <c r="N3" s="227" t="s">
        <v>883</v>
      </c>
      <c r="O3" s="352" t="s">
        <v>920</v>
      </c>
      <c r="P3" s="227" t="s">
        <v>871</v>
      </c>
      <c r="Q3" s="352" t="s">
        <v>921</v>
      </c>
      <c r="R3" s="227" t="s">
        <v>872</v>
      </c>
      <c r="S3" s="354" t="s">
        <v>874</v>
      </c>
      <c r="T3" s="405" t="s">
        <v>794</v>
      </c>
      <c r="U3" s="382" t="s">
        <v>795</v>
      </c>
      <c r="V3" s="178" t="s">
        <v>798</v>
      </c>
      <c r="W3" s="178" t="s">
        <v>875</v>
      </c>
      <c r="X3" s="363" t="s">
        <v>876</v>
      </c>
      <c r="Y3" s="354" t="s">
        <v>1085</v>
      </c>
      <c r="Z3" s="410" t="s">
        <v>731</v>
      </c>
      <c r="AA3" s="189" t="s">
        <v>878</v>
      </c>
      <c r="AB3" s="332" t="s">
        <v>879</v>
      </c>
      <c r="AC3" s="528" t="s">
        <v>757</v>
      </c>
      <c r="AD3" s="189" t="s">
        <v>413</v>
      </c>
      <c r="AE3" s="183" t="s">
        <v>614</v>
      </c>
      <c r="AF3" s="276" t="s">
        <v>734</v>
      </c>
      <c r="AG3" s="134" t="s">
        <v>650</v>
      </c>
      <c r="AH3" s="134" t="s">
        <v>651</v>
      </c>
      <c r="AI3" s="319" t="s">
        <v>1096</v>
      </c>
      <c r="AJ3" s="319" t="s">
        <v>1098</v>
      </c>
      <c r="AK3" s="319" t="s">
        <v>735</v>
      </c>
      <c r="AL3" s="319" t="s">
        <v>736</v>
      </c>
      <c r="AM3" s="189" t="s">
        <v>615</v>
      </c>
      <c r="AN3" s="110" t="s">
        <v>118</v>
      </c>
      <c r="AO3" s="109" t="s">
        <v>119</v>
      </c>
      <c r="AP3" s="183" t="s">
        <v>654</v>
      </c>
      <c r="AQ3" s="177" t="s">
        <v>617</v>
      </c>
      <c r="AR3" s="285" t="s">
        <v>739</v>
      </c>
      <c r="AS3" s="285" t="s">
        <v>1100</v>
      </c>
      <c r="AT3" s="183" t="s">
        <v>654</v>
      </c>
      <c r="AU3" s="183" t="s">
        <v>882</v>
      </c>
      <c r="AV3" s="272" t="s">
        <v>789</v>
      </c>
      <c r="AW3" s="110" t="s">
        <v>616</v>
      </c>
      <c r="AX3" s="171" t="s">
        <v>737</v>
      </c>
      <c r="AY3" s="171" t="s">
        <v>738</v>
      </c>
      <c r="AZ3" s="171" t="s">
        <v>618</v>
      </c>
      <c r="BA3" s="285" t="s">
        <v>652</v>
      </c>
      <c r="BB3" s="365" t="s">
        <v>753</v>
      </c>
      <c r="BC3" s="285" t="s">
        <v>758</v>
      </c>
      <c r="BD3" s="183" t="s">
        <v>653</v>
      </c>
      <c r="BE3" s="145" t="s">
        <v>745</v>
      </c>
      <c r="BF3" s="145" t="s">
        <v>746</v>
      </c>
      <c r="BG3" s="145" t="s">
        <v>747</v>
      </c>
      <c r="BH3" s="145" t="s">
        <v>748</v>
      </c>
      <c r="BI3" s="145" t="s">
        <v>749</v>
      </c>
      <c r="BJ3" s="145" t="s">
        <v>750</v>
      </c>
      <c r="BK3" s="145" t="s">
        <v>751</v>
      </c>
      <c r="BL3" s="272" t="s">
        <v>772</v>
      </c>
      <c r="BM3" s="171" t="s">
        <v>764</v>
      </c>
      <c r="BN3" s="171" t="s">
        <v>765</v>
      </c>
      <c r="BO3" s="171" t="s">
        <v>766</v>
      </c>
      <c r="BP3" s="171" t="s">
        <v>767</v>
      </c>
      <c r="BQ3" s="171" t="s">
        <v>768</v>
      </c>
      <c r="BR3" s="171" t="s">
        <v>769</v>
      </c>
      <c r="BS3" s="276" t="s">
        <v>881</v>
      </c>
      <c r="BT3" s="183" t="s">
        <v>880</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153</v>
      </c>
      <c r="B5" s="83" t="s">
        <v>153</v>
      </c>
      <c r="C5" s="83" t="s">
        <v>153</v>
      </c>
      <c r="D5" s="83" t="s">
        <v>153</v>
      </c>
      <c r="E5" s="83" t="s">
        <v>153</v>
      </c>
      <c r="F5" s="147" t="s">
        <v>163</v>
      </c>
      <c r="G5" s="161" t="s">
        <v>153</v>
      </c>
      <c r="H5" s="147" t="s">
        <v>163</v>
      </c>
      <c r="I5" s="161" t="s">
        <v>153</v>
      </c>
      <c r="J5" s="359" t="s">
        <v>163</v>
      </c>
      <c r="K5" s="161" t="s">
        <v>153</v>
      </c>
      <c r="L5" s="147" t="s">
        <v>164</v>
      </c>
      <c r="M5" s="101" t="s">
        <v>153</v>
      </c>
      <c r="N5" s="147" t="s">
        <v>164</v>
      </c>
      <c r="O5" s="161" t="s">
        <v>153</v>
      </c>
      <c r="P5" s="147" t="s">
        <v>164</v>
      </c>
      <c r="Q5" s="161" t="s">
        <v>153</v>
      </c>
      <c r="R5" s="147" t="s">
        <v>164</v>
      </c>
      <c r="S5" s="101" t="s">
        <v>153</v>
      </c>
      <c r="T5" s="407" t="s">
        <v>166</v>
      </c>
      <c r="U5" s="311" t="s">
        <v>166</v>
      </c>
      <c r="V5" s="311" t="s">
        <v>153</v>
      </c>
      <c r="W5" s="311" t="s">
        <v>153</v>
      </c>
      <c r="X5" s="287" t="s">
        <v>153</v>
      </c>
      <c r="Y5" s="101" t="s">
        <v>153</v>
      </c>
      <c r="Z5" s="287" t="s">
        <v>153</v>
      </c>
      <c r="AA5" s="147" t="s">
        <v>164</v>
      </c>
      <c r="AB5" s="213" t="s">
        <v>153</v>
      </c>
      <c r="AC5" s="316" t="s">
        <v>153</v>
      </c>
      <c r="AD5" s="364" t="s">
        <v>153</v>
      </c>
      <c r="AE5" s="147" t="s">
        <v>166</v>
      </c>
      <c r="AF5" s="429" t="s">
        <v>153</v>
      </c>
      <c r="AG5" s="76" t="s">
        <v>153</v>
      </c>
      <c r="AH5" s="76" t="s">
        <v>153</v>
      </c>
      <c r="AI5" s="153" t="s">
        <v>153</v>
      </c>
      <c r="AJ5" s="153" t="s">
        <v>153</v>
      </c>
      <c r="AK5" s="153" t="s">
        <v>166</v>
      </c>
      <c r="AL5" s="153" t="s">
        <v>166</v>
      </c>
      <c r="AM5" s="159" t="s">
        <v>166</v>
      </c>
      <c r="AN5" s="112" t="s">
        <v>153</v>
      </c>
      <c r="AO5" s="101" t="s">
        <v>153</v>
      </c>
      <c r="AP5" s="147" t="s">
        <v>166</v>
      </c>
      <c r="AQ5" s="112" t="s">
        <v>153</v>
      </c>
      <c r="AR5" s="287" t="s">
        <v>153</v>
      </c>
      <c r="AS5" s="287" t="s">
        <v>153</v>
      </c>
      <c r="AT5" s="147" t="s">
        <v>166</v>
      </c>
      <c r="AU5" s="147" t="s">
        <v>164</v>
      </c>
      <c r="AV5" s="74" t="s">
        <v>153</v>
      </c>
      <c r="AW5" s="279" t="s">
        <v>153</v>
      </c>
      <c r="AX5" s="150" t="s">
        <v>153</v>
      </c>
      <c r="AY5" s="150" t="s">
        <v>153</v>
      </c>
      <c r="AZ5" s="150" t="s">
        <v>153</v>
      </c>
      <c r="BA5" s="287" t="s">
        <v>153</v>
      </c>
      <c r="BB5" s="287" t="s">
        <v>153</v>
      </c>
      <c r="BC5" s="287" t="s">
        <v>153</v>
      </c>
      <c r="BD5" s="191" t="s">
        <v>153</v>
      </c>
      <c r="BE5" s="147" t="s">
        <v>153</v>
      </c>
      <c r="BF5" s="147" t="s">
        <v>153</v>
      </c>
      <c r="BG5" s="147" t="s">
        <v>153</v>
      </c>
      <c r="BH5" s="147" t="s">
        <v>153</v>
      </c>
      <c r="BI5" s="147" t="s">
        <v>153</v>
      </c>
      <c r="BJ5" s="147" t="s">
        <v>153</v>
      </c>
      <c r="BK5" s="147" t="s">
        <v>153</v>
      </c>
      <c r="BL5" s="82" t="s">
        <v>153</v>
      </c>
      <c r="BM5" s="82" t="s">
        <v>153</v>
      </c>
      <c r="BN5" s="82" t="s">
        <v>153</v>
      </c>
      <c r="BO5" s="82" t="s">
        <v>153</v>
      </c>
      <c r="BP5" s="82" t="s">
        <v>153</v>
      </c>
      <c r="BQ5" s="82" t="s">
        <v>153</v>
      </c>
      <c r="BR5" s="82" t="s">
        <v>153</v>
      </c>
      <c r="BS5" s="81" t="s">
        <v>153</v>
      </c>
      <c r="BT5" s="399" t="s">
        <v>164</v>
      </c>
    </row>
    <row r="6" spans="1:72">
      <c r="A6" s="83" t="s">
        <v>262</v>
      </c>
      <c r="B6" s="83" t="s">
        <v>262</v>
      </c>
      <c r="C6" s="83" t="s">
        <v>262</v>
      </c>
      <c r="D6" s="83" t="s">
        <v>262</v>
      </c>
      <c r="E6" s="83" t="s">
        <v>262</v>
      </c>
      <c r="F6" s="147" t="s">
        <v>147</v>
      </c>
      <c r="G6" s="161" t="s">
        <v>148</v>
      </c>
      <c r="H6" s="147" t="s">
        <v>147</v>
      </c>
      <c r="I6" s="161" t="s">
        <v>148</v>
      </c>
      <c r="J6" s="359" t="s">
        <v>147</v>
      </c>
      <c r="K6" s="161" t="s">
        <v>148</v>
      </c>
      <c r="L6" s="147" t="s">
        <v>147</v>
      </c>
      <c r="M6" s="101" t="s">
        <v>148</v>
      </c>
      <c r="N6" s="147" t="s">
        <v>147</v>
      </c>
      <c r="O6" s="161" t="s">
        <v>148</v>
      </c>
      <c r="P6" s="147" t="s">
        <v>147</v>
      </c>
      <c r="Q6" s="161" t="s">
        <v>148</v>
      </c>
      <c r="R6" s="147" t="s">
        <v>147</v>
      </c>
      <c r="S6" s="101" t="s">
        <v>148</v>
      </c>
      <c r="T6" s="407" t="s">
        <v>167</v>
      </c>
      <c r="U6" s="311" t="s">
        <v>167</v>
      </c>
      <c r="V6" s="311" t="s">
        <v>148</v>
      </c>
      <c r="W6" s="311" t="s">
        <v>148</v>
      </c>
      <c r="X6" s="287" t="s">
        <v>169</v>
      </c>
      <c r="Y6" s="101" t="s">
        <v>148</v>
      </c>
      <c r="Z6" s="287" t="s">
        <v>169</v>
      </c>
      <c r="AA6" s="147" t="s">
        <v>147</v>
      </c>
      <c r="AB6" s="213" t="s">
        <v>148</v>
      </c>
      <c r="AC6" s="316" t="s">
        <v>148</v>
      </c>
      <c r="AD6" s="364" t="s">
        <v>148</v>
      </c>
      <c r="AE6" s="147" t="s">
        <v>147</v>
      </c>
      <c r="AF6" s="429" t="s">
        <v>169</v>
      </c>
      <c r="AG6" s="76" t="s">
        <v>169</v>
      </c>
      <c r="AH6" s="76" t="s">
        <v>169</v>
      </c>
      <c r="AI6" s="153" t="s">
        <v>148</v>
      </c>
      <c r="AJ6" s="153" t="s">
        <v>148</v>
      </c>
      <c r="AK6" s="153" t="s">
        <v>167</v>
      </c>
      <c r="AL6" s="153" t="s">
        <v>167</v>
      </c>
      <c r="AM6" s="159" t="s">
        <v>147</v>
      </c>
      <c r="AN6" s="112" t="s">
        <v>169</v>
      </c>
      <c r="AO6" s="101" t="s">
        <v>169</v>
      </c>
      <c r="AP6" s="147" t="s">
        <v>147</v>
      </c>
      <c r="AQ6" s="112" t="s">
        <v>168</v>
      </c>
      <c r="AR6" s="287" t="s">
        <v>169</v>
      </c>
      <c r="AS6" s="287" t="s">
        <v>169</v>
      </c>
      <c r="AT6" s="147" t="s">
        <v>147</v>
      </c>
      <c r="AU6" s="147" t="s">
        <v>147</v>
      </c>
      <c r="AV6" s="74" t="s">
        <v>148</v>
      </c>
      <c r="AW6" s="279" t="s">
        <v>169</v>
      </c>
      <c r="AX6" s="150" t="s">
        <v>148</v>
      </c>
      <c r="AY6" s="150" t="s">
        <v>148</v>
      </c>
      <c r="AZ6" s="150" t="s">
        <v>168</v>
      </c>
      <c r="BA6" s="287" t="s">
        <v>169</v>
      </c>
      <c r="BB6" s="287" t="s">
        <v>169</v>
      </c>
      <c r="BC6" s="287" t="s">
        <v>169</v>
      </c>
      <c r="BD6" s="191" t="s">
        <v>148</v>
      </c>
      <c r="BE6" s="147" t="s">
        <v>148</v>
      </c>
      <c r="BF6" s="147" t="s">
        <v>148</v>
      </c>
      <c r="BG6" s="147" t="s">
        <v>148</v>
      </c>
      <c r="BH6" s="147" t="s">
        <v>148</v>
      </c>
      <c r="BI6" s="147" t="s">
        <v>148</v>
      </c>
      <c r="BJ6" s="147" t="s">
        <v>148</v>
      </c>
      <c r="BK6" s="147" t="s">
        <v>148</v>
      </c>
      <c r="BL6" s="82" t="s">
        <v>148</v>
      </c>
      <c r="BM6" s="82" t="s">
        <v>148</v>
      </c>
      <c r="BN6" s="82" t="s">
        <v>148</v>
      </c>
      <c r="BO6" s="82" t="s">
        <v>148</v>
      </c>
      <c r="BP6" s="82" t="s">
        <v>148</v>
      </c>
      <c r="BQ6" s="82" t="s">
        <v>148</v>
      </c>
      <c r="BR6" s="82" t="s">
        <v>148</v>
      </c>
      <c r="BS6" s="81" t="s">
        <v>169</v>
      </c>
      <c r="BT6" s="399" t="s">
        <v>147</v>
      </c>
    </row>
    <row r="7" spans="1:72">
      <c r="A7" s="83" t="s">
        <v>165</v>
      </c>
      <c r="B7" s="83" t="s">
        <v>165</v>
      </c>
      <c r="C7" s="83" t="s">
        <v>165</v>
      </c>
      <c r="D7" s="83" t="s">
        <v>165</v>
      </c>
      <c r="E7" s="83" t="s">
        <v>165</v>
      </c>
      <c r="F7" s="147" t="s">
        <v>149</v>
      </c>
      <c r="G7" s="161" t="s">
        <v>150</v>
      </c>
      <c r="H7" s="147" t="s">
        <v>149</v>
      </c>
      <c r="I7" s="161" t="s">
        <v>150</v>
      </c>
      <c r="J7" s="359" t="s">
        <v>150</v>
      </c>
      <c r="K7" s="161" t="s">
        <v>150</v>
      </c>
      <c r="L7" s="147" t="s">
        <v>149</v>
      </c>
      <c r="M7" s="101" t="s">
        <v>150</v>
      </c>
      <c r="N7" s="147" t="s">
        <v>149</v>
      </c>
      <c r="O7" s="161" t="s">
        <v>150</v>
      </c>
      <c r="P7" s="147" t="s">
        <v>149</v>
      </c>
      <c r="Q7" s="161" t="s">
        <v>150</v>
      </c>
      <c r="R7" s="147" t="s">
        <v>149</v>
      </c>
      <c r="S7" s="101" t="s">
        <v>150</v>
      </c>
      <c r="T7" s="407" t="s">
        <v>149</v>
      </c>
      <c r="U7" s="311" t="s">
        <v>149</v>
      </c>
      <c r="V7" s="311" t="s">
        <v>149</v>
      </c>
      <c r="W7" s="311" t="s">
        <v>150</v>
      </c>
      <c r="X7" s="287" t="s">
        <v>150</v>
      </c>
      <c r="Y7" s="101" t="s">
        <v>150</v>
      </c>
      <c r="Z7" s="287" t="s">
        <v>150</v>
      </c>
      <c r="AA7" s="147" t="s">
        <v>149</v>
      </c>
      <c r="AB7" s="213" t="s">
        <v>149</v>
      </c>
      <c r="AC7" s="316" t="s">
        <v>149</v>
      </c>
      <c r="AD7" s="364" t="s">
        <v>149</v>
      </c>
      <c r="AE7" s="147" t="s">
        <v>149</v>
      </c>
      <c r="AF7" s="429" t="s">
        <v>150</v>
      </c>
      <c r="AG7" s="76" t="s">
        <v>150</v>
      </c>
      <c r="AH7" s="76" t="s">
        <v>150</v>
      </c>
      <c r="AI7" s="153" t="s">
        <v>149</v>
      </c>
      <c r="AJ7" s="153" t="s">
        <v>149</v>
      </c>
      <c r="AK7" s="153" t="s">
        <v>149</v>
      </c>
      <c r="AL7" s="153" t="s">
        <v>149</v>
      </c>
      <c r="AM7" s="159" t="s">
        <v>149</v>
      </c>
      <c r="AN7" s="112" t="s">
        <v>150</v>
      </c>
      <c r="AO7" s="101" t="s">
        <v>150</v>
      </c>
      <c r="AP7" s="147" t="s">
        <v>149</v>
      </c>
      <c r="AQ7" s="112" t="s">
        <v>150</v>
      </c>
      <c r="AR7" s="287" t="s">
        <v>150</v>
      </c>
      <c r="AS7" s="287" t="s">
        <v>150</v>
      </c>
      <c r="AT7" s="147" t="s">
        <v>149</v>
      </c>
      <c r="AU7" s="147" t="s">
        <v>149</v>
      </c>
      <c r="AV7" s="74" t="s">
        <v>150</v>
      </c>
      <c r="AW7" s="279" t="s">
        <v>150</v>
      </c>
      <c r="AX7" s="150" t="s">
        <v>149</v>
      </c>
      <c r="AY7" s="150" t="s">
        <v>149</v>
      </c>
      <c r="AZ7" s="150" t="s">
        <v>150</v>
      </c>
      <c r="BA7" s="287" t="s">
        <v>150</v>
      </c>
      <c r="BB7" s="287" t="s">
        <v>150</v>
      </c>
      <c r="BC7" s="287" t="s">
        <v>150</v>
      </c>
      <c r="BD7" s="191" t="s">
        <v>149</v>
      </c>
      <c r="BE7" s="147" t="s">
        <v>149</v>
      </c>
      <c r="BF7" s="147" t="s">
        <v>149</v>
      </c>
      <c r="BG7" s="147" t="s">
        <v>149</v>
      </c>
      <c r="BH7" s="147" t="s">
        <v>149</v>
      </c>
      <c r="BI7" s="147" t="s">
        <v>149</v>
      </c>
      <c r="BJ7" s="147" t="s">
        <v>149</v>
      </c>
      <c r="BK7" s="147" t="s">
        <v>149</v>
      </c>
      <c r="BL7" s="82" t="s">
        <v>150</v>
      </c>
      <c r="BM7" s="82" t="s">
        <v>150</v>
      </c>
      <c r="BN7" s="82" t="s">
        <v>150</v>
      </c>
      <c r="BO7" s="82" t="s">
        <v>150</v>
      </c>
      <c r="BP7" s="82" t="s">
        <v>150</v>
      </c>
      <c r="BQ7" s="82" t="s">
        <v>150</v>
      </c>
      <c r="BR7" s="82" t="s">
        <v>150</v>
      </c>
      <c r="BS7" s="81" t="s">
        <v>150</v>
      </c>
      <c r="BT7" s="399" t="s">
        <v>149</v>
      </c>
    </row>
    <row r="8" spans="1:72">
      <c r="F8" s="147" t="s">
        <v>151</v>
      </c>
      <c r="G8" s="161"/>
      <c r="H8" s="147" t="s">
        <v>388</v>
      </c>
      <c r="I8" s="161"/>
      <c r="J8" s="359" t="s">
        <v>152</v>
      </c>
      <c r="K8" s="161"/>
      <c r="L8" s="147" t="s">
        <v>154</v>
      </c>
      <c r="N8" s="147" t="s">
        <v>919</v>
      </c>
      <c r="O8" s="161"/>
      <c r="P8" s="147" t="s">
        <v>399</v>
      </c>
      <c r="Q8" s="161"/>
      <c r="R8" s="147" t="s">
        <v>155</v>
      </c>
      <c r="T8" s="407" t="s">
        <v>356</v>
      </c>
      <c r="U8" s="311" t="s">
        <v>192</v>
      </c>
      <c r="AA8" s="206" t="s">
        <v>399</v>
      </c>
      <c r="AB8" s="402"/>
      <c r="AE8" s="147" t="s">
        <v>192</v>
      </c>
      <c r="AK8" s="153" t="s">
        <v>356</v>
      </c>
      <c r="AL8" s="153" t="s">
        <v>194</v>
      </c>
      <c r="AM8" s="159" t="s">
        <v>194</v>
      </c>
      <c r="AP8" s="147" t="s">
        <v>196</v>
      </c>
      <c r="AT8" s="147" t="s">
        <v>342</v>
      </c>
      <c r="AU8" s="147" t="s">
        <v>155</v>
      </c>
      <c r="BF8" s="147"/>
      <c r="BH8" s="147"/>
      <c r="BI8" s="147"/>
      <c r="BJ8" s="147"/>
      <c r="BT8" s="411" t="s">
        <v>154</v>
      </c>
    </row>
    <row r="9" spans="1:72">
      <c r="G9" s="161"/>
      <c r="I9" s="161"/>
      <c r="K9" s="161"/>
      <c r="O9" s="161"/>
      <c r="Q9" s="161"/>
      <c r="T9" s="407" t="s">
        <v>358</v>
      </c>
      <c r="U9" s="311" t="s">
        <v>193</v>
      </c>
      <c r="AA9" s="206"/>
      <c r="AB9" s="402"/>
      <c r="AE9" s="147" t="s">
        <v>193</v>
      </c>
      <c r="AK9" s="153" t="s">
        <v>357</v>
      </c>
      <c r="AL9" s="153" t="s">
        <v>195</v>
      </c>
      <c r="AM9" s="159" t="s">
        <v>195</v>
      </c>
      <c r="AP9" s="147" t="s">
        <v>197</v>
      </c>
      <c r="AT9" s="147" t="s">
        <v>343</v>
      </c>
      <c r="BF9" s="147"/>
      <c r="BH9" s="147"/>
      <c r="BI9" s="147"/>
      <c r="BJ9" s="147"/>
      <c r="BT9" s="411"/>
    </row>
    <row r="10" spans="1:72">
      <c r="G10" s="161"/>
      <c r="H10" s="147" t="s">
        <v>159</v>
      </c>
      <c r="I10" s="161"/>
      <c r="J10" s="359" t="s">
        <v>159</v>
      </c>
      <c r="K10" s="161"/>
      <c r="L10" s="147" t="s">
        <v>159</v>
      </c>
      <c r="N10" s="147" t="s">
        <v>159</v>
      </c>
      <c r="O10" s="161"/>
      <c r="P10" s="147" t="s">
        <v>159</v>
      </c>
      <c r="Q10" s="161"/>
      <c r="R10" s="147" t="s">
        <v>159</v>
      </c>
      <c r="T10" s="407" t="s">
        <v>159</v>
      </c>
      <c r="U10" s="311" t="s">
        <v>159</v>
      </c>
      <c r="AA10" s="206" t="s">
        <v>159</v>
      </c>
      <c r="AB10" s="402"/>
      <c r="AE10" s="147" t="s">
        <v>159</v>
      </c>
      <c r="AK10" s="153" t="s">
        <v>159</v>
      </c>
      <c r="AL10" s="153" t="s">
        <v>159</v>
      </c>
      <c r="AM10" s="159" t="s">
        <v>159</v>
      </c>
      <c r="AP10" s="147" t="s">
        <v>198</v>
      </c>
      <c r="AT10" s="147" t="s">
        <v>198</v>
      </c>
      <c r="AU10" s="147" t="s">
        <v>159</v>
      </c>
      <c r="BF10" s="147"/>
      <c r="BH10" s="147"/>
      <c r="BI10" s="147"/>
      <c r="BJ10" s="147"/>
      <c r="BT10" s="411" t="s">
        <v>159</v>
      </c>
    </row>
    <row r="11" spans="1:72">
      <c r="F11" s="147" t="s">
        <v>265</v>
      </c>
      <c r="G11" s="161" t="s">
        <v>265</v>
      </c>
      <c r="H11" s="147" t="s">
        <v>265</v>
      </c>
      <c r="I11" s="161" t="s">
        <v>265</v>
      </c>
      <c r="J11" s="359" t="s">
        <v>265</v>
      </c>
      <c r="K11" s="161" t="s">
        <v>265</v>
      </c>
      <c r="L11" s="147" t="s">
        <v>265</v>
      </c>
      <c r="M11" s="101" t="s">
        <v>265</v>
      </c>
      <c r="N11" s="147" t="s">
        <v>265</v>
      </c>
      <c r="O11" s="161" t="s">
        <v>265</v>
      </c>
      <c r="P11" s="147" t="s">
        <v>265</v>
      </c>
      <c r="Q11" s="161" t="s">
        <v>265</v>
      </c>
      <c r="R11" s="147" t="s">
        <v>265</v>
      </c>
      <c r="S11" s="101" t="s">
        <v>265</v>
      </c>
      <c r="T11" s="407" t="s">
        <v>265</v>
      </c>
      <c r="U11" s="311" t="s">
        <v>265</v>
      </c>
      <c r="V11" s="311" t="s">
        <v>265</v>
      </c>
      <c r="W11" s="311" t="s">
        <v>265</v>
      </c>
      <c r="X11" s="287" t="s">
        <v>265</v>
      </c>
      <c r="Y11" s="101" t="s">
        <v>265</v>
      </c>
      <c r="Z11" s="287" t="s">
        <v>265</v>
      </c>
      <c r="AA11" s="147" t="s">
        <v>265</v>
      </c>
      <c r="AB11" s="213" t="s">
        <v>265</v>
      </c>
      <c r="AC11" s="209" t="s">
        <v>41</v>
      </c>
      <c r="AD11" s="191" t="s">
        <v>265</v>
      </c>
      <c r="AE11" s="147" t="s">
        <v>265</v>
      </c>
      <c r="AF11" s="429" t="s">
        <v>1007</v>
      </c>
      <c r="AG11" s="76" t="s">
        <v>265</v>
      </c>
      <c r="AH11" s="76" t="s">
        <v>265</v>
      </c>
      <c r="AI11" s="153" t="s">
        <v>265</v>
      </c>
      <c r="AJ11" s="153" t="s">
        <v>265</v>
      </c>
      <c r="AK11" s="153" t="s">
        <v>265</v>
      </c>
      <c r="AL11" s="153" t="s">
        <v>265</v>
      </c>
      <c r="AM11" s="159" t="s">
        <v>265</v>
      </c>
      <c r="AN11" s="112" t="s">
        <v>265</v>
      </c>
      <c r="AO11" s="101" t="s">
        <v>265</v>
      </c>
      <c r="AP11" s="147" t="s">
        <v>265</v>
      </c>
      <c r="AQ11" s="112" t="s">
        <v>265</v>
      </c>
      <c r="AR11" s="287" t="s">
        <v>265</v>
      </c>
      <c r="AS11" s="287" t="s">
        <v>265</v>
      </c>
      <c r="AT11" s="147" t="s">
        <v>265</v>
      </c>
      <c r="AU11" s="147" t="s">
        <v>265</v>
      </c>
      <c r="AV11" s="74" t="s">
        <v>265</v>
      </c>
      <c r="AW11" s="279" t="s">
        <v>265</v>
      </c>
      <c r="AX11" s="150" t="s">
        <v>265</v>
      </c>
      <c r="AY11" s="150" t="s">
        <v>265</v>
      </c>
      <c r="AZ11" s="150" t="s">
        <v>265</v>
      </c>
      <c r="BA11" s="287" t="s">
        <v>265</v>
      </c>
      <c r="BB11" s="287" t="s">
        <v>1007</v>
      </c>
      <c r="BC11" s="287" t="s">
        <v>1007</v>
      </c>
      <c r="BD11" s="191" t="s">
        <v>265</v>
      </c>
      <c r="BE11" s="191" t="s">
        <v>1007</v>
      </c>
      <c r="BF11" s="147" t="s">
        <v>266</v>
      </c>
      <c r="BG11" s="191" t="s">
        <v>266</v>
      </c>
      <c r="BH11" s="147" t="s">
        <v>1007</v>
      </c>
      <c r="BI11" s="147" t="s">
        <v>268</v>
      </c>
      <c r="BJ11" s="147" t="s">
        <v>41</v>
      </c>
      <c r="BK11" s="191" t="s">
        <v>265</v>
      </c>
      <c r="BL11" s="82" t="s">
        <v>1007</v>
      </c>
      <c r="BM11" s="82" t="s">
        <v>266</v>
      </c>
      <c r="BN11" s="82" t="s">
        <v>266</v>
      </c>
      <c r="BO11" s="82" t="s">
        <v>1007</v>
      </c>
      <c r="BP11" s="82" t="s">
        <v>268</v>
      </c>
      <c r="BQ11" s="82" t="s">
        <v>41</v>
      </c>
      <c r="BR11" s="82" t="s">
        <v>1007</v>
      </c>
      <c r="BS11" s="81" t="s">
        <v>265</v>
      </c>
      <c r="BT11" s="399" t="s">
        <v>265</v>
      </c>
    </row>
    <row r="12" spans="1:72">
      <c r="F12" s="147" t="s">
        <v>263</v>
      </c>
      <c r="G12" s="161" t="s">
        <v>263</v>
      </c>
      <c r="H12" s="147" t="s">
        <v>263</v>
      </c>
      <c r="I12" s="161" t="s">
        <v>263</v>
      </c>
      <c r="J12" s="359" t="s">
        <v>263</v>
      </c>
      <c r="K12" s="161" t="s">
        <v>263</v>
      </c>
      <c r="L12" s="147" t="s">
        <v>263</v>
      </c>
      <c r="M12" s="101" t="s">
        <v>263</v>
      </c>
      <c r="N12" s="147" t="s">
        <v>263</v>
      </c>
      <c r="O12" s="161" t="s">
        <v>263</v>
      </c>
      <c r="P12" s="147" t="s">
        <v>263</v>
      </c>
      <c r="Q12" s="161" t="s">
        <v>263</v>
      </c>
      <c r="R12" s="147" t="s">
        <v>263</v>
      </c>
      <c r="S12" s="101" t="s">
        <v>263</v>
      </c>
      <c r="T12" s="407" t="s">
        <v>263</v>
      </c>
      <c r="U12" s="311" t="s">
        <v>263</v>
      </c>
      <c r="V12" s="311" t="s">
        <v>263</v>
      </c>
      <c r="W12" s="311" t="s">
        <v>263</v>
      </c>
      <c r="X12" s="287" t="s">
        <v>263</v>
      </c>
      <c r="Y12" s="101" t="s">
        <v>263</v>
      </c>
      <c r="Z12" s="287" t="s">
        <v>263</v>
      </c>
      <c r="AA12" s="147" t="s">
        <v>263</v>
      </c>
      <c r="AB12" s="213" t="s">
        <v>263</v>
      </c>
      <c r="AC12" s="209" t="s">
        <v>263</v>
      </c>
      <c r="AD12" s="191" t="s">
        <v>263</v>
      </c>
      <c r="AE12" s="147" t="s">
        <v>263</v>
      </c>
      <c r="AF12" s="429" t="s">
        <v>263</v>
      </c>
      <c r="AG12" s="76" t="s">
        <v>263</v>
      </c>
      <c r="AH12" s="76" t="s">
        <v>263</v>
      </c>
      <c r="AI12" s="153" t="s">
        <v>263</v>
      </c>
      <c r="AJ12" s="153" t="s">
        <v>263</v>
      </c>
      <c r="AK12" s="153" t="s">
        <v>263</v>
      </c>
      <c r="AL12" s="153" t="s">
        <v>263</v>
      </c>
      <c r="AM12" s="159" t="s">
        <v>263</v>
      </c>
      <c r="AN12" s="112" t="s">
        <v>263</v>
      </c>
      <c r="AO12" s="101" t="s">
        <v>263</v>
      </c>
      <c r="AP12" s="147" t="s">
        <v>263</v>
      </c>
      <c r="AQ12" s="112" t="s">
        <v>263</v>
      </c>
      <c r="AR12" s="287" t="s">
        <v>263</v>
      </c>
      <c r="AS12" s="287" t="s">
        <v>263</v>
      </c>
      <c r="AT12" s="147" t="s">
        <v>263</v>
      </c>
      <c r="AU12" s="147" t="s">
        <v>263</v>
      </c>
      <c r="AV12" s="74" t="s">
        <v>263</v>
      </c>
      <c r="AW12" s="279" t="s">
        <v>263</v>
      </c>
      <c r="AX12" s="150" t="s">
        <v>263</v>
      </c>
      <c r="AY12" s="150" t="s">
        <v>263</v>
      </c>
      <c r="AZ12" s="150" t="s">
        <v>263</v>
      </c>
      <c r="BA12" s="287" t="s">
        <v>263</v>
      </c>
      <c r="BB12" s="287" t="s">
        <v>263</v>
      </c>
      <c r="BC12" s="287" t="s">
        <v>263</v>
      </c>
      <c r="BD12" s="191" t="s">
        <v>263</v>
      </c>
      <c r="BE12" s="191" t="s">
        <v>263</v>
      </c>
      <c r="BF12" s="147" t="s">
        <v>1008</v>
      </c>
      <c r="BG12" s="191" t="s">
        <v>1008</v>
      </c>
      <c r="BH12" s="147" t="s">
        <v>263</v>
      </c>
      <c r="BI12" s="147" t="s">
        <v>1009</v>
      </c>
      <c r="BJ12" s="147" t="s">
        <v>263</v>
      </c>
      <c r="BK12" s="191" t="s">
        <v>263</v>
      </c>
      <c r="BL12" s="82" t="s">
        <v>263</v>
      </c>
      <c r="BM12" s="82" t="s">
        <v>1008</v>
      </c>
      <c r="BN12" s="82" t="s">
        <v>1008</v>
      </c>
      <c r="BO12" s="82" t="s">
        <v>263</v>
      </c>
      <c r="BP12" s="82" t="s">
        <v>1009</v>
      </c>
      <c r="BQ12" s="82" t="s">
        <v>263</v>
      </c>
      <c r="BR12" s="82" t="s">
        <v>263</v>
      </c>
      <c r="BS12" s="81" t="s">
        <v>263</v>
      </c>
      <c r="BT12" s="399" t="s">
        <v>263</v>
      </c>
    </row>
    <row r="13" spans="1:72">
      <c r="G13" s="161"/>
      <c r="I13" s="161"/>
      <c r="K13" s="161"/>
      <c r="O13" s="161"/>
      <c r="Q13" s="161"/>
      <c r="BF13" s="147"/>
      <c r="BH13" s="147"/>
      <c r="BI13" s="147"/>
      <c r="BJ13" s="147"/>
    </row>
    <row r="14" spans="1:72" s="116" customFormat="1">
      <c r="A14" s="113" t="s">
        <v>793</v>
      </c>
      <c r="B14" s="113" t="s">
        <v>5</v>
      </c>
      <c r="C14" s="105" t="s">
        <v>38</v>
      </c>
      <c r="D14" s="105" t="s">
        <v>6</v>
      </c>
      <c r="E14" s="105" t="s">
        <v>102</v>
      </c>
      <c r="F14" s="294" t="s">
        <v>414</v>
      </c>
      <c r="G14" s="170" t="s">
        <v>415</v>
      </c>
      <c r="H14" s="294" t="s">
        <v>416</v>
      </c>
      <c r="I14" s="170" t="s">
        <v>417</v>
      </c>
      <c r="J14" s="360" t="s">
        <v>419</v>
      </c>
      <c r="K14" s="170" t="s">
        <v>420</v>
      </c>
      <c r="L14" s="294" t="s">
        <v>418</v>
      </c>
      <c r="M14" s="170" t="s">
        <v>665</v>
      </c>
      <c r="N14" s="294" t="s">
        <v>910</v>
      </c>
      <c r="O14" s="170" t="s">
        <v>1035</v>
      </c>
      <c r="P14" s="294" t="s">
        <v>421</v>
      </c>
      <c r="Q14" s="170" t="s">
        <v>1036</v>
      </c>
      <c r="R14" s="294" t="s">
        <v>422</v>
      </c>
      <c r="S14" s="170" t="s">
        <v>657</v>
      </c>
      <c r="T14" s="408" t="s">
        <v>430</v>
      </c>
      <c r="U14" s="312" t="s">
        <v>431</v>
      </c>
      <c r="V14" s="312" t="s">
        <v>355</v>
      </c>
      <c r="W14" s="291" t="s">
        <v>732</v>
      </c>
      <c r="X14" s="291" t="s">
        <v>666</v>
      </c>
      <c r="Y14" s="170" t="s">
        <v>649</v>
      </c>
      <c r="Z14" s="291" t="s">
        <v>434</v>
      </c>
      <c r="AA14" s="186" t="s">
        <v>433</v>
      </c>
      <c r="AB14" s="333" t="s">
        <v>607</v>
      </c>
      <c r="AC14" s="187" t="s">
        <v>686</v>
      </c>
      <c r="AD14" s="182" t="s">
        <v>354</v>
      </c>
      <c r="AE14" s="186" t="s">
        <v>432</v>
      </c>
      <c r="AF14" s="379" t="s">
        <v>658</v>
      </c>
      <c r="AG14" s="452" t="s">
        <v>608</v>
      </c>
      <c r="AH14" s="452" t="s">
        <v>609</v>
      </c>
      <c r="AI14" s="320" t="s">
        <v>1097</v>
      </c>
      <c r="AJ14" s="320" t="s">
        <v>1099</v>
      </c>
      <c r="AK14" s="320" t="s">
        <v>435</v>
      </c>
      <c r="AL14" s="320" t="s">
        <v>436</v>
      </c>
      <c r="AM14" s="321" t="s">
        <v>437</v>
      </c>
      <c r="AN14" s="115" t="s">
        <v>663</v>
      </c>
      <c r="AO14" s="114" t="s">
        <v>664</v>
      </c>
      <c r="AP14" s="186" t="s">
        <v>439</v>
      </c>
      <c r="AQ14" s="115" t="s">
        <v>612</v>
      </c>
      <c r="AR14" s="291" t="s">
        <v>613</v>
      </c>
      <c r="AS14" s="291" t="s">
        <v>1101</v>
      </c>
      <c r="AT14" s="186" t="s">
        <v>440</v>
      </c>
      <c r="AU14" s="186" t="s">
        <v>1102</v>
      </c>
      <c r="AV14" s="452" t="s">
        <v>790</v>
      </c>
      <c r="AW14" s="280" t="s">
        <v>659</v>
      </c>
      <c r="AX14" s="193" t="s">
        <v>611</v>
      </c>
      <c r="AY14" s="193" t="s">
        <v>660</v>
      </c>
      <c r="AZ14" s="193" t="s">
        <v>661</v>
      </c>
      <c r="BA14" s="288" t="s">
        <v>662</v>
      </c>
      <c r="BB14" s="288" t="s">
        <v>760</v>
      </c>
      <c r="BC14" s="288" t="s">
        <v>1034</v>
      </c>
      <c r="BD14" s="182" t="s">
        <v>733</v>
      </c>
      <c r="BE14" s="182" t="s">
        <v>761</v>
      </c>
      <c r="BF14" s="326" t="s">
        <v>493</v>
      </c>
      <c r="BG14" s="326" t="s">
        <v>495</v>
      </c>
      <c r="BH14" s="170" t="s">
        <v>491</v>
      </c>
      <c r="BI14" s="170" t="s">
        <v>497</v>
      </c>
      <c r="BJ14" s="294" t="s">
        <v>685</v>
      </c>
      <c r="BK14" s="182" t="s">
        <v>752</v>
      </c>
      <c r="BL14" s="350" t="s">
        <v>759</v>
      </c>
      <c r="BM14" s="350" t="s">
        <v>678</v>
      </c>
      <c r="BN14" s="350" t="s">
        <v>677</v>
      </c>
      <c r="BO14" s="350" t="s">
        <v>762</v>
      </c>
      <c r="BP14" s="350" t="s">
        <v>763</v>
      </c>
      <c r="BQ14" s="350" t="s">
        <v>770</v>
      </c>
      <c r="BR14" s="350" t="s">
        <v>771</v>
      </c>
      <c r="BS14" s="379" t="s">
        <v>792</v>
      </c>
      <c r="BT14" s="400" t="s">
        <v>791</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IF(AND(SUM($L15)=0,SUM($BD15)=0),"",ROUND($L15+(SUM($BS15)/SUM($BD15)),0))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43" priority="12">
      <formula>AND(ROW(AF1)&gt;14,ISNUMBER(AF1),ROUND(AF1,2)&lt;100%)</formula>
    </cfRule>
  </conditionalFormatting>
  <conditionalFormatting sqref="AW1:AW1048576">
    <cfRule type="expression" dxfId="142" priority="782">
      <formula>AND(ISNUMBER($AW1),ROUND($AW1,2)&gt;0)</formula>
    </cfRule>
  </conditionalFormatting>
  <conditionalFormatting sqref="W1:AB1048576 F1:S1048576 AU1:AV1048576 BT1:BT1048576">
    <cfRule type="expression" dxfId="141" priority="41">
      <formula>LEFT($B1,4)="_Mil"</formula>
    </cfRule>
  </conditionalFormatting>
  <conditionalFormatting sqref="G1:G1048576 I1:I1048576 K1:K1048576 Q1:Q1048576 O1:O1048576">
    <cfRule type="expression" dxfId="140" priority="35">
      <formula>AND(ISNUMBER(G1),ISNUMBER(F1),G1&lt;20)</formula>
    </cfRule>
    <cfRule type="expression" dxfId="139" priority="44">
      <formula>AND(ISNUMBER(G1),G1&gt;=40)</formula>
    </cfRule>
    <cfRule type="expression" dxfId="138" priority="55">
      <formula>AND(ISNUMBER(G1),G1&gt;=20,G1&lt;40)</formula>
    </cfRule>
  </conditionalFormatting>
  <conditionalFormatting sqref="V1:V1048576">
    <cfRule type="cellIs" dxfId="137" priority="34" operator="lessThan">
      <formula>0</formula>
    </cfRule>
  </conditionalFormatting>
  <conditionalFormatting sqref="W1:W1048576">
    <cfRule type="containsText" dxfId="136" priority="33" operator="containsText" text="SUBNAT not reported">
      <formula>NOT(ISERROR(SEARCH("SUBNAT not reported",W1)))</formula>
    </cfRule>
  </conditionalFormatting>
  <conditionalFormatting sqref="AC1:AC1048576 BJ1:BJ1048576 BQ1:BQ1048576">
    <cfRule type="expression" dxfId="135" priority="31">
      <formula>AND(ROW(AC1)&gt;14,$B1&lt;&gt;"",NOT($C1="&lt;01"))</formula>
    </cfRule>
  </conditionalFormatting>
  <conditionalFormatting sqref="BB1:BC1048576 BE1:BI1048576 BL1:BP1048576 AF1:AF1048576">
    <cfRule type="expression" dxfId="134" priority="30">
      <formula>AND($C1="&lt;01",ROW(AF1)&gt;14,$B1&lt;&gt;"")</formula>
    </cfRule>
  </conditionalFormatting>
  <conditionalFormatting sqref="BF1:BG1048576 BM1:BN1048576">
    <cfRule type="expression" dxfId="133" priority="29">
      <formula>AND(ROW(BF1)&gt;14,$B1&lt;&gt;"",OR($C1="&lt;01",$C1="01-04",$C1="05-09"))</formula>
    </cfRule>
  </conditionalFormatting>
  <conditionalFormatting sqref="BI1:BI1048576 BP1:BP1048576">
    <cfRule type="expression" dxfId="132" priority="26">
      <formula>AND(ROW(BB1)&gt;14,$B1&lt;&gt;"",$D1&lt;&gt;"Male")</formula>
    </cfRule>
    <cfRule type="expression" dxfId="131" priority="28">
      <formula>AND(ROW(AY1)&gt;14,$B1&lt;&gt;"",OR($C1="&lt;01",$C1="01-04",$C1="05-09",$C1="10-14"))</formula>
    </cfRule>
  </conditionalFormatting>
  <conditionalFormatting sqref="BF1:BG1048576 BM1:BN1048576">
    <cfRule type="expression" dxfId="130" priority="27">
      <formula>AND(ROW(AX1)&gt;14,$B1&lt;&gt;"",$D1&lt;&gt;"Female")</formula>
    </cfRule>
  </conditionalFormatting>
  <conditionalFormatting sqref="F1:F1048576 J1:J1048576 P1:P1048576 H1:H1048576 N1:N1048576">
    <cfRule type="expression" dxfId="129" priority="37">
      <formula>AND(ISNUMBER(G1),ISNUMBER(F1),G1&gt;=40)</formula>
    </cfRule>
    <cfRule type="expression" dxfId="128" priority="38">
      <formula>AND(ISNUMBER(G1),ISNUMBER(F1),G1&gt;=20,G1&lt;40)</formula>
    </cfRule>
    <cfRule type="expression" dxfId="127" priority="39">
      <formula>AND(ISNUMBER(G1),ISNUMBER(F1),G1&lt;20)</formula>
    </cfRule>
  </conditionalFormatting>
  <conditionalFormatting sqref="X1:X1048576">
    <cfRule type="expression" dxfId="126" priority="17">
      <formula>AND(ROW($X1)&gt;14,$X1&lt;&gt;$W1)</formula>
    </cfRule>
  </conditionalFormatting>
  <conditionalFormatting sqref="AG1:AH1048576">
    <cfRule type="expression" dxfId="125" priority="14">
      <formula>AND(ROW(AG1)&gt;14,ISNUMBER(AG1),AG1&lt;98%)</formula>
    </cfRule>
  </conditionalFormatting>
  <conditionalFormatting sqref="AN1:AN1048576">
    <cfRule type="expression" dxfId="124" priority="13">
      <formula>AND(ROW($AN1)&gt;14,ISNUMBER($AN1),ROUND($AN1,2)&lt;70%)</formula>
    </cfRule>
  </conditionalFormatting>
  <conditionalFormatting sqref="BA1:BA1048576 AR1:AS1048576">
    <cfRule type="expression" dxfId="123" priority="9">
      <formula>AND(ROW(AR1)&gt;14,ISNUMBER(AR1),ROUND(AR1,2)&lt;95%)</formula>
    </cfRule>
  </conditionalFormatting>
  <conditionalFormatting sqref="Z1:Z1048576">
    <cfRule type="expression" dxfId="122" priority="8">
      <formula>AND(ROW($Z1)&gt;14,$Z1&lt;&gt;$Y1)</formula>
    </cfRule>
  </conditionalFormatting>
  <conditionalFormatting sqref="AF1:AH1048576 AN1:AO1048576 AQ1:AS1048576 AW1:AW1048576 BA1:BA1048576 BC1:BC1048576 BL1:BS1048576 W1:X1048576">
    <cfRule type="expression" dxfId="121" priority="7">
      <formula>AND(ROW(W1)&gt;14,OR(ROUND(W1,2)&gt;100%,ROUND(W1,2)&lt;0))</formula>
    </cfRule>
  </conditionalFormatting>
  <conditionalFormatting sqref="BC1:BC1048576">
    <cfRule type="expression" dxfId="120" priority="1258">
      <formula>AND(ISNUMBER($BC1),OR(AND(OR(SUM($Y1)&lt;70%,LEFT($B1,4)="_Mil"),SUM($BC1)&lt;30%),AND(OR(SUM($Y1)&gt;=70%,SUM($Y1)&lt;80%),SUM($BC1)&lt;50%),AND(SUM($Y1)&gt;=80%,SUM($BC1)&lt;75%)))</formula>
    </cfRule>
  </conditionalFormatting>
  <conditionalFormatting sqref="BD1:BR1048576">
    <cfRule type="expression" dxfId="119" priority="1265">
      <formula>AND(ROW($BK1)&gt;14,$B1&lt;&gt;"",$C1="&lt;01",OR(SUM($BK1)&lt;&gt;0,SUM($BR1)&lt;&gt;0))</formula>
    </cfRule>
    <cfRule type="expression" dxfId="118"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800</v>
      </c>
      <c r="AN1" s="217"/>
      <c r="AO1" s="439"/>
      <c r="AP1" s="439"/>
      <c r="AQ1" s="439"/>
      <c r="AR1" s="439"/>
      <c r="AS1" s="439"/>
    </row>
    <row r="2" spans="1:45" s="107" customFormat="1" ht="19" customHeight="1">
      <c r="A2" s="514" t="s">
        <v>372</v>
      </c>
      <c r="B2" s="515"/>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16"/>
      <c r="B3" s="517"/>
      <c r="D3" s="97"/>
      <c r="E3" s="97"/>
      <c r="F3" s="527" t="s">
        <v>886</v>
      </c>
      <c r="G3" s="527" t="s">
        <v>868</v>
      </c>
      <c r="H3" s="529" t="s">
        <v>869</v>
      </c>
      <c r="I3" s="527" t="s">
        <v>871</v>
      </c>
      <c r="J3" s="530" t="s">
        <v>877</v>
      </c>
      <c r="K3" s="227" t="s">
        <v>887</v>
      </c>
      <c r="L3" s="227" t="s">
        <v>888</v>
      </c>
      <c r="M3" s="227" t="s">
        <v>889</v>
      </c>
      <c r="N3" s="227" t="s">
        <v>890</v>
      </c>
      <c r="O3" s="227" t="s">
        <v>891</v>
      </c>
      <c r="P3" s="227" t="s">
        <v>892</v>
      </c>
      <c r="Q3" s="227" t="s">
        <v>893</v>
      </c>
      <c r="R3" s="224" t="s">
        <v>406</v>
      </c>
      <c r="S3" s="120" t="s">
        <v>329</v>
      </c>
      <c r="T3" s="212" t="s">
        <v>33</v>
      </c>
      <c r="U3" s="122" t="s">
        <v>805</v>
      </c>
      <c r="V3" s="130" t="s">
        <v>922</v>
      </c>
      <c r="W3" s="119" t="s">
        <v>804</v>
      </c>
      <c r="X3" s="130" t="s">
        <v>923</v>
      </c>
      <c r="Y3" s="119" t="s">
        <v>696</v>
      </c>
      <c r="Z3" s="208" t="s">
        <v>363</v>
      </c>
      <c r="AA3" s="144" t="s">
        <v>31</v>
      </c>
      <c r="AB3" s="145" t="s">
        <v>32</v>
      </c>
      <c r="AC3" s="144" t="s">
        <v>30</v>
      </c>
      <c r="AD3" s="389" t="s">
        <v>83</v>
      </c>
      <c r="AE3" s="271" t="s">
        <v>36</v>
      </c>
      <c r="AF3" s="531" t="s">
        <v>35</v>
      </c>
      <c r="AG3" s="219" t="s">
        <v>331</v>
      </c>
      <c r="AH3" s="394" t="s">
        <v>59</v>
      </c>
      <c r="AI3" s="391" t="s">
        <v>83</v>
      </c>
      <c r="AJ3" s="220" t="s">
        <v>60</v>
      </c>
      <c r="AK3" s="531" t="s">
        <v>61</v>
      </c>
      <c r="AL3" s="533" t="s">
        <v>81</v>
      </c>
      <c r="AM3" s="526" t="s">
        <v>346</v>
      </c>
      <c r="AN3" s="532" t="s">
        <v>806</v>
      </c>
      <c r="AO3" s="534" t="s">
        <v>809</v>
      </c>
      <c r="AP3" s="534" t="s">
        <v>765</v>
      </c>
      <c r="AQ3" s="534" t="s">
        <v>772</v>
      </c>
      <c r="AR3" s="534" t="s">
        <v>766</v>
      </c>
      <c r="AS3" s="534" t="s">
        <v>769</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153</v>
      </c>
      <c r="B5" s="83" t="s">
        <v>153</v>
      </c>
      <c r="C5" s="83" t="s">
        <v>153</v>
      </c>
      <c r="D5" s="83" t="s">
        <v>153</v>
      </c>
      <c r="E5" s="83" t="s">
        <v>153</v>
      </c>
      <c r="F5" s="150" t="s">
        <v>153</v>
      </c>
      <c r="G5" s="150" t="s">
        <v>153</v>
      </c>
      <c r="H5" s="303" t="s">
        <v>153</v>
      </c>
      <c r="I5" s="150" t="s">
        <v>153</v>
      </c>
      <c r="J5" s="74" t="s">
        <v>153</v>
      </c>
      <c r="K5" s="147" t="s">
        <v>164</v>
      </c>
      <c r="L5" s="147" t="s">
        <v>164</v>
      </c>
      <c r="M5" s="147" t="s">
        <v>164</v>
      </c>
      <c r="N5" s="147" t="s">
        <v>164</v>
      </c>
      <c r="O5" s="147" t="s">
        <v>164</v>
      </c>
      <c r="P5" s="147" t="s">
        <v>164</v>
      </c>
      <c r="Q5" s="147" t="s">
        <v>164</v>
      </c>
      <c r="R5" s="181" t="s">
        <v>166</v>
      </c>
      <c r="S5" s="74" t="s">
        <v>153</v>
      </c>
      <c r="T5" s="147" t="s">
        <v>166</v>
      </c>
      <c r="U5" s="81" t="s">
        <v>153</v>
      </c>
      <c r="V5" s="82" t="s">
        <v>153</v>
      </c>
      <c r="W5" s="82" t="s">
        <v>153</v>
      </c>
      <c r="X5" s="82" t="s">
        <v>153</v>
      </c>
      <c r="Y5" s="82" t="s">
        <v>153</v>
      </c>
      <c r="Z5" s="147" t="s">
        <v>153</v>
      </c>
      <c r="AA5" s="216" t="s">
        <v>166</v>
      </c>
      <c r="AB5" s="147" t="s">
        <v>166</v>
      </c>
      <c r="AC5" s="147" t="s">
        <v>166</v>
      </c>
      <c r="AD5" s="81" t="s">
        <v>153</v>
      </c>
      <c r="AE5" s="191" t="s">
        <v>166</v>
      </c>
      <c r="AF5" s="147" t="s">
        <v>166</v>
      </c>
      <c r="AG5" s="181" t="s">
        <v>153</v>
      </c>
      <c r="AH5" s="74" t="s">
        <v>153</v>
      </c>
      <c r="AI5" s="74" t="s">
        <v>153</v>
      </c>
      <c r="AJ5" s="191" t="s">
        <v>153</v>
      </c>
      <c r="AK5" s="147" t="s">
        <v>153</v>
      </c>
      <c r="AL5" s="150" t="s">
        <v>153</v>
      </c>
      <c r="AM5" s="181" t="s">
        <v>153</v>
      </c>
      <c r="AN5" s="180" t="s">
        <v>153</v>
      </c>
      <c r="AO5" s="443" t="s">
        <v>153</v>
      </c>
      <c r="AP5" s="443" t="s">
        <v>153</v>
      </c>
      <c r="AQ5" s="443" t="s">
        <v>153</v>
      </c>
      <c r="AR5" s="443" t="s">
        <v>153</v>
      </c>
      <c r="AS5" s="443" t="s">
        <v>153</v>
      </c>
    </row>
    <row r="6" spans="1:45">
      <c r="A6" s="72" t="s">
        <v>262</v>
      </c>
      <c r="B6" s="83" t="s">
        <v>262</v>
      </c>
      <c r="C6" s="83" t="s">
        <v>262</v>
      </c>
      <c r="D6" s="83" t="s">
        <v>262</v>
      </c>
      <c r="E6" s="83" t="s">
        <v>262</v>
      </c>
      <c r="F6" s="150" t="s">
        <v>148</v>
      </c>
      <c r="G6" s="150" t="s">
        <v>148</v>
      </c>
      <c r="H6" s="303" t="s">
        <v>148</v>
      </c>
      <c r="I6" s="150" t="s">
        <v>148</v>
      </c>
      <c r="J6" s="74" t="s">
        <v>148</v>
      </c>
      <c r="K6" s="147" t="s">
        <v>147</v>
      </c>
      <c r="L6" s="147" t="s">
        <v>147</v>
      </c>
      <c r="M6" s="147" t="s">
        <v>147</v>
      </c>
      <c r="N6" s="147" t="s">
        <v>147</v>
      </c>
      <c r="O6" s="147" t="s">
        <v>147</v>
      </c>
      <c r="P6" s="147" t="s">
        <v>147</v>
      </c>
      <c r="Q6" s="147" t="s">
        <v>147</v>
      </c>
      <c r="R6" s="181" t="s">
        <v>167</v>
      </c>
      <c r="S6" s="74" t="s">
        <v>169</v>
      </c>
      <c r="T6" s="147" t="s">
        <v>147</v>
      </c>
      <c r="U6" s="81" t="s">
        <v>169</v>
      </c>
      <c r="V6" s="82" t="s">
        <v>168</v>
      </c>
      <c r="W6" s="82" t="s">
        <v>169</v>
      </c>
      <c r="X6" s="82" t="s">
        <v>168</v>
      </c>
      <c r="Y6" s="82" t="s">
        <v>169</v>
      </c>
      <c r="Z6" s="147" t="s">
        <v>148</v>
      </c>
      <c r="AA6" s="216" t="s">
        <v>147</v>
      </c>
      <c r="AB6" s="147" t="s">
        <v>147</v>
      </c>
      <c r="AC6" s="147" t="s">
        <v>147</v>
      </c>
      <c r="AD6" s="81" t="s">
        <v>169</v>
      </c>
      <c r="AE6" s="191" t="s">
        <v>147</v>
      </c>
      <c r="AF6" s="147" t="s">
        <v>147</v>
      </c>
      <c r="AG6" s="181" t="s">
        <v>148</v>
      </c>
      <c r="AH6" s="74" t="s">
        <v>169</v>
      </c>
      <c r="AI6" s="74" t="s">
        <v>169</v>
      </c>
      <c r="AJ6" s="191" t="s">
        <v>148</v>
      </c>
      <c r="AK6" s="147" t="s">
        <v>148</v>
      </c>
      <c r="AL6" s="150" t="s">
        <v>148</v>
      </c>
      <c r="AM6" s="181" t="s">
        <v>148</v>
      </c>
      <c r="AN6" s="180" t="s">
        <v>148</v>
      </c>
      <c r="AO6" s="443" t="s">
        <v>148</v>
      </c>
      <c r="AP6" s="443" t="s">
        <v>148</v>
      </c>
      <c r="AQ6" s="443" t="s">
        <v>148</v>
      </c>
      <c r="AR6" s="443" t="s">
        <v>148</v>
      </c>
      <c r="AS6" s="443" t="s">
        <v>148</v>
      </c>
    </row>
    <row r="7" spans="1:45">
      <c r="A7" s="72" t="s">
        <v>165</v>
      </c>
      <c r="B7" s="83" t="s">
        <v>165</v>
      </c>
      <c r="C7" s="83" t="s">
        <v>165</v>
      </c>
      <c r="D7" s="83" t="s">
        <v>165</v>
      </c>
      <c r="E7" s="83" t="s">
        <v>165</v>
      </c>
      <c r="F7" s="150" t="s">
        <v>149</v>
      </c>
      <c r="G7" s="150" t="s">
        <v>149</v>
      </c>
      <c r="H7" s="303" t="s">
        <v>150</v>
      </c>
      <c r="I7" s="150" t="s">
        <v>149</v>
      </c>
      <c r="J7" s="74" t="s">
        <v>150</v>
      </c>
      <c r="K7" s="147" t="s">
        <v>149</v>
      </c>
      <c r="L7" s="147" t="s">
        <v>149</v>
      </c>
      <c r="M7" s="147" t="s">
        <v>149</v>
      </c>
      <c r="N7" s="147" t="s">
        <v>149</v>
      </c>
      <c r="O7" s="147" t="s">
        <v>149</v>
      </c>
      <c r="P7" s="147" t="s">
        <v>149</v>
      </c>
      <c r="Q7" s="147" t="s">
        <v>149</v>
      </c>
      <c r="R7" s="181" t="s">
        <v>149</v>
      </c>
      <c r="S7" s="74" t="s">
        <v>150</v>
      </c>
      <c r="T7" s="147" t="s">
        <v>149</v>
      </c>
      <c r="U7" s="81" t="s">
        <v>150</v>
      </c>
      <c r="V7" s="82" t="s">
        <v>150</v>
      </c>
      <c r="W7" s="82" t="s">
        <v>150</v>
      </c>
      <c r="X7" s="82" t="s">
        <v>150</v>
      </c>
      <c r="Y7" s="82" t="s">
        <v>150</v>
      </c>
      <c r="Z7" s="147" t="s">
        <v>149</v>
      </c>
      <c r="AA7" s="216" t="s">
        <v>149</v>
      </c>
      <c r="AB7" s="147" t="s">
        <v>149</v>
      </c>
      <c r="AC7" s="147" t="s">
        <v>149</v>
      </c>
      <c r="AD7" s="81" t="s">
        <v>150</v>
      </c>
      <c r="AE7" s="191" t="s">
        <v>149</v>
      </c>
      <c r="AF7" s="147" t="s">
        <v>149</v>
      </c>
      <c r="AG7" s="181" t="s">
        <v>149</v>
      </c>
      <c r="AH7" s="74" t="s">
        <v>150</v>
      </c>
      <c r="AI7" s="74" t="s">
        <v>150</v>
      </c>
      <c r="AJ7" s="191" t="s">
        <v>149</v>
      </c>
      <c r="AK7" s="147" t="s">
        <v>149</v>
      </c>
      <c r="AL7" s="150" t="s">
        <v>149</v>
      </c>
      <c r="AM7" s="181" t="s">
        <v>149</v>
      </c>
      <c r="AN7" s="180" t="s">
        <v>149</v>
      </c>
      <c r="AO7" s="443" t="s">
        <v>150</v>
      </c>
      <c r="AP7" s="443" t="s">
        <v>150</v>
      </c>
      <c r="AQ7" s="443" t="s">
        <v>150</v>
      </c>
      <c r="AR7" s="443" t="s">
        <v>150</v>
      </c>
      <c r="AS7" s="443" t="s">
        <v>150</v>
      </c>
    </row>
    <row r="8" spans="1:45">
      <c r="F8" s="150"/>
      <c r="G8" s="150"/>
      <c r="H8" s="303"/>
      <c r="I8" s="150"/>
      <c r="J8" s="74"/>
      <c r="K8" s="206" t="s">
        <v>1030</v>
      </c>
      <c r="L8" s="206" t="s">
        <v>1031</v>
      </c>
      <c r="M8" s="206" t="s">
        <v>1031</v>
      </c>
      <c r="N8" s="206" t="s">
        <v>1031</v>
      </c>
      <c r="O8" s="206" t="s">
        <v>1032</v>
      </c>
      <c r="P8" s="206" t="s">
        <v>1033</v>
      </c>
      <c r="Q8" s="206" t="s">
        <v>1033</v>
      </c>
      <c r="R8" s="181" t="s">
        <v>170</v>
      </c>
      <c r="T8" s="147" t="s">
        <v>170</v>
      </c>
      <c r="AA8" s="216" t="s">
        <v>172</v>
      </c>
      <c r="AB8" s="147" t="s">
        <v>172</v>
      </c>
      <c r="AC8" s="147" t="s">
        <v>172</v>
      </c>
      <c r="AD8" s="81"/>
      <c r="AE8" s="191" t="s">
        <v>174</v>
      </c>
      <c r="AF8" s="206" t="s">
        <v>174</v>
      </c>
      <c r="AH8" s="74"/>
      <c r="AI8" s="74"/>
    </row>
    <row r="9" spans="1:45">
      <c r="F9" s="150"/>
      <c r="G9" s="150"/>
      <c r="H9" s="303"/>
      <c r="I9" s="150"/>
      <c r="J9" s="74"/>
      <c r="K9" s="147"/>
      <c r="L9" s="147"/>
      <c r="M9" s="147"/>
      <c r="N9" s="147"/>
      <c r="O9" s="147"/>
      <c r="P9" s="147"/>
      <c r="Q9" s="147"/>
      <c r="R9" s="181" t="s">
        <v>171</v>
      </c>
      <c r="T9" s="147" t="s">
        <v>171</v>
      </c>
      <c r="AA9" s="216" t="s">
        <v>173</v>
      </c>
      <c r="AB9" s="147" t="s">
        <v>173</v>
      </c>
      <c r="AC9" s="147" t="s">
        <v>173</v>
      </c>
      <c r="AD9" s="81"/>
      <c r="AE9" s="191" t="s">
        <v>175</v>
      </c>
      <c r="AF9" s="206" t="s">
        <v>175</v>
      </c>
      <c r="AH9" s="74"/>
      <c r="AI9" s="74"/>
    </row>
    <row r="10" spans="1:45">
      <c r="F10" s="150"/>
      <c r="G10" s="150"/>
      <c r="H10" s="303"/>
      <c r="I10" s="150"/>
      <c r="J10" s="74"/>
      <c r="K10" s="147"/>
      <c r="L10" s="147" t="s">
        <v>156</v>
      </c>
      <c r="M10" s="147" t="s">
        <v>157</v>
      </c>
      <c r="N10" s="147" t="s">
        <v>158</v>
      </c>
      <c r="O10" s="295"/>
      <c r="P10" s="295" t="s">
        <v>161</v>
      </c>
      <c r="Q10" s="295" t="s">
        <v>160</v>
      </c>
      <c r="R10" s="181"/>
      <c r="T10" s="147"/>
      <c r="AA10" s="216" t="s">
        <v>156</v>
      </c>
      <c r="AB10" s="147" t="s">
        <v>157</v>
      </c>
      <c r="AC10" s="147" t="s">
        <v>158</v>
      </c>
      <c r="AD10" s="81"/>
      <c r="AE10" s="191" t="s">
        <v>177</v>
      </c>
      <c r="AF10" s="206" t="s">
        <v>176</v>
      </c>
      <c r="AH10" s="74"/>
      <c r="AI10" s="74"/>
    </row>
    <row r="11" spans="1:45">
      <c r="F11" s="150" t="s">
        <v>266</v>
      </c>
      <c r="G11" s="150" t="s">
        <v>266</v>
      </c>
      <c r="H11" s="303" t="s">
        <v>266</v>
      </c>
      <c r="I11" s="150" t="s">
        <v>266</v>
      </c>
      <c r="J11" s="74" t="s">
        <v>266</v>
      </c>
      <c r="K11" s="147" t="s">
        <v>266</v>
      </c>
      <c r="L11" s="147" t="s">
        <v>266</v>
      </c>
      <c r="M11" s="147" t="s">
        <v>266</v>
      </c>
      <c r="N11" s="147" t="s">
        <v>266</v>
      </c>
      <c r="O11" s="147" t="s">
        <v>266</v>
      </c>
      <c r="P11" s="147" t="s">
        <v>266</v>
      </c>
      <c r="Q11" s="147" t="s">
        <v>266</v>
      </c>
      <c r="R11" s="181" t="s">
        <v>266</v>
      </c>
      <c r="S11" s="74" t="s">
        <v>266</v>
      </c>
      <c r="T11" s="147" t="s">
        <v>266</v>
      </c>
      <c r="U11" s="81" t="s">
        <v>266</v>
      </c>
      <c r="V11" s="82" t="s">
        <v>266</v>
      </c>
      <c r="W11" s="82" t="s">
        <v>266</v>
      </c>
      <c r="X11" s="82" t="s">
        <v>266</v>
      </c>
      <c r="Y11" s="82" t="s">
        <v>266</v>
      </c>
      <c r="Z11" s="147" t="s">
        <v>266</v>
      </c>
      <c r="AA11" s="216" t="s">
        <v>266</v>
      </c>
      <c r="AB11" s="147" t="s">
        <v>266</v>
      </c>
      <c r="AC11" s="147" t="s">
        <v>266</v>
      </c>
      <c r="AD11" s="81" t="s">
        <v>266</v>
      </c>
      <c r="AE11" s="191" t="s">
        <v>266</v>
      </c>
      <c r="AF11" s="147" t="s">
        <v>266</v>
      </c>
      <c r="AG11" s="181" t="s">
        <v>266</v>
      </c>
      <c r="AH11" s="74" t="s">
        <v>266</v>
      </c>
      <c r="AI11" s="74" t="s">
        <v>266</v>
      </c>
      <c r="AJ11" s="191" t="s">
        <v>266</v>
      </c>
      <c r="AK11" s="147" t="s">
        <v>266</v>
      </c>
      <c r="AL11" s="150" t="s">
        <v>266</v>
      </c>
      <c r="AM11" s="181" t="s">
        <v>266</v>
      </c>
      <c r="AN11" s="180" t="s">
        <v>266</v>
      </c>
      <c r="AO11" s="443" t="s">
        <v>266</v>
      </c>
      <c r="AP11" s="443" t="s">
        <v>266</v>
      </c>
      <c r="AQ11" s="443" t="s">
        <v>266</v>
      </c>
      <c r="AR11" s="443" t="s">
        <v>266</v>
      </c>
      <c r="AS11" s="443" t="s">
        <v>266</v>
      </c>
    </row>
    <row r="12" spans="1:45">
      <c r="F12" s="150" t="s">
        <v>1008</v>
      </c>
      <c r="G12" s="150" t="s">
        <v>1008</v>
      </c>
      <c r="H12" s="303" t="s">
        <v>1008</v>
      </c>
      <c r="I12" s="150" t="s">
        <v>1008</v>
      </c>
      <c r="J12" s="74" t="s">
        <v>1008</v>
      </c>
      <c r="K12" s="147" t="s">
        <v>1008</v>
      </c>
      <c r="L12" s="147" t="s">
        <v>1008</v>
      </c>
      <c r="M12" s="147" t="s">
        <v>1008</v>
      </c>
      <c r="N12" s="147" t="s">
        <v>1008</v>
      </c>
      <c r="O12" s="147" t="s">
        <v>1008</v>
      </c>
      <c r="P12" s="147" t="s">
        <v>1008</v>
      </c>
      <c r="Q12" s="147" t="s">
        <v>1008</v>
      </c>
      <c r="R12" s="181" t="s">
        <v>1008</v>
      </c>
      <c r="S12" s="74" t="s">
        <v>1008</v>
      </c>
      <c r="T12" s="147" t="s">
        <v>1008</v>
      </c>
      <c r="U12" s="81" t="s">
        <v>1008</v>
      </c>
      <c r="V12" s="82" t="s">
        <v>1008</v>
      </c>
      <c r="W12" s="82" t="s">
        <v>1008</v>
      </c>
      <c r="X12" s="82" t="s">
        <v>1008</v>
      </c>
      <c r="Y12" s="82" t="s">
        <v>1008</v>
      </c>
      <c r="Z12" s="147" t="s">
        <v>1008</v>
      </c>
      <c r="AA12" s="216" t="s">
        <v>1008</v>
      </c>
      <c r="AB12" s="147" t="s">
        <v>1008</v>
      </c>
      <c r="AC12" s="147" t="s">
        <v>1008</v>
      </c>
      <c r="AD12" s="81" t="s">
        <v>1008</v>
      </c>
      <c r="AE12" s="191" t="s">
        <v>1008</v>
      </c>
      <c r="AF12" s="147" t="s">
        <v>1008</v>
      </c>
      <c r="AG12" s="181" t="s">
        <v>1008</v>
      </c>
      <c r="AH12" s="74" t="s">
        <v>1008</v>
      </c>
      <c r="AI12" s="74" t="s">
        <v>1008</v>
      </c>
      <c r="AJ12" s="191" t="s">
        <v>1008</v>
      </c>
      <c r="AK12" s="147" t="s">
        <v>1008</v>
      </c>
      <c r="AL12" s="150" t="s">
        <v>1008</v>
      </c>
      <c r="AM12" s="181" t="s">
        <v>1008</v>
      </c>
      <c r="AN12" s="180" t="s">
        <v>1008</v>
      </c>
      <c r="AO12" s="443" t="s">
        <v>1008</v>
      </c>
      <c r="AP12" s="443" t="s">
        <v>1008</v>
      </c>
      <c r="AQ12" s="443" t="s">
        <v>263</v>
      </c>
      <c r="AR12" s="443" t="s">
        <v>263</v>
      </c>
      <c r="AS12" s="443" t="s">
        <v>263</v>
      </c>
    </row>
    <row r="13" spans="1:45">
      <c r="F13" s="150"/>
      <c r="G13" s="150"/>
      <c r="H13" s="303"/>
      <c r="I13" s="150"/>
      <c r="J13" s="74"/>
      <c r="K13" s="147"/>
      <c r="L13" s="147"/>
      <c r="M13" s="147"/>
      <c r="N13" s="147"/>
      <c r="O13" s="147"/>
      <c r="P13" s="147"/>
      <c r="Q13" s="147"/>
      <c r="R13" s="181"/>
      <c r="T13" s="147"/>
      <c r="AD13" s="81"/>
      <c r="AH13" s="74"/>
      <c r="AI13" s="74"/>
    </row>
    <row r="14" spans="1:45">
      <c r="A14" s="102" t="s">
        <v>793</v>
      </c>
      <c r="B14" s="102" t="s">
        <v>5</v>
      </c>
      <c r="C14" s="102" t="s">
        <v>38</v>
      </c>
      <c r="D14" s="102" t="s">
        <v>6</v>
      </c>
      <c r="E14" s="102" t="s">
        <v>102</v>
      </c>
      <c r="F14" s="170" t="s">
        <v>414</v>
      </c>
      <c r="G14" s="170" t="s">
        <v>416</v>
      </c>
      <c r="H14" s="304" t="s">
        <v>419</v>
      </c>
      <c r="I14" s="170" t="s">
        <v>421</v>
      </c>
      <c r="J14" s="297" t="s">
        <v>649</v>
      </c>
      <c r="K14" s="294" t="s">
        <v>423</v>
      </c>
      <c r="L14" s="294" t="s">
        <v>424</v>
      </c>
      <c r="M14" s="294" t="s">
        <v>425</v>
      </c>
      <c r="N14" s="294" t="s">
        <v>426</v>
      </c>
      <c r="O14" s="294" t="s">
        <v>427</v>
      </c>
      <c r="P14" s="294" t="s">
        <v>428</v>
      </c>
      <c r="Q14" s="294" t="s">
        <v>429</v>
      </c>
      <c r="R14" s="298" t="s">
        <v>441</v>
      </c>
      <c r="S14" s="326" t="s">
        <v>667</v>
      </c>
      <c r="T14" s="326" t="s">
        <v>442</v>
      </c>
      <c r="U14" s="328" t="s">
        <v>668</v>
      </c>
      <c r="V14" s="387" t="s">
        <v>884</v>
      </c>
      <c r="W14" s="326" t="s">
        <v>669</v>
      </c>
      <c r="X14" s="297" t="s">
        <v>885</v>
      </c>
      <c r="Y14" s="326" t="s">
        <v>670</v>
      </c>
      <c r="Z14" s="327" t="s">
        <v>443</v>
      </c>
      <c r="AA14" s="326" t="s">
        <v>444</v>
      </c>
      <c r="AB14" s="326" t="s">
        <v>493</v>
      </c>
      <c r="AC14" s="326" t="s">
        <v>494</v>
      </c>
      <c r="AD14" s="390" t="s">
        <v>692</v>
      </c>
      <c r="AE14" s="326" t="s">
        <v>445</v>
      </c>
      <c r="AF14" s="326" t="s">
        <v>345</v>
      </c>
      <c r="AG14" s="328" t="s">
        <v>671</v>
      </c>
      <c r="AH14" s="297" t="s">
        <v>672</v>
      </c>
      <c r="AI14" s="297" t="s">
        <v>673</v>
      </c>
      <c r="AJ14" s="327" t="s">
        <v>495</v>
      </c>
      <c r="AK14" s="327" t="s">
        <v>496</v>
      </c>
      <c r="AL14" s="326" t="s">
        <v>674</v>
      </c>
      <c r="AM14" s="328" t="s">
        <v>675</v>
      </c>
      <c r="AN14" s="270" t="s">
        <v>676</v>
      </c>
      <c r="AO14" s="445" t="s">
        <v>678</v>
      </c>
      <c r="AP14" s="445" t="s">
        <v>677</v>
      </c>
      <c r="AQ14" s="445" t="s">
        <v>759</v>
      </c>
      <c r="AR14" s="445" t="s">
        <v>762</v>
      </c>
      <c r="AS14" s="445" t="s">
        <v>771</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v>6.6815144766146995E-3</v>
      </c>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17" priority="14">
      <formula>AND(ISNUMBER(U1),OR(U1&gt;1,U1&lt;0))</formula>
    </cfRule>
  </conditionalFormatting>
  <conditionalFormatting sqref="S1:S1048576">
    <cfRule type="expression" dxfId="116" priority="34">
      <formula>AND(ISNUMBER($S1),ROUND($S1,2)&lt;&gt;0)</formula>
    </cfRule>
  </conditionalFormatting>
  <conditionalFormatting sqref="AD1:AD1048576 AI1:AI1048576">
    <cfRule type="expression" dxfId="115" priority="11">
      <formula>AND(ISNUMBER(AD1),ROUND(AD1,2)&lt;0.95)</formula>
    </cfRule>
  </conditionalFormatting>
  <conditionalFormatting sqref="W1:W1048576">
    <cfRule type="expression" dxfId="114" priority="36">
      <formula>AND(ISNUMBER(W1),ROUND(W1,2)&gt;=0.75)</formula>
    </cfRule>
  </conditionalFormatting>
  <conditionalFormatting sqref="U1:U1048576">
    <cfRule type="expression" dxfId="113" priority="2">
      <formula>AND(ROW($U1)&gt;14,ISNUMBER($U1),$U1&lt;100%)</formula>
    </cfRule>
  </conditionalFormatting>
  <conditionalFormatting sqref="AM1:AS1048576">
    <cfRule type="expression" dxfId="112" priority="4">
      <formula>AND(ROW($AS1)&gt;14,$AS1&lt;0)</formula>
    </cfRule>
  </conditionalFormatting>
  <conditionalFormatting sqref="T1:T1048576">
    <cfRule type="expression" dxfId="111" priority="3">
      <formula>AND(ROW($T1)&gt;14,ISNUMBER($T1),$R1&gt;$K1)</formula>
    </cfRule>
  </conditionalFormatting>
  <conditionalFormatting sqref="Y1:Y1048576">
    <cfRule type="expression" dxfId="110"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15" sqref="N1:N1048576"/>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359</v>
      </c>
      <c r="E3" s="527" t="s">
        <v>103</v>
      </c>
      <c r="F3" s="144" t="s">
        <v>74</v>
      </c>
      <c r="G3" s="144" t="s">
        <v>23</v>
      </c>
      <c r="H3" s="389" t="s">
        <v>1048</v>
      </c>
      <c r="I3" s="394" t="s">
        <v>1049</v>
      </c>
      <c r="J3" s="391" t="s">
        <v>1047</v>
      </c>
      <c r="K3" s="141" t="s">
        <v>1050</v>
      </c>
      <c r="L3" s="366" t="s">
        <v>402</v>
      </c>
      <c r="M3" s="527" t="s">
        <v>365</v>
      </c>
      <c r="N3" s="527" t="s">
        <v>364</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153</v>
      </c>
      <c r="B5" s="83" t="s">
        <v>153</v>
      </c>
      <c r="C5" s="101" t="s">
        <v>153</v>
      </c>
      <c r="D5" s="101" t="s">
        <v>153</v>
      </c>
      <c r="E5" s="150" t="s">
        <v>153</v>
      </c>
      <c r="F5" s="147" t="s">
        <v>166</v>
      </c>
      <c r="G5" s="147" t="s">
        <v>166</v>
      </c>
      <c r="H5" s="81" t="s">
        <v>153</v>
      </c>
      <c r="I5" s="82" t="s">
        <v>153</v>
      </c>
      <c r="J5" s="82" t="s">
        <v>153</v>
      </c>
      <c r="K5" s="74" t="s">
        <v>153</v>
      </c>
      <c r="L5" s="74" t="s">
        <v>153</v>
      </c>
      <c r="M5" s="150" t="s">
        <v>153</v>
      </c>
      <c r="N5" s="150" t="s">
        <v>153</v>
      </c>
    </row>
    <row r="6" spans="1:14">
      <c r="A6" s="83" t="s">
        <v>262</v>
      </c>
      <c r="B6" s="83" t="s">
        <v>262</v>
      </c>
      <c r="C6" s="101" t="s">
        <v>169</v>
      </c>
      <c r="D6" s="101" t="s">
        <v>169</v>
      </c>
      <c r="E6" s="150" t="s">
        <v>148</v>
      </c>
      <c r="F6" s="147" t="s">
        <v>147</v>
      </c>
      <c r="G6" s="147" t="s">
        <v>147</v>
      </c>
      <c r="H6" s="81" t="s">
        <v>168</v>
      </c>
      <c r="I6" s="82" t="s">
        <v>169</v>
      </c>
      <c r="J6" s="82" t="s">
        <v>168</v>
      </c>
      <c r="K6" s="74" t="s">
        <v>169</v>
      </c>
      <c r="L6" s="74" t="s">
        <v>169</v>
      </c>
      <c r="M6" s="150" t="s">
        <v>148</v>
      </c>
      <c r="N6" s="150" t="s">
        <v>148</v>
      </c>
    </row>
    <row r="7" spans="1:14">
      <c r="A7" s="83" t="s">
        <v>165</v>
      </c>
      <c r="B7" s="83" t="s">
        <v>165</v>
      </c>
      <c r="C7" s="101" t="s">
        <v>150</v>
      </c>
      <c r="D7" s="101" t="s">
        <v>150</v>
      </c>
      <c r="E7" s="150" t="s">
        <v>149</v>
      </c>
      <c r="F7" s="147" t="s">
        <v>149</v>
      </c>
      <c r="G7" s="147" t="s">
        <v>149</v>
      </c>
      <c r="H7" s="81" t="s">
        <v>150</v>
      </c>
      <c r="I7" s="82" t="s">
        <v>150</v>
      </c>
      <c r="J7" s="82" t="s">
        <v>150</v>
      </c>
      <c r="K7" s="74" t="s">
        <v>150</v>
      </c>
      <c r="L7" s="74" t="s">
        <v>150</v>
      </c>
      <c r="M7" s="150" t="s">
        <v>149</v>
      </c>
      <c r="N7" s="150" t="s">
        <v>149</v>
      </c>
    </row>
    <row r="8" spans="1:14">
      <c r="C8" s="101"/>
      <c r="F8" s="147" t="s">
        <v>179</v>
      </c>
      <c r="G8" s="147" t="s">
        <v>179</v>
      </c>
    </row>
    <row r="9" spans="1:14">
      <c r="C9" s="101"/>
      <c r="F9" s="147" t="s">
        <v>180</v>
      </c>
      <c r="G9" s="147" t="s">
        <v>180</v>
      </c>
    </row>
    <row r="10" spans="1:14">
      <c r="C10" s="101"/>
      <c r="F10" s="147" t="s">
        <v>181</v>
      </c>
      <c r="G10" s="147" t="s">
        <v>182</v>
      </c>
    </row>
    <row r="11" spans="1:14">
      <c r="C11" s="101"/>
    </row>
    <row r="12" spans="1:14">
      <c r="C12" s="101"/>
    </row>
    <row r="13" spans="1:14">
      <c r="C13" s="101"/>
    </row>
    <row r="14" spans="1:14">
      <c r="A14" s="102" t="s">
        <v>793</v>
      </c>
      <c r="B14" s="102" t="s">
        <v>5</v>
      </c>
      <c r="C14" s="170" t="s">
        <v>680</v>
      </c>
      <c r="D14" s="170" t="s">
        <v>681</v>
      </c>
      <c r="E14" s="170" t="s">
        <v>679</v>
      </c>
      <c r="F14" s="170" t="s">
        <v>446</v>
      </c>
      <c r="G14" s="170" t="s">
        <v>447</v>
      </c>
      <c r="H14" s="298" t="s">
        <v>1051</v>
      </c>
      <c r="I14" s="301" t="s">
        <v>682</v>
      </c>
      <c r="J14" s="301" t="s">
        <v>1052</v>
      </c>
      <c r="K14" s="170" t="s">
        <v>683</v>
      </c>
      <c r="L14" s="170" t="s">
        <v>684</v>
      </c>
      <c r="M14" s="170" t="s">
        <v>685</v>
      </c>
      <c r="N14" s="170" t="s">
        <v>686</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09" priority="11">
      <formula>AND(ISNUMBER(D1),D1&lt;0.95)</formula>
    </cfRule>
  </conditionalFormatting>
  <conditionalFormatting sqref="C1:C1048576">
    <cfRule type="expression" dxfId="108" priority="10">
      <formula>AND(ISNUMBER(C1),ROUND(C1,2)&lt;0.8)</formula>
    </cfRule>
  </conditionalFormatting>
  <conditionalFormatting sqref="C1:D1048576 H1:L1048576">
    <cfRule type="expression" dxfId="107" priority="1">
      <formula>AND(ISNUMBER(C1),OR(C1&gt;1,C1&lt;0))</formula>
    </cfRule>
  </conditionalFormatting>
  <conditionalFormatting sqref="H1:J1048576">
    <cfRule type="expression" dxfId="106" priority="665">
      <formula>AND(SUM(E1)&gt;0,H1="")</formula>
    </cfRule>
  </conditionalFormatting>
  <conditionalFormatting sqref="K1:K1048576">
    <cfRule type="expression" dxfId="105"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Q1" sqref="Q1:Q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800</v>
      </c>
      <c r="W1" s="75"/>
      <c r="X1" s="75"/>
      <c r="Y1" s="75"/>
      <c r="Z1" s="75"/>
      <c r="AA1" s="75"/>
      <c r="AB1" s="75"/>
    </row>
    <row r="2" spans="1:28" s="107" customFormat="1" ht="20" customHeight="1">
      <c r="A2" s="514" t="s">
        <v>371</v>
      </c>
      <c r="B2" s="515"/>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16"/>
      <c r="B3" s="517"/>
      <c r="C3" s="97"/>
      <c r="D3" s="97"/>
      <c r="E3" s="97"/>
      <c r="F3" s="225" t="s">
        <v>406</v>
      </c>
      <c r="G3" s="120" t="s">
        <v>1115</v>
      </c>
      <c r="H3" s="144" t="s">
        <v>17</v>
      </c>
      <c r="I3" s="224" t="s">
        <v>802</v>
      </c>
      <c r="J3" s="119" t="s">
        <v>803</v>
      </c>
      <c r="K3" s="130" t="s">
        <v>1043</v>
      </c>
      <c r="L3" s="119" t="s">
        <v>1044</v>
      </c>
      <c r="M3" s="130" t="s">
        <v>1038</v>
      </c>
      <c r="N3" s="119" t="s">
        <v>1040</v>
      </c>
      <c r="O3" s="208" t="s">
        <v>362</v>
      </c>
      <c r="P3" s="144" t="s">
        <v>31</v>
      </c>
      <c r="Q3" s="145" t="s">
        <v>32</v>
      </c>
      <c r="R3" s="535" t="s">
        <v>30</v>
      </c>
      <c r="S3" s="383" t="s">
        <v>83</v>
      </c>
      <c r="T3" s="271" t="s">
        <v>36</v>
      </c>
      <c r="U3" s="535" t="s">
        <v>35</v>
      </c>
      <c r="V3" s="526" t="s">
        <v>806</v>
      </c>
      <c r="W3" s="530" t="s">
        <v>766</v>
      </c>
      <c r="X3" s="530" t="s">
        <v>772</v>
      </c>
      <c r="Y3" s="530" t="s">
        <v>807</v>
      </c>
      <c r="Z3" s="530" t="s">
        <v>808</v>
      </c>
      <c r="AA3" s="530" t="s">
        <v>767</v>
      </c>
      <c r="AB3" s="530" t="s">
        <v>769</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153</v>
      </c>
      <c r="B5" s="83" t="s">
        <v>153</v>
      </c>
      <c r="C5" s="83" t="s">
        <v>153</v>
      </c>
      <c r="D5" s="83" t="s">
        <v>153</v>
      </c>
      <c r="E5" s="83" t="s">
        <v>153</v>
      </c>
      <c r="F5" s="150" t="s">
        <v>166</v>
      </c>
      <c r="G5" s="74" t="s">
        <v>153</v>
      </c>
      <c r="H5" s="147" t="s">
        <v>166</v>
      </c>
      <c r="I5" s="199" t="s">
        <v>166</v>
      </c>
      <c r="J5" s="82" t="s">
        <v>153</v>
      </c>
      <c r="K5" s="82" t="s">
        <v>153</v>
      </c>
      <c r="L5" s="82" t="s">
        <v>153</v>
      </c>
      <c r="M5" s="82" t="s">
        <v>153</v>
      </c>
      <c r="N5" s="82" t="s">
        <v>153</v>
      </c>
      <c r="O5" s="147" t="s">
        <v>153</v>
      </c>
      <c r="P5" s="147" t="s">
        <v>166</v>
      </c>
      <c r="Q5" s="147" t="s">
        <v>166</v>
      </c>
      <c r="R5" s="147" t="s">
        <v>166</v>
      </c>
      <c r="S5" s="81" t="s">
        <v>153</v>
      </c>
      <c r="T5" s="191" t="s">
        <v>166</v>
      </c>
      <c r="U5" s="147" t="s">
        <v>166</v>
      </c>
      <c r="V5" s="181" t="s">
        <v>153</v>
      </c>
      <c r="W5" s="74" t="s">
        <v>153</v>
      </c>
      <c r="X5" s="74" t="s">
        <v>153</v>
      </c>
      <c r="Y5" s="74" t="s">
        <v>153</v>
      </c>
      <c r="Z5" s="74" t="s">
        <v>153</v>
      </c>
      <c r="AA5" s="74" t="s">
        <v>153</v>
      </c>
      <c r="AB5" s="74" t="s">
        <v>153</v>
      </c>
    </row>
    <row r="6" spans="1:28" ht="16" customHeight="1">
      <c r="A6" s="83" t="s">
        <v>262</v>
      </c>
      <c r="B6" s="83" t="s">
        <v>262</v>
      </c>
      <c r="C6" s="83" t="s">
        <v>262</v>
      </c>
      <c r="D6" s="83" t="s">
        <v>262</v>
      </c>
      <c r="E6" s="83" t="s">
        <v>262</v>
      </c>
      <c r="F6" s="150" t="s">
        <v>167</v>
      </c>
      <c r="G6" s="74" t="s">
        <v>169</v>
      </c>
      <c r="H6" s="147" t="s">
        <v>147</v>
      </c>
      <c r="I6" s="199" t="s">
        <v>167</v>
      </c>
      <c r="J6" s="82" t="s">
        <v>169</v>
      </c>
      <c r="K6" s="82" t="s">
        <v>168</v>
      </c>
      <c r="L6" s="82" t="s">
        <v>169</v>
      </c>
      <c r="M6" s="82" t="s">
        <v>168</v>
      </c>
      <c r="N6" s="82" t="s">
        <v>169</v>
      </c>
      <c r="O6" s="147" t="s">
        <v>148</v>
      </c>
      <c r="P6" s="147" t="s">
        <v>147</v>
      </c>
      <c r="Q6" s="147" t="s">
        <v>147</v>
      </c>
      <c r="R6" s="147" t="s">
        <v>147</v>
      </c>
      <c r="S6" s="81" t="s">
        <v>148</v>
      </c>
      <c r="T6" s="191" t="s">
        <v>147</v>
      </c>
      <c r="U6" s="147" t="s">
        <v>147</v>
      </c>
      <c r="V6" s="181" t="s">
        <v>148</v>
      </c>
      <c r="W6" s="74" t="s">
        <v>148</v>
      </c>
      <c r="X6" s="74" t="s">
        <v>148</v>
      </c>
      <c r="Y6" s="74" t="s">
        <v>148</v>
      </c>
      <c r="Z6" s="74" t="s">
        <v>148</v>
      </c>
      <c r="AA6" s="74" t="s">
        <v>148</v>
      </c>
      <c r="AB6" s="74" t="s">
        <v>148</v>
      </c>
    </row>
    <row r="7" spans="1:28">
      <c r="A7" s="83" t="s">
        <v>165</v>
      </c>
      <c r="B7" s="83" t="s">
        <v>165</v>
      </c>
      <c r="C7" s="83" t="s">
        <v>165</v>
      </c>
      <c r="D7" s="83" t="s">
        <v>165</v>
      </c>
      <c r="E7" s="83" t="s">
        <v>165</v>
      </c>
      <c r="F7" s="150" t="s">
        <v>149</v>
      </c>
      <c r="G7" s="74" t="s">
        <v>150</v>
      </c>
      <c r="H7" s="147" t="s">
        <v>149</v>
      </c>
      <c r="I7" s="199" t="s">
        <v>149</v>
      </c>
      <c r="J7" s="82" t="s">
        <v>150</v>
      </c>
      <c r="K7" s="82" t="s">
        <v>150</v>
      </c>
      <c r="L7" s="82" t="s">
        <v>150</v>
      </c>
      <c r="M7" s="82" t="s">
        <v>150</v>
      </c>
      <c r="N7" s="82" t="s">
        <v>150</v>
      </c>
      <c r="O7" s="147" t="s">
        <v>149</v>
      </c>
      <c r="P7" s="147" t="s">
        <v>149</v>
      </c>
      <c r="Q7" s="147" t="s">
        <v>149</v>
      </c>
      <c r="R7" s="147" t="s">
        <v>149</v>
      </c>
      <c r="S7" s="81" t="s">
        <v>150</v>
      </c>
      <c r="T7" s="191" t="s">
        <v>149</v>
      </c>
      <c r="U7" s="147" t="s">
        <v>149</v>
      </c>
      <c r="V7" s="181" t="s">
        <v>149</v>
      </c>
      <c r="W7" s="74" t="s">
        <v>150</v>
      </c>
      <c r="X7" s="74" t="s">
        <v>150</v>
      </c>
      <c r="Y7" s="74" t="s">
        <v>150</v>
      </c>
      <c r="Z7" s="74" t="s">
        <v>150</v>
      </c>
      <c r="AA7" s="74" t="s">
        <v>150</v>
      </c>
      <c r="AB7" s="74" t="s">
        <v>150</v>
      </c>
    </row>
    <row r="8" spans="1:28">
      <c r="F8" s="150" t="s">
        <v>183</v>
      </c>
      <c r="H8" s="147" t="s">
        <v>183</v>
      </c>
      <c r="I8" s="199" t="s">
        <v>185</v>
      </c>
      <c r="P8" s="147" t="s">
        <v>185</v>
      </c>
      <c r="Q8" s="147" t="s">
        <v>185</v>
      </c>
      <c r="R8" s="147" t="s">
        <v>185</v>
      </c>
      <c r="S8" s="395"/>
      <c r="T8" s="300" t="s">
        <v>340</v>
      </c>
      <c r="U8" s="206" t="s">
        <v>340</v>
      </c>
      <c r="V8" s="384"/>
      <c r="W8" s="388"/>
      <c r="X8" s="388"/>
      <c r="Y8" s="388"/>
      <c r="Z8" s="388"/>
      <c r="AA8" s="388"/>
      <c r="AB8" s="388"/>
    </row>
    <row r="9" spans="1:28">
      <c r="F9" s="150" t="s">
        <v>184</v>
      </c>
      <c r="H9" s="147" t="s">
        <v>184</v>
      </c>
      <c r="I9" s="199" t="s">
        <v>186</v>
      </c>
      <c r="P9" s="147" t="s">
        <v>186</v>
      </c>
      <c r="Q9" s="147" t="s">
        <v>186</v>
      </c>
      <c r="R9" s="147" t="s">
        <v>186</v>
      </c>
      <c r="S9" s="395"/>
      <c r="T9" s="300" t="s">
        <v>341</v>
      </c>
      <c r="U9" s="206" t="s">
        <v>341</v>
      </c>
      <c r="V9" s="384"/>
      <c r="W9" s="388"/>
      <c r="X9" s="388"/>
      <c r="Y9" s="388"/>
      <c r="Z9" s="388"/>
      <c r="AA9" s="388"/>
      <c r="AB9" s="388"/>
    </row>
    <row r="10" spans="1:28">
      <c r="I10" s="199" t="s">
        <v>157</v>
      </c>
      <c r="P10" s="147" t="s">
        <v>156</v>
      </c>
      <c r="Q10" s="147" t="s">
        <v>157</v>
      </c>
      <c r="R10" s="147" t="s">
        <v>158</v>
      </c>
      <c r="T10" s="191" t="s">
        <v>177</v>
      </c>
      <c r="U10" s="147" t="s">
        <v>176</v>
      </c>
    </row>
    <row r="11" spans="1:28">
      <c r="F11" s="150" t="s">
        <v>1007</v>
      </c>
      <c r="G11" s="74" t="s">
        <v>1007</v>
      </c>
      <c r="H11" s="147" t="s">
        <v>1007</v>
      </c>
      <c r="I11" s="199" t="s">
        <v>1007</v>
      </c>
      <c r="J11" s="82" t="s">
        <v>1007</v>
      </c>
      <c r="K11" s="82" t="s">
        <v>1007</v>
      </c>
      <c r="L11" s="82" t="s">
        <v>1007</v>
      </c>
      <c r="M11" s="82" t="s">
        <v>1007</v>
      </c>
      <c r="N11" s="82" t="s">
        <v>1007</v>
      </c>
      <c r="O11" s="147" t="s">
        <v>1007</v>
      </c>
      <c r="P11" s="147" t="s">
        <v>1007</v>
      </c>
      <c r="Q11" s="147" t="s">
        <v>1007</v>
      </c>
      <c r="R11" s="147" t="s">
        <v>1007</v>
      </c>
      <c r="S11" s="81" t="s">
        <v>1007</v>
      </c>
      <c r="T11" s="191" t="s">
        <v>1007</v>
      </c>
      <c r="U11" s="147" t="s">
        <v>1007</v>
      </c>
      <c r="V11" s="181" t="s">
        <v>1007</v>
      </c>
      <c r="W11" s="74" t="s">
        <v>1007</v>
      </c>
      <c r="X11" s="74" t="s">
        <v>1007</v>
      </c>
      <c r="Y11" s="74" t="s">
        <v>266</v>
      </c>
      <c r="Z11" s="74" t="s">
        <v>266</v>
      </c>
      <c r="AA11" s="74" t="s">
        <v>268</v>
      </c>
      <c r="AB11" s="74" t="s">
        <v>1007</v>
      </c>
    </row>
    <row r="12" spans="1:28">
      <c r="F12" s="150" t="s">
        <v>263</v>
      </c>
      <c r="G12" s="74" t="s">
        <v>263</v>
      </c>
      <c r="H12" s="147" t="s">
        <v>263</v>
      </c>
      <c r="I12" s="199" t="s">
        <v>263</v>
      </c>
      <c r="J12" s="82" t="s">
        <v>263</v>
      </c>
      <c r="K12" s="82" t="s">
        <v>263</v>
      </c>
      <c r="L12" s="82" t="s">
        <v>263</v>
      </c>
      <c r="M12" s="82" t="s">
        <v>263</v>
      </c>
      <c r="N12" s="82" t="s">
        <v>263</v>
      </c>
      <c r="O12" s="147" t="s">
        <v>263</v>
      </c>
      <c r="P12" s="147" t="s">
        <v>263</v>
      </c>
      <c r="Q12" s="147" t="s">
        <v>263</v>
      </c>
      <c r="R12" s="147" t="s">
        <v>263</v>
      </c>
      <c r="S12" s="81" t="s">
        <v>263</v>
      </c>
      <c r="T12" s="191" t="s">
        <v>263</v>
      </c>
      <c r="U12" s="147" t="s">
        <v>263</v>
      </c>
      <c r="V12" s="181" t="s">
        <v>263</v>
      </c>
      <c r="W12" s="74" t="s">
        <v>263</v>
      </c>
      <c r="X12" s="74" t="s">
        <v>263</v>
      </c>
      <c r="Y12" s="74" t="s">
        <v>1008</v>
      </c>
      <c r="Z12" s="74" t="s">
        <v>1008</v>
      </c>
      <c r="AA12" s="74" t="s">
        <v>1009</v>
      </c>
      <c r="AB12" s="74" t="s">
        <v>263</v>
      </c>
    </row>
    <row r="14" spans="1:28">
      <c r="A14" s="105" t="s">
        <v>793</v>
      </c>
      <c r="B14" s="105" t="s">
        <v>5</v>
      </c>
      <c r="C14" s="105" t="s">
        <v>38</v>
      </c>
      <c r="D14" s="105" t="s">
        <v>6</v>
      </c>
      <c r="E14" s="105" t="s">
        <v>102</v>
      </c>
      <c r="F14" s="170" t="s">
        <v>448</v>
      </c>
      <c r="G14" s="170" t="s">
        <v>687</v>
      </c>
      <c r="H14" s="170" t="s">
        <v>449</v>
      </c>
      <c r="I14" s="298" t="s">
        <v>450</v>
      </c>
      <c r="J14" s="170" t="s">
        <v>688</v>
      </c>
      <c r="K14" s="170" t="s">
        <v>1046</v>
      </c>
      <c r="L14" s="170" t="s">
        <v>689</v>
      </c>
      <c r="M14" s="170" t="s">
        <v>1045</v>
      </c>
      <c r="N14" s="170" t="s">
        <v>690</v>
      </c>
      <c r="O14" s="294" t="s">
        <v>691</v>
      </c>
      <c r="P14" s="294" t="s">
        <v>451</v>
      </c>
      <c r="Q14" s="294" t="s">
        <v>491</v>
      </c>
      <c r="R14" s="294" t="s">
        <v>492</v>
      </c>
      <c r="S14" s="390" t="s">
        <v>693</v>
      </c>
      <c r="T14" s="301" t="s">
        <v>452</v>
      </c>
      <c r="U14" s="170" t="s">
        <v>438</v>
      </c>
      <c r="V14" s="298" t="s">
        <v>676</v>
      </c>
      <c r="W14" s="297" t="s">
        <v>762</v>
      </c>
      <c r="X14" s="297" t="s">
        <v>759</v>
      </c>
      <c r="Y14" s="297" t="s">
        <v>678</v>
      </c>
      <c r="Z14" s="297" t="s">
        <v>677</v>
      </c>
      <c r="AA14" s="297" t="s">
        <v>763</v>
      </c>
      <c r="AB14" s="297" t="s">
        <v>771</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4" priority="15">
      <formula>AND(ISNUMBER(G1),G1&gt;0)</formula>
    </cfRule>
  </conditionalFormatting>
  <conditionalFormatting sqref="Q1:Q1048576">
    <cfRule type="expression" dxfId="103" priority="667">
      <formula>AND(ISNUMBER($Q1),ROUND($Q1,2)&gt;ROUND($I1,2))</formula>
    </cfRule>
  </conditionalFormatting>
  <conditionalFormatting sqref="J1:K1048576">
    <cfRule type="expression" dxfId="102" priority="10">
      <formula>AND(ISNUMBER($J1),$J1&lt;1)</formula>
    </cfRule>
  </conditionalFormatting>
  <conditionalFormatting sqref="L1:M1048576">
    <cfRule type="expression" dxfId="101" priority="9">
      <formula>AND(ISNUMBER($L1),ROUND($L1,2)&gt;=0.75)</formula>
    </cfRule>
  </conditionalFormatting>
  <conditionalFormatting sqref="S1:S1048576">
    <cfRule type="expression" dxfId="100" priority="682">
      <formula>AND(ISNUMBER(S1),S1&lt;0.95)</formula>
    </cfRule>
  </conditionalFormatting>
  <conditionalFormatting sqref="Y1:Z1048576">
    <cfRule type="expression" dxfId="99" priority="6">
      <formula>AND(ROW(Y1)&gt;14,$B1&lt;&gt;"",$D1&lt;&gt;"Female")</formula>
    </cfRule>
    <cfRule type="expression" dxfId="98" priority="7">
      <formula>AND(ROW(Y1)&gt;14,$B1&lt;&gt;"",OR($C1="&lt;01",$C1="01-04",$C1="05-09"))</formula>
    </cfRule>
  </conditionalFormatting>
  <conditionalFormatting sqref="AA1:AA1048576">
    <cfRule type="expression" dxfId="97" priority="4">
      <formula>AND(ROW(AA1)&gt;14,$B1&lt;&gt;"",OR($C1="&lt;01",$C1="01-04",$C1="05-09",$C1="10-14"))</formula>
    </cfRule>
    <cfRule type="expression" dxfId="96" priority="5">
      <formula>AND(ROW(AA1)&gt;14,$B1&lt;&gt;"",$D1&lt;&gt;"Male")</formula>
    </cfRule>
  </conditionalFormatting>
  <conditionalFormatting sqref="V1:AB1048576">
    <cfRule type="expression" dxfId="95" priority="3">
      <formula>AND(ROW($AB1)&gt;14,$AB1&lt;0)</formula>
    </cfRule>
  </conditionalFormatting>
  <conditionalFormatting sqref="G1:G1048576 J1:N1048576 S1:S1048576 W1:AB1048576">
    <cfRule type="expression" dxfId="94" priority="2">
      <formula>AND(ISNUMBER(G1),OR(G1&gt;1,G1&lt;0))</formula>
    </cfRule>
  </conditionalFormatting>
  <conditionalFormatting sqref="N1:N1048576">
    <cfRule type="expression" dxfId="9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AC1" sqref="AC1:AC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800</v>
      </c>
      <c r="AG1" s="96"/>
      <c r="AH1" s="96"/>
      <c r="AI1" s="96"/>
      <c r="AJ1" s="96"/>
    </row>
    <row r="2" spans="1:36" s="107" customFormat="1" ht="19" customHeight="1">
      <c r="A2" s="518" t="s">
        <v>373</v>
      </c>
      <c r="B2" s="519"/>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20"/>
      <c r="B3" s="521"/>
      <c r="C3" s="97"/>
      <c r="D3" s="97"/>
      <c r="E3" s="97"/>
      <c r="F3" s="527" t="s">
        <v>894</v>
      </c>
      <c r="G3" s="527" t="s">
        <v>868</v>
      </c>
      <c r="H3" s="530" t="s">
        <v>869</v>
      </c>
      <c r="I3" s="527" t="s">
        <v>871</v>
      </c>
      <c r="J3" s="530" t="s">
        <v>877</v>
      </c>
      <c r="K3" s="380" t="s">
        <v>895</v>
      </c>
      <c r="L3" s="380" t="s">
        <v>896</v>
      </c>
      <c r="M3" s="329" t="s">
        <v>897</v>
      </c>
      <c r="N3" s="120" t="s">
        <v>898</v>
      </c>
      <c r="O3" s="157" t="s">
        <v>899</v>
      </c>
      <c r="P3" s="157" t="s">
        <v>900</v>
      </c>
      <c r="Q3" s="232" t="s">
        <v>796</v>
      </c>
      <c r="R3" s="225" t="s">
        <v>797</v>
      </c>
      <c r="S3" s="329" t="s">
        <v>901</v>
      </c>
      <c r="T3" s="132" t="s">
        <v>902</v>
      </c>
      <c r="U3" s="132" t="s">
        <v>1059</v>
      </c>
      <c r="V3" s="329" t="s">
        <v>1037</v>
      </c>
      <c r="W3" s="132" t="s">
        <v>1039</v>
      </c>
      <c r="X3" s="329" t="s">
        <v>1038</v>
      </c>
      <c r="Y3" s="371" t="s">
        <v>1040</v>
      </c>
      <c r="Z3" s="121" t="s">
        <v>83</v>
      </c>
      <c r="AA3" s="144" t="s">
        <v>271</v>
      </c>
      <c r="AB3" s="144" t="s">
        <v>353</v>
      </c>
      <c r="AC3" s="145" t="s">
        <v>351</v>
      </c>
      <c r="AD3" s="535" t="s">
        <v>352</v>
      </c>
      <c r="AE3" s="535" t="s">
        <v>82</v>
      </c>
      <c r="AF3" s="526" t="s">
        <v>806</v>
      </c>
      <c r="AG3" s="534" t="s">
        <v>801</v>
      </c>
      <c r="AH3" s="534" t="s">
        <v>772</v>
      </c>
      <c r="AI3" s="534" t="s">
        <v>766</v>
      </c>
      <c r="AJ3" s="534" t="s">
        <v>769</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153</v>
      </c>
      <c r="B5" s="83" t="s">
        <v>153</v>
      </c>
      <c r="C5" s="83" t="s">
        <v>153</v>
      </c>
      <c r="D5" s="83" t="s">
        <v>153</v>
      </c>
      <c r="E5" s="83" t="s">
        <v>153</v>
      </c>
      <c r="F5" s="150" t="s">
        <v>153</v>
      </c>
      <c r="G5" s="150" t="s">
        <v>153</v>
      </c>
      <c r="H5" s="74" t="s">
        <v>153</v>
      </c>
      <c r="I5" s="150" t="s">
        <v>153</v>
      </c>
      <c r="J5" s="74" t="s">
        <v>153</v>
      </c>
      <c r="K5" s="191" t="s">
        <v>153</v>
      </c>
      <c r="L5" s="191" t="s">
        <v>153</v>
      </c>
      <c r="M5" s="74" t="s">
        <v>153</v>
      </c>
      <c r="N5" s="74" t="s">
        <v>153</v>
      </c>
      <c r="O5" s="159" t="s">
        <v>164</v>
      </c>
      <c r="P5" s="159" t="s">
        <v>164</v>
      </c>
      <c r="Q5" s="181" t="s">
        <v>166</v>
      </c>
      <c r="R5" s="150" t="s">
        <v>166</v>
      </c>
      <c r="S5" s="76" t="s">
        <v>153</v>
      </c>
      <c r="T5" s="76" t="s">
        <v>153</v>
      </c>
      <c r="U5" s="76" t="s">
        <v>153</v>
      </c>
      <c r="V5" s="76" t="s">
        <v>153</v>
      </c>
      <c r="W5" s="76" t="s">
        <v>153</v>
      </c>
      <c r="X5" s="76" t="s">
        <v>153</v>
      </c>
      <c r="Y5" s="375" t="s">
        <v>153</v>
      </c>
      <c r="Z5" s="74" t="s">
        <v>153</v>
      </c>
      <c r="AA5" s="147" t="s">
        <v>153</v>
      </c>
      <c r="AB5" s="147" t="s">
        <v>166</v>
      </c>
      <c r="AC5" s="147" t="s">
        <v>153</v>
      </c>
      <c r="AD5" s="147" t="s">
        <v>153</v>
      </c>
      <c r="AE5" s="150" t="s">
        <v>153</v>
      </c>
      <c r="AF5" s="181" t="s">
        <v>153</v>
      </c>
      <c r="AG5" s="82" t="s">
        <v>153</v>
      </c>
      <c r="AH5" s="386" t="s">
        <v>153</v>
      </c>
      <c r="AI5" s="386" t="s">
        <v>153</v>
      </c>
      <c r="AJ5" s="386" t="s">
        <v>153</v>
      </c>
    </row>
    <row r="6" spans="1:36">
      <c r="A6" s="83" t="s">
        <v>262</v>
      </c>
      <c r="B6" s="83" t="s">
        <v>262</v>
      </c>
      <c r="C6" s="83" t="s">
        <v>262</v>
      </c>
      <c r="D6" s="83" t="s">
        <v>262</v>
      </c>
      <c r="E6" s="83" t="s">
        <v>262</v>
      </c>
      <c r="F6" s="150" t="s">
        <v>148</v>
      </c>
      <c r="G6" s="150" t="s">
        <v>148</v>
      </c>
      <c r="H6" s="74" t="s">
        <v>148</v>
      </c>
      <c r="I6" s="150" t="s">
        <v>148</v>
      </c>
      <c r="J6" s="74" t="s">
        <v>148</v>
      </c>
      <c r="K6" s="191" t="s">
        <v>148</v>
      </c>
      <c r="L6" s="191" t="s">
        <v>148</v>
      </c>
      <c r="M6" s="74" t="s">
        <v>148</v>
      </c>
      <c r="N6" s="74" t="s">
        <v>148</v>
      </c>
      <c r="O6" s="159" t="s">
        <v>147</v>
      </c>
      <c r="P6" s="159" t="s">
        <v>147</v>
      </c>
      <c r="Q6" s="181" t="s">
        <v>167</v>
      </c>
      <c r="R6" s="150" t="s">
        <v>167</v>
      </c>
      <c r="S6" s="76" t="s">
        <v>148</v>
      </c>
      <c r="T6" s="76" t="s">
        <v>169</v>
      </c>
      <c r="U6" s="76" t="s">
        <v>169</v>
      </c>
      <c r="V6" s="76" t="s">
        <v>168</v>
      </c>
      <c r="W6" s="76" t="s">
        <v>169</v>
      </c>
      <c r="X6" s="76" t="s">
        <v>168</v>
      </c>
      <c r="Y6" s="375" t="s">
        <v>169</v>
      </c>
      <c r="Z6" s="74" t="s">
        <v>169</v>
      </c>
      <c r="AA6" s="147" t="s">
        <v>148</v>
      </c>
      <c r="AB6" s="147" t="s">
        <v>147</v>
      </c>
      <c r="AC6" s="147" t="s">
        <v>148</v>
      </c>
      <c r="AD6" s="147" t="s">
        <v>148</v>
      </c>
      <c r="AE6" s="150" t="s">
        <v>148</v>
      </c>
      <c r="AF6" s="181" t="s">
        <v>148</v>
      </c>
      <c r="AG6" s="82" t="s">
        <v>148</v>
      </c>
      <c r="AH6" s="386" t="s">
        <v>148</v>
      </c>
      <c r="AI6" s="386" t="s">
        <v>148</v>
      </c>
      <c r="AJ6" s="386" t="s">
        <v>148</v>
      </c>
    </row>
    <row r="7" spans="1:36">
      <c r="A7" s="83" t="s">
        <v>165</v>
      </c>
      <c r="B7" s="83" t="s">
        <v>165</v>
      </c>
      <c r="C7" s="83" t="s">
        <v>165</v>
      </c>
      <c r="D7" s="83" t="s">
        <v>165</v>
      </c>
      <c r="E7" s="83" t="s">
        <v>165</v>
      </c>
      <c r="F7" s="150" t="s">
        <v>149</v>
      </c>
      <c r="G7" s="150" t="s">
        <v>149</v>
      </c>
      <c r="H7" s="74" t="s">
        <v>150</v>
      </c>
      <c r="I7" s="150" t="s">
        <v>149</v>
      </c>
      <c r="J7" s="74" t="s">
        <v>150</v>
      </c>
      <c r="K7" s="191" t="s">
        <v>149</v>
      </c>
      <c r="L7" s="191" t="s">
        <v>149</v>
      </c>
      <c r="M7" s="74" t="s">
        <v>150</v>
      </c>
      <c r="N7" s="74" t="s">
        <v>150</v>
      </c>
      <c r="O7" s="159" t="s">
        <v>149</v>
      </c>
      <c r="P7" s="159" t="s">
        <v>149</v>
      </c>
      <c r="Q7" s="181" t="s">
        <v>149</v>
      </c>
      <c r="R7" s="150" t="s">
        <v>149</v>
      </c>
      <c r="S7" s="76" t="s">
        <v>150</v>
      </c>
      <c r="T7" s="76" t="s">
        <v>150</v>
      </c>
      <c r="U7" s="76" t="s">
        <v>150</v>
      </c>
      <c r="V7" s="76" t="s">
        <v>150</v>
      </c>
      <c r="W7" s="76" t="s">
        <v>150</v>
      </c>
      <c r="X7" s="76" t="s">
        <v>150</v>
      </c>
      <c r="Y7" s="375" t="s">
        <v>150</v>
      </c>
      <c r="Z7" s="74" t="s">
        <v>150</v>
      </c>
      <c r="AA7" s="147" t="s">
        <v>149</v>
      </c>
      <c r="AB7" s="147" t="s">
        <v>149</v>
      </c>
      <c r="AC7" s="147" t="s">
        <v>149</v>
      </c>
      <c r="AD7" s="147" t="s">
        <v>149</v>
      </c>
      <c r="AE7" s="150" t="s">
        <v>149</v>
      </c>
      <c r="AF7" s="181" t="s">
        <v>149</v>
      </c>
      <c r="AG7" s="82" t="s">
        <v>150</v>
      </c>
      <c r="AH7" s="386" t="s">
        <v>150</v>
      </c>
      <c r="AI7" s="386" t="s">
        <v>150</v>
      </c>
      <c r="AJ7" s="386" t="s">
        <v>150</v>
      </c>
    </row>
    <row r="8" spans="1:36">
      <c r="F8" s="150"/>
      <c r="G8" s="150"/>
      <c r="H8" s="74"/>
      <c r="I8" s="150"/>
      <c r="J8" s="74"/>
      <c r="K8" s="191" t="s">
        <v>187</v>
      </c>
      <c r="L8" s="191" t="s">
        <v>188</v>
      </c>
      <c r="O8" s="159" t="s">
        <v>188</v>
      </c>
      <c r="P8" s="159" t="s">
        <v>187</v>
      </c>
      <c r="Q8" s="384" t="s">
        <v>832</v>
      </c>
      <c r="R8" s="150" t="s">
        <v>259</v>
      </c>
      <c r="Z8" s="74"/>
      <c r="AB8" s="147" t="s">
        <v>189</v>
      </c>
      <c r="AE8" s="150"/>
    </row>
    <row r="9" spans="1:36">
      <c r="F9" s="150"/>
      <c r="G9" s="150"/>
      <c r="H9" s="74"/>
      <c r="I9" s="150"/>
      <c r="J9" s="74"/>
      <c r="L9" s="191"/>
      <c r="Q9" s="384" t="s">
        <v>833</v>
      </c>
      <c r="R9" s="150" t="s">
        <v>260</v>
      </c>
      <c r="Z9" s="74"/>
      <c r="AB9" s="147" t="s">
        <v>190</v>
      </c>
      <c r="AE9" s="150"/>
    </row>
    <row r="10" spans="1:36">
      <c r="F10" s="150"/>
      <c r="G10" s="150"/>
      <c r="H10" s="74"/>
      <c r="I10" s="150"/>
      <c r="J10" s="74"/>
      <c r="L10" s="191"/>
      <c r="Q10" s="181"/>
      <c r="Z10" s="74"/>
      <c r="AB10" s="147" t="s">
        <v>191</v>
      </c>
      <c r="AE10" s="150"/>
    </row>
    <row r="11" spans="1:36">
      <c r="F11" s="150" t="s">
        <v>268</v>
      </c>
      <c r="G11" s="150" t="s">
        <v>268</v>
      </c>
      <c r="H11" s="74" t="s">
        <v>268</v>
      </c>
      <c r="I11" s="150" t="s">
        <v>268</v>
      </c>
      <c r="J11" s="74" t="s">
        <v>268</v>
      </c>
      <c r="K11" s="191" t="s">
        <v>268</v>
      </c>
      <c r="L11" s="191" t="s">
        <v>268</v>
      </c>
      <c r="M11" s="74" t="s">
        <v>268</v>
      </c>
      <c r="N11" s="89" t="s">
        <v>268</v>
      </c>
      <c r="O11" s="159" t="s">
        <v>268</v>
      </c>
      <c r="P11" s="159" t="s">
        <v>268</v>
      </c>
      <c r="Q11" s="181" t="s">
        <v>268</v>
      </c>
      <c r="R11" s="150" t="s">
        <v>268</v>
      </c>
      <c r="S11" s="76" t="s">
        <v>268</v>
      </c>
      <c r="T11" s="76" t="s">
        <v>268</v>
      </c>
      <c r="U11" s="76" t="s">
        <v>268</v>
      </c>
      <c r="V11" s="76" t="s">
        <v>268</v>
      </c>
      <c r="W11" s="76" t="s">
        <v>268</v>
      </c>
      <c r="X11" s="76" t="s">
        <v>268</v>
      </c>
      <c r="Y11" s="375" t="s">
        <v>268</v>
      </c>
      <c r="Z11" s="89" t="s">
        <v>268</v>
      </c>
      <c r="AA11" s="147" t="s">
        <v>268</v>
      </c>
      <c r="AB11" s="147" t="s">
        <v>268</v>
      </c>
      <c r="AC11" s="147" t="s">
        <v>268</v>
      </c>
      <c r="AD11" s="147" t="s">
        <v>268</v>
      </c>
      <c r="AE11" s="150" t="s">
        <v>268</v>
      </c>
      <c r="AF11" s="181" t="s">
        <v>268</v>
      </c>
      <c r="AG11" s="82" t="s">
        <v>268</v>
      </c>
      <c r="AH11" s="386" t="s">
        <v>268</v>
      </c>
      <c r="AI11" s="386" t="s">
        <v>268</v>
      </c>
      <c r="AJ11" s="386" t="s">
        <v>268</v>
      </c>
    </row>
    <row r="12" spans="1:36">
      <c r="F12" s="150" t="s">
        <v>1009</v>
      </c>
      <c r="G12" s="150" t="s">
        <v>1009</v>
      </c>
      <c r="H12" s="74" t="s">
        <v>1009</v>
      </c>
      <c r="I12" s="150" t="s">
        <v>1009</v>
      </c>
      <c r="J12" s="74" t="s">
        <v>1009</v>
      </c>
      <c r="K12" s="191" t="s">
        <v>1009</v>
      </c>
      <c r="L12" s="191" t="s">
        <v>1009</v>
      </c>
      <c r="M12" s="74" t="s">
        <v>1009</v>
      </c>
      <c r="N12" s="74" t="s">
        <v>1009</v>
      </c>
      <c r="O12" s="159" t="s">
        <v>1009</v>
      </c>
      <c r="P12" s="159" t="s">
        <v>1009</v>
      </c>
      <c r="Q12" s="181" t="s">
        <v>1009</v>
      </c>
      <c r="R12" s="150" t="s">
        <v>1009</v>
      </c>
      <c r="S12" s="76" t="s">
        <v>1009</v>
      </c>
      <c r="T12" s="76" t="s">
        <v>1009</v>
      </c>
      <c r="U12" s="76" t="s">
        <v>1009</v>
      </c>
      <c r="V12" s="76" t="s">
        <v>1009</v>
      </c>
      <c r="W12" s="76" t="s">
        <v>1009</v>
      </c>
      <c r="X12" s="76" t="s">
        <v>1009</v>
      </c>
      <c r="Y12" s="375" t="s">
        <v>1009</v>
      </c>
      <c r="Z12" s="74" t="s">
        <v>1009</v>
      </c>
      <c r="AA12" s="147" t="s">
        <v>1009</v>
      </c>
      <c r="AB12" s="147" t="s">
        <v>1009</v>
      </c>
      <c r="AC12" s="147" t="s">
        <v>1009</v>
      </c>
      <c r="AD12" s="147" t="s">
        <v>1009</v>
      </c>
      <c r="AE12" s="150" t="s">
        <v>1009</v>
      </c>
      <c r="AF12" s="181" t="s">
        <v>1009</v>
      </c>
      <c r="AG12" s="82" t="s">
        <v>1009</v>
      </c>
      <c r="AH12" s="386" t="s">
        <v>1009</v>
      </c>
      <c r="AI12" s="386" t="s">
        <v>1009</v>
      </c>
      <c r="AJ12" s="386" t="s">
        <v>1009</v>
      </c>
    </row>
    <row r="13" spans="1:36">
      <c r="F13" s="150"/>
      <c r="G13" s="150"/>
      <c r="H13" s="74"/>
      <c r="I13" s="150"/>
      <c r="J13" s="74"/>
      <c r="L13" s="191"/>
      <c r="Q13" s="181"/>
      <c r="Z13" s="74"/>
      <c r="AE13" s="150"/>
    </row>
    <row r="14" spans="1:36">
      <c r="A14" s="102" t="s">
        <v>793</v>
      </c>
      <c r="B14" s="102" t="s">
        <v>5</v>
      </c>
      <c r="C14" s="102" t="s">
        <v>38</v>
      </c>
      <c r="D14" s="102" t="s">
        <v>6</v>
      </c>
      <c r="E14" s="102" t="s">
        <v>102</v>
      </c>
      <c r="F14" s="170" t="s">
        <v>414</v>
      </c>
      <c r="G14" s="170" t="s">
        <v>416</v>
      </c>
      <c r="H14" s="297" t="s">
        <v>419</v>
      </c>
      <c r="I14" s="170" t="s">
        <v>421</v>
      </c>
      <c r="J14" s="297" t="s">
        <v>649</v>
      </c>
      <c r="K14" s="381" t="s">
        <v>454</v>
      </c>
      <c r="L14" s="381" t="s">
        <v>455</v>
      </c>
      <c r="M14" s="297" t="s">
        <v>702</v>
      </c>
      <c r="N14" s="170" t="s">
        <v>701</v>
      </c>
      <c r="O14" s="294" t="s">
        <v>457</v>
      </c>
      <c r="P14" s="294" t="s">
        <v>456</v>
      </c>
      <c r="Q14" s="298" t="s">
        <v>1017</v>
      </c>
      <c r="R14" s="170" t="s">
        <v>1018</v>
      </c>
      <c r="S14" s="297" t="s">
        <v>799</v>
      </c>
      <c r="T14" s="297" t="s">
        <v>700</v>
      </c>
      <c r="U14" s="297" t="s">
        <v>1060</v>
      </c>
      <c r="V14" s="297" t="s">
        <v>1041</v>
      </c>
      <c r="W14" s="297" t="s">
        <v>694</v>
      </c>
      <c r="X14" s="297" t="s">
        <v>1042</v>
      </c>
      <c r="Y14" s="376" t="s">
        <v>697</v>
      </c>
      <c r="Z14" s="170" t="s">
        <v>698</v>
      </c>
      <c r="AA14" s="294" t="s">
        <v>695</v>
      </c>
      <c r="AB14" s="294" t="s">
        <v>453</v>
      </c>
      <c r="AC14" s="294" t="s">
        <v>497</v>
      </c>
      <c r="AD14" s="294" t="s">
        <v>498</v>
      </c>
      <c r="AE14" s="170" t="s">
        <v>699</v>
      </c>
      <c r="AF14" s="298" t="s">
        <v>676</v>
      </c>
      <c r="AG14" s="387" t="s">
        <v>763</v>
      </c>
      <c r="AH14" s="387" t="s">
        <v>759</v>
      </c>
      <c r="AI14" s="387" t="s">
        <v>762</v>
      </c>
      <c r="AJ14" s="387" t="s">
        <v>771</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92" priority="14">
      <formula>LEFT($B1,4)="_Mil"</formula>
    </cfRule>
  </conditionalFormatting>
  <conditionalFormatting sqref="N1:N1048576">
    <cfRule type="expression" dxfId="91" priority="12">
      <formula>AND(ISNUMBER($N1),ROW($N1)&gt;14,OR(ROUND($N1,2)&lt;0.8,ROUND($N1,2)&gt;1))</formula>
    </cfRule>
  </conditionalFormatting>
  <conditionalFormatting sqref="Y1:Y1048576">
    <cfRule type="expression" dxfId="90" priority="7">
      <formula>AND(ROW($Y1)&gt;14,$Y1&gt;0.01)</formula>
    </cfRule>
  </conditionalFormatting>
  <conditionalFormatting sqref="T1:Z1048576 AG1:AJ1048576">
    <cfRule type="expression" dxfId="89" priority="5">
      <formula>AND(ROW(T1)&gt;14,OR(SUM(T1)&gt;1,SUM(T1)&lt;0))</formula>
    </cfRule>
  </conditionalFormatting>
  <conditionalFormatting sqref="AF1:AJ1048576">
    <cfRule type="expression" dxfId="88" priority="4">
      <formula>AND(ROW($AJ1)&gt;14,$AJ1&lt;0)</formula>
    </cfRule>
  </conditionalFormatting>
  <conditionalFormatting sqref="Z1:Z1048576">
    <cfRule type="expression" dxfId="87" priority="3">
      <formula>AND(ROW($Z1)&gt;14,ISNUMBER($Z1),$Z1&lt;95%)</formula>
    </cfRule>
  </conditionalFormatting>
  <conditionalFormatting sqref="O1:O1048576">
    <cfRule type="expression" dxfId="86" priority="2">
      <formula>AND(ISNUMBER($O1),ROW($O1)&gt;14,$O1&lt;$L1)</formula>
    </cfRule>
  </conditionalFormatting>
  <conditionalFormatting sqref="U1:U1048576">
    <cfRule type="expression" dxfId="8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AW15" activePane="bottomRight" state="frozen"/>
      <selection pane="topRight"/>
      <selection pane="bottomLeft"/>
      <selection pane="bottomRight" activeCell="BY1" sqref="BY1:BY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866</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321</v>
      </c>
      <c r="BN1" s="201"/>
      <c r="BO1" s="201"/>
      <c r="BP1" s="201"/>
      <c r="BQ1" s="201"/>
      <c r="BR1" s="201"/>
      <c r="BS1" s="201"/>
      <c r="BT1" s="201"/>
      <c r="BU1" s="201"/>
      <c r="BV1" s="75"/>
      <c r="BW1" s="197" t="s">
        <v>57</v>
      </c>
      <c r="BX1" s="4"/>
      <c r="BY1" s="142"/>
    </row>
    <row r="2" spans="1:77" s="107" customFormat="1" ht="19" customHeight="1">
      <c r="A2" s="518" t="s">
        <v>344</v>
      </c>
      <c r="B2" s="519"/>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20"/>
      <c r="B3" s="521"/>
      <c r="C3" s="97"/>
      <c r="D3" s="97"/>
      <c r="E3" s="97"/>
      <c r="F3" s="536" t="s">
        <v>1116</v>
      </c>
      <c r="G3" s="532" t="s">
        <v>806</v>
      </c>
      <c r="H3" s="532" t="s">
        <v>745</v>
      </c>
      <c r="I3" s="532" t="s">
        <v>746</v>
      </c>
      <c r="J3" s="532" t="s">
        <v>747</v>
      </c>
      <c r="K3" s="532" t="s">
        <v>748</v>
      </c>
      <c r="L3" s="532" t="s">
        <v>858</v>
      </c>
      <c r="M3" s="532" t="s">
        <v>751</v>
      </c>
      <c r="N3" s="122" t="s">
        <v>120</v>
      </c>
      <c r="O3" s="120" t="s">
        <v>113</v>
      </c>
      <c r="P3" s="120" t="s">
        <v>114</v>
      </c>
      <c r="Q3" s="144" t="s">
        <v>111</v>
      </c>
      <c r="R3" s="144" t="s">
        <v>112</v>
      </c>
      <c r="S3" s="144" t="s">
        <v>110</v>
      </c>
      <c r="T3" s="144" t="s">
        <v>109</v>
      </c>
      <c r="U3" s="121" t="s">
        <v>370</v>
      </c>
      <c r="V3" s="536" t="s">
        <v>125</v>
      </c>
      <c r="W3" s="534" t="s">
        <v>126</v>
      </c>
      <c r="X3" s="534" t="s">
        <v>121</v>
      </c>
      <c r="Y3" s="534" t="s">
        <v>122</v>
      </c>
      <c r="Z3" s="534" t="s">
        <v>123</v>
      </c>
      <c r="AA3" s="534" t="s">
        <v>124</v>
      </c>
      <c r="AB3" s="537" t="s">
        <v>130</v>
      </c>
      <c r="AC3" s="537" t="s">
        <v>132</v>
      </c>
      <c r="AD3" s="537" t="s">
        <v>131</v>
      </c>
      <c r="AE3" s="537" t="s">
        <v>133</v>
      </c>
      <c r="AF3" s="537" t="s">
        <v>129</v>
      </c>
      <c r="AG3" s="537" t="s">
        <v>135</v>
      </c>
      <c r="AH3" s="537" t="s">
        <v>134</v>
      </c>
      <c r="AI3" s="538" t="s">
        <v>127</v>
      </c>
      <c r="AJ3" s="537" t="s">
        <v>128</v>
      </c>
      <c r="AK3" s="121" t="s">
        <v>136</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526" t="s">
        <v>335</v>
      </c>
      <c r="BN3" s="203" t="s">
        <v>336</v>
      </c>
      <c r="BO3" s="203" t="s">
        <v>337</v>
      </c>
      <c r="BP3" s="532" t="s">
        <v>859</v>
      </c>
      <c r="BQ3" s="532" t="s">
        <v>860</v>
      </c>
      <c r="BR3" s="532" t="s">
        <v>861</v>
      </c>
      <c r="BS3" s="532" t="s">
        <v>862</v>
      </c>
      <c r="BT3" s="203" t="s">
        <v>338</v>
      </c>
      <c r="BU3" s="203" t="s">
        <v>323</v>
      </c>
      <c r="BV3" s="121" t="s">
        <v>863</v>
      </c>
      <c r="BW3" s="232" t="s">
        <v>864</v>
      </c>
      <c r="BX3" s="120" t="s">
        <v>330</v>
      </c>
      <c r="BY3" s="144" t="s">
        <v>865</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153</v>
      </c>
      <c r="B5" s="83" t="s">
        <v>153</v>
      </c>
      <c r="C5" s="83" t="s">
        <v>153</v>
      </c>
      <c r="D5" s="83" t="s">
        <v>153</v>
      </c>
      <c r="E5" s="83" t="s">
        <v>153</v>
      </c>
      <c r="F5" s="81" t="s">
        <v>153</v>
      </c>
      <c r="G5" s="180" t="s">
        <v>153</v>
      </c>
      <c r="H5" s="180" t="s">
        <v>153</v>
      </c>
      <c r="I5" s="180" t="s">
        <v>153</v>
      </c>
      <c r="J5" s="180" t="s">
        <v>153</v>
      </c>
      <c r="K5" s="180" t="s">
        <v>153</v>
      </c>
      <c r="L5" s="180" t="s">
        <v>153</v>
      </c>
      <c r="M5" s="180" t="s">
        <v>153</v>
      </c>
      <c r="N5" s="81" t="s">
        <v>153</v>
      </c>
      <c r="O5" s="74" t="s">
        <v>153</v>
      </c>
      <c r="P5" s="74" t="s">
        <v>153</v>
      </c>
      <c r="Q5" s="147" t="s">
        <v>166</v>
      </c>
      <c r="R5" s="147" t="s">
        <v>166</v>
      </c>
      <c r="S5" s="147" t="s">
        <v>166</v>
      </c>
      <c r="T5" s="147" t="s">
        <v>166</v>
      </c>
      <c r="U5" s="74" t="s">
        <v>153</v>
      </c>
      <c r="V5" s="81" t="s">
        <v>153</v>
      </c>
      <c r="W5" s="74" t="s">
        <v>153</v>
      </c>
      <c r="X5" s="82" t="s">
        <v>153</v>
      </c>
      <c r="Y5" s="74" t="s">
        <v>153</v>
      </c>
      <c r="Z5" s="74" t="s">
        <v>153</v>
      </c>
      <c r="AA5" s="74" t="s">
        <v>153</v>
      </c>
      <c r="AB5" s="74" t="s">
        <v>153</v>
      </c>
      <c r="AC5" s="74" t="s">
        <v>153</v>
      </c>
      <c r="AD5" s="74" t="s">
        <v>153</v>
      </c>
      <c r="AE5" s="74" t="s">
        <v>153</v>
      </c>
      <c r="AF5" s="74" t="s">
        <v>153</v>
      </c>
      <c r="AG5" s="74" t="s">
        <v>153</v>
      </c>
      <c r="AH5" s="74" t="s">
        <v>153</v>
      </c>
      <c r="AI5" s="74" t="s">
        <v>153</v>
      </c>
      <c r="AJ5" s="74" t="s">
        <v>153</v>
      </c>
      <c r="AK5" s="74" t="s">
        <v>153</v>
      </c>
      <c r="AL5" s="81" t="s">
        <v>153</v>
      </c>
      <c r="AM5" s="147" t="s">
        <v>166</v>
      </c>
      <c r="AN5" s="147" t="s">
        <v>166</v>
      </c>
      <c r="AO5" s="81" t="s">
        <v>153</v>
      </c>
      <c r="AP5" s="147" t="s">
        <v>166</v>
      </c>
      <c r="AQ5" s="147" t="s">
        <v>166</v>
      </c>
      <c r="AR5" s="81" t="s">
        <v>153</v>
      </c>
      <c r="AS5" s="147" t="s">
        <v>166</v>
      </c>
      <c r="AT5" s="147" t="s">
        <v>166</v>
      </c>
      <c r="AU5" s="81" t="s">
        <v>153</v>
      </c>
      <c r="AV5" s="147" t="s">
        <v>166</v>
      </c>
      <c r="AW5" s="147" t="s">
        <v>166</v>
      </c>
      <c r="AX5" s="81" t="s">
        <v>153</v>
      </c>
      <c r="AY5" s="147" t="s">
        <v>166</v>
      </c>
      <c r="AZ5" s="147" t="s">
        <v>166</v>
      </c>
      <c r="BA5" s="81" t="s">
        <v>153</v>
      </c>
      <c r="BB5" s="147" t="s">
        <v>166</v>
      </c>
      <c r="BC5" s="147" t="s">
        <v>166</v>
      </c>
      <c r="BD5" s="81" t="s">
        <v>153</v>
      </c>
      <c r="BE5" s="147" t="s">
        <v>166</v>
      </c>
      <c r="BF5" s="147" t="s">
        <v>166</v>
      </c>
      <c r="BG5" s="81" t="s">
        <v>153</v>
      </c>
      <c r="BH5" s="147" t="s">
        <v>166</v>
      </c>
      <c r="BI5" s="147" t="s">
        <v>166</v>
      </c>
      <c r="BJ5" s="81" t="s">
        <v>153</v>
      </c>
      <c r="BK5" s="147" t="s">
        <v>166</v>
      </c>
      <c r="BL5" s="147" t="s">
        <v>166</v>
      </c>
      <c r="BM5" s="181" t="s">
        <v>153</v>
      </c>
      <c r="BN5" s="180" t="s">
        <v>153</v>
      </c>
      <c r="BO5" s="180" t="s">
        <v>153</v>
      </c>
      <c r="BP5" s="180" t="s">
        <v>153</v>
      </c>
      <c r="BQ5" s="180" t="s">
        <v>153</v>
      </c>
      <c r="BR5" s="180" t="s">
        <v>153</v>
      </c>
      <c r="BS5" s="180" t="s">
        <v>153</v>
      </c>
      <c r="BT5" s="180" t="s">
        <v>153</v>
      </c>
      <c r="BU5" s="150" t="s">
        <v>153</v>
      </c>
      <c r="BV5" s="74" t="s">
        <v>153</v>
      </c>
      <c r="BW5" s="181" t="s">
        <v>166</v>
      </c>
      <c r="BX5" s="74" t="s">
        <v>153</v>
      </c>
      <c r="BY5" s="147" t="s">
        <v>166</v>
      </c>
    </row>
    <row r="6" spans="1:77">
      <c r="A6" s="83" t="s">
        <v>262</v>
      </c>
      <c r="B6" s="83" t="s">
        <v>262</v>
      </c>
      <c r="C6" s="83" t="s">
        <v>262</v>
      </c>
      <c r="D6" s="83" t="s">
        <v>262</v>
      </c>
      <c r="E6" s="83" t="s">
        <v>262</v>
      </c>
      <c r="F6" s="81" t="s">
        <v>148</v>
      </c>
      <c r="G6" s="180" t="s">
        <v>148</v>
      </c>
      <c r="H6" s="180" t="s">
        <v>148</v>
      </c>
      <c r="I6" s="180" t="s">
        <v>148</v>
      </c>
      <c r="J6" s="180" t="s">
        <v>148</v>
      </c>
      <c r="K6" s="180" t="s">
        <v>148</v>
      </c>
      <c r="L6" s="180" t="s">
        <v>148</v>
      </c>
      <c r="M6" s="180" t="s">
        <v>148</v>
      </c>
      <c r="N6" s="81" t="s">
        <v>168</v>
      </c>
      <c r="O6" s="74" t="s">
        <v>168</v>
      </c>
      <c r="P6" s="74" t="s">
        <v>168</v>
      </c>
      <c r="Q6" s="147" t="s">
        <v>147</v>
      </c>
      <c r="R6" s="147" t="s">
        <v>147</v>
      </c>
      <c r="S6" s="147" t="s">
        <v>147</v>
      </c>
      <c r="T6" s="147" t="s">
        <v>147</v>
      </c>
      <c r="U6" s="74" t="s">
        <v>148</v>
      </c>
      <c r="V6" s="81" t="s">
        <v>148</v>
      </c>
      <c r="W6" s="74" t="s">
        <v>148</v>
      </c>
      <c r="X6" s="82" t="s">
        <v>148</v>
      </c>
      <c r="Y6" s="74" t="s">
        <v>148</v>
      </c>
      <c r="Z6" s="74" t="s">
        <v>148</v>
      </c>
      <c r="AA6" s="74" t="s">
        <v>148</v>
      </c>
      <c r="AB6" s="74" t="s">
        <v>168</v>
      </c>
      <c r="AC6" s="74" t="s">
        <v>168</v>
      </c>
      <c r="AD6" s="74" t="s">
        <v>168</v>
      </c>
      <c r="AE6" s="74" t="s">
        <v>168</v>
      </c>
      <c r="AF6" s="74" t="s">
        <v>168</v>
      </c>
      <c r="AG6" s="74" t="s">
        <v>168</v>
      </c>
      <c r="AH6" s="74" t="s">
        <v>168</v>
      </c>
      <c r="AI6" s="74" t="s">
        <v>168</v>
      </c>
      <c r="AJ6" s="74" t="s">
        <v>168</v>
      </c>
      <c r="AK6" s="74" t="s">
        <v>148</v>
      </c>
      <c r="AL6" s="81" t="s">
        <v>168</v>
      </c>
      <c r="AM6" s="147" t="s">
        <v>147</v>
      </c>
      <c r="AN6" s="147" t="s">
        <v>147</v>
      </c>
      <c r="AO6" s="81" t="s">
        <v>168</v>
      </c>
      <c r="AP6" s="147" t="s">
        <v>147</v>
      </c>
      <c r="AQ6" s="147" t="s">
        <v>147</v>
      </c>
      <c r="AR6" s="81" t="s">
        <v>168</v>
      </c>
      <c r="AS6" s="147" t="s">
        <v>147</v>
      </c>
      <c r="AT6" s="147" t="s">
        <v>147</v>
      </c>
      <c r="AU6" s="81" t="s">
        <v>168</v>
      </c>
      <c r="AV6" s="147" t="s">
        <v>147</v>
      </c>
      <c r="AW6" s="147" t="s">
        <v>147</v>
      </c>
      <c r="AX6" s="81" t="s">
        <v>168</v>
      </c>
      <c r="AY6" s="147" t="s">
        <v>147</v>
      </c>
      <c r="AZ6" s="147" t="s">
        <v>147</v>
      </c>
      <c r="BA6" s="81" t="s">
        <v>168</v>
      </c>
      <c r="BB6" s="147" t="s">
        <v>147</v>
      </c>
      <c r="BC6" s="147" t="s">
        <v>147</v>
      </c>
      <c r="BD6" s="81" t="s">
        <v>168</v>
      </c>
      <c r="BE6" s="147" t="s">
        <v>147</v>
      </c>
      <c r="BF6" s="147" t="s">
        <v>147</v>
      </c>
      <c r="BG6" s="81" t="s">
        <v>168</v>
      </c>
      <c r="BH6" s="147" t="s">
        <v>147</v>
      </c>
      <c r="BI6" s="147" t="s">
        <v>147</v>
      </c>
      <c r="BJ6" s="81" t="s">
        <v>168</v>
      </c>
      <c r="BK6" s="147" t="s">
        <v>147</v>
      </c>
      <c r="BL6" s="147" t="s">
        <v>147</v>
      </c>
      <c r="BM6" s="181" t="s">
        <v>148</v>
      </c>
      <c r="BN6" s="180" t="s">
        <v>148</v>
      </c>
      <c r="BO6" s="180" t="s">
        <v>148</v>
      </c>
      <c r="BP6" s="180" t="s">
        <v>148</v>
      </c>
      <c r="BQ6" s="180" t="s">
        <v>148</v>
      </c>
      <c r="BR6" s="180" t="s">
        <v>148</v>
      </c>
      <c r="BS6" s="180" t="s">
        <v>148</v>
      </c>
      <c r="BT6" s="180" t="s">
        <v>148</v>
      </c>
      <c r="BU6" s="150" t="s">
        <v>148</v>
      </c>
      <c r="BV6" s="74" t="s">
        <v>148</v>
      </c>
      <c r="BW6" s="181" t="s">
        <v>167</v>
      </c>
      <c r="BX6" s="74" t="s">
        <v>169</v>
      </c>
      <c r="BY6" s="147" t="s">
        <v>147</v>
      </c>
    </row>
    <row r="7" spans="1:77">
      <c r="A7" s="83" t="s">
        <v>165</v>
      </c>
      <c r="B7" s="83" t="s">
        <v>165</v>
      </c>
      <c r="C7" s="83" t="s">
        <v>165</v>
      </c>
      <c r="D7" s="83" t="s">
        <v>165</v>
      </c>
      <c r="E7" s="83" t="s">
        <v>165</v>
      </c>
      <c r="F7" s="81" t="s">
        <v>150</v>
      </c>
      <c r="G7" s="180" t="s">
        <v>149</v>
      </c>
      <c r="H7" s="180" t="s">
        <v>149</v>
      </c>
      <c r="I7" s="180" t="s">
        <v>149</v>
      </c>
      <c r="J7" s="180" t="s">
        <v>149</v>
      </c>
      <c r="K7" s="180" t="s">
        <v>149</v>
      </c>
      <c r="L7" s="180" t="s">
        <v>149</v>
      </c>
      <c r="M7" s="180" t="s">
        <v>149</v>
      </c>
      <c r="N7" s="81" t="s">
        <v>150</v>
      </c>
      <c r="O7" s="74" t="s">
        <v>150</v>
      </c>
      <c r="P7" s="74" t="s">
        <v>150</v>
      </c>
      <c r="Q7" s="147" t="s">
        <v>149</v>
      </c>
      <c r="R7" s="147" t="s">
        <v>149</v>
      </c>
      <c r="S7" s="147" t="s">
        <v>149</v>
      </c>
      <c r="T7" s="147" t="s">
        <v>149</v>
      </c>
      <c r="U7" s="74" t="s">
        <v>150</v>
      </c>
      <c r="V7" s="81" t="s">
        <v>150</v>
      </c>
      <c r="W7" s="74" t="s">
        <v>150</v>
      </c>
      <c r="X7" s="82" t="s">
        <v>150</v>
      </c>
      <c r="Y7" s="74" t="s">
        <v>150</v>
      </c>
      <c r="Z7" s="74" t="s">
        <v>150</v>
      </c>
      <c r="AA7" s="74" t="s">
        <v>150</v>
      </c>
      <c r="AB7" s="74" t="s">
        <v>150</v>
      </c>
      <c r="AC7" s="74" t="s">
        <v>150</v>
      </c>
      <c r="AD7" s="74" t="s">
        <v>150</v>
      </c>
      <c r="AE7" s="74" t="s">
        <v>150</v>
      </c>
      <c r="AF7" s="74" t="s">
        <v>150</v>
      </c>
      <c r="AG7" s="74" t="s">
        <v>150</v>
      </c>
      <c r="AH7" s="74" t="s">
        <v>150</v>
      </c>
      <c r="AI7" s="74" t="s">
        <v>150</v>
      </c>
      <c r="AJ7" s="74" t="s">
        <v>150</v>
      </c>
      <c r="AK7" s="74" t="s">
        <v>150</v>
      </c>
      <c r="AL7" s="81" t="s">
        <v>150</v>
      </c>
      <c r="AM7" s="147" t="s">
        <v>149</v>
      </c>
      <c r="AN7" s="147" t="s">
        <v>149</v>
      </c>
      <c r="AO7" s="81" t="s">
        <v>150</v>
      </c>
      <c r="AP7" s="147" t="s">
        <v>149</v>
      </c>
      <c r="AQ7" s="147" t="s">
        <v>149</v>
      </c>
      <c r="AR7" s="81" t="s">
        <v>150</v>
      </c>
      <c r="AS7" s="147" t="s">
        <v>149</v>
      </c>
      <c r="AT7" s="147" t="s">
        <v>149</v>
      </c>
      <c r="AU7" s="81" t="s">
        <v>150</v>
      </c>
      <c r="AV7" s="147" t="s">
        <v>149</v>
      </c>
      <c r="AW7" s="147" t="s">
        <v>149</v>
      </c>
      <c r="AX7" s="81" t="s">
        <v>150</v>
      </c>
      <c r="AY7" s="147" t="s">
        <v>149</v>
      </c>
      <c r="AZ7" s="147" t="s">
        <v>149</v>
      </c>
      <c r="BA7" s="81" t="s">
        <v>150</v>
      </c>
      <c r="BB7" s="147" t="s">
        <v>149</v>
      </c>
      <c r="BC7" s="147" t="s">
        <v>149</v>
      </c>
      <c r="BD7" s="81" t="s">
        <v>150</v>
      </c>
      <c r="BE7" s="147" t="s">
        <v>149</v>
      </c>
      <c r="BF7" s="147" t="s">
        <v>149</v>
      </c>
      <c r="BG7" s="81" t="s">
        <v>150</v>
      </c>
      <c r="BH7" s="147" t="s">
        <v>149</v>
      </c>
      <c r="BI7" s="147" t="s">
        <v>149</v>
      </c>
      <c r="BJ7" s="81" t="s">
        <v>150</v>
      </c>
      <c r="BK7" s="147" t="s">
        <v>149</v>
      </c>
      <c r="BL7" s="147" t="s">
        <v>149</v>
      </c>
      <c r="BM7" s="181" t="s">
        <v>149</v>
      </c>
      <c r="BN7" s="180" t="s">
        <v>149</v>
      </c>
      <c r="BO7" s="180" t="s">
        <v>149</v>
      </c>
      <c r="BP7" s="180" t="s">
        <v>149</v>
      </c>
      <c r="BQ7" s="180" t="s">
        <v>149</v>
      </c>
      <c r="BR7" s="180" t="s">
        <v>149</v>
      </c>
      <c r="BS7" s="180" t="s">
        <v>149</v>
      </c>
      <c r="BT7" s="180" t="s">
        <v>149</v>
      </c>
      <c r="BU7" s="150" t="s">
        <v>149</v>
      </c>
      <c r="BV7" s="74" t="s">
        <v>150</v>
      </c>
      <c r="BW7" s="181" t="s">
        <v>149</v>
      </c>
      <c r="BX7" s="74" t="s">
        <v>150</v>
      </c>
      <c r="BY7" s="147" t="s">
        <v>149</v>
      </c>
    </row>
    <row r="8" spans="1:77">
      <c r="Q8" s="147" t="s">
        <v>201</v>
      </c>
      <c r="R8" s="147" t="s">
        <v>201</v>
      </c>
      <c r="S8" s="147" t="s">
        <v>203</v>
      </c>
      <c r="T8" s="147" t="s">
        <v>203</v>
      </c>
      <c r="W8" s="74"/>
      <c r="Y8" s="74"/>
      <c r="Z8" s="74"/>
      <c r="AA8" s="74"/>
      <c r="AI8" s="74"/>
      <c r="AM8" s="147" t="s">
        <v>211</v>
      </c>
      <c r="AN8" s="147" t="s">
        <v>211</v>
      </c>
      <c r="AP8" s="147" t="s">
        <v>215</v>
      </c>
      <c r="AQ8" s="147" t="s">
        <v>215</v>
      </c>
      <c r="AS8" s="147" t="s">
        <v>213</v>
      </c>
      <c r="AT8" s="147" t="s">
        <v>213</v>
      </c>
      <c r="AV8" s="147" t="s">
        <v>217</v>
      </c>
      <c r="AW8" s="147" t="s">
        <v>217</v>
      </c>
      <c r="AY8" s="147" t="s">
        <v>209</v>
      </c>
      <c r="AZ8" s="147" t="s">
        <v>209</v>
      </c>
      <c r="BB8" s="147" t="s">
        <v>221</v>
      </c>
      <c r="BC8" s="147" t="s">
        <v>221</v>
      </c>
      <c r="BE8" s="147" t="s">
        <v>219</v>
      </c>
      <c r="BF8" s="147" t="s">
        <v>219</v>
      </c>
      <c r="BH8" s="147" t="s">
        <v>205</v>
      </c>
      <c r="BI8" s="147" t="s">
        <v>205</v>
      </c>
      <c r="BK8" s="147" t="s">
        <v>207</v>
      </c>
      <c r="BL8" s="147" t="s">
        <v>207</v>
      </c>
      <c r="BM8" s="181"/>
      <c r="BN8" s="180"/>
      <c r="BO8" s="180"/>
      <c r="BP8" s="180"/>
      <c r="BQ8" s="180"/>
      <c r="BR8" s="180"/>
      <c r="BS8" s="180"/>
      <c r="BT8" s="180"/>
      <c r="BU8" s="150"/>
      <c r="BW8" s="448" t="s">
        <v>347</v>
      </c>
      <c r="BY8" s="206" t="s">
        <v>347</v>
      </c>
    </row>
    <row r="9" spans="1:77">
      <c r="Q9" s="147" t="s">
        <v>202</v>
      </c>
      <c r="R9" s="147" t="s">
        <v>202</v>
      </c>
      <c r="S9" s="147" t="s">
        <v>204</v>
      </c>
      <c r="T9" s="147" t="s">
        <v>204</v>
      </c>
      <c r="W9" s="74"/>
      <c r="Y9" s="74"/>
      <c r="Z9" s="74"/>
      <c r="AA9" s="74"/>
      <c r="AI9" s="74"/>
      <c r="AM9" s="147" t="s">
        <v>212</v>
      </c>
      <c r="AN9" s="147" t="s">
        <v>212</v>
      </c>
      <c r="AP9" s="147" t="s">
        <v>216</v>
      </c>
      <c r="AQ9" s="147" t="s">
        <v>216</v>
      </c>
      <c r="AS9" s="147" t="s">
        <v>214</v>
      </c>
      <c r="AT9" s="147" t="s">
        <v>214</v>
      </c>
      <c r="AV9" s="147" t="s">
        <v>218</v>
      </c>
      <c r="AW9" s="147" t="s">
        <v>218</v>
      </c>
      <c r="AY9" s="147" t="s">
        <v>210</v>
      </c>
      <c r="AZ9" s="147" t="s">
        <v>210</v>
      </c>
      <c r="BB9" s="147" t="s">
        <v>222</v>
      </c>
      <c r="BC9" s="147" t="s">
        <v>222</v>
      </c>
      <c r="BE9" s="147" t="s">
        <v>220</v>
      </c>
      <c r="BF9" s="147" t="s">
        <v>220</v>
      </c>
      <c r="BH9" s="147" t="s">
        <v>206</v>
      </c>
      <c r="BI9" s="147" t="s">
        <v>206</v>
      </c>
      <c r="BK9" s="147" t="s">
        <v>208</v>
      </c>
      <c r="BL9" s="147" t="s">
        <v>208</v>
      </c>
      <c r="BM9" s="181"/>
      <c r="BN9" s="180"/>
      <c r="BO9" s="180"/>
      <c r="BP9" s="180"/>
      <c r="BQ9" s="180"/>
      <c r="BR9" s="180"/>
      <c r="BS9" s="180"/>
      <c r="BT9" s="180"/>
      <c r="BU9" s="150"/>
      <c r="BW9" s="448" t="s">
        <v>348</v>
      </c>
      <c r="BY9" s="206" t="s">
        <v>348</v>
      </c>
    </row>
    <row r="10" spans="1:77">
      <c r="Q10" s="147" t="s">
        <v>157</v>
      </c>
      <c r="R10" s="147" t="s">
        <v>158</v>
      </c>
      <c r="S10" s="147" t="s">
        <v>157</v>
      </c>
      <c r="T10" s="147" t="s">
        <v>158</v>
      </c>
      <c r="W10" s="74"/>
      <c r="Y10" s="74"/>
      <c r="Z10" s="74"/>
      <c r="AA10" s="74"/>
      <c r="AI10" s="74"/>
      <c r="AM10" s="147" t="s">
        <v>159</v>
      </c>
      <c r="AN10" s="147" t="s">
        <v>178</v>
      </c>
      <c r="AP10" s="147" t="s">
        <v>159</v>
      </c>
      <c r="AQ10" s="147" t="s">
        <v>178</v>
      </c>
      <c r="AS10" s="147" t="s">
        <v>159</v>
      </c>
      <c r="AT10" s="147" t="s">
        <v>178</v>
      </c>
      <c r="AV10" s="147" t="s">
        <v>159</v>
      </c>
      <c r="AW10" s="147" t="s">
        <v>178</v>
      </c>
      <c r="AY10" s="147" t="s">
        <v>159</v>
      </c>
      <c r="AZ10" s="147" t="s">
        <v>178</v>
      </c>
      <c r="BB10" s="147" t="s">
        <v>159</v>
      </c>
      <c r="BC10" s="147" t="s">
        <v>178</v>
      </c>
      <c r="BE10" s="147" t="s">
        <v>159</v>
      </c>
      <c r="BF10" s="147" t="s">
        <v>178</v>
      </c>
      <c r="BH10" s="147" t="s">
        <v>159</v>
      </c>
      <c r="BI10" s="147" t="s">
        <v>178</v>
      </c>
      <c r="BK10" s="147" t="s">
        <v>159</v>
      </c>
      <c r="BL10" s="147" t="s">
        <v>178</v>
      </c>
      <c r="BM10" s="181"/>
      <c r="BN10" s="180"/>
      <c r="BO10" s="180"/>
      <c r="BP10" s="180"/>
      <c r="BQ10" s="180"/>
      <c r="BR10" s="180"/>
      <c r="BS10" s="180"/>
      <c r="BT10" s="180"/>
      <c r="BU10" s="150"/>
      <c r="BY10" s="206"/>
    </row>
    <row r="11" spans="1:77">
      <c r="F11" s="81" t="s">
        <v>1007</v>
      </c>
      <c r="G11" s="180" t="s">
        <v>1007</v>
      </c>
      <c r="H11" s="180" t="s">
        <v>1007</v>
      </c>
      <c r="I11" s="180" t="s">
        <v>1007</v>
      </c>
      <c r="J11" s="180" t="s">
        <v>1007</v>
      </c>
      <c r="K11" s="180" t="s">
        <v>1007</v>
      </c>
      <c r="L11" s="180" t="s">
        <v>1007</v>
      </c>
      <c r="M11" s="180" t="s">
        <v>1007</v>
      </c>
      <c r="N11" s="81" t="s">
        <v>1007</v>
      </c>
      <c r="O11" s="74" t="s">
        <v>1007</v>
      </c>
      <c r="P11" s="74" t="s">
        <v>1007</v>
      </c>
      <c r="Q11" s="147" t="s">
        <v>1007</v>
      </c>
      <c r="R11" s="147" t="s">
        <v>1007</v>
      </c>
      <c r="S11" s="147" t="s">
        <v>1007</v>
      </c>
      <c r="T11" s="147" t="s">
        <v>1007</v>
      </c>
      <c r="U11" s="74" t="s">
        <v>1007</v>
      </c>
      <c r="V11" s="81" t="s">
        <v>1007</v>
      </c>
      <c r="W11" s="74" t="s">
        <v>1007</v>
      </c>
      <c r="X11" s="82" t="s">
        <v>266</v>
      </c>
      <c r="Y11" s="74" t="s">
        <v>266</v>
      </c>
      <c r="Z11" s="74" t="s">
        <v>1007</v>
      </c>
      <c r="AA11" s="74" t="s">
        <v>268</v>
      </c>
      <c r="AB11" s="74" t="s">
        <v>1007</v>
      </c>
      <c r="AC11" s="74" t="s">
        <v>1010</v>
      </c>
      <c r="AD11" s="74" t="s">
        <v>1010</v>
      </c>
      <c r="AE11" s="74" t="s">
        <v>1007</v>
      </c>
      <c r="AF11" s="74" t="s">
        <v>1007</v>
      </c>
      <c r="AG11" s="74" t="s">
        <v>1007</v>
      </c>
      <c r="AH11" s="74" t="s">
        <v>1007</v>
      </c>
      <c r="AI11" s="74" t="s">
        <v>1007</v>
      </c>
      <c r="AJ11" s="74" t="s">
        <v>1007</v>
      </c>
      <c r="AK11" s="74" t="s">
        <v>1007</v>
      </c>
      <c r="AL11" s="81" t="s">
        <v>1007</v>
      </c>
      <c r="AM11" s="147" t="s">
        <v>1007</v>
      </c>
      <c r="AN11" s="147" t="s">
        <v>1007</v>
      </c>
      <c r="AO11" s="81" t="s">
        <v>1010</v>
      </c>
      <c r="AP11" s="200" t="s">
        <v>1010</v>
      </c>
      <c r="AQ11" s="200" t="s">
        <v>1010</v>
      </c>
      <c r="AR11" s="81" t="s">
        <v>1010</v>
      </c>
      <c r="AS11" s="200" t="s">
        <v>1010</v>
      </c>
      <c r="AT11" s="200" t="s">
        <v>1010</v>
      </c>
      <c r="AU11" s="81" t="s">
        <v>1007</v>
      </c>
      <c r="AV11" s="147" t="s">
        <v>1007</v>
      </c>
      <c r="AW11" s="147" t="s">
        <v>1007</v>
      </c>
      <c r="AX11" s="81" t="s">
        <v>1007</v>
      </c>
      <c r="AY11" s="147" t="s">
        <v>1007</v>
      </c>
      <c r="AZ11" s="147" t="s">
        <v>1007</v>
      </c>
      <c r="BA11" s="81" t="s">
        <v>1007</v>
      </c>
      <c r="BB11" s="147" t="s">
        <v>1007</v>
      </c>
      <c r="BC11" s="147" t="s">
        <v>1007</v>
      </c>
      <c r="BD11" s="81" t="s">
        <v>1007</v>
      </c>
      <c r="BE11" s="147" t="s">
        <v>1007</v>
      </c>
      <c r="BF11" s="147" t="s">
        <v>1007</v>
      </c>
      <c r="BG11" s="81" t="s">
        <v>1007</v>
      </c>
      <c r="BH11" s="147" t="s">
        <v>1007</v>
      </c>
      <c r="BI11" s="147" t="s">
        <v>1007</v>
      </c>
      <c r="BJ11" s="81" t="s">
        <v>1007</v>
      </c>
      <c r="BK11" s="147" t="s">
        <v>1007</v>
      </c>
      <c r="BL11" s="147" t="s">
        <v>1007</v>
      </c>
      <c r="BM11" s="181" t="s">
        <v>1007</v>
      </c>
      <c r="BN11" s="180" t="s">
        <v>1007</v>
      </c>
      <c r="BO11" s="180" t="s">
        <v>1007</v>
      </c>
      <c r="BP11" s="180" t="s">
        <v>1007</v>
      </c>
      <c r="BQ11" s="180" t="s">
        <v>1007</v>
      </c>
      <c r="BR11" s="180" t="s">
        <v>1007</v>
      </c>
      <c r="BS11" s="180" t="s">
        <v>1007</v>
      </c>
      <c r="BT11" s="180" t="s">
        <v>1007</v>
      </c>
      <c r="BU11" s="150" t="s">
        <v>1007</v>
      </c>
      <c r="BV11" s="74" t="s">
        <v>1007</v>
      </c>
      <c r="BW11" s="181" t="s">
        <v>266</v>
      </c>
      <c r="BX11" s="74" t="s">
        <v>266</v>
      </c>
      <c r="BY11" s="147" t="s">
        <v>266</v>
      </c>
    </row>
    <row r="12" spans="1:77">
      <c r="F12" s="81" t="s">
        <v>263</v>
      </c>
      <c r="G12" s="180" t="s">
        <v>263</v>
      </c>
      <c r="H12" s="180" t="s">
        <v>263</v>
      </c>
      <c r="I12" s="180" t="s">
        <v>263</v>
      </c>
      <c r="J12" s="180" t="s">
        <v>263</v>
      </c>
      <c r="K12" s="180" t="s">
        <v>263</v>
      </c>
      <c r="L12" s="180" t="s">
        <v>263</v>
      </c>
      <c r="M12" s="180" t="s">
        <v>263</v>
      </c>
      <c r="N12" s="81" t="s">
        <v>263</v>
      </c>
      <c r="O12" s="74" t="s">
        <v>263</v>
      </c>
      <c r="P12" s="74" t="s">
        <v>263</v>
      </c>
      <c r="Q12" s="147" t="s">
        <v>263</v>
      </c>
      <c r="R12" s="147" t="s">
        <v>263</v>
      </c>
      <c r="S12" s="147" t="s">
        <v>263</v>
      </c>
      <c r="T12" s="147" t="s">
        <v>263</v>
      </c>
      <c r="U12" s="74" t="s">
        <v>263</v>
      </c>
      <c r="V12" s="81" t="s">
        <v>263</v>
      </c>
      <c r="W12" s="74" t="s">
        <v>263</v>
      </c>
      <c r="X12" s="82" t="s">
        <v>1008</v>
      </c>
      <c r="Y12" s="74" t="s">
        <v>1008</v>
      </c>
      <c r="Z12" s="74" t="s">
        <v>263</v>
      </c>
      <c r="AA12" s="74" t="s">
        <v>1009</v>
      </c>
      <c r="AB12" s="74" t="s">
        <v>263</v>
      </c>
      <c r="AC12" s="74" t="s">
        <v>263</v>
      </c>
      <c r="AD12" s="74" t="s">
        <v>263</v>
      </c>
      <c r="AE12" s="74" t="s">
        <v>263</v>
      </c>
      <c r="AF12" s="74" t="s">
        <v>263</v>
      </c>
      <c r="AG12" s="74" t="s">
        <v>263</v>
      </c>
      <c r="AH12" s="74" t="s">
        <v>263</v>
      </c>
      <c r="AI12" s="74" t="s">
        <v>263</v>
      </c>
      <c r="AJ12" s="74" t="s">
        <v>263</v>
      </c>
      <c r="AK12" s="74" t="s">
        <v>263</v>
      </c>
      <c r="AL12" s="81" t="s">
        <v>263</v>
      </c>
      <c r="AM12" s="147" t="s">
        <v>263</v>
      </c>
      <c r="AN12" s="147" t="s">
        <v>263</v>
      </c>
      <c r="AO12" s="81" t="s">
        <v>263</v>
      </c>
      <c r="AP12" s="147" t="s">
        <v>263</v>
      </c>
      <c r="AQ12" s="147" t="s">
        <v>263</v>
      </c>
      <c r="AR12" s="81" t="s">
        <v>263</v>
      </c>
      <c r="AS12" s="147" t="s">
        <v>263</v>
      </c>
      <c r="AT12" s="147" t="s">
        <v>263</v>
      </c>
      <c r="AU12" s="81" t="s">
        <v>263</v>
      </c>
      <c r="AV12" s="147" t="s">
        <v>263</v>
      </c>
      <c r="AW12" s="147" t="s">
        <v>263</v>
      </c>
      <c r="AX12" s="81" t="s">
        <v>263</v>
      </c>
      <c r="AY12" s="147" t="s">
        <v>263</v>
      </c>
      <c r="AZ12" s="147" t="s">
        <v>263</v>
      </c>
      <c r="BA12" s="81" t="s">
        <v>263</v>
      </c>
      <c r="BB12" s="147" t="s">
        <v>263</v>
      </c>
      <c r="BC12" s="147" t="s">
        <v>263</v>
      </c>
      <c r="BD12" s="81" t="s">
        <v>263</v>
      </c>
      <c r="BE12" s="147" t="s">
        <v>263</v>
      </c>
      <c r="BF12" s="147" t="s">
        <v>263</v>
      </c>
      <c r="BG12" s="81" t="s">
        <v>263</v>
      </c>
      <c r="BH12" s="147" t="s">
        <v>263</v>
      </c>
      <c r="BI12" s="147" t="s">
        <v>263</v>
      </c>
      <c r="BJ12" s="81" t="s">
        <v>263</v>
      </c>
      <c r="BK12" s="147" t="s">
        <v>263</v>
      </c>
      <c r="BL12" s="147" t="s">
        <v>263</v>
      </c>
      <c r="BM12" s="181" t="s">
        <v>263</v>
      </c>
      <c r="BN12" s="180" t="s">
        <v>263</v>
      </c>
      <c r="BO12" s="180" t="s">
        <v>263</v>
      </c>
      <c r="BP12" s="180" t="s">
        <v>263</v>
      </c>
      <c r="BQ12" s="180" t="s">
        <v>263</v>
      </c>
      <c r="BR12" s="180" t="s">
        <v>263</v>
      </c>
      <c r="BS12" s="180" t="s">
        <v>263</v>
      </c>
      <c r="BT12" s="180" t="s">
        <v>263</v>
      </c>
      <c r="BU12" s="150" t="s">
        <v>263</v>
      </c>
      <c r="BV12" s="74" t="s">
        <v>263</v>
      </c>
      <c r="BW12" s="181" t="s">
        <v>263</v>
      </c>
      <c r="BX12" s="74" t="s">
        <v>263</v>
      </c>
      <c r="BY12" s="147" t="s">
        <v>263</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793</v>
      </c>
      <c r="B14" s="102" t="s">
        <v>5</v>
      </c>
      <c r="C14" s="105" t="s">
        <v>38</v>
      </c>
      <c r="D14" s="105" t="s">
        <v>6</v>
      </c>
      <c r="E14" s="105" t="s">
        <v>102</v>
      </c>
      <c r="F14" s="390" t="s">
        <v>649</v>
      </c>
      <c r="G14" s="301" t="s">
        <v>676</v>
      </c>
      <c r="H14" s="301" t="s">
        <v>761</v>
      </c>
      <c r="I14" s="301" t="s">
        <v>493</v>
      </c>
      <c r="J14" s="301" t="s">
        <v>495</v>
      </c>
      <c r="K14" s="301" t="s">
        <v>491</v>
      </c>
      <c r="L14" s="301" t="s">
        <v>497</v>
      </c>
      <c r="M14" s="301" t="s">
        <v>752</v>
      </c>
      <c r="N14" s="298" t="s">
        <v>458</v>
      </c>
      <c r="O14" s="170" t="s">
        <v>459</v>
      </c>
      <c r="P14" s="170" t="s">
        <v>460</v>
      </c>
      <c r="Q14" s="170" t="s">
        <v>461</v>
      </c>
      <c r="R14" s="170" t="s">
        <v>462</v>
      </c>
      <c r="S14" s="170" t="s">
        <v>463</v>
      </c>
      <c r="T14" s="170" t="s">
        <v>464</v>
      </c>
      <c r="U14" s="170" t="s">
        <v>465</v>
      </c>
      <c r="V14" s="170" t="s">
        <v>466</v>
      </c>
      <c r="W14" s="170" t="s">
        <v>467</v>
      </c>
      <c r="X14" s="170" t="s">
        <v>472</v>
      </c>
      <c r="Y14" s="170" t="s">
        <v>473</v>
      </c>
      <c r="Z14" s="170" t="s">
        <v>471</v>
      </c>
      <c r="AA14" s="170" t="s">
        <v>474</v>
      </c>
      <c r="AB14" s="170" t="s">
        <v>468</v>
      </c>
      <c r="AC14" s="170" t="s">
        <v>469</v>
      </c>
      <c r="AD14" s="170" t="s">
        <v>470</v>
      </c>
      <c r="AE14" s="170" t="s">
        <v>475</v>
      </c>
      <c r="AF14" s="170" t="s">
        <v>476</v>
      </c>
      <c r="AG14" s="170" t="s">
        <v>477</v>
      </c>
      <c r="AH14" s="170" t="s">
        <v>478</v>
      </c>
      <c r="AI14" s="170" t="s">
        <v>479</v>
      </c>
      <c r="AJ14" s="170" t="s">
        <v>480</v>
      </c>
      <c r="AK14" s="170" t="s">
        <v>481</v>
      </c>
      <c r="AL14" s="170" t="s">
        <v>482</v>
      </c>
      <c r="AM14" s="170" t="s">
        <v>483</v>
      </c>
      <c r="AN14" s="170" t="s">
        <v>484</v>
      </c>
      <c r="AO14" s="170" t="s">
        <v>485</v>
      </c>
      <c r="AP14" s="170" t="s">
        <v>486</v>
      </c>
      <c r="AQ14" s="170" t="s">
        <v>487</v>
      </c>
      <c r="AR14" s="170" t="s">
        <v>488</v>
      </c>
      <c r="AS14" s="170" t="s">
        <v>489</v>
      </c>
      <c r="AT14" s="170" t="s">
        <v>490</v>
      </c>
      <c r="AU14" s="170" t="s">
        <v>499</v>
      </c>
      <c r="AV14" s="170" t="s">
        <v>500</v>
      </c>
      <c r="AW14" s="170" t="s">
        <v>501</v>
      </c>
      <c r="AX14" s="170" t="s">
        <v>502</v>
      </c>
      <c r="AY14" s="170" t="s">
        <v>503</v>
      </c>
      <c r="AZ14" s="170" t="s">
        <v>504</v>
      </c>
      <c r="BA14" s="170" t="s">
        <v>505</v>
      </c>
      <c r="BB14" s="170" t="s">
        <v>506</v>
      </c>
      <c r="BC14" s="170" t="s">
        <v>507</v>
      </c>
      <c r="BD14" s="170" t="s">
        <v>508</v>
      </c>
      <c r="BE14" s="170" t="s">
        <v>509</v>
      </c>
      <c r="BF14" s="170" t="s">
        <v>510</v>
      </c>
      <c r="BG14" s="170" t="s">
        <v>511</v>
      </c>
      <c r="BH14" s="170" t="s">
        <v>512</v>
      </c>
      <c r="BI14" s="170" t="s">
        <v>513</v>
      </c>
      <c r="BJ14" s="170" t="s">
        <v>514</v>
      </c>
      <c r="BK14" s="170" t="s">
        <v>515</v>
      </c>
      <c r="BL14" s="170" t="s">
        <v>516</v>
      </c>
      <c r="BM14" s="170" t="s">
        <v>517</v>
      </c>
      <c r="BN14" s="170" t="s">
        <v>518</v>
      </c>
      <c r="BO14" s="170" t="s">
        <v>519</v>
      </c>
      <c r="BP14" s="170" t="s">
        <v>494</v>
      </c>
      <c r="BQ14" s="170" t="s">
        <v>496</v>
      </c>
      <c r="BR14" s="170" t="s">
        <v>492</v>
      </c>
      <c r="BS14" s="170" t="s">
        <v>498</v>
      </c>
      <c r="BT14" s="170" t="s">
        <v>520</v>
      </c>
      <c r="BU14" s="170" t="s">
        <v>521</v>
      </c>
      <c r="BV14" s="170" t="s">
        <v>522</v>
      </c>
      <c r="BW14" s="298" t="s">
        <v>1019</v>
      </c>
      <c r="BX14" s="170" t="s">
        <v>523</v>
      </c>
      <c r="BY14" s="170" t="s">
        <v>524</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84" priority="9">
      <formula>OR($D1="Female",$C1="01-04",$C1="05-09",$C1="10-14")</formula>
    </cfRule>
  </conditionalFormatting>
  <conditionalFormatting sqref="AC1:AD1048576 AO1:AT1048576">
    <cfRule type="expression" dxfId="83" priority="330">
      <formula>AND(ROW(AC1)&gt;14,$B1&lt;&gt;"",$C1&lt;&gt;"01-04")</formula>
    </cfRule>
  </conditionalFormatting>
  <conditionalFormatting sqref="BW1:BY1048576">
    <cfRule type="expression" dxfId="82" priority="172">
      <formula>OR($C1="01-04",$C1="05-09")</formula>
    </cfRule>
  </conditionalFormatting>
  <conditionalFormatting sqref="O1:P1048576">
    <cfRule type="expression" dxfId="81" priority="14">
      <formula>AND(OR($C1="15-19",$C1="20-24",$C1="25-29",$C1="30-34",$C1="35-39",$C1="40-44",$C1="45-49",$C1="50+"),O1&lt;20%,O1&lt;&gt;"")</formula>
    </cfRule>
  </conditionalFormatting>
  <conditionalFormatting sqref="I1:J1048576 X1:Y1048576 BP1:BQ1048576">
    <cfRule type="expression" dxfId="80" priority="11">
      <formula>OR($D1="Male",$C1="01-04",$C1="05-09")</formula>
    </cfRule>
  </conditionalFormatting>
  <conditionalFormatting sqref="BO1:BO1048576">
    <cfRule type="expression" dxfId="79" priority="655">
      <formula>AND(ISNUMBER($BO1),SUM($BO1)&lt;&gt;0)</formula>
    </cfRule>
  </conditionalFormatting>
  <conditionalFormatting sqref="AL1:AL1048576 AU1:AU1048576 AX1:AX1048576 BA1:BA1048576 BD1:BD1048576">
    <cfRule type="expression" dxfId="78"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7" priority="1" operator="containsText" text="ENTER YIELD!">
      <formula>NOT(ISERROR(SEARCH("ENTER YIELD!",AN1)))</formula>
    </cfRule>
  </conditionalFormatting>
  <conditionalFormatting sqref="V1:AK1048576">
    <cfRule type="expression" dxfId="76" priority="1257">
      <formula>AND(ISNUMBER($AK1),ROUND($AK1,2)&lt;&gt;1,ROUND($G1,2)&lt;&gt;0)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3" sqref="H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14" t="s">
        <v>374</v>
      </c>
      <c r="B2" s="515"/>
      <c r="C2" s="3"/>
      <c r="D2" s="3"/>
      <c r="E2" s="3"/>
      <c r="F2" s="198" t="s">
        <v>2</v>
      </c>
      <c r="G2" s="173"/>
      <c r="H2" s="173"/>
      <c r="I2" s="5"/>
      <c r="J2" s="5"/>
      <c r="K2" s="143" t="s">
        <v>3</v>
      </c>
    </row>
    <row r="3" spans="1:11" ht="117" customHeight="1" thickBot="1">
      <c r="A3" s="516"/>
      <c r="B3" s="517"/>
      <c r="C3" s="97"/>
      <c r="D3" s="97"/>
      <c r="E3" s="97"/>
      <c r="F3" s="232" t="s">
        <v>622</v>
      </c>
      <c r="G3" s="225" t="s">
        <v>623</v>
      </c>
      <c r="H3" s="527" t="s">
        <v>614</v>
      </c>
      <c r="I3" s="225" t="s">
        <v>706</v>
      </c>
      <c r="J3" s="120" t="s">
        <v>707</v>
      </c>
      <c r="K3" s="144" t="s">
        <v>1112</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153</v>
      </c>
      <c r="B5" s="83" t="s">
        <v>153</v>
      </c>
      <c r="C5" s="83" t="s">
        <v>153</v>
      </c>
      <c r="D5" s="83" t="s">
        <v>153</v>
      </c>
      <c r="E5" s="83" t="s">
        <v>153</v>
      </c>
      <c r="F5" s="199" t="s">
        <v>166</v>
      </c>
      <c r="G5" s="154" t="s">
        <v>166</v>
      </c>
      <c r="H5" s="154" t="s">
        <v>153</v>
      </c>
      <c r="I5" s="74" t="s">
        <v>153</v>
      </c>
      <c r="J5" s="74" t="s">
        <v>153</v>
      </c>
      <c r="K5" s="147" t="s">
        <v>166</v>
      </c>
    </row>
    <row r="6" spans="1:11">
      <c r="A6" s="83" t="s">
        <v>262</v>
      </c>
      <c r="B6" s="83" t="s">
        <v>262</v>
      </c>
      <c r="C6" s="83" t="s">
        <v>262</v>
      </c>
      <c r="D6" s="83" t="s">
        <v>262</v>
      </c>
      <c r="E6" s="83" t="s">
        <v>262</v>
      </c>
      <c r="F6" s="199" t="s">
        <v>167</v>
      </c>
      <c r="G6" s="154" t="s">
        <v>167</v>
      </c>
      <c r="H6" s="154" t="s">
        <v>148</v>
      </c>
      <c r="I6" s="74" t="s">
        <v>168</v>
      </c>
      <c r="J6" s="74" t="s">
        <v>169</v>
      </c>
      <c r="K6" s="147" t="s">
        <v>147</v>
      </c>
    </row>
    <row r="7" spans="1:11">
      <c r="A7" s="83" t="s">
        <v>165</v>
      </c>
      <c r="B7" s="83" t="s">
        <v>165</v>
      </c>
      <c r="C7" s="83" t="s">
        <v>165</v>
      </c>
      <c r="D7" s="83" t="s">
        <v>165</v>
      </c>
      <c r="E7" s="83" t="s">
        <v>165</v>
      </c>
      <c r="F7" s="199" t="s">
        <v>149</v>
      </c>
      <c r="G7" s="154" t="s">
        <v>149</v>
      </c>
      <c r="H7" s="154" t="s">
        <v>149</v>
      </c>
      <c r="I7" s="74" t="s">
        <v>150</v>
      </c>
      <c r="J7" s="74" t="s">
        <v>150</v>
      </c>
      <c r="K7" s="147" t="s">
        <v>149</v>
      </c>
    </row>
    <row r="8" spans="1:11">
      <c r="F8" s="199" t="s">
        <v>624</v>
      </c>
      <c r="G8" s="150" t="s">
        <v>199</v>
      </c>
      <c r="K8" s="147" t="s">
        <v>199</v>
      </c>
    </row>
    <row r="9" spans="1:11">
      <c r="F9" s="199" t="s">
        <v>625</v>
      </c>
      <c r="G9" s="150" t="s">
        <v>200</v>
      </c>
      <c r="K9" s="147" t="s">
        <v>200</v>
      </c>
    </row>
    <row r="10" spans="1:11">
      <c r="F10" s="181" t="s">
        <v>159</v>
      </c>
      <c r="G10" s="150" t="s">
        <v>159</v>
      </c>
      <c r="K10" s="147" t="s">
        <v>159</v>
      </c>
    </row>
    <row r="11" spans="1:11">
      <c r="F11" s="199" t="s">
        <v>267</v>
      </c>
      <c r="G11" s="154" t="s">
        <v>267</v>
      </c>
      <c r="H11" s="154" t="s">
        <v>267</v>
      </c>
      <c r="I11" s="74" t="s">
        <v>267</v>
      </c>
      <c r="J11" s="74" t="s">
        <v>267</v>
      </c>
      <c r="K11" s="147" t="s">
        <v>267</v>
      </c>
    </row>
    <row r="12" spans="1:11">
      <c r="F12" s="199" t="s">
        <v>1008</v>
      </c>
      <c r="G12" s="154" t="s">
        <v>1008</v>
      </c>
      <c r="H12" s="154" t="s">
        <v>1008</v>
      </c>
      <c r="I12" s="74" t="s">
        <v>1008</v>
      </c>
      <c r="J12" s="74" t="s">
        <v>1008</v>
      </c>
      <c r="K12" s="147" t="s">
        <v>1008</v>
      </c>
    </row>
    <row r="14" spans="1:11">
      <c r="A14" s="102" t="s">
        <v>793</v>
      </c>
      <c r="B14" s="102" t="s">
        <v>5</v>
      </c>
      <c r="C14" s="102" t="s">
        <v>38</v>
      </c>
      <c r="D14" s="102" t="s">
        <v>6</v>
      </c>
      <c r="E14" s="102" t="s">
        <v>102</v>
      </c>
      <c r="F14" s="298" t="s">
        <v>703</v>
      </c>
      <c r="G14" s="170" t="s">
        <v>704</v>
      </c>
      <c r="H14" s="170" t="s">
        <v>432</v>
      </c>
      <c r="I14" s="170" t="s">
        <v>705</v>
      </c>
      <c r="J14" s="170" t="s">
        <v>708</v>
      </c>
      <c r="K14" s="170" t="s">
        <v>525</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75" priority="1">
      <formula>AND(ISNUMBER($J1),ROW($J1)&gt;14,ROUND($J1,2)&gt;1)</formula>
    </cfRule>
    <cfRule type="expression" dxfId="74"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503" t="s">
        <v>269</v>
      </c>
      <c r="B1" s="7"/>
      <c r="C1" s="2"/>
      <c r="D1" s="2"/>
      <c r="E1" s="2"/>
      <c r="F1" s="437" t="s">
        <v>281</v>
      </c>
      <c r="G1" s="142"/>
      <c r="H1" s="437" t="s">
        <v>282</v>
      </c>
      <c r="I1" s="142"/>
      <c r="J1" s="437" t="s">
        <v>283</v>
      </c>
      <c r="K1" s="142"/>
      <c r="L1" s="437" t="s">
        <v>284</v>
      </c>
      <c r="M1" s="142"/>
      <c r="N1" s="437" t="s">
        <v>280</v>
      </c>
      <c r="O1" s="142"/>
      <c r="P1" s="437" t="s">
        <v>279</v>
      </c>
      <c r="Q1" s="142"/>
      <c r="R1" s="437" t="s">
        <v>66</v>
      </c>
      <c r="S1" s="142"/>
      <c r="T1" s="437" t="s">
        <v>69</v>
      </c>
      <c r="U1" s="142"/>
      <c r="V1" s="437" t="s">
        <v>65</v>
      </c>
      <c r="W1" s="142"/>
      <c r="X1" s="437" t="s">
        <v>71</v>
      </c>
      <c r="Y1" s="142"/>
      <c r="Z1" s="437" t="s">
        <v>70</v>
      </c>
      <c r="AA1" s="142"/>
      <c r="AB1" s="437" t="s">
        <v>58</v>
      </c>
      <c r="AC1" s="142"/>
      <c r="AD1" s="437" t="s">
        <v>64</v>
      </c>
      <c r="AE1" s="142"/>
      <c r="AF1" s="197" t="s">
        <v>320</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39" t="s">
        <v>270</v>
      </c>
      <c r="G3" s="144" t="s">
        <v>278</v>
      </c>
      <c r="H3" s="539" t="s">
        <v>270</v>
      </c>
      <c r="I3" s="144" t="s">
        <v>278</v>
      </c>
      <c r="J3" s="539" t="s">
        <v>270</v>
      </c>
      <c r="K3" s="144" t="s">
        <v>278</v>
      </c>
      <c r="L3" s="539" t="s">
        <v>270</v>
      </c>
      <c r="M3" s="144" t="s">
        <v>278</v>
      </c>
      <c r="N3" s="539" t="s">
        <v>270</v>
      </c>
      <c r="O3" s="144" t="s">
        <v>278</v>
      </c>
      <c r="P3" s="539" t="s">
        <v>270</v>
      </c>
      <c r="Q3" s="144" t="s">
        <v>278</v>
      </c>
      <c r="R3" s="539" t="s">
        <v>270</v>
      </c>
      <c r="S3" s="144" t="s">
        <v>278</v>
      </c>
      <c r="T3" s="539" t="s">
        <v>270</v>
      </c>
      <c r="U3" s="144" t="s">
        <v>278</v>
      </c>
      <c r="V3" s="539" t="s">
        <v>270</v>
      </c>
      <c r="W3" s="144" t="s">
        <v>278</v>
      </c>
      <c r="X3" s="539" t="s">
        <v>270</v>
      </c>
      <c r="Y3" s="144" t="s">
        <v>278</v>
      </c>
      <c r="Z3" s="539" t="s">
        <v>270</v>
      </c>
      <c r="AA3" s="144" t="s">
        <v>278</v>
      </c>
      <c r="AB3" s="539" t="s">
        <v>270</v>
      </c>
      <c r="AC3" s="144" t="s">
        <v>278</v>
      </c>
      <c r="AD3" s="539" t="s">
        <v>270</v>
      </c>
      <c r="AE3" s="144" t="s">
        <v>278</v>
      </c>
      <c r="AF3" s="224" t="s">
        <v>322</v>
      </c>
      <c r="AG3" s="532" t="s">
        <v>806</v>
      </c>
      <c r="AH3" s="441" t="s">
        <v>820</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153</v>
      </c>
      <c r="B5" s="83" t="s">
        <v>153</v>
      </c>
      <c r="C5" s="83" t="s">
        <v>153</v>
      </c>
      <c r="D5" s="83" t="s">
        <v>153</v>
      </c>
      <c r="E5" s="83" t="s">
        <v>153</v>
      </c>
      <c r="F5" s="279" t="s">
        <v>153</v>
      </c>
      <c r="G5" s="150" t="s">
        <v>166</v>
      </c>
      <c r="H5" s="279" t="s">
        <v>153</v>
      </c>
      <c r="I5" s="150" t="s">
        <v>166</v>
      </c>
      <c r="J5" s="279" t="s">
        <v>153</v>
      </c>
      <c r="K5" s="150" t="s">
        <v>166</v>
      </c>
      <c r="L5" s="279" t="s">
        <v>153</v>
      </c>
      <c r="M5" s="150" t="s">
        <v>166</v>
      </c>
      <c r="N5" s="279" t="s">
        <v>153</v>
      </c>
      <c r="O5" s="150" t="s">
        <v>166</v>
      </c>
      <c r="P5" s="279" t="s">
        <v>153</v>
      </c>
      <c r="Q5" s="150" t="s">
        <v>166</v>
      </c>
      <c r="R5" s="279" t="s">
        <v>153</v>
      </c>
      <c r="S5" s="150" t="s">
        <v>166</v>
      </c>
      <c r="T5" s="279" t="s">
        <v>153</v>
      </c>
      <c r="U5" s="150" t="s">
        <v>166</v>
      </c>
      <c r="V5" s="279" t="s">
        <v>153</v>
      </c>
      <c r="W5" s="150" t="s">
        <v>166</v>
      </c>
      <c r="X5" s="279" t="s">
        <v>153</v>
      </c>
      <c r="Y5" s="150" t="s">
        <v>166</v>
      </c>
      <c r="Z5" s="279" t="s">
        <v>153</v>
      </c>
      <c r="AA5" s="150" t="s">
        <v>166</v>
      </c>
      <c r="AB5" s="279" t="s">
        <v>153</v>
      </c>
      <c r="AC5" s="150" t="s">
        <v>166</v>
      </c>
      <c r="AD5" s="279" t="s">
        <v>153</v>
      </c>
      <c r="AE5" s="150" t="s">
        <v>166</v>
      </c>
      <c r="AF5" s="181" t="s">
        <v>153</v>
      </c>
      <c r="AG5" s="150" t="s">
        <v>153</v>
      </c>
      <c r="AH5" s="68" t="s">
        <v>153</v>
      </c>
    </row>
    <row r="6" spans="1:34">
      <c r="A6" s="72" t="s">
        <v>262</v>
      </c>
      <c r="B6" s="83" t="s">
        <v>262</v>
      </c>
      <c r="C6" s="83" t="s">
        <v>262</v>
      </c>
      <c r="D6" s="83" t="s">
        <v>262</v>
      </c>
      <c r="E6" s="83" t="s">
        <v>262</v>
      </c>
      <c r="F6" s="279" t="s">
        <v>169</v>
      </c>
      <c r="G6" s="150" t="s">
        <v>147</v>
      </c>
      <c r="H6" s="279" t="s">
        <v>169</v>
      </c>
      <c r="I6" s="150" t="s">
        <v>147</v>
      </c>
      <c r="J6" s="279" t="s">
        <v>169</v>
      </c>
      <c r="K6" s="150" t="s">
        <v>147</v>
      </c>
      <c r="L6" s="279" t="s">
        <v>169</v>
      </c>
      <c r="M6" s="150" t="s">
        <v>147</v>
      </c>
      <c r="N6" s="279" t="s">
        <v>169</v>
      </c>
      <c r="O6" s="150" t="s">
        <v>147</v>
      </c>
      <c r="P6" s="279" t="s">
        <v>169</v>
      </c>
      <c r="Q6" s="150" t="s">
        <v>147</v>
      </c>
      <c r="R6" s="279" t="s">
        <v>169</v>
      </c>
      <c r="S6" s="150" t="s">
        <v>147</v>
      </c>
      <c r="T6" s="279" t="s">
        <v>169</v>
      </c>
      <c r="U6" s="150" t="s">
        <v>147</v>
      </c>
      <c r="V6" s="279" t="s">
        <v>169</v>
      </c>
      <c r="W6" s="150" t="s">
        <v>147</v>
      </c>
      <c r="X6" s="279" t="s">
        <v>169</v>
      </c>
      <c r="Y6" s="150" t="s">
        <v>147</v>
      </c>
      <c r="Z6" s="279" t="s">
        <v>169</v>
      </c>
      <c r="AA6" s="150" t="s">
        <v>147</v>
      </c>
      <c r="AB6" s="279" t="s">
        <v>169</v>
      </c>
      <c r="AC6" s="150" t="s">
        <v>147</v>
      </c>
      <c r="AD6" s="279" t="s">
        <v>169</v>
      </c>
      <c r="AE6" s="150" t="s">
        <v>147</v>
      </c>
      <c r="AF6" s="181" t="s">
        <v>148</v>
      </c>
      <c r="AG6" s="150" t="s">
        <v>148</v>
      </c>
      <c r="AH6" s="68" t="s">
        <v>148</v>
      </c>
    </row>
    <row r="7" spans="1:34">
      <c r="A7" s="72" t="s">
        <v>165</v>
      </c>
      <c r="B7" s="83" t="s">
        <v>165</v>
      </c>
      <c r="C7" s="83" t="s">
        <v>165</v>
      </c>
      <c r="D7" s="83" t="s">
        <v>165</v>
      </c>
      <c r="E7" s="83" t="s">
        <v>165</v>
      </c>
      <c r="F7" s="279" t="s">
        <v>150</v>
      </c>
      <c r="G7" s="150" t="s">
        <v>149</v>
      </c>
      <c r="H7" s="279" t="s">
        <v>150</v>
      </c>
      <c r="I7" s="150" t="s">
        <v>149</v>
      </c>
      <c r="J7" s="279" t="s">
        <v>150</v>
      </c>
      <c r="K7" s="150" t="s">
        <v>149</v>
      </c>
      <c r="L7" s="279" t="s">
        <v>150</v>
      </c>
      <c r="M7" s="150" t="s">
        <v>149</v>
      </c>
      <c r="N7" s="279" t="s">
        <v>150</v>
      </c>
      <c r="O7" s="150" t="s">
        <v>149</v>
      </c>
      <c r="P7" s="279" t="s">
        <v>150</v>
      </c>
      <c r="Q7" s="150" t="s">
        <v>149</v>
      </c>
      <c r="R7" s="279" t="s">
        <v>150</v>
      </c>
      <c r="S7" s="150" t="s">
        <v>149</v>
      </c>
      <c r="T7" s="279" t="s">
        <v>150</v>
      </c>
      <c r="U7" s="150" t="s">
        <v>149</v>
      </c>
      <c r="V7" s="279" t="s">
        <v>150</v>
      </c>
      <c r="W7" s="150" t="s">
        <v>149</v>
      </c>
      <c r="X7" s="279" t="s">
        <v>150</v>
      </c>
      <c r="Y7" s="150" t="s">
        <v>149</v>
      </c>
      <c r="Z7" s="279" t="s">
        <v>150</v>
      </c>
      <c r="AA7" s="150" t="s">
        <v>149</v>
      </c>
      <c r="AB7" s="279" t="s">
        <v>150</v>
      </c>
      <c r="AC7" s="150" t="s">
        <v>149</v>
      </c>
      <c r="AD7" s="279" t="s">
        <v>150</v>
      </c>
      <c r="AE7" s="150" t="s">
        <v>149</v>
      </c>
      <c r="AF7" s="181" t="s">
        <v>149</v>
      </c>
      <c r="AG7" s="150" t="s">
        <v>149</v>
      </c>
      <c r="AH7" s="68" t="s">
        <v>150</v>
      </c>
    </row>
    <row r="8" spans="1:34">
      <c r="G8" s="150" t="s">
        <v>289</v>
      </c>
      <c r="I8" s="150" t="s">
        <v>290</v>
      </c>
      <c r="K8" s="150" t="s">
        <v>292</v>
      </c>
      <c r="M8" s="150" t="s">
        <v>294</v>
      </c>
      <c r="O8" s="150" t="s">
        <v>296</v>
      </c>
      <c r="Q8" s="150" t="s">
        <v>286</v>
      </c>
      <c r="S8" s="446" t="s">
        <v>288</v>
      </c>
      <c r="U8" s="150" t="s">
        <v>291</v>
      </c>
      <c r="W8" s="150" t="s">
        <v>287</v>
      </c>
      <c r="Y8" s="150" t="s">
        <v>295</v>
      </c>
      <c r="AA8" s="150" t="s">
        <v>293</v>
      </c>
      <c r="AC8" s="150" t="s">
        <v>297</v>
      </c>
      <c r="AE8" s="150" t="s">
        <v>298</v>
      </c>
      <c r="AF8" s="181"/>
      <c r="AG8" s="150"/>
      <c r="AH8" s="68"/>
    </row>
    <row r="9" spans="1:34">
      <c r="G9" s="150" t="s">
        <v>301</v>
      </c>
      <c r="I9" s="150" t="s">
        <v>302</v>
      </c>
      <c r="K9" s="150" t="s">
        <v>304</v>
      </c>
      <c r="M9" s="150" t="s">
        <v>306</v>
      </c>
      <c r="O9" s="150" t="s">
        <v>308</v>
      </c>
      <c r="Q9" s="150" t="s">
        <v>285</v>
      </c>
      <c r="S9" s="150" t="s">
        <v>300</v>
      </c>
      <c r="U9" s="150" t="s">
        <v>303</v>
      </c>
      <c r="W9" s="150" t="s">
        <v>299</v>
      </c>
      <c r="Y9" s="150" t="s">
        <v>307</v>
      </c>
      <c r="AA9" s="150" t="s">
        <v>305</v>
      </c>
      <c r="AC9" s="150" t="s">
        <v>309</v>
      </c>
      <c r="AE9" s="150" t="s">
        <v>310</v>
      </c>
      <c r="AF9" s="181"/>
      <c r="AG9" s="150"/>
      <c r="AH9" s="68"/>
    </row>
    <row r="10" spans="1:34">
      <c r="G10" s="150" t="s">
        <v>159</v>
      </c>
      <c r="I10" s="150" t="s">
        <v>159</v>
      </c>
      <c r="K10" s="150" t="s">
        <v>159</v>
      </c>
      <c r="M10" s="150" t="s">
        <v>159</v>
      </c>
      <c r="O10" s="150" t="s">
        <v>159</v>
      </c>
      <c r="Q10" s="150" t="s">
        <v>159</v>
      </c>
      <c r="S10" s="150" t="s">
        <v>159</v>
      </c>
      <c r="U10" s="150" t="s">
        <v>159</v>
      </c>
      <c r="W10" s="150" t="s">
        <v>159</v>
      </c>
      <c r="Y10" s="150" t="s">
        <v>159</v>
      </c>
      <c r="AA10" s="150" t="s">
        <v>159</v>
      </c>
      <c r="AC10" s="150" t="s">
        <v>159</v>
      </c>
      <c r="AE10" s="150" t="s">
        <v>159</v>
      </c>
      <c r="AF10" s="181"/>
      <c r="AG10" s="150"/>
      <c r="AH10" s="68"/>
    </row>
    <row r="11" spans="1:34">
      <c r="F11" s="279" t="s">
        <v>268</v>
      </c>
      <c r="G11" s="150" t="s">
        <v>268</v>
      </c>
      <c r="H11" s="279" t="s">
        <v>268</v>
      </c>
      <c r="I11" s="150" t="s">
        <v>268</v>
      </c>
      <c r="J11" s="279" t="s">
        <v>268</v>
      </c>
      <c r="K11" s="150" t="s">
        <v>268</v>
      </c>
      <c r="L11" s="279" t="s">
        <v>268</v>
      </c>
      <c r="M11" s="150" t="s">
        <v>268</v>
      </c>
      <c r="N11" s="279" t="s">
        <v>268</v>
      </c>
      <c r="O11" s="150" t="s">
        <v>268</v>
      </c>
      <c r="P11" s="279" t="s">
        <v>268</v>
      </c>
      <c r="Q11" s="150" t="s">
        <v>268</v>
      </c>
      <c r="R11" s="279" t="s">
        <v>268</v>
      </c>
      <c r="S11" s="150" t="s">
        <v>268</v>
      </c>
      <c r="T11" s="279" t="s">
        <v>268</v>
      </c>
      <c r="U11" s="150" t="s">
        <v>268</v>
      </c>
      <c r="V11" s="279" t="s">
        <v>268</v>
      </c>
      <c r="W11" s="150" t="s">
        <v>268</v>
      </c>
      <c r="X11" s="279" t="s">
        <v>268</v>
      </c>
      <c r="Y11" s="150" t="s">
        <v>268</v>
      </c>
      <c r="Z11" s="279" t="s">
        <v>268</v>
      </c>
      <c r="AA11" s="150" t="s">
        <v>268</v>
      </c>
      <c r="AB11" s="279" t="s">
        <v>268</v>
      </c>
      <c r="AC11" s="150" t="s">
        <v>268</v>
      </c>
      <c r="AD11" s="279" t="s">
        <v>268</v>
      </c>
      <c r="AE11" s="150" t="s">
        <v>268</v>
      </c>
      <c r="AF11" s="181" t="s">
        <v>268</v>
      </c>
      <c r="AG11" s="150" t="s">
        <v>268</v>
      </c>
      <c r="AH11" s="68" t="s">
        <v>268</v>
      </c>
    </row>
    <row r="12" spans="1:34">
      <c r="F12" s="279" t="s">
        <v>1008</v>
      </c>
      <c r="G12" s="150" t="s">
        <v>1008</v>
      </c>
      <c r="H12" s="279" t="s">
        <v>1008</v>
      </c>
      <c r="I12" s="150" t="s">
        <v>1008</v>
      </c>
      <c r="J12" s="279" t="s">
        <v>263</v>
      </c>
      <c r="K12" s="150" t="s">
        <v>263</v>
      </c>
      <c r="L12" s="279" t="s">
        <v>1009</v>
      </c>
      <c r="M12" s="150" t="s">
        <v>1009</v>
      </c>
      <c r="N12" s="279" t="s">
        <v>263</v>
      </c>
      <c r="O12" s="150" t="s">
        <v>263</v>
      </c>
      <c r="P12" s="279" t="s">
        <v>263</v>
      </c>
      <c r="Q12" s="150" t="s">
        <v>263</v>
      </c>
      <c r="R12" s="279" t="s">
        <v>263</v>
      </c>
      <c r="S12" s="150" t="s">
        <v>263</v>
      </c>
      <c r="T12" s="279" t="s">
        <v>263</v>
      </c>
      <c r="U12" s="150" t="s">
        <v>263</v>
      </c>
      <c r="V12" s="279" t="s">
        <v>263</v>
      </c>
      <c r="W12" s="150" t="s">
        <v>263</v>
      </c>
      <c r="X12" s="279" t="s">
        <v>263</v>
      </c>
      <c r="Y12" s="150" t="s">
        <v>263</v>
      </c>
      <c r="Z12" s="279" t="s">
        <v>263</v>
      </c>
      <c r="AA12" s="150" t="s">
        <v>263</v>
      </c>
      <c r="AB12" s="279" t="s">
        <v>263</v>
      </c>
      <c r="AC12" s="150" t="s">
        <v>263</v>
      </c>
      <c r="AD12" s="279" t="s">
        <v>263</v>
      </c>
      <c r="AE12" s="150" t="s">
        <v>263</v>
      </c>
      <c r="AF12" s="181" t="s">
        <v>263</v>
      </c>
      <c r="AG12" s="150" t="s">
        <v>263</v>
      </c>
      <c r="AH12" s="68" t="s">
        <v>263</v>
      </c>
    </row>
    <row r="13" spans="1:34">
      <c r="G13" s="150"/>
      <c r="I13" s="150"/>
      <c r="K13" s="150"/>
      <c r="M13" s="150"/>
      <c r="O13" s="150"/>
      <c r="Q13" s="150"/>
      <c r="S13" s="150"/>
      <c r="U13" s="150"/>
      <c r="W13" s="150"/>
      <c r="Y13" s="150"/>
      <c r="AA13" s="150"/>
      <c r="AC13" s="150"/>
      <c r="AE13" s="150"/>
      <c r="AF13" s="181"/>
      <c r="AG13" s="150"/>
      <c r="AH13" s="68"/>
    </row>
    <row r="14" spans="1:34">
      <c r="A14" s="102" t="s">
        <v>793</v>
      </c>
      <c r="B14" s="102" t="s">
        <v>5</v>
      </c>
      <c r="C14" s="105" t="s">
        <v>38</v>
      </c>
      <c r="D14" s="105" t="s">
        <v>6</v>
      </c>
      <c r="E14" s="105" t="s">
        <v>102</v>
      </c>
      <c r="F14" s="376" t="s">
        <v>709</v>
      </c>
      <c r="G14" s="170" t="s">
        <v>710</v>
      </c>
      <c r="H14" s="376" t="s">
        <v>534</v>
      </c>
      <c r="I14" s="170" t="s">
        <v>535</v>
      </c>
      <c r="J14" s="376" t="s">
        <v>532</v>
      </c>
      <c r="K14" s="170" t="s">
        <v>533</v>
      </c>
      <c r="L14" s="376" t="s">
        <v>536</v>
      </c>
      <c r="M14" s="170" t="s">
        <v>537</v>
      </c>
      <c r="N14" s="376" t="s">
        <v>526</v>
      </c>
      <c r="O14" s="170" t="s">
        <v>527</v>
      </c>
      <c r="P14" s="376" t="s">
        <v>528</v>
      </c>
      <c r="Q14" s="170" t="s">
        <v>529</v>
      </c>
      <c r="R14" s="376" t="s">
        <v>530</v>
      </c>
      <c r="S14" s="170" t="s">
        <v>531</v>
      </c>
      <c r="T14" s="376" t="s">
        <v>538</v>
      </c>
      <c r="U14" s="170" t="s">
        <v>539</v>
      </c>
      <c r="V14" s="376" t="s">
        <v>540</v>
      </c>
      <c r="W14" s="170" t="s">
        <v>541</v>
      </c>
      <c r="X14" s="376" t="s">
        <v>542</v>
      </c>
      <c r="Y14" s="170" t="s">
        <v>543</v>
      </c>
      <c r="Z14" s="376" t="s">
        <v>544</v>
      </c>
      <c r="AA14" s="170" t="s">
        <v>545</v>
      </c>
      <c r="AB14" s="376" t="s">
        <v>546</v>
      </c>
      <c r="AC14" s="170" t="s">
        <v>547</v>
      </c>
      <c r="AD14" s="376" t="s">
        <v>548</v>
      </c>
      <c r="AE14" s="170" t="s">
        <v>549</v>
      </c>
      <c r="AF14" s="170" t="s">
        <v>550</v>
      </c>
      <c r="AG14" s="170" t="s">
        <v>676</v>
      </c>
      <c r="AH14" s="376" t="s">
        <v>711</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73" priority="4">
      <formula>$D1="Male"</formula>
    </cfRule>
  </conditionalFormatting>
  <conditionalFormatting sqref="L1:M1048576">
    <cfRule type="expression" dxfId="72" priority="3">
      <formula>$D1="Female"</formula>
    </cfRule>
  </conditionalFormatting>
  <conditionalFormatting sqref="N1:N1048576 P1:P1048576 R1:R1048576 J1:J1048576 F1:F1048576 H1:H1048576 L1:L1048576 T1:T1048576 V1:V1048576 X1:X1048576 Z1:Z1048576 AB1:AB1048576 AD1:AD1048576">
    <cfRule type="expression" dxfId="71" priority="1">
      <formula>AND(ISNUMBER(F1),ROW(F1)&gt;14,ROUND(F1,2)&gt;1)</formula>
    </cfRule>
    <cfRule type="expression" dxfId="70" priority="8">
      <formula>AND(ISNUMBER(F1),ROW(F1)&gt;14,ROUND(F1,2)&lt;1)</formula>
    </cfRule>
  </conditionalFormatting>
  <conditionalFormatting sqref="AH1:AH1048576">
    <cfRule type="expression" dxfId="69" priority="2">
      <formula>AND(ISNUMBER($AH1),ROW($AH1)&gt;14,SUM($AG1)&gt;0,ROUND($AH1,2)&gt;1)</formula>
    </cfRule>
    <cfRule type="expression" dxfId="68"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Z3" sqref="Z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142</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137</v>
      </c>
      <c r="G3" s="120" t="s">
        <v>138</v>
      </c>
      <c r="H3" s="120" t="s">
        <v>140</v>
      </c>
      <c r="I3" s="120" t="s">
        <v>141</v>
      </c>
      <c r="J3" s="527" t="s">
        <v>924</v>
      </c>
      <c r="K3" s="527" t="s">
        <v>614</v>
      </c>
      <c r="L3" s="144" t="s">
        <v>143</v>
      </c>
      <c r="M3" s="144" t="s">
        <v>39</v>
      </c>
      <c r="N3" s="144" t="s">
        <v>40</v>
      </c>
      <c r="O3" s="144" t="s">
        <v>43</v>
      </c>
      <c r="P3" s="122" t="s">
        <v>276</v>
      </c>
      <c r="Q3" s="120" t="s">
        <v>277</v>
      </c>
      <c r="R3" s="144" t="s">
        <v>35</v>
      </c>
      <c r="S3" s="144" t="s">
        <v>36</v>
      </c>
      <c r="T3" s="224" t="s">
        <v>818</v>
      </c>
      <c r="U3" s="233" t="s">
        <v>819</v>
      </c>
      <c r="V3" s="120" t="s">
        <v>311</v>
      </c>
      <c r="W3" s="144" t="s">
        <v>35</v>
      </c>
      <c r="X3" s="144" t="s">
        <v>36</v>
      </c>
      <c r="Y3" s="121" t="s">
        <v>332</v>
      </c>
      <c r="Z3" s="121" t="s">
        <v>333</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153</v>
      </c>
      <c r="B5" s="83" t="s">
        <v>153</v>
      </c>
      <c r="C5" s="83" t="s">
        <v>153</v>
      </c>
      <c r="D5" s="83" t="s">
        <v>153</v>
      </c>
      <c r="E5" s="83" t="s">
        <v>153</v>
      </c>
      <c r="F5" s="74" t="s">
        <v>153</v>
      </c>
      <c r="G5" s="74" t="s">
        <v>153</v>
      </c>
      <c r="H5" s="74" t="s">
        <v>153</v>
      </c>
      <c r="I5" s="74" t="s">
        <v>153</v>
      </c>
      <c r="J5" s="150" t="s">
        <v>153</v>
      </c>
      <c r="K5" s="150" t="s">
        <v>153</v>
      </c>
      <c r="L5" s="147" t="s">
        <v>166</v>
      </c>
      <c r="M5" s="147" t="s">
        <v>166</v>
      </c>
      <c r="N5" s="147" t="s">
        <v>166</v>
      </c>
      <c r="O5" s="147" t="s">
        <v>166</v>
      </c>
      <c r="P5" s="81" t="s">
        <v>153</v>
      </c>
      <c r="Q5" s="74" t="s">
        <v>153</v>
      </c>
      <c r="R5" s="147" t="s">
        <v>166</v>
      </c>
      <c r="S5" s="147" t="s">
        <v>166</v>
      </c>
      <c r="T5" s="181" t="s">
        <v>166</v>
      </c>
      <c r="U5" s="150" t="s">
        <v>166</v>
      </c>
      <c r="V5" s="74" t="s">
        <v>153</v>
      </c>
      <c r="W5" s="147" t="s">
        <v>166</v>
      </c>
      <c r="X5" s="147" t="s">
        <v>166</v>
      </c>
      <c r="Y5" s="74" t="s">
        <v>153</v>
      </c>
      <c r="Z5" s="74" t="s">
        <v>153</v>
      </c>
    </row>
    <row r="6" spans="1:26">
      <c r="A6" s="83" t="s">
        <v>262</v>
      </c>
      <c r="B6" s="83" t="s">
        <v>262</v>
      </c>
      <c r="C6" s="83" t="s">
        <v>262</v>
      </c>
      <c r="D6" s="83" t="s">
        <v>262</v>
      </c>
      <c r="E6" s="83" t="s">
        <v>262</v>
      </c>
      <c r="F6" s="74" t="s">
        <v>169</v>
      </c>
      <c r="G6" s="74" t="s">
        <v>169</v>
      </c>
      <c r="H6" s="74" t="s">
        <v>168</v>
      </c>
      <c r="I6" s="74" t="s">
        <v>168</v>
      </c>
      <c r="J6" s="150" t="s">
        <v>148</v>
      </c>
      <c r="K6" s="150" t="s">
        <v>148</v>
      </c>
      <c r="L6" s="147" t="s">
        <v>147</v>
      </c>
      <c r="M6" s="147" t="s">
        <v>147</v>
      </c>
      <c r="N6" s="147" t="s">
        <v>147</v>
      </c>
      <c r="O6" s="147" t="s">
        <v>147</v>
      </c>
      <c r="P6" s="81" t="s">
        <v>169</v>
      </c>
      <c r="Q6" s="74" t="s">
        <v>169</v>
      </c>
      <c r="R6" s="147" t="s">
        <v>147</v>
      </c>
      <c r="S6" s="147" t="s">
        <v>147</v>
      </c>
      <c r="T6" s="181" t="s">
        <v>167</v>
      </c>
      <c r="U6" s="150" t="s">
        <v>167</v>
      </c>
      <c r="V6" s="74" t="s">
        <v>169</v>
      </c>
      <c r="W6" s="147" t="s">
        <v>147</v>
      </c>
      <c r="X6" s="147" t="s">
        <v>147</v>
      </c>
      <c r="Y6" s="74" t="s">
        <v>148</v>
      </c>
      <c r="Z6" s="74" t="s">
        <v>148</v>
      </c>
    </row>
    <row r="7" spans="1:26">
      <c r="A7" s="83" t="s">
        <v>165</v>
      </c>
      <c r="B7" s="83" t="s">
        <v>165</v>
      </c>
      <c r="C7" s="83" t="s">
        <v>165</v>
      </c>
      <c r="D7" s="83" t="s">
        <v>165</v>
      </c>
      <c r="E7" s="83" t="s">
        <v>165</v>
      </c>
      <c r="F7" s="74" t="s">
        <v>150</v>
      </c>
      <c r="G7" s="74" t="s">
        <v>150</v>
      </c>
      <c r="H7" s="74" t="s">
        <v>150</v>
      </c>
      <c r="I7" s="74" t="s">
        <v>150</v>
      </c>
      <c r="J7" s="150" t="s">
        <v>149</v>
      </c>
      <c r="K7" s="150" t="s">
        <v>149</v>
      </c>
      <c r="L7" s="147" t="s">
        <v>149</v>
      </c>
      <c r="M7" s="147" t="s">
        <v>149</v>
      </c>
      <c r="N7" s="147" t="s">
        <v>149</v>
      </c>
      <c r="O7" s="147" t="s">
        <v>149</v>
      </c>
      <c r="P7" s="81" t="s">
        <v>150</v>
      </c>
      <c r="Q7" s="74" t="s">
        <v>150</v>
      </c>
      <c r="R7" s="147" t="s">
        <v>149</v>
      </c>
      <c r="S7" s="147" t="s">
        <v>149</v>
      </c>
      <c r="T7" s="181" t="s">
        <v>149</v>
      </c>
      <c r="U7" s="150" t="s">
        <v>149</v>
      </c>
      <c r="V7" s="74" t="s">
        <v>150</v>
      </c>
      <c r="W7" s="147" t="s">
        <v>149</v>
      </c>
      <c r="X7" s="147" t="s">
        <v>149</v>
      </c>
      <c r="Y7" s="74" t="s">
        <v>150</v>
      </c>
      <c r="Z7" s="74" t="s">
        <v>150</v>
      </c>
    </row>
    <row r="8" spans="1:26">
      <c r="L8" s="147" t="s">
        <v>223</v>
      </c>
      <c r="M8" s="147" t="s">
        <v>223</v>
      </c>
      <c r="N8" s="147" t="s">
        <v>223</v>
      </c>
      <c r="O8" s="147" t="s">
        <v>223</v>
      </c>
      <c r="R8" s="147" t="s">
        <v>273</v>
      </c>
      <c r="S8" s="147" t="s">
        <v>273</v>
      </c>
      <c r="T8" s="384" t="s">
        <v>274</v>
      </c>
      <c r="U8" s="296" t="s">
        <v>274</v>
      </c>
      <c r="W8" s="147" t="s">
        <v>274</v>
      </c>
      <c r="X8" s="147" t="s">
        <v>274</v>
      </c>
    </row>
    <row r="9" spans="1:26">
      <c r="L9" s="147" t="s">
        <v>224</v>
      </c>
      <c r="M9" s="147" t="s">
        <v>224</v>
      </c>
      <c r="N9" s="147" t="s">
        <v>224</v>
      </c>
      <c r="O9" s="147" t="s">
        <v>224</v>
      </c>
      <c r="R9" s="147" t="s">
        <v>272</v>
      </c>
      <c r="S9" s="147" t="s">
        <v>272</v>
      </c>
      <c r="T9" s="384" t="s">
        <v>275</v>
      </c>
      <c r="U9" s="296" t="s">
        <v>275</v>
      </c>
      <c r="W9" s="147" t="s">
        <v>275</v>
      </c>
      <c r="X9" s="147" t="s">
        <v>275</v>
      </c>
    </row>
    <row r="10" spans="1:26">
      <c r="L10" s="147" t="s">
        <v>225</v>
      </c>
      <c r="M10" s="147" t="s">
        <v>226</v>
      </c>
      <c r="N10" s="147" t="s">
        <v>227</v>
      </c>
      <c r="O10" s="147" t="s">
        <v>228</v>
      </c>
      <c r="R10" s="147" t="s">
        <v>176</v>
      </c>
      <c r="S10" s="206" t="s">
        <v>177</v>
      </c>
      <c r="T10" s="384" t="s">
        <v>176</v>
      </c>
      <c r="U10" s="296" t="s">
        <v>177</v>
      </c>
      <c r="W10" s="147" t="s">
        <v>176</v>
      </c>
      <c r="X10" s="206" t="s">
        <v>177</v>
      </c>
    </row>
    <row r="11" spans="1:26">
      <c r="F11" s="74" t="s">
        <v>1011</v>
      </c>
      <c r="G11" s="74" t="s">
        <v>1011</v>
      </c>
      <c r="H11" s="74" t="s">
        <v>1011</v>
      </c>
      <c r="I11" s="74" t="s">
        <v>1011</v>
      </c>
      <c r="J11" s="150" t="s">
        <v>1011</v>
      </c>
      <c r="K11" s="150" t="s">
        <v>1011</v>
      </c>
      <c r="L11" s="147" t="s">
        <v>1011</v>
      </c>
      <c r="M11" s="147" t="s">
        <v>1011</v>
      </c>
      <c r="N11" s="147" t="s">
        <v>1011</v>
      </c>
      <c r="O11" s="147" t="s">
        <v>1011</v>
      </c>
      <c r="P11" s="81" t="s">
        <v>1011</v>
      </c>
      <c r="Q11" s="74" t="s">
        <v>1011</v>
      </c>
      <c r="R11" s="147" t="s">
        <v>1011</v>
      </c>
      <c r="S11" s="147" t="s">
        <v>1011</v>
      </c>
      <c r="T11" s="181" t="s">
        <v>1011</v>
      </c>
      <c r="U11" s="150" t="s">
        <v>1011</v>
      </c>
      <c r="V11" s="74" t="s">
        <v>1011</v>
      </c>
      <c r="W11" s="147" t="s">
        <v>1011</v>
      </c>
      <c r="X11" s="147" t="s">
        <v>1011</v>
      </c>
      <c r="Y11" s="74" t="s">
        <v>1011</v>
      </c>
      <c r="Z11" s="74" t="s">
        <v>1011</v>
      </c>
    </row>
    <row r="12" spans="1:26">
      <c r="F12" s="74" t="s">
        <v>263</v>
      </c>
      <c r="G12" s="74" t="s">
        <v>263</v>
      </c>
      <c r="H12" s="74" t="s">
        <v>263</v>
      </c>
      <c r="I12" s="74" t="s">
        <v>263</v>
      </c>
      <c r="J12" s="150" t="s">
        <v>263</v>
      </c>
      <c r="K12" s="150" t="s">
        <v>263</v>
      </c>
      <c r="L12" s="147" t="s">
        <v>263</v>
      </c>
      <c r="M12" s="147" t="s">
        <v>263</v>
      </c>
      <c r="N12" s="147" t="s">
        <v>263</v>
      </c>
      <c r="O12" s="147" t="s">
        <v>263</v>
      </c>
      <c r="P12" s="81" t="s">
        <v>263</v>
      </c>
      <c r="Q12" s="74" t="s">
        <v>263</v>
      </c>
      <c r="R12" s="147" t="s">
        <v>263</v>
      </c>
      <c r="S12" s="147" t="s">
        <v>263</v>
      </c>
      <c r="T12" s="181" t="s">
        <v>263</v>
      </c>
      <c r="U12" s="150" t="s">
        <v>263</v>
      </c>
      <c r="V12" s="74" t="s">
        <v>263</v>
      </c>
      <c r="W12" s="147" t="s">
        <v>263</v>
      </c>
      <c r="X12" s="147" t="s">
        <v>263</v>
      </c>
      <c r="Y12" s="74" t="s">
        <v>263</v>
      </c>
      <c r="Z12" s="74" t="s">
        <v>263</v>
      </c>
    </row>
    <row r="14" spans="1:26">
      <c r="A14" s="102" t="s">
        <v>793</v>
      </c>
      <c r="B14" s="102" t="s">
        <v>5</v>
      </c>
      <c r="C14" s="105" t="s">
        <v>38</v>
      </c>
      <c r="D14" s="105" t="s">
        <v>6</v>
      </c>
      <c r="E14" s="105" t="s">
        <v>102</v>
      </c>
      <c r="F14" s="297" t="s">
        <v>551</v>
      </c>
      <c r="G14" s="297" t="s">
        <v>552</v>
      </c>
      <c r="H14" s="297" t="s">
        <v>553</v>
      </c>
      <c r="I14" s="297" t="s">
        <v>554</v>
      </c>
      <c r="J14" s="170" t="s">
        <v>366</v>
      </c>
      <c r="K14" s="170" t="s">
        <v>367</v>
      </c>
      <c r="L14" s="170" t="s">
        <v>555</v>
      </c>
      <c r="M14" s="170" t="s">
        <v>556</v>
      </c>
      <c r="N14" s="170" t="s">
        <v>557</v>
      </c>
      <c r="O14" s="170" t="s">
        <v>558</v>
      </c>
      <c r="P14" s="298" t="s">
        <v>559</v>
      </c>
      <c r="Q14" s="170" t="s">
        <v>560</v>
      </c>
      <c r="R14" s="170" t="s">
        <v>561</v>
      </c>
      <c r="S14" s="170" t="s">
        <v>562</v>
      </c>
      <c r="T14" s="298" t="s">
        <v>563</v>
      </c>
      <c r="U14" s="170" t="s">
        <v>564</v>
      </c>
      <c r="V14" s="170" t="s">
        <v>565</v>
      </c>
      <c r="W14" s="170" t="s">
        <v>566</v>
      </c>
      <c r="X14" s="170" t="s">
        <v>567</v>
      </c>
      <c r="Y14" s="170" t="s">
        <v>568</v>
      </c>
      <c r="Z14" s="170" t="s">
        <v>569</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67" priority="20">
      <formula>AND(ISNUMBER(F1),ROUND(SUM(F1),2)&lt;1,ROW(F1)&gt;14,SUM(J1)&gt;0)</formula>
    </cfRule>
  </conditionalFormatting>
  <conditionalFormatting sqref="V1:V1048576">
    <cfRule type="expression" dxfId="66" priority="1">
      <formula>AND(ROW($V1)&gt;14,OR(SUM($R1)&gt;0,SUM($S1)&gt;0),ROUND(SUM($V1),2)&gt;1)</formula>
    </cfRule>
    <cfRule type="expression" dxfId="65" priority="19">
      <formula>AND(ROW($V1)&gt;14,OR(SUM($R1)&gt;0,SUM($S1)&gt;0),ROUND(SUM($V1),2)&lt;90%)</formula>
    </cfRule>
  </conditionalFormatting>
  <conditionalFormatting sqref="F1:F1048576 H1:H1048576">
    <cfRule type="expression" dxfId="64" priority="9">
      <formula>AND(ISNUMBER($J1),SUM($J1)&gt;0,F1="",ROW(F1)&gt;14)</formula>
    </cfRule>
  </conditionalFormatting>
  <conditionalFormatting sqref="G1:G1048576 I1:I1048576">
    <cfRule type="expression" dxfId="63" priority="8">
      <formula>AND(ISNUMBER($K1),SUM($K1)&gt;0,G1="",ROW(G1)&gt;14)</formula>
    </cfRule>
  </conditionalFormatting>
  <conditionalFormatting sqref="Q1:Q1048576">
    <cfRule type="expression" dxfId="62" priority="4">
      <formula>AND(ROW($Q1)&gt;14,ISNUMBER($O1),SUM($O1)&gt;0,ROUND(SUM($Q1),2)&gt;1)</formula>
    </cfRule>
    <cfRule type="expression" dxfId="61" priority="6">
      <formula>AND(ROW($Q1)&gt;14,ISNUMBER($O1),SUM($O1)&gt;0,ROUND(SUM($Q1),2)&lt;90%)</formula>
    </cfRule>
  </conditionalFormatting>
  <conditionalFormatting sqref="P1:P1048576">
    <cfRule type="expression" dxfId="60" priority="2">
      <formula>AND(ROW($P1)&gt;14,ISNUMBER($M1),SUM($M1)&gt;0,ROUND(SUM($P1),2)&lt;100%)</formula>
    </cfRule>
    <cfRule type="expression" dxfId="59"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406</v>
      </c>
      <c r="G3" s="120" t="s">
        <v>327</v>
      </c>
      <c r="H3" s="144" t="s">
        <v>778</v>
      </c>
    </row>
    <row r="4" spans="1:8">
      <c r="A4" s="99"/>
      <c r="B4" s="99"/>
      <c r="C4" s="99"/>
      <c r="D4" s="99" t="s">
        <v>4</v>
      </c>
      <c r="E4" s="99"/>
      <c r="F4" s="149">
        <f>SUBTOTAL(109,F$15:INDEX(F:F,COUNTA($B:$B)+14-COUNTA($B$1:$B$14)))</f>
        <v>0</v>
      </c>
      <c r="G4" s="124"/>
      <c r="H4" s="146">
        <f>SUBTOTAL(109,H$15:INDEX(H:H,COUNTA($B:$B)+14-COUNTA($B$1:$B$14)))</f>
        <v>0</v>
      </c>
    </row>
    <row r="5" spans="1:8">
      <c r="A5" s="83" t="s">
        <v>153</v>
      </c>
      <c r="B5" s="83" t="s">
        <v>153</v>
      </c>
      <c r="C5" s="83" t="s">
        <v>153</v>
      </c>
      <c r="D5" s="83" t="s">
        <v>153</v>
      </c>
      <c r="E5" s="83" t="s">
        <v>153</v>
      </c>
      <c r="F5" s="150" t="s">
        <v>166</v>
      </c>
      <c r="G5" s="74" t="s">
        <v>153</v>
      </c>
      <c r="H5" s="150" t="s">
        <v>166</v>
      </c>
    </row>
    <row r="6" spans="1:8">
      <c r="A6" s="83" t="s">
        <v>262</v>
      </c>
      <c r="B6" s="83" t="s">
        <v>262</v>
      </c>
      <c r="C6" s="83" t="s">
        <v>262</v>
      </c>
      <c r="D6" s="83" t="s">
        <v>262</v>
      </c>
      <c r="E6" s="83" t="s">
        <v>262</v>
      </c>
      <c r="F6" s="150" t="s">
        <v>167</v>
      </c>
      <c r="G6" s="74" t="s">
        <v>169</v>
      </c>
      <c r="H6" s="150" t="s">
        <v>147</v>
      </c>
    </row>
    <row r="7" spans="1:8">
      <c r="A7" s="83" t="s">
        <v>165</v>
      </c>
      <c r="B7" s="83" t="s">
        <v>165</v>
      </c>
      <c r="C7" s="83" t="s">
        <v>165</v>
      </c>
      <c r="D7" s="83" t="s">
        <v>165</v>
      </c>
      <c r="E7" s="83" t="s">
        <v>165</v>
      </c>
      <c r="F7" s="150" t="s">
        <v>149</v>
      </c>
      <c r="G7" s="74" t="s">
        <v>150</v>
      </c>
      <c r="H7" s="150" t="s">
        <v>149</v>
      </c>
    </row>
    <row r="8" spans="1:8">
      <c r="F8" s="150" t="s">
        <v>249</v>
      </c>
      <c r="H8" s="150" t="s">
        <v>249</v>
      </c>
    </row>
    <row r="9" spans="1:8">
      <c r="F9" s="150" t="s">
        <v>250</v>
      </c>
      <c r="H9" s="150" t="s">
        <v>250</v>
      </c>
    </row>
    <row r="10" spans="1:8">
      <c r="H10" s="150"/>
    </row>
    <row r="11" spans="1:8">
      <c r="F11" s="150" t="s">
        <v>266</v>
      </c>
      <c r="G11" s="89" t="s">
        <v>266</v>
      </c>
      <c r="H11" s="150" t="s">
        <v>266</v>
      </c>
    </row>
    <row r="12" spans="1:8">
      <c r="F12" s="150" t="s">
        <v>263</v>
      </c>
      <c r="G12" s="74" t="s">
        <v>263</v>
      </c>
      <c r="H12" s="150" t="s">
        <v>263</v>
      </c>
    </row>
    <row r="13" spans="1:8">
      <c r="H13" s="150"/>
    </row>
    <row r="14" spans="1:8">
      <c r="A14" s="105" t="s">
        <v>793</v>
      </c>
      <c r="B14" s="105" t="s">
        <v>5</v>
      </c>
      <c r="C14" s="105" t="s">
        <v>38</v>
      </c>
      <c r="D14" s="105" t="s">
        <v>6</v>
      </c>
      <c r="E14" s="105" t="s">
        <v>102</v>
      </c>
      <c r="F14" s="170" t="s">
        <v>594</v>
      </c>
      <c r="G14" s="170" t="s">
        <v>713</v>
      </c>
      <c r="H14" s="170" t="s">
        <v>595</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527" t="s">
        <v>868</v>
      </c>
      <c r="G3" s="225" t="s">
        <v>643</v>
      </c>
      <c r="H3" s="225" t="s">
        <v>785</v>
      </c>
      <c r="I3" s="225" t="s">
        <v>406</v>
      </c>
      <c r="J3" s="120" t="s">
        <v>326</v>
      </c>
      <c r="K3" s="120" t="s">
        <v>640</v>
      </c>
      <c r="L3" s="120" t="s">
        <v>641</v>
      </c>
      <c r="M3" s="121" t="s">
        <v>642</v>
      </c>
      <c r="N3" s="120" t="s">
        <v>918</v>
      </c>
      <c r="O3" s="144" t="s">
        <v>361</v>
      </c>
      <c r="P3" s="144" t="s">
        <v>637</v>
      </c>
      <c r="Q3" s="144" t="s">
        <v>638</v>
      </c>
      <c r="R3" s="144" t="s">
        <v>787</v>
      </c>
      <c r="S3" s="144" t="s">
        <v>788</v>
      </c>
      <c r="T3" s="122" t="s">
        <v>139</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153</v>
      </c>
      <c r="B5" s="83" t="s">
        <v>153</v>
      </c>
      <c r="C5" s="83" t="s">
        <v>153</v>
      </c>
      <c r="D5" s="83" t="s">
        <v>153</v>
      </c>
      <c r="E5" s="83" t="s">
        <v>153</v>
      </c>
      <c r="F5" s="377" t="s">
        <v>153</v>
      </c>
      <c r="G5" s="377" t="s">
        <v>153</v>
      </c>
      <c r="H5" s="377" t="s">
        <v>166</v>
      </c>
      <c r="I5" s="377" t="s">
        <v>166</v>
      </c>
      <c r="J5" s="74" t="s">
        <v>153</v>
      </c>
      <c r="K5" s="74" t="s">
        <v>153</v>
      </c>
      <c r="L5" s="74" t="s">
        <v>153</v>
      </c>
      <c r="M5" s="74" t="s">
        <v>153</v>
      </c>
      <c r="N5" s="74" t="s">
        <v>153</v>
      </c>
      <c r="O5" s="147" t="s">
        <v>153</v>
      </c>
      <c r="P5" s="147" t="s">
        <v>166</v>
      </c>
      <c r="Q5" s="147" t="s">
        <v>166</v>
      </c>
      <c r="R5" s="147" t="s">
        <v>166</v>
      </c>
      <c r="S5" s="147" t="s">
        <v>166</v>
      </c>
      <c r="T5" s="81" t="s">
        <v>153</v>
      </c>
      <c r="U5" s="147" t="s">
        <v>166</v>
      </c>
    </row>
    <row r="6" spans="1:21">
      <c r="A6" s="83" t="s">
        <v>262</v>
      </c>
      <c r="B6" s="83" t="s">
        <v>262</v>
      </c>
      <c r="C6" s="83" t="s">
        <v>262</v>
      </c>
      <c r="D6" s="83" t="s">
        <v>262</v>
      </c>
      <c r="E6" s="83" t="s">
        <v>262</v>
      </c>
      <c r="F6" s="377" t="s">
        <v>148</v>
      </c>
      <c r="G6" s="377" t="s">
        <v>168</v>
      </c>
      <c r="H6" s="377" t="s">
        <v>167</v>
      </c>
      <c r="I6" s="377" t="s">
        <v>167</v>
      </c>
      <c r="J6" s="74" t="s">
        <v>169</v>
      </c>
      <c r="K6" s="74" t="s">
        <v>169</v>
      </c>
      <c r="L6" s="74" t="s">
        <v>169</v>
      </c>
      <c r="M6" s="74" t="s">
        <v>169</v>
      </c>
      <c r="N6" s="74" t="s">
        <v>169</v>
      </c>
      <c r="O6" s="147" t="s">
        <v>148</v>
      </c>
      <c r="P6" s="147" t="s">
        <v>147</v>
      </c>
      <c r="Q6" s="147" t="s">
        <v>147</v>
      </c>
      <c r="R6" s="147" t="s">
        <v>147</v>
      </c>
      <c r="S6" s="147" t="s">
        <v>147</v>
      </c>
      <c r="T6" s="81" t="s">
        <v>169</v>
      </c>
      <c r="U6" s="147" t="s">
        <v>147</v>
      </c>
    </row>
    <row r="7" spans="1:21">
      <c r="A7" s="83" t="s">
        <v>165</v>
      </c>
      <c r="B7" s="83" t="s">
        <v>165</v>
      </c>
      <c r="C7" s="83" t="s">
        <v>165</v>
      </c>
      <c r="D7" s="83" t="s">
        <v>165</v>
      </c>
      <c r="E7" s="83" t="s">
        <v>165</v>
      </c>
      <c r="F7" s="377" t="s">
        <v>149</v>
      </c>
      <c r="G7" s="377" t="s">
        <v>165</v>
      </c>
      <c r="H7" s="377" t="s">
        <v>149</v>
      </c>
      <c r="I7" s="150" t="s">
        <v>149</v>
      </c>
      <c r="J7" s="74" t="s">
        <v>150</v>
      </c>
      <c r="K7" s="74" t="s">
        <v>150</v>
      </c>
      <c r="L7" s="74" t="s">
        <v>150</v>
      </c>
      <c r="M7" s="74" t="s">
        <v>150</v>
      </c>
      <c r="N7" s="74" t="s">
        <v>150</v>
      </c>
      <c r="O7" s="147" t="s">
        <v>149</v>
      </c>
      <c r="P7" s="147" t="s">
        <v>149</v>
      </c>
      <c r="Q7" s="147" t="s">
        <v>149</v>
      </c>
      <c r="R7" s="147" t="s">
        <v>149</v>
      </c>
      <c r="S7" s="147" t="s">
        <v>149</v>
      </c>
      <c r="T7" s="81" t="s">
        <v>150</v>
      </c>
      <c r="U7" s="147" t="s">
        <v>149</v>
      </c>
    </row>
    <row r="8" spans="1:21">
      <c r="F8" s="377" t="s">
        <v>388</v>
      </c>
      <c r="H8" s="449" t="s">
        <v>1020</v>
      </c>
      <c r="I8" s="397" t="s">
        <v>229</v>
      </c>
      <c r="P8" s="450" t="s">
        <v>1024</v>
      </c>
      <c r="Q8" s="450" t="s">
        <v>1022</v>
      </c>
      <c r="R8" s="147" t="s">
        <v>1026</v>
      </c>
      <c r="S8" s="147" t="s">
        <v>1026</v>
      </c>
      <c r="U8" s="147" t="s">
        <v>233</v>
      </c>
    </row>
    <row r="9" spans="1:21">
      <c r="H9" s="449" t="s">
        <v>1021</v>
      </c>
      <c r="I9" s="397" t="s">
        <v>230</v>
      </c>
      <c r="P9" s="450" t="s">
        <v>1025</v>
      </c>
      <c r="Q9" s="450" t="s">
        <v>1023</v>
      </c>
      <c r="R9" s="147" t="s">
        <v>1027</v>
      </c>
      <c r="S9" s="147" t="s">
        <v>1027</v>
      </c>
      <c r="U9" s="147" t="s">
        <v>234</v>
      </c>
    </row>
    <row r="10" spans="1:21">
      <c r="F10" s="377" t="s">
        <v>159</v>
      </c>
      <c r="H10" s="377"/>
      <c r="R10" s="147" t="s">
        <v>232</v>
      </c>
      <c r="S10" s="147" t="s">
        <v>231</v>
      </c>
    </row>
    <row r="11" spans="1:21">
      <c r="F11" s="377" t="s">
        <v>1012</v>
      </c>
      <c r="H11" s="377" t="s">
        <v>1012</v>
      </c>
      <c r="I11" s="150" t="s">
        <v>1012</v>
      </c>
      <c r="J11" s="150" t="s">
        <v>1012</v>
      </c>
      <c r="K11" s="150" t="s">
        <v>1013</v>
      </c>
      <c r="L11" s="150" t="s">
        <v>1014</v>
      </c>
      <c r="M11" s="150" t="s">
        <v>1012</v>
      </c>
      <c r="N11" s="74" t="s">
        <v>1012</v>
      </c>
      <c r="O11" s="147" t="s">
        <v>1012</v>
      </c>
      <c r="P11" s="147" t="s">
        <v>1013</v>
      </c>
      <c r="Q11" s="147" t="s">
        <v>1014</v>
      </c>
      <c r="R11" s="147" t="s">
        <v>1012</v>
      </c>
      <c r="S11" s="147" t="s">
        <v>1012</v>
      </c>
      <c r="T11" s="81" t="s">
        <v>1015</v>
      </c>
      <c r="U11" s="147" t="s">
        <v>1015</v>
      </c>
    </row>
    <row r="12" spans="1:21">
      <c r="F12" s="377" t="s">
        <v>263</v>
      </c>
      <c r="H12" s="377" t="s">
        <v>263</v>
      </c>
      <c r="I12" s="150" t="s">
        <v>263</v>
      </c>
      <c r="J12" s="150" t="s">
        <v>263</v>
      </c>
      <c r="K12" s="150" t="s">
        <v>1008</v>
      </c>
      <c r="L12" s="150" t="s">
        <v>263</v>
      </c>
      <c r="M12" s="150" t="s">
        <v>263</v>
      </c>
      <c r="N12" s="74" t="s">
        <v>263</v>
      </c>
      <c r="O12" s="147" t="s">
        <v>263</v>
      </c>
      <c r="P12" s="147" t="s">
        <v>1008</v>
      </c>
      <c r="Q12" s="147" t="s">
        <v>263</v>
      </c>
      <c r="R12" s="147" t="s">
        <v>263</v>
      </c>
      <c r="S12" s="147" t="s">
        <v>263</v>
      </c>
      <c r="T12" s="81" t="s">
        <v>263</v>
      </c>
      <c r="U12" s="147" t="s">
        <v>263</v>
      </c>
    </row>
    <row r="13" spans="1:21">
      <c r="H13" s="377"/>
    </row>
    <row r="14" spans="1:21">
      <c r="A14" s="102" t="s">
        <v>793</v>
      </c>
      <c r="B14" s="102" t="s">
        <v>5</v>
      </c>
      <c r="C14" s="102" t="s">
        <v>38</v>
      </c>
      <c r="D14" s="102" t="s">
        <v>6</v>
      </c>
      <c r="E14" s="102" t="s">
        <v>102</v>
      </c>
      <c r="F14" s="320" t="s">
        <v>416</v>
      </c>
      <c r="G14" s="324" t="s">
        <v>719</v>
      </c>
      <c r="H14" s="320" t="s">
        <v>786</v>
      </c>
      <c r="I14" s="170" t="s">
        <v>596</v>
      </c>
      <c r="J14" s="170" t="s">
        <v>722</v>
      </c>
      <c r="K14" s="170" t="s">
        <v>723</v>
      </c>
      <c r="L14" s="170" t="s">
        <v>725</v>
      </c>
      <c r="M14" s="170" t="s">
        <v>724</v>
      </c>
      <c r="N14" s="170" t="s">
        <v>726</v>
      </c>
      <c r="O14" s="294" t="s">
        <v>728</v>
      </c>
      <c r="P14" s="294" t="s">
        <v>639</v>
      </c>
      <c r="Q14" s="294" t="s">
        <v>729</v>
      </c>
      <c r="R14" s="294" t="s">
        <v>727</v>
      </c>
      <c r="S14" s="294" t="s">
        <v>597</v>
      </c>
      <c r="T14" s="298" t="s">
        <v>730</v>
      </c>
      <c r="U14" s="294" t="s">
        <v>598</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58" priority="21">
      <formula>OR($C1="18-20",$C1="18+")</formula>
    </cfRule>
  </conditionalFormatting>
  <conditionalFormatting sqref="T1:T1048576">
    <cfRule type="expression" dxfId="57" priority="1">
      <formula>AND(ISNUMBER($T1),ROW($T1)&gt;14,SUM($O1)&gt;0,ROUND(SUM($T1),2)&gt;1)</formula>
    </cfRule>
    <cfRule type="expression" dxfId="56" priority="20">
      <formula>AND(ISNUMBER($T1),ROW($T1)&gt;14,SUM($O1)&gt;0,ROUND(SUM($T1),2)&lt;1)</formula>
    </cfRule>
  </conditionalFormatting>
  <conditionalFormatting sqref="N1:N1048576">
    <cfRule type="expression" dxfId="55" priority="19">
      <formula>AND(ISNUMBER($N1),ROW($N1)&gt;14,(SUM($I1)*(1+SUM($J1))*SUM($M1))&gt;0,ROUND(SUM($N1),2)&lt;20%)</formula>
    </cfRule>
  </conditionalFormatting>
  <conditionalFormatting sqref="K1:K1048576 P1:P1048576">
    <cfRule type="expression" dxfId="54" priority="13">
      <formula>AND($B1&lt;&gt;"",ROW(K1)&gt;14,NOT(AND($D1="Female",$G1="Y",OR($C1="10-14",$C1="15-17"))))</formula>
    </cfRule>
  </conditionalFormatting>
  <conditionalFormatting sqref="Q1:Q1048576 L1:L1048576">
    <cfRule type="expression" dxfId="53" priority="12">
      <formula>AND($E1&lt;&gt;"",ROW(L1)&gt;14,NOT(OR($C1="05-09",$C1="10-14")))</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715</v>
      </c>
      <c r="D3" s="225" t="s">
        <v>716</v>
      </c>
      <c r="E3" s="120" t="s">
        <v>403</v>
      </c>
      <c r="F3" s="120" t="s">
        <v>621</v>
      </c>
      <c r="G3" s="144" t="s">
        <v>1113</v>
      </c>
      <c r="H3" s="144" t="s">
        <v>1114</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153</v>
      </c>
      <c r="B5" s="99" t="s">
        <v>153</v>
      </c>
      <c r="C5" s="150" t="s">
        <v>166</v>
      </c>
      <c r="D5" s="150" t="s">
        <v>166</v>
      </c>
      <c r="E5" s="74" t="s">
        <v>153</v>
      </c>
      <c r="F5" s="74" t="s">
        <v>153</v>
      </c>
      <c r="G5" s="147" t="s">
        <v>166</v>
      </c>
      <c r="H5" s="147" t="s">
        <v>166</v>
      </c>
    </row>
    <row r="6" spans="1:8">
      <c r="A6" s="99" t="s">
        <v>262</v>
      </c>
      <c r="B6" s="99" t="s">
        <v>262</v>
      </c>
      <c r="C6" s="150" t="s">
        <v>167</v>
      </c>
      <c r="D6" s="150" t="s">
        <v>167</v>
      </c>
      <c r="E6" s="74" t="s">
        <v>169</v>
      </c>
      <c r="F6" s="74" t="s">
        <v>169</v>
      </c>
      <c r="G6" s="147" t="s">
        <v>147</v>
      </c>
      <c r="H6" s="147" t="s">
        <v>147</v>
      </c>
    </row>
    <row r="7" spans="1:8">
      <c r="A7" s="99" t="s">
        <v>165</v>
      </c>
      <c r="B7" s="99" t="s">
        <v>165</v>
      </c>
      <c r="C7" s="150" t="s">
        <v>149</v>
      </c>
      <c r="D7" s="150" t="s">
        <v>149</v>
      </c>
      <c r="E7" s="74" t="s">
        <v>150</v>
      </c>
      <c r="F7" s="74" t="s">
        <v>150</v>
      </c>
      <c r="G7" s="147" t="s">
        <v>149</v>
      </c>
      <c r="H7" s="147" t="s">
        <v>149</v>
      </c>
    </row>
    <row r="8" spans="1:8">
      <c r="A8" s="99"/>
      <c r="B8" s="99"/>
      <c r="C8" s="150" t="s">
        <v>255</v>
      </c>
      <c r="D8" s="150" t="s">
        <v>255</v>
      </c>
      <c r="G8" s="147" t="s">
        <v>255</v>
      </c>
      <c r="H8" s="147" t="s">
        <v>255</v>
      </c>
    </row>
    <row r="9" spans="1:8">
      <c r="A9" s="99"/>
      <c r="B9" s="99"/>
      <c r="C9" s="150" t="s">
        <v>256</v>
      </c>
      <c r="D9" s="150" t="s">
        <v>256</v>
      </c>
      <c r="G9" s="147" t="s">
        <v>256</v>
      </c>
      <c r="H9" s="147" t="s">
        <v>256</v>
      </c>
    </row>
    <row r="10" spans="1:8">
      <c r="A10" s="99"/>
      <c r="B10" s="99"/>
      <c r="C10" s="150" t="s">
        <v>257</v>
      </c>
      <c r="D10" s="150" t="s">
        <v>258</v>
      </c>
      <c r="G10" s="147" t="s">
        <v>257</v>
      </c>
      <c r="H10" s="147" t="s">
        <v>258</v>
      </c>
    </row>
    <row r="11" spans="1:8">
      <c r="A11" s="99"/>
      <c r="B11" s="99"/>
    </row>
    <row r="12" spans="1:8">
      <c r="A12" s="99"/>
      <c r="B12" s="99"/>
    </row>
    <row r="13" spans="1:8">
      <c r="A13" s="99"/>
      <c r="B13" s="99"/>
    </row>
    <row r="14" spans="1:8">
      <c r="A14" s="102" t="s">
        <v>793</v>
      </c>
      <c r="B14" s="102" t="s">
        <v>5</v>
      </c>
      <c r="C14" s="170" t="s">
        <v>603</v>
      </c>
      <c r="D14" s="326" t="s">
        <v>604</v>
      </c>
      <c r="E14" s="326" t="s">
        <v>717</v>
      </c>
      <c r="F14" s="326" t="s">
        <v>718</v>
      </c>
      <c r="G14" s="327" t="s">
        <v>605</v>
      </c>
      <c r="H14" s="327" t="s">
        <v>606</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5"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626</v>
      </c>
      <c r="B1" s="7"/>
      <c r="C1" s="2"/>
      <c r="D1" s="2"/>
      <c r="E1" s="2"/>
      <c r="F1" s="194" t="s">
        <v>627</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527" t="s">
        <v>886</v>
      </c>
      <c r="G3" s="151" t="s">
        <v>916</v>
      </c>
      <c r="H3" s="527" t="s">
        <v>911</v>
      </c>
      <c r="I3" s="527" t="s">
        <v>912</v>
      </c>
      <c r="J3" s="527" t="s">
        <v>913</v>
      </c>
      <c r="K3" s="527" t="s">
        <v>914</v>
      </c>
      <c r="L3" s="527" t="s">
        <v>915</v>
      </c>
      <c r="M3" s="225" t="s">
        <v>781</v>
      </c>
      <c r="N3" s="225" t="s">
        <v>782</v>
      </c>
      <c r="O3" s="225" t="s">
        <v>783</v>
      </c>
      <c r="P3" s="225" t="s">
        <v>784</v>
      </c>
      <c r="Q3" s="225" t="s">
        <v>1103</v>
      </c>
      <c r="R3" s="121" t="s">
        <v>1104</v>
      </c>
      <c r="S3" s="120" t="s">
        <v>1107</v>
      </c>
      <c r="T3" s="120" t="s">
        <v>648</v>
      </c>
      <c r="U3" s="144" t="s">
        <v>644</v>
      </c>
      <c r="V3" s="144" t="s">
        <v>647</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153</v>
      </c>
      <c r="B5" s="83" t="s">
        <v>153</v>
      </c>
      <c r="C5" s="83" t="s">
        <v>153</v>
      </c>
      <c r="D5" s="83" t="s">
        <v>153</v>
      </c>
      <c r="E5" s="83" t="s">
        <v>153</v>
      </c>
      <c r="F5" s="150" t="s">
        <v>153</v>
      </c>
      <c r="G5" s="150" t="s">
        <v>153</v>
      </c>
      <c r="H5" s="150" t="s">
        <v>153</v>
      </c>
      <c r="I5" s="150" t="s">
        <v>153</v>
      </c>
      <c r="J5" s="150" t="s">
        <v>153</v>
      </c>
      <c r="K5" s="150" t="s">
        <v>153</v>
      </c>
      <c r="L5" s="150" t="s">
        <v>153</v>
      </c>
      <c r="M5" s="150" t="s">
        <v>166</v>
      </c>
      <c r="N5" s="150" t="s">
        <v>166</v>
      </c>
      <c r="O5" s="150" t="s">
        <v>166</v>
      </c>
      <c r="P5" s="150" t="s">
        <v>166</v>
      </c>
      <c r="Q5" s="150" t="s">
        <v>153</v>
      </c>
      <c r="R5" s="74" t="s">
        <v>153</v>
      </c>
      <c r="S5" s="74" t="s">
        <v>153</v>
      </c>
      <c r="T5" s="74" t="s">
        <v>153</v>
      </c>
      <c r="U5" s="147" t="s">
        <v>166</v>
      </c>
      <c r="V5" s="147" t="s">
        <v>166</v>
      </c>
    </row>
    <row r="6" spans="1:22">
      <c r="A6" s="83" t="s">
        <v>262</v>
      </c>
      <c r="B6" s="83" t="s">
        <v>262</v>
      </c>
      <c r="C6" s="83" t="s">
        <v>262</v>
      </c>
      <c r="D6" s="83" t="s">
        <v>262</v>
      </c>
      <c r="E6" s="83" t="s">
        <v>262</v>
      </c>
      <c r="F6" s="150" t="s">
        <v>148</v>
      </c>
      <c r="G6" s="150" t="s">
        <v>169</v>
      </c>
      <c r="H6" s="150" t="s">
        <v>148</v>
      </c>
      <c r="I6" s="150" t="s">
        <v>148</v>
      </c>
      <c r="J6" s="150" t="s">
        <v>148</v>
      </c>
      <c r="K6" s="150" t="s">
        <v>148</v>
      </c>
      <c r="L6" s="150" t="s">
        <v>148</v>
      </c>
      <c r="M6" s="150" t="s">
        <v>167</v>
      </c>
      <c r="N6" s="150" t="s">
        <v>167</v>
      </c>
      <c r="O6" s="150" t="s">
        <v>167</v>
      </c>
      <c r="P6" s="150" t="s">
        <v>167</v>
      </c>
      <c r="Q6" s="150" t="s">
        <v>148</v>
      </c>
      <c r="R6" s="74" t="s">
        <v>148</v>
      </c>
      <c r="S6" s="74" t="s">
        <v>169</v>
      </c>
      <c r="T6" s="74" t="s">
        <v>169</v>
      </c>
      <c r="U6" s="147" t="s">
        <v>147</v>
      </c>
      <c r="V6" s="147" t="s">
        <v>147</v>
      </c>
    </row>
    <row r="7" spans="1:22">
      <c r="A7" s="83" t="s">
        <v>165</v>
      </c>
      <c r="B7" s="83" t="s">
        <v>165</v>
      </c>
      <c r="C7" s="83" t="s">
        <v>165</v>
      </c>
      <c r="D7" s="83" t="s">
        <v>165</v>
      </c>
      <c r="E7" s="83" t="s">
        <v>165</v>
      </c>
      <c r="F7" s="150" t="s">
        <v>149</v>
      </c>
      <c r="G7" s="150" t="s">
        <v>149</v>
      </c>
      <c r="H7" s="150" t="s">
        <v>149</v>
      </c>
      <c r="I7" s="150" t="s">
        <v>149</v>
      </c>
      <c r="J7" s="150" t="s">
        <v>149</v>
      </c>
      <c r="K7" s="150" t="s">
        <v>149</v>
      </c>
      <c r="L7" s="150" t="s">
        <v>149</v>
      </c>
      <c r="M7" s="150" t="s">
        <v>149</v>
      </c>
      <c r="N7" s="150" t="s">
        <v>149</v>
      </c>
      <c r="O7" s="150" t="s">
        <v>149</v>
      </c>
      <c r="P7" s="150" t="s">
        <v>149</v>
      </c>
      <c r="Q7" s="150" t="s">
        <v>149</v>
      </c>
      <c r="R7" s="74" t="s">
        <v>150</v>
      </c>
      <c r="S7" s="74" t="s">
        <v>150</v>
      </c>
      <c r="T7" s="74" t="s">
        <v>150</v>
      </c>
      <c r="U7" s="147" t="s">
        <v>149</v>
      </c>
      <c r="V7" s="147" t="s">
        <v>149</v>
      </c>
    </row>
    <row r="8" spans="1:22">
      <c r="M8" s="293" t="s">
        <v>632</v>
      </c>
      <c r="N8" s="293" t="s">
        <v>631</v>
      </c>
      <c r="O8" s="293" t="s">
        <v>630</v>
      </c>
      <c r="P8" s="293" t="s">
        <v>629</v>
      </c>
      <c r="Q8" s="293"/>
      <c r="R8" s="524"/>
      <c r="U8" s="206" t="s">
        <v>1028</v>
      </c>
      <c r="V8" s="206" t="s">
        <v>1029</v>
      </c>
    </row>
    <row r="9" spans="1:22">
      <c r="F9" s="296"/>
      <c r="G9" s="296"/>
      <c r="H9" s="296"/>
      <c r="I9" s="296"/>
      <c r="J9" s="296"/>
      <c r="K9" s="296"/>
      <c r="L9" s="296"/>
      <c r="M9" s="397"/>
      <c r="N9" s="397"/>
      <c r="O9" s="397"/>
      <c r="P9" s="397"/>
      <c r="Q9" s="397"/>
      <c r="R9" s="525"/>
      <c r="U9" s="206"/>
      <c r="V9" s="206"/>
    </row>
    <row r="10" spans="1:22">
      <c r="F10" s="296"/>
      <c r="G10" s="296"/>
      <c r="H10" s="296"/>
      <c r="I10" s="296"/>
      <c r="J10" s="296"/>
      <c r="K10" s="296"/>
      <c r="L10" s="296"/>
      <c r="M10" s="293"/>
      <c r="N10" s="293"/>
      <c r="O10" s="293"/>
      <c r="P10" s="293"/>
      <c r="Q10" s="293"/>
      <c r="R10" s="524"/>
      <c r="S10" s="388"/>
      <c r="T10" s="388"/>
      <c r="U10" s="206" t="s">
        <v>1054</v>
      </c>
      <c r="V10" s="206" t="s">
        <v>1055</v>
      </c>
    </row>
    <row r="11" spans="1:22">
      <c r="F11" s="150" t="s">
        <v>628</v>
      </c>
      <c r="G11" s="150" t="s">
        <v>628</v>
      </c>
      <c r="H11" s="150" t="s">
        <v>917</v>
      </c>
      <c r="I11" s="150" t="s">
        <v>917</v>
      </c>
      <c r="J11" s="150" t="s">
        <v>628</v>
      </c>
      <c r="K11" s="150" t="s">
        <v>628</v>
      </c>
      <c r="L11" s="150" t="s">
        <v>628</v>
      </c>
      <c r="M11" s="150" t="s">
        <v>628</v>
      </c>
      <c r="N11" s="150" t="s">
        <v>628</v>
      </c>
      <c r="O11" s="150" t="s">
        <v>628</v>
      </c>
      <c r="P11" s="150" t="s">
        <v>628</v>
      </c>
      <c r="Q11" s="150" t="s">
        <v>628</v>
      </c>
      <c r="R11" s="74" t="s">
        <v>628</v>
      </c>
      <c r="S11" s="150" t="s">
        <v>628</v>
      </c>
      <c r="T11" s="150" t="s">
        <v>628</v>
      </c>
      <c r="U11" s="147" t="s">
        <v>628</v>
      </c>
      <c r="V11" s="147" t="s">
        <v>628</v>
      </c>
    </row>
    <row r="12" spans="1:22">
      <c r="F12" s="150" t="s">
        <v>1008</v>
      </c>
      <c r="G12" s="150" t="s">
        <v>1008</v>
      </c>
      <c r="H12" s="150" t="s">
        <v>1008</v>
      </c>
      <c r="I12" s="150" t="s">
        <v>1008</v>
      </c>
      <c r="J12" s="150" t="s">
        <v>1008</v>
      </c>
      <c r="K12" s="150" t="s">
        <v>1008</v>
      </c>
      <c r="L12" s="150" t="s">
        <v>1008</v>
      </c>
      <c r="M12" s="150" t="s">
        <v>1008</v>
      </c>
      <c r="N12" s="150" t="s">
        <v>1008</v>
      </c>
      <c r="O12" s="150" t="s">
        <v>1008</v>
      </c>
      <c r="P12" s="150" t="s">
        <v>1008</v>
      </c>
      <c r="Q12" s="150" t="s">
        <v>1008</v>
      </c>
      <c r="R12" s="74" t="s">
        <v>1008</v>
      </c>
      <c r="S12" s="150" t="s">
        <v>1008</v>
      </c>
      <c r="T12" s="150" t="s">
        <v>1008</v>
      </c>
      <c r="U12" s="147" t="s">
        <v>1008</v>
      </c>
      <c r="V12" s="147" t="s">
        <v>1008</v>
      </c>
    </row>
    <row r="14" spans="1:22">
      <c r="A14" s="105" t="s">
        <v>793</v>
      </c>
      <c r="B14" s="105" t="s">
        <v>5</v>
      </c>
      <c r="C14" s="105" t="s">
        <v>38</v>
      </c>
      <c r="D14" s="105" t="s">
        <v>6</v>
      </c>
      <c r="E14" s="105" t="s">
        <v>102</v>
      </c>
      <c r="F14" s="170" t="s">
        <v>414</v>
      </c>
      <c r="G14" s="170" t="s">
        <v>720</v>
      </c>
      <c r="H14" s="170" t="s">
        <v>600</v>
      </c>
      <c r="I14" s="170" t="s">
        <v>602</v>
      </c>
      <c r="J14" s="170" t="s">
        <v>595</v>
      </c>
      <c r="K14" s="170" t="s">
        <v>495</v>
      </c>
      <c r="L14" s="170" t="s">
        <v>496</v>
      </c>
      <c r="M14" s="170" t="s">
        <v>633</v>
      </c>
      <c r="N14" s="170" t="s">
        <v>634</v>
      </c>
      <c r="O14" s="170" t="s">
        <v>635</v>
      </c>
      <c r="P14" s="170" t="s">
        <v>636</v>
      </c>
      <c r="Q14" s="170" t="s">
        <v>1106</v>
      </c>
      <c r="R14" s="297" t="s">
        <v>1105</v>
      </c>
      <c r="S14" s="297" t="s">
        <v>1108</v>
      </c>
      <c r="T14" s="297" t="s">
        <v>721</v>
      </c>
      <c r="U14" s="294" t="s">
        <v>645</v>
      </c>
      <c r="V14" s="294" t="s">
        <v>646</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2" priority="11">
      <formula>AND(ISNUMBER(V1),SUM($V1)&gt;SUM($U1))</formula>
    </cfRule>
  </conditionalFormatting>
  <conditionalFormatting sqref="H1:I1048576">
    <cfRule type="expression" dxfId="51" priority="3">
      <formula>AND(ROW(H1)&gt;14,$C1="10-14")</formula>
    </cfRule>
  </conditionalFormatting>
  <conditionalFormatting sqref="S1:T1048576">
    <cfRule type="expression" dxfId="50" priority="1268">
      <formula>AND(ROUND(SUM($T1),2)&gt;100%,SUM($U1)&gt;0)</formula>
    </cfRule>
  </conditionalFormatting>
  <conditionalFormatting sqref="T1:T1048576">
    <cfRule type="expression" dxfId="49" priority="1269">
      <formula>AND(ROUND(SUM($T1),2)&lt;60%,SUM($U1)&gt;0)</formula>
    </cfRule>
  </conditionalFormatting>
  <conditionalFormatting sqref="S1:S1048576">
    <cfRule type="expression" dxfId="48"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42" t="s">
        <v>26</v>
      </c>
      <c r="N1" s="142"/>
      <c r="O1" s="142"/>
    </row>
    <row r="2" spans="1:15" s="107" customFormat="1" ht="19">
      <c r="A2" s="3"/>
      <c r="B2" s="3"/>
      <c r="C2" s="3"/>
      <c r="D2" s="3"/>
      <c r="E2" s="3"/>
      <c r="F2" s="148" t="s">
        <v>2</v>
      </c>
      <c r="G2" s="148"/>
      <c r="H2" s="148"/>
      <c r="I2" s="148"/>
      <c r="J2" s="148"/>
      <c r="K2" s="148"/>
      <c r="L2" s="143" t="s">
        <v>3</v>
      </c>
      <c r="M2" s="148" t="s">
        <v>2</v>
      </c>
      <c r="N2" s="148"/>
      <c r="O2" s="143" t="s">
        <v>3</v>
      </c>
    </row>
    <row r="3" spans="1:15" ht="117" customHeight="1">
      <c r="A3" s="97"/>
      <c r="B3" s="97"/>
      <c r="C3" s="97"/>
      <c r="D3" s="97"/>
      <c r="E3" s="97"/>
      <c r="F3" s="527" t="s">
        <v>903</v>
      </c>
      <c r="G3" s="527" t="s">
        <v>620</v>
      </c>
      <c r="H3" s="527" t="s">
        <v>810</v>
      </c>
      <c r="I3" s="527" t="s">
        <v>811</v>
      </c>
      <c r="J3" s="225" t="s">
        <v>813</v>
      </c>
      <c r="K3" s="225" t="s">
        <v>812</v>
      </c>
      <c r="L3" s="226" t="s">
        <v>1061</v>
      </c>
      <c r="M3" s="225" t="s">
        <v>814</v>
      </c>
      <c r="N3" s="225" t="s">
        <v>815</v>
      </c>
      <c r="O3" s="226" t="s">
        <v>1062</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49"/>
      <c r="N4" s="149">
        <f>SUBTOTAL(109,N$15:INDEX(N:N,COUNTA($B:$B)+14-COUNTA($B$1:$B$14)))</f>
        <v>0</v>
      </c>
      <c r="O4" s="146">
        <f>SUBTOTAL(109,O$15:INDEX(O:O,COUNTA($B:$B)+14-COUNTA($B$1:$B$14)))</f>
        <v>0</v>
      </c>
    </row>
    <row r="5" spans="1:15">
      <c r="A5" s="83" t="s">
        <v>153</v>
      </c>
      <c r="B5" s="83" t="s">
        <v>153</v>
      </c>
      <c r="C5" s="83" t="s">
        <v>153</v>
      </c>
      <c r="D5" s="83" t="s">
        <v>153</v>
      </c>
      <c r="E5" s="83" t="s">
        <v>153</v>
      </c>
      <c r="F5" s="150" t="s">
        <v>153</v>
      </c>
      <c r="G5" s="150" t="s">
        <v>153</v>
      </c>
      <c r="H5" s="150" t="s">
        <v>153</v>
      </c>
      <c r="I5" s="150" t="s">
        <v>153</v>
      </c>
      <c r="J5" s="150" t="s">
        <v>166</v>
      </c>
      <c r="K5" s="150" t="s">
        <v>166</v>
      </c>
      <c r="L5" s="147" t="s">
        <v>166</v>
      </c>
      <c r="M5" s="150" t="s">
        <v>166</v>
      </c>
      <c r="N5" s="150" t="s">
        <v>166</v>
      </c>
      <c r="O5" s="147" t="s">
        <v>166</v>
      </c>
    </row>
    <row r="6" spans="1:15">
      <c r="A6" s="83" t="s">
        <v>262</v>
      </c>
      <c r="B6" s="83" t="s">
        <v>262</v>
      </c>
      <c r="C6" s="83" t="s">
        <v>262</v>
      </c>
      <c r="D6" s="83" t="s">
        <v>262</v>
      </c>
      <c r="E6" s="83" t="s">
        <v>262</v>
      </c>
      <c r="F6" s="150" t="s">
        <v>148</v>
      </c>
      <c r="G6" s="150" t="s">
        <v>148</v>
      </c>
      <c r="H6" s="150" t="s">
        <v>148</v>
      </c>
      <c r="I6" s="150" t="s">
        <v>148</v>
      </c>
      <c r="J6" s="150" t="s">
        <v>167</v>
      </c>
      <c r="K6" s="150" t="s">
        <v>167</v>
      </c>
      <c r="L6" s="147" t="s">
        <v>147</v>
      </c>
      <c r="M6" s="150" t="s">
        <v>167</v>
      </c>
      <c r="N6" s="150" t="s">
        <v>167</v>
      </c>
      <c r="O6" s="147" t="s">
        <v>147</v>
      </c>
    </row>
    <row r="7" spans="1:15">
      <c r="A7" s="83" t="s">
        <v>165</v>
      </c>
      <c r="B7" s="83" t="s">
        <v>165</v>
      </c>
      <c r="C7" s="83" t="s">
        <v>165</v>
      </c>
      <c r="D7" s="83" t="s">
        <v>165</v>
      </c>
      <c r="E7" s="83" t="s">
        <v>165</v>
      </c>
      <c r="F7" s="150" t="s">
        <v>149</v>
      </c>
      <c r="G7" s="150" t="s">
        <v>149</v>
      </c>
      <c r="H7" s="150" t="s">
        <v>149</v>
      </c>
      <c r="I7" s="150" t="s">
        <v>149</v>
      </c>
      <c r="J7" s="150" t="s">
        <v>149</v>
      </c>
      <c r="K7" s="150" t="s">
        <v>149</v>
      </c>
      <c r="L7" s="147" t="s">
        <v>149</v>
      </c>
      <c r="M7" s="150" t="s">
        <v>149</v>
      </c>
      <c r="N7" s="150" t="s">
        <v>149</v>
      </c>
      <c r="O7" s="147" t="s">
        <v>149</v>
      </c>
    </row>
    <row r="8" spans="1:15">
      <c r="J8" s="397" t="s">
        <v>828</v>
      </c>
      <c r="K8" s="150" t="s">
        <v>251</v>
      </c>
      <c r="L8" s="147" t="s">
        <v>251</v>
      </c>
      <c r="M8" s="397" t="s">
        <v>830</v>
      </c>
      <c r="N8" s="150" t="s">
        <v>253</v>
      </c>
      <c r="O8" s="147" t="s">
        <v>253</v>
      </c>
    </row>
    <row r="9" spans="1:15">
      <c r="J9" s="397" t="s">
        <v>829</v>
      </c>
      <c r="K9" s="150" t="s">
        <v>252</v>
      </c>
      <c r="L9" s="147" t="s">
        <v>252</v>
      </c>
      <c r="M9" s="397" t="s">
        <v>831</v>
      </c>
      <c r="N9" s="150" t="s">
        <v>254</v>
      </c>
      <c r="O9" s="147" t="s">
        <v>254</v>
      </c>
    </row>
    <row r="10" spans="1:15">
      <c r="F10" s="150" t="s">
        <v>159</v>
      </c>
    </row>
    <row r="11" spans="1:15">
      <c r="F11" s="150" t="s">
        <v>268</v>
      </c>
      <c r="G11" s="150" t="s">
        <v>268</v>
      </c>
      <c r="H11" s="150" t="s">
        <v>628</v>
      </c>
      <c r="I11" s="150" t="s">
        <v>628</v>
      </c>
      <c r="J11" s="150" t="s">
        <v>268</v>
      </c>
      <c r="K11" s="150" t="s">
        <v>268</v>
      </c>
      <c r="L11" s="147" t="s">
        <v>268</v>
      </c>
      <c r="M11" s="150" t="s">
        <v>268</v>
      </c>
      <c r="N11" s="150" t="s">
        <v>268</v>
      </c>
      <c r="O11" s="147" t="s">
        <v>268</v>
      </c>
    </row>
    <row r="12" spans="1:15">
      <c r="F12" s="150" t="s">
        <v>263</v>
      </c>
      <c r="G12" s="150" t="s">
        <v>263</v>
      </c>
      <c r="H12" s="150" t="s">
        <v>1008</v>
      </c>
      <c r="I12" s="150" t="s">
        <v>1008</v>
      </c>
      <c r="J12" s="150" t="s">
        <v>263</v>
      </c>
      <c r="K12" s="150" t="s">
        <v>263</v>
      </c>
      <c r="L12" s="147" t="s">
        <v>263</v>
      </c>
      <c r="M12" s="150" t="s">
        <v>263</v>
      </c>
      <c r="N12" s="150" t="s">
        <v>263</v>
      </c>
      <c r="O12" s="147" t="s">
        <v>263</v>
      </c>
    </row>
    <row r="14" spans="1:15">
      <c r="A14" s="105" t="s">
        <v>793</v>
      </c>
      <c r="B14" s="105" t="s">
        <v>5</v>
      </c>
      <c r="C14" s="105" t="s">
        <v>38</v>
      </c>
      <c r="D14" s="105" t="s">
        <v>6</v>
      </c>
      <c r="E14" s="105" t="s">
        <v>102</v>
      </c>
      <c r="F14" s="170" t="s">
        <v>416</v>
      </c>
      <c r="G14" s="170" t="s">
        <v>714</v>
      </c>
      <c r="H14" s="170" t="s">
        <v>645</v>
      </c>
      <c r="I14" s="170" t="s">
        <v>646</v>
      </c>
      <c r="J14" s="170" t="s">
        <v>816</v>
      </c>
      <c r="K14" s="170" t="s">
        <v>599</v>
      </c>
      <c r="L14" s="294" t="s">
        <v>600</v>
      </c>
      <c r="M14" s="170" t="s">
        <v>817</v>
      </c>
      <c r="N14" s="170" t="s">
        <v>601</v>
      </c>
      <c r="O14" s="294" t="s">
        <v>602</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47" priority="4">
      <formula>AND(ISNUMBER(L1),SUM($L1)&gt;SUM($O1))</formula>
    </cfRule>
  </conditionalFormatting>
  <conditionalFormatting sqref="H1:I1048576">
    <cfRule type="expression" dxfId="46" priority="2">
      <formula>AND(ROW(H1)&gt;14,$E1&lt;&gt;"",NOT(OR($C1="10-14",$C1="15-19",$C1="20-24",$C1="25-29")))</formula>
    </cfRule>
    <cfRule type="expression" dxfId="45" priority="3">
      <formula>AND(ROW(H1)&gt;14,$E1&lt;&gt;"",$D1="Males")</formula>
    </cfRule>
  </conditionalFormatting>
  <conditionalFormatting sqref="F1:F1048576">
    <cfRule type="expression" dxfId="0"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activeCell="I15" sqref="I1:I1048576"/>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619</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314</v>
      </c>
      <c r="AC1" s="152"/>
      <c r="AD1" s="152"/>
      <c r="AE1" s="4"/>
      <c r="AF1" s="4"/>
      <c r="AG1" s="142"/>
      <c r="AH1" s="142"/>
      <c r="AI1" s="77" t="s">
        <v>269</v>
      </c>
      <c r="AJ1" s="142"/>
      <c r="AK1" s="194" t="s">
        <v>312</v>
      </c>
      <c r="AL1" s="142"/>
    </row>
    <row r="2" spans="1:38" s="107" customFormat="1" ht="19">
      <c r="A2" s="3"/>
      <c r="B2" s="3"/>
      <c r="C2" s="3"/>
      <c r="D2" s="3"/>
      <c r="E2" s="422" t="s">
        <v>45</v>
      </c>
      <c r="F2" s="143"/>
      <c r="G2" s="91"/>
      <c r="H2" s="422" t="s">
        <v>3</v>
      </c>
      <c r="I2" s="143"/>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3</v>
      </c>
      <c r="AL2" s="143"/>
    </row>
    <row r="3" spans="1:38" ht="117" customHeight="1">
      <c r="A3"/>
      <c r="B3"/>
      <c r="C3"/>
      <c r="D3" s="136"/>
      <c r="E3" s="430" t="s">
        <v>904</v>
      </c>
      <c r="F3" s="226" t="s">
        <v>905</v>
      </c>
      <c r="G3" s="131" t="s">
        <v>869</v>
      </c>
      <c r="H3" s="232" t="s">
        <v>849</v>
      </c>
      <c r="I3" s="226" t="s">
        <v>850</v>
      </c>
      <c r="J3" s="423" t="s">
        <v>851</v>
      </c>
      <c r="K3" s="226" t="s">
        <v>852</v>
      </c>
      <c r="L3" s="414" t="s">
        <v>853</v>
      </c>
      <c r="M3" s="227" t="s">
        <v>854</v>
      </c>
      <c r="N3" s="414" t="s">
        <v>839</v>
      </c>
      <c r="O3" s="234" t="s">
        <v>837</v>
      </c>
      <c r="P3" s="226" t="s">
        <v>836</v>
      </c>
      <c r="Q3" s="157" t="s">
        <v>838</v>
      </c>
      <c r="R3" s="414" t="s">
        <v>840</v>
      </c>
      <c r="S3" s="444" t="s">
        <v>734</v>
      </c>
      <c r="T3" s="132" t="s">
        <v>651</v>
      </c>
      <c r="U3" s="132" t="s">
        <v>650</v>
      </c>
      <c r="V3" s="226" t="s">
        <v>841</v>
      </c>
      <c r="W3" s="276" t="s">
        <v>843</v>
      </c>
      <c r="X3" s="134" t="s">
        <v>844</v>
      </c>
      <c r="Y3" s="226" t="s">
        <v>842</v>
      </c>
      <c r="Z3" s="276" t="s">
        <v>739</v>
      </c>
      <c r="AA3" s="226" t="s">
        <v>845</v>
      </c>
      <c r="AB3" s="122" t="s">
        <v>846</v>
      </c>
      <c r="AC3" s="225" t="s">
        <v>737</v>
      </c>
      <c r="AD3" s="225" t="s">
        <v>738</v>
      </c>
      <c r="AE3" s="132" t="s">
        <v>652</v>
      </c>
      <c r="AF3" s="132" t="s">
        <v>847</v>
      </c>
      <c r="AG3" s="226" t="s">
        <v>827</v>
      </c>
      <c r="AH3" s="226" t="s">
        <v>826</v>
      </c>
      <c r="AI3" s="427" t="s">
        <v>848</v>
      </c>
      <c r="AJ3" s="144" t="s">
        <v>855</v>
      </c>
      <c r="AK3" s="232" t="s">
        <v>857</v>
      </c>
      <c r="AL3" s="226" t="s">
        <v>856</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153</v>
      </c>
      <c r="B5" s="139" t="s">
        <v>153</v>
      </c>
      <c r="C5" s="139" t="s">
        <v>153</v>
      </c>
      <c r="D5" s="139" t="s">
        <v>153</v>
      </c>
      <c r="E5" s="209" t="s">
        <v>163</v>
      </c>
      <c r="F5" s="147" t="s">
        <v>163</v>
      </c>
      <c r="G5" s="92" t="s">
        <v>163</v>
      </c>
      <c r="H5" s="181" t="s">
        <v>166</v>
      </c>
      <c r="I5" s="147" t="s">
        <v>166</v>
      </c>
      <c r="J5" s="425" t="s">
        <v>166</v>
      </c>
      <c r="K5" s="147" t="s">
        <v>166</v>
      </c>
      <c r="L5" s="425" t="s">
        <v>166</v>
      </c>
      <c r="M5" s="159" t="s">
        <v>166</v>
      </c>
      <c r="N5" s="416" t="s">
        <v>166</v>
      </c>
      <c r="O5" s="153" t="s">
        <v>166</v>
      </c>
      <c r="P5" s="147" t="s">
        <v>166</v>
      </c>
      <c r="Q5" s="147" t="s">
        <v>153</v>
      </c>
      <c r="R5" s="425" t="s">
        <v>166</v>
      </c>
      <c r="S5" s="386" t="s">
        <v>153</v>
      </c>
      <c r="T5" s="76" t="s">
        <v>153</v>
      </c>
      <c r="U5" s="76" t="s">
        <v>153</v>
      </c>
      <c r="V5" s="147" t="s">
        <v>166</v>
      </c>
      <c r="W5" s="429" t="s">
        <v>153</v>
      </c>
      <c r="X5" s="76" t="s">
        <v>153</v>
      </c>
      <c r="Y5" s="147" t="s">
        <v>166</v>
      </c>
      <c r="Z5" s="429" t="s">
        <v>153</v>
      </c>
      <c r="AA5" s="147" t="s">
        <v>166</v>
      </c>
      <c r="AB5" s="81" t="s">
        <v>153</v>
      </c>
      <c r="AC5" s="150" t="s">
        <v>153</v>
      </c>
      <c r="AD5" s="150" t="s">
        <v>153</v>
      </c>
      <c r="AE5" s="76" t="s">
        <v>153</v>
      </c>
      <c r="AF5" s="76" t="s">
        <v>153</v>
      </c>
      <c r="AG5" s="147" t="s">
        <v>166</v>
      </c>
      <c r="AH5" s="147" t="s">
        <v>166</v>
      </c>
      <c r="AI5" s="429" t="s">
        <v>153</v>
      </c>
      <c r="AJ5" s="147" t="s">
        <v>166</v>
      </c>
      <c r="AK5" s="181" t="s">
        <v>166</v>
      </c>
      <c r="AL5" s="147" t="s">
        <v>166</v>
      </c>
    </row>
    <row r="6" spans="1:38">
      <c r="A6" s="139" t="s">
        <v>262</v>
      </c>
      <c r="B6" s="139" t="s">
        <v>262</v>
      </c>
      <c r="C6" s="139" t="s">
        <v>262</v>
      </c>
      <c r="D6" s="139" t="s">
        <v>262</v>
      </c>
      <c r="E6" s="209" t="s">
        <v>147</v>
      </c>
      <c r="F6" s="147" t="s">
        <v>147</v>
      </c>
      <c r="G6" s="92" t="s">
        <v>147</v>
      </c>
      <c r="H6" s="181" t="s">
        <v>167</v>
      </c>
      <c r="I6" s="147" t="s">
        <v>147</v>
      </c>
      <c r="J6" s="425" t="s">
        <v>167</v>
      </c>
      <c r="K6" s="147" t="s">
        <v>147</v>
      </c>
      <c r="L6" s="425" t="s">
        <v>167</v>
      </c>
      <c r="M6" s="159" t="s">
        <v>147</v>
      </c>
      <c r="N6" s="416" t="s">
        <v>167</v>
      </c>
      <c r="O6" s="153" t="s">
        <v>167</v>
      </c>
      <c r="P6" s="147" t="s">
        <v>147</v>
      </c>
      <c r="Q6" s="147" t="s">
        <v>148</v>
      </c>
      <c r="R6" s="425" t="s">
        <v>167</v>
      </c>
      <c r="S6" s="386" t="s">
        <v>169</v>
      </c>
      <c r="T6" s="76" t="s">
        <v>169</v>
      </c>
      <c r="U6" s="76" t="s">
        <v>169</v>
      </c>
      <c r="V6" s="147" t="s">
        <v>147</v>
      </c>
      <c r="W6" s="429" t="s">
        <v>169</v>
      </c>
      <c r="X6" s="76" t="s">
        <v>169</v>
      </c>
      <c r="Y6" s="147" t="s">
        <v>147</v>
      </c>
      <c r="Z6" s="429" t="s">
        <v>169</v>
      </c>
      <c r="AA6" s="147" t="s">
        <v>147</v>
      </c>
      <c r="AB6" s="81" t="s">
        <v>148</v>
      </c>
      <c r="AC6" s="150" t="s">
        <v>148</v>
      </c>
      <c r="AD6" s="150" t="s">
        <v>148</v>
      </c>
      <c r="AE6" s="76" t="s">
        <v>169</v>
      </c>
      <c r="AF6" s="76" t="s">
        <v>169</v>
      </c>
      <c r="AG6" s="147" t="s">
        <v>147</v>
      </c>
      <c r="AH6" s="147" t="s">
        <v>147</v>
      </c>
      <c r="AI6" s="429" t="s">
        <v>169</v>
      </c>
      <c r="AJ6" s="147" t="s">
        <v>147</v>
      </c>
      <c r="AK6" s="181" t="s">
        <v>167</v>
      </c>
      <c r="AL6" s="147" t="s">
        <v>147</v>
      </c>
    </row>
    <row r="7" spans="1:38">
      <c r="A7" s="139" t="s">
        <v>165</v>
      </c>
      <c r="B7" s="139" t="s">
        <v>165</v>
      </c>
      <c r="C7" s="139" t="s">
        <v>165</v>
      </c>
      <c r="D7" s="139" t="s">
        <v>165</v>
      </c>
      <c r="E7" s="209" t="s">
        <v>149</v>
      </c>
      <c r="F7" s="147" t="s">
        <v>149</v>
      </c>
      <c r="G7" s="92" t="s">
        <v>150</v>
      </c>
      <c r="H7" s="181" t="s">
        <v>149</v>
      </c>
      <c r="I7" s="147" t="s">
        <v>149</v>
      </c>
      <c r="J7" s="425" t="s">
        <v>149</v>
      </c>
      <c r="K7" s="147" t="s">
        <v>149</v>
      </c>
      <c r="L7" s="425" t="s">
        <v>149</v>
      </c>
      <c r="M7" s="159" t="s">
        <v>149</v>
      </c>
      <c r="N7" s="416" t="s">
        <v>149</v>
      </c>
      <c r="O7" s="153" t="s">
        <v>149</v>
      </c>
      <c r="P7" s="147" t="s">
        <v>149</v>
      </c>
      <c r="Q7" s="147" t="s">
        <v>149</v>
      </c>
      <c r="R7" s="425" t="s">
        <v>149</v>
      </c>
      <c r="S7" s="386" t="s">
        <v>150</v>
      </c>
      <c r="T7" s="76" t="s">
        <v>150</v>
      </c>
      <c r="U7" s="76" t="s">
        <v>150</v>
      </c>
      <c r="V7" s="147" t="s">
        <v>149</v>
      </c>
      <c r="W7" s="429" t="s">
        <v>150</v>
      </c>
      <c r="X7" s="76" t="s">
        <v>150</v>
      </c>
      <c r="Y7" s="147" t="s">
        <v>149</v>
      </c>
      <c r="Z7" s="429" t="s">
        <v>150</v>
      </c>
      <c r="AA7" s="147" t="s">
        <v>149</v>
      </c>
      <c r="AB7" s="81" t="s">
        <v>150</v>
      </c>
      <c r="AC7" s="150" t="s">
        <v>149</v>
      </c>
      <c r="AD7" s="150" t="s">
        <v>149</v>
      </c>
      <c r="AE7" s="76" t="s">
        <v>150</v>
      </c>
      <c r="AF7" s="76" t="s">
        <v>150</v>
      </c>
      <c r="AG7" s="147" t="s">
        <v>149</v>
      </c>
      <c r="AH7" s="147" t="s">
        <v>149</v>
      </c>
      <c r="AI7" s="429" t="s">
        <v>150</v>
      </c>
      <c r="AJ7" s="147" t="s">
        <v>149</v>
      </c>
      <c r="AK7" s="181" t="s">
        <v>149</v>
      </c>
      <c r="AL7" s="147" t="s">
        <v>149</v>
      </c>
    </row>
    <row r="8" spans="1:38">
      <c r="E8" s="209" t="s">
        <v>235</v>
      </c>
      <c r="F8" s="147" t="s">
        <v>386</v>
      </c>
      <c r="G8" s="92" t="s">
        <v>387</v>
      </c>
      <c r="H8" s="181" t="s">
        <v>245</v>
      </c>
      <c r="I8" s="147" t="s">
        <v>245</v>
      </c>
      <c r="J8" s="425" t="s">
        <v>247</v>
      </c>
      <c r="K8" s="147" t="s">
        <v>247</v>
      </c>
      <c r="L8" s="425" t="s">
        <v>236</v>
      </c>
      <c r="M8" s="159" t="s">
        <v>236</v>
      </c>
      <c r="N8" s="417" t="s">
        <v>834</v>
      </c>
      <c r="O8" s="413" t="s">
        <v>192</v>
      </c>
      <c r="P8" s="147" t="s">
        <v>324</v>
      </c>
      <c r="Q8" s="147"/>
      <c r="R8" s="425" t="s">
        <v>243</v>
      </c>
      <c r="V8" s="147" t="s">
        <v>243</v>
      </c>
      <c r="Y8" s="147" t="s">
        <v>317</v>
      </c>
      <c r="AA8" s="147" t="s">
        <v>316</v>
      </c>
      <c r="AG8" s="147" t="s">
        <v>241</v>
      </c>
      <c r="AH8" s="147" t="s">
        <v>241</v>
      </c>
      <c r="AI8" s="429"/>
      <c r="AJ8" s="147" t="s">
        <v>313</v>
      </c>
      <c r="AK8" s="447" t="s">
        <v>350</v>
      </c>
      <c r="AL8" s="147" t="s">
        <v>350</v>
      </c>
    </row>
    <row r="9" spans="1:38">
      <c r="H9" s="181" t="s">
        <v>246</v>
      </c>
      <c r="I9" s="147" t="s">
        <v>246</v>
      </c>
      <c r="J9" s="425" t="s">
        <v>248</v>
      </c>
      <c r="K9" s="147" t="s">
        <v>248</v>
      </c>
      <c r="L9" s="425" t="s">
        <v>237</v>
      </c>
      <c r="M9" s="159" t="s">
        <v>237</v>
      </c>
      <c r="N9" s="417" t="s">
        <v>835</v>
      </c>
      <c r="O9" s="413" t="s">
        <v>193</v>
      </c>
      <c r="P9" s="147" t="s">
        <v>325</v>
      </c>
      <c r="Q9" s="147"/>
      <c r="R9" s="425" t="s">
        <v>244</v>
      </c>
      <c r="V9" s="147" t="s">
        <v>244</v>
      </c>
      <c r="Y9" s="147" t="s">
        <v>318</v>
      </c>
      <c r="AA9" s="147" t="s">
        <v>315</v>
      </c>
      <c r="AG9" s="147" t="s">
        <v>242</v>
      </c>
      <c r="AH9" s="147" t="s">
        <v>242</v>
      </c>
      <c r="AI9" s="429"/>
      <c r="AJ9" s="147" t="s">
        <v>389</v>
      </c>
      <c r="AK9" s="447" t="s">
        <v>349</v>
      </c>
      <c r="AL9" s="147" t="s">
        <v>349</v>
      </c>
    </row>
    <row r="10" spans="1:38">
      <c r="F10" s="147" t="s">
        <v>159</v>
      </c>
      <c r="G10" s="92" t="s">
        <v>159</v>
      </c>
      <c r="N10" s="416" t="s">
        <v>159</v>
      </c>
      <c r="O10" s="153" t="s">
        <v>159</v>
      </c>
      <c r="P10" s="147" t="s">
        <v>159</v>
      </c>
      <c r="Q10" s="147"/>
      <c r="R10" s="425" t="s">
        <v>159</v>
      </c>
      <c r="V10" s="206" t="s">
        <v>159</v>
      </c>
      <c r="Y10" s="147" t="s">
        <v>159</v>
      </c>
      <c r="AA10" s="147" t="s">
        <v>159</v>
      </c>
      <c r="AG10" s="147" t="s">
        <v>159</v>
      </c>
      <c r="AH10" s="147" t="s">
        <v>178</v>
      </c>
      <c r="AI10" s="429"/>
      <c r="AJ10" s="147" t="s">
        <v>159</v>
      </c>
      <c r="AK10" s="447"/>
    </row>
    <row r="11" spans="1:38">
      <c r="F11" s="206"/>
      <c r="G11" s="140"/>
      <c r="M11" s="396"/>
      <c r="N11" s="417"/>
      <c r="O11" s="413"/>
      <c r="Q11" s="147"/>
      <c r="R11" s="425"/>
      <c r="AI11" s="429"/>
    </row>
    <row r="12" spans="1:38">
      <c r="Q12" s="147"/>
      <c r="R12" s="425"/>
      <c r="AI12" s="429"/>
    </row>
    <row r="13" spans="1:38">
      <c r="E13" s="209" t="s">
        <v>1016</v>
      </c>
      <c r="F13" s="147" t="s">
        <v>1016</v>
      </c>
      <c r="G13" s="92" t="s">
        <v>1016</v>
      </c>
      <c r="H13" s="181" t="s">
        <v>1016</v>
      </c>
      <c r="I13" s="147" t="s">
        <v>1016</v>
      </c>
      <c r="J13" s="425" t="s">
        <v>1016</v>
      </c>
      <c r="K13" s="147" t="s">
        <v>1016</v>
      </c>
      <c r="L13" s="425" t="s">
        <v>1016</v>
      </c>
      <c r="M13" s="147" t="s">
        <v>1016</v>
      </c>
      <c r="N13" s="416" t="s">
        <v>1016</v>
      </c>
      <c r="O13" s="153" t="s">
        <v>1016</v>
      </c>
      <c r="P13" s="147" t="s">
        <v>1016</v>
      </c>
      <c r="Q13" s="147" t="s">
        <v>1016</v>
      </c>
      <c r="R13" s="425" t="s">
        <v>1016</v>
      </c>
      <c r="S13" s="386" t="s">
        <v>1016</v>
      </c>
      <c r="T13" s="76" t="s">
        <v>1016</v>
      </c>
      <c r="U13" s="76" t="s">
        <v>1016</v>
      </c>
      <c r="V13" s="147" t="s">
        <v>1016</v>
      </c>
      <c r="W13" s="429" t="s">
        <v>1016</v>
      </c>
      <c r="X13" s="76" t="s">
        <v>1016</v>
      </c>
      <c r="Y13" s="147" t="s">
        <v>1016</v>
      </c>
      <c r="Z13" s="429" t="s">
        <v>1016</v>
      </c>
      <c r="AA13" s="147" t="s">
        <v>1016</v>
      </c>
      <c r="AB13" s="81" t="s">
        <v>1016</v>
      </c>
      <c r="AC13" s="150" t="s">
        <v>1016</v>
      </c>
      <c r="AD13" s="150" t="s">
        <v>1016</v>
      </c>
      <c r="AE13" s="76" t="s">
        <v>1016</v>
      </c>
      <c r="AF13" s="76" t="s">
        <v>1016</v>
      </c>
      <c r="AG13" s="147" t="s">
        <v>1016</v>
      </c>
      <c r="AH13" s="147" t="s">
        <v>1016</v>
      </c>
      <c r="AI13" s="429" t="s">
        <v>1016</v>
      </c>
      <c r="AJ13" s="147" t="s">
        <v>1016</v>
      </c>
      <c r="AK13" s="181" t="s">
        <v>1016</v>
      </c>
      <c r="AL13" s="147" t="s">
        <v>1016</v>
      </c>
    </row>
    <row r="14" spans="1:38">
      <c r="A14" s="102" t="s">
        <v>793</v>
      </c>
      <c r="B14" s="102" t="s">
        <v>5</v>
      </c>
      <c r="C14" s="102" t="s">
        <v>84</v>
      </c>
      <c r="D14" s="102" t="s">
        <v>102</v>
      </c>
      <c r="E14" s="453" t="s">
        <v>574</v>
      </c>
      <c r="F14" s="294" t="s">
        <v>575</v>
      </c>
      <c r="G14" s="294" t="s">
        <v>576</v>
      </c>
      <c r="H14" s="298" t="s">
        <v>590</v>
      </c>
      <c r="I14" s="294" t="s">
        <v>591</v>
      </c>
      <c r="J14" s="298" t="s">
        <v>592</v>
      </c>
      <c r="K14" s="294" t="s">
        <v>593</v>
      </c>
      <c r="L14" s="298" t="s">
        <v>570</v>
      </c>
      <c r="M14" s="294" t="s">
        <v>571</v>
      </c>
      <c r="N14" s="298" t="s">
        <v>926</v>
      </c>
      <c r="O14" s="170" t="s">
        <v>927</v>
      </c>
      <c r="P14" s="294" t="s">
        <v>584</v>
      </c>
      <c r="Q14" s="294" t="s">
        <v>928</v>
      </c>
      <c r="R14" s="298" t="s">
        <v>582</v>
      </c>
      <c r="S14" s="387" t="s">
        <v>929</v>
      </c>
      <c r="T14" s="297" t="s">
        <v>930</v>
      </c>
      <c r="U14" s="297" t="s">
        <v>931</v>
      </c>
      <c r="V14" s="294" t="s">
        <v>583</v>
      </c>
      <c r="W14" s="298" t="s">
        <v>585</v>
      </c>
      <c r="X14" s="170" t="s">
        <v>586</v>
      </c>
      <c r="Y14" s="294" t="s">
        <v>587</v>
      </c>
      <c r="Z14" s="298" t="s">
        <v>588</v>
      </c>
      <c r="AA14" s="294" t="s">
        <v>589</v>
      </c>
      <c r="AB14" s="390" t="s">
        <v>932</v>
      </c>
      <c r="AC14" s="170" t="s">
        <v>933</v>
      </c>
      <c r="AD14" s="170" t="s">
        <v>934</v>
      </c>
      <c r="AE14" s="297" t="s">
        <v>935</v>
      </c>
      <c r="AF14" s="297" t="s">
        <v>936</v>
      </c>
      <c r="AG14" s="294" t="s">
        <v>577</v>
      </c>
      <c r="AH14" s="294" t="s">
        <v>578</v>
      </c>
      <c r="AI14" s="298" t="s">
        <v>579</v>
      </c>
      <c r="AJ14" s="294" t="s">
        <v>580</v>
      </c>
      <c r="AK14" s="298" t="s">
        <v>925</v>
      </c>
      <c r="AL14" s="294" t="s">
        <v>581</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4" priority="27">
      <formula>AND(ISNUMBER($X1),ROUND(SUM($X1),2)&lt;1)</formula>
    </cfRule>
  </conditionalFormatting>
  <conditionalFormatting sqref="Z1:Z1048576">
    <cfRule type="expression" dxfId="43" priority="28">
      <formula>AND(ISNUMBER($Z1),SUM($Y1)&gt;0,ROUND(SUM($Z1),2)&lt;95%)</formula>
    </cfRule>
  </conditionalFormatting>
  <conditionalFormatting sqref="AI1:AI1048576">
    <cfRule type="expression" dxfId="42" priority="26">
      <formula>AND(ISNUMBER($AI1),SUM($AG1)&gt;0,ROUND(SUM($AI1),2)&lt;1)</formula>
    </cfRule>
  </conditionalFormatting>
  <conditionalFormatting sqref="E1:G1048576">
    <cfRule type="expression" dxfId="41" priority="13">
      <formula>LEFT($B1,4)="_Mil"</formula>
    </cfRule>
  </conditionalFormatting>
  <conditionalFormatting sqref="W1:W1048576">
    <cfRule type="expression" dxfId="40" priority="7">
      <formula>AND(ROW($W1)&gt;14,ISNUMBER($W1),SUM($V1)&gt;0,SUM($W1)&lt;70%)</formula>
    </cfRule>
  </conditionalFormatting>
  <conditionalFormatting sqref="AE1:AE1048576">
    <cfRule type="expression" dxfId="39" priority="6">
      <formula>AND(ROW($AE1)&gt;14,ISNUMBER($AE1),SUM($AE1)&lt;95%,SUM($V1)&gt;0)</formula>
    </cfRule>
  </conditionalFormatting>
  <conditionalFormatting sqref="T1:T1048576">
    <cfRule type="expression" dxfId="38" priority="1151">
      <formula>AND(ROW($T1)&gt;14,SUM($O1)&gt;0,SUM($T1)&lt;98%)</formula>
    </cfRule>
  </conditionalFormatting>
  <conditionalFormatting sqref="U1:U1048576">
    <cfRule type="expression" dxfId="37" priority="4">
      <formula>AND(ROW($U1)&gt;14,ISNUMBER($U1),SUM($U1)&lt;98%)</formula>
    </cfRule>
  </conditionalFormatting>
  <conditionalFormatting sqref="S1:S1048576">
    <cfRule type="expression" dxfId="36" priority="3">
      <formula>AND(ROW($S1)&gt;14,ISNUMBER($S1),SUM($S1)&lt;100%)</formula>
    </cfRule>
  </conditionalFormatting>
  <conditionalFormatting sqref="S1:U1048576 W1:X1048576 Z1:Z1048576 AB1:AB1048576 AE1:AE1048576 AI1:AI1048576">
    <cfRule type="expression" dxfId="35" priority="2">
      <formula>AND(ISNUMBER(S1),ROW(S1)&gt;14,SUM(S1)&gt;1)</formula>
    </cfRule>
  </conditionalFormatting>
  <conditionalFormatting sqref="AB1:AB1048576">
    <cfRule type="expression" dxfId="3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39" customWidth="1"/>
    <col min="2" max="2" width="30.83203125" style="139" customWidth="1"/>
    <col min="3" max="3" width="11.83203125" style="416" customWidth="1"/>
    <col min="4" max="4" width="11.83203125" style="434" customWidth="1"/>
    <col min="5" max="5" width="11.83203125" style="421" customWidth="1"/>
    <col min="6" max="7" width="11.83203125" style="191" customWidth="1"/>
    <col min="8" max="9" width="11.83203125" style="147" customWidth="1"/>
    <col min="10" max="10" width="11.83203125" style="416" customWidth="1"/>
    <col min="11" max="11" width="11.83203125" style="434" customWidth="1"/>
    <col min="12" max="12" width="11.83203125" style="421" customWidth="1"/>
    <col min="13" max="14" width="11.83203125" style="191" customWidth="1"/>
    <col min="15" max="16" width="11.83203125" style="147" customWidth="1"/>
    <col min="17" max="17" width="11.83203125" style="416" customWidth="1"/>
    <col min="18" max="18" width="11.83203125" style="434" customWidth="1"/>
    <col min="19" max="19" width="11.83203125" style="421" customWidth="1"/>
    <col min="20" max="21" width="11.83203125" style="191" customWidth="1"/>
    <col min="22" max="23" width="11.83203125" style="147" customWidth="1"/>
    <col min="24" max="24" width="11.83203125" style="416" customWidth="1"/>
    <col min="25" max="25" width="11.83203125" style="434" customWidth="1"/>
    <col min="26" max="26" width="11.83203125" style="421" customWidth="1"/>
    <col min="27" max="28" width="11.83203125" style="191" customWidth="1"/>
    <col min="29" max="30" width="11.83203125" style="147" customWidth="1"/>
    <col min="31" max="31" width="11.83203125" style="416" customWidth="1"/>
    <col min="32" max="32" width="11.83203125" style="434" customWidth="1"/>
    <col min="33" max="33" width="11.83203125" style="421" customWidth="1"/>
    <col min="34" max="35" width="11.83203125" style="191" customWidth="1"/>
    <col min="36" max="37" width="11.83203125" style="147" customWidth="1"/>
    <col min="38" max="38" width="11.83203125" style="416" customWidth="1"/>
    <col min="39" max="39" width="11.83203125" style="434" customWidth="1"/>
    <col min="40" max="40" width="11.83203125" style="421" customWidth="1"/>
    <col min="41" max="42" width="11.83203125" style="191" customWidth="1"/>
    <col min="43" max="44" width="11.83203125" style="147" customWidth="1"/>
    <col min="45" max="45" width="11.83203125" style="416" customWidth="1"/>
    <col min="46" max="46" width="11.83203125" style="434" customWidth="1"/>
    <col min="47" max="47" width="11.83203125" style="421" customWidth="1"/>
    <col min="48" max="49" width="11.83203125" style="191" customWidth="1"/>
    <col min="50" max="51" width="11.83203125" style="147" customWidth="1"/>
    <col min="52" max="52" width="11.83203125" style="416" customWidth="1"/>
    <col min="53" max="53" width="11.83203125" style="434" customWidth="1"/>
    <col min="54" max="54" width="11.83203125" style="421" customWidth="1"/>
    <col min="55" max="56" width="11.83203125" style="191" customWidth="1"/>
    <col min="57" max="58" width="11.83203125" style="147" customWidth="1"/>
    <col min="59" max="59" width="11.83203125" style="416" customWidth="1"/>
    <col min="60" max="60" width="11.83203125" style="434" customWidth="1"/>
    <col min="61" max="61" width="11.83203125" style="421" customWidth="1"/>
    <col min="62" max="63" width="11.83203125" style="191" customWidth="1"/>
    <col min="64" max="65" width="11.83203125" style="147" customWidth="1"/>
    <col min="66" max="66" width="11.83203125" style="416" customWidth="1"/>
    <col min="67" max="67" width="11.83203125" style="434" customWidth="1"/>
    <col min="68" max="68" width="11.83203125" style="421" customWidth="1"/>
    <col min="69" max="70" width="11.83203125" style="191" customWidth="1"/>
    <col min="71" max="72" width="11.83203125" style="147" customWidth="1"/>
    <col min="73" max="16384" width="10.83203125" style="135"/>
  </cols>
  <sheetData>
    <row r="1" spans="1:72" s="108" customFormat="1" ht="31" customHeight="1">
      <c r="A1" s="7" t="s">
        <v>619</v>
      </c>
      <c r="B1" s="7"/>
      <c r="C1" s="194" t="s">
        <v>26</v>
      </c>
      <c r="D1" s="431"/>
      <c r="E1" s="418"/>
      <c r="F1" s="217"/>
      <c r="G1" s="217"/>
      <c r="H1" s="142"/>
      <c r="I1" s="142"/>
      <c r="J1" s="194" t="s">
        <v>27</v>
      </c>
      <c r="K1" s="431"/>
      <c r="L1" s="418"/>
      <c r="M1" s="217"/>
      <c r="N1" s="217"/>
      <c r="O1" s="142"/>
      <c r="P1" s="142"/>
      <c r="Q1" s="194" t="s">
        <v>0</v>
      </c>
      <c r="R1" s="431"/>
      <c r="S1" s="418"/>
      <c r="T1" s="217"/>
      <c r="U1" s="217"/>
      <c r="V1" s="142"/>
      <c r="W1" s="142"/>
      <c r="X1" s="194" t="s">
        <v>1</v>
      </c>
      <c r="Y1" s="431"/>
      <c r="Z1" s="418"/>
      <c r="AA1" s="217"/>
      <c r="AB1" s="217"/>
      <c r="AC1" s="142"/>
      <c r="AD1" s="142"/>
      <c r="AE1" s="194" t="s">
        <v>56</v>
      </c>
      <c r="AF1" s="431"/>
      <c r="AG1" s="418"/>
      <c r="AH1" s="217"/>
      <c r="AI1" s="217"/>
      <c r="AJ1" s="142"/>
      <c r="AK1" s="142"/>
      <c r="AL1" s="194" t="s">
        <v>55</v>
      </c>
      <c r="AM1" s="431"/>
      <c r="AN1" s="418"/>
      <c r="AO1" s="217"/>
      <c r="AP1" s="217"/>
      <c r="AQ1" s="142"/>
      <c r="AR1" s="142"/>
      <c r="AS1" s="194" t="s">
        <v>908</v>
      </c>
      <c r="AT1" s="431"/>
      <c r="AU1" s="418"/>
      <c r="AV1" s="217"/>
      <c r="AW1" s="217"/>
      <c r="AX1" s="142"/>
      <c r="AY1" s="142"/>
      <c r="AZ1" s="194" t="s">
        <v>909</v>
      </c>
      <c r="BA1" s="431"/>
      <c r="BB1" s="418"/>
      <c r="BC1" s="217"/>
      <c r="BD1" s="217"/>
      <c r="BE1" s="142"/>
      <c r="BF1" s="142"/>
      <c r="BG1" s="194" t="s">
        <v>269</v>
      </c>
      <c r="BH1" s="431"/>
      <c r="BI1" s="418"/>
      <c r="BJ1" s="217"/>
      <c r="BK1" s="217"/>
      <c r="BL1" s="142"/>
      <c r="BM1" s="142"/>
      <c r="BN1" s="194" t="s">
        <v>312</v>
      </c>
      <c r="BO1" s="431"/>
      <c r="BP1" s="418"/>
      <c r="BQ1" s="217"/>
      <c r="BR1" s="217"/>
      <c r="BS1" s="142"/>
      <c r="BT1" s="142"/>
    </row>
    <row r="2" spans="1:72" s="107" customFormat="1" ht="19">
      <c r="A2" s="3"/>
      <c r="B2" s="3"/>
      <c r="C2" s="198" t="s">
        <v>1058</v>
      </c>
      <c r="D2" s="432"/>
      <c r="E2" s="419" t="s">
        <v>907</v>
      </c>
      <c r="F2" s="218"/>
      <c r="G2" s="218"/>
      <c r="H2" s="454"/>
      <c r="I2" s="143"/>
      <c r="J2" s="198" t="s">
        <v>1058</v>
      </c>
      <c r="K2" s="432"/>
      <c r="L2" s="419" t="s">
        <v>907</v>
      </c>
      <c r="M2" s="218"/>
      <c r="N2" s="218"/>
      <c r="O2" s="454"/>
      <c r="P2" s="143"/>
      <c r="Q2" s="198" t="s">
        <v>1058</v>
      </c>
      <c r="R2" s="432"/>
      <c r="S2" s="419" t="s">
        <v>907</v>
      </c>
      <c r="T2" s="218"/>
      <c r="U2" s="218"/>
      <c r="V2" s="454"/>
      <c r="W2" s="143"/>
      <c r="X2" s="198" t="s">
        <v>1058</v>
      </c>
      <c r="Y2" s="432"/>
      <c r="Z2" s="419" t="s">
        <v>907</v>
      </c>
      <c r="AA2" s="218"/>
      <c r="AB2" s="218"/>
      <c r="AC2" s="454"/>
      <c r="AD2" s="143"/>
      <c r="AE2" s="198" t="s">
        <v>1058</v>
      </c>
      <c r="AF2" s="432"/>
      <c r="AG2" s="419" t="s">
        <v>907</v>
      </c>
      <c r="AH2" s="218"/>
      <c r="AI2" s="218"/>
      <c r="AJ2" s="454"/>
      <c r="AK2" s="143"/>
      <c r="AL2" s="198" t="s">
        <v>1058</v>
      </c>
      <c r="AM2" s="432"/>
      <c r="AN2" s="419" t="s">
        <v>907</v>
      </c>
      <c r="AO2" s="218"/>
      <c r="AP2" s="218"/>
      <c r="AQ2" s="454"/>
      <c r="AR2" s="143"/>
      <c r="AS2" s="198" t="s">
        <v>1058</v>
      </c>
      <c r="AT2" s="432"/>
      <c r="AU2" s="419" t="s">
        <v>907</v>
      </c>
      <c r="AV2" s="218"/>
      <c r="AW2" s="218"/>
      <c r="AX2" s="454"/>
      <c r="AY2" s="143"/>
      <c r="AZ2" s="198" t="s">
        <v>1058</v>
      </c>
      <c r="BA2" s="432"/>
      <c r="BB2" s="419" t="s">
        <v>907</v>
      </c>
      <c r="BC2" s="218"/>
      <c r="BD2" s="218"/>
      <c r="BE2" s="454"/>
      <c r="BF2" s="143"/>
      <c r="BG2" s="198" t="s">
        <v>1058</v>
      </c>
      <c r="BH2" s="432"/>
      <c r="BI2" s="419" t="s">
        <v>907</v>
      </c>
      <c r="BJ2" s="218"/>
      <c r="BK2" s="218"/>
      <c r="BL2" s="454"/>
      <c r="BM2" s="143"/>
      <c r="BN2" s="198" t="s">
        <v>1058</v>
      </c>
      <c r="BO2" s="432"/>
      <c r="BP2" s="419" t="s">
        <v>907</v>
      </c>
      <c r="BQ2" s="218"/>
      <c r="BR2" s="218"/>
      <c r="BS2" s="454"/>
      <c r="BT2" s="143"/>
    </row>
    <row r="3" spans="1:72" ht="117" customHeight="1">
      <c r="A3"/>
      <c r="B3"/>
      <c r="C3" s="526" t="s">
        <v>1056</v>
      </c>
      <c r="D3" s="540" t="s">
        <v>1057</v>
      </c>
      <c r="E3" s="541" t="s">
        <v>821</v>
      </c>
      <c r="F3" s="532" t="s">
        <v>822</v>
      </c>
      <c r="G3" s="532" t="s">
        <v>825</v>
      </c>
      <c r="H3" s="527" t="s">
        <v>823</v>
      </c>
      <c r="I3" s="527" t="s">
        <v>824</v>
      </c>
      <c r="J3" s="526" t="s">
        <v>1056</v>
      </c>
      <c r="K3" s="540" t="s">
        <v>1057</v>
      </c>
      <c r="L3" s="541" t="s">
        <v>821</v>
      </c>
      <c r="M3" s="532" t="s">
        <v>822</v>
      </c>
      <c r="N3" s="532" t="s">
        <v>825</v>
      </c>
      <c r="O3" s="527" t="s">
        <v>823</v>
      </c>
      <c r="P3" s="527" t="s">
        <v>824</v>
      </c>
      <c r="Q3" s="526" t="s">
        <v>1056</v>
      </c>
      <c r="R3" s="540" t="s">
        <v>1057</v>
      </c>
      <c r="S3" s="541" t="s">
        <v>821</v>
      </c>
      <c r="T3" s="532" t="s">
        <v>822</v>
      </c>
      <c r="U3" s="532" t="s">
        <v>825</v>
      </c>
      <c r="V3" s="527" t="s">
        <v>823</v>
      </c>
      <c r="W3" s="527" t="s">
        <v>824</v>
      </c>
      <c r="X3" s="526" t="s">
        <v>1056</v>
      </c>
      <c r="Y3" s="540" t="s">
        <v>1057</v>
      </c>
      <c r="Z3" s="541" t="s">
        <v>821</v>
      </c>
      <c r="AA3" s="532" t="s">
        <v>822</v>
      </c>
      <c r="AB3" s="532" t="s">
        <v>825</v>
      </c>
      <c r="AC3" s="527" t="s">
        <v>823</v>
      </c>
      <c r="AD3" s="527" t="s">
        <v>824</v>
      </c>
      <c r="AE3" s="526" t="s">
        <v>1056</v>
      </c>
      <c r="AF3" s="540" t="s">
        <v>1057</v>
      </c>
      <c r="AG3" s="541" t="s">
        <v>821</v>
      </c>
      <c r="AH3" s="532" t="s">
        <v>822</v>
      </c>
      <c r="AI3" s="532" t="s">
        <v>825</v>
      </c>
      <c r="AJ3" s="527" t="s">
        <v>823</v>
      </c>
      <c r="AK3" s="527" t="s">
        <v>824</v>
      </c>
      <c r="AL3" s="526" t="s">
        <v>1056</v>
      </c>
      <c r="AM3" s="540" t="s">
        <v>1057</v>
      </c>
      <c r="AN3" s="541" t="s">
        <v>821</v>
      </c>
      <c r="AO3" s="532" t="s">
        <v>822</v>
      </c>
      <c r="AP3" s="532" t="s">
        <v>825</v>
      </c>
      <c r="AQ3" s="527" t="s">
        <v>823</v>
      </c>
      <c r="AR3" s="527" t="s">
        <v>824</v>
      </c>
      <c r="AS3" s="526" t="s">
        <v>1056</v>
      </c>
      <c r="AT3" s="540" t="s">
        <v>1057</v>
      </c>
      <c r="AU3" s="541" t="s">
        <v>821</v>
      </c>
      <c r="AV3" s="532" t="s">
        <v>822</v>
      </c>
      <c r="AW3" s="532" t="s">
        <v>825</v>
      </c>
      <c r="AX3" s="527" t="s">
        <v>823</v>
      </c>
      <c r="AY3" s="527" t="s">
        <v>824</v>
      </c>
      <c r="AZ3" s="526" t="s">
        <v>1056</v>
      </c>
      <c r="BA3" s="540" t="s">
        <v>1057</v>
      </c>
      <c r="BB3" s="541" t="s">
        <v>821</v>
      </c>
      <c r="BC3" s="532" t="s">
        <v>822</v>
      </c>
      <c r="BD3" s="532" t="s">
        <v>825</v>
      </c>
      <c r="BE3" s="527" t="s">
        <v>823</v>
      </c>
      <c r="BF3" s="527" t="s">
        <v>824</v>
      </c>
      <c r="BG3" s="526" t="s">
        <v>1056</v>
      </c>
      <c r="BH3" s="540" t="s">
        <v>1057</v>
      </c>
      <c r="BI3" s="541" t="s">
        <v>821</v>
      </c>
      <c r="BJ3" s="532" t="s">
        <v>822</v>
      </c>
      <c r="BK3" s="532" t="s">
        <v>825</v>
      </c>
      <c r="BL3" s="527" t="s">
        <v>823</v>
      </c>
      <c r="BM3" s="527" t="s">
        <v>824</v>
      </c>
      <c r="BN3" s="526" t="s">
        <v>1056</v>
      </c>
      <c r="BO3" s="540" t="s">
        <v>1057</v>
      </c>
      <c r="BP3" s="541" t="s">
        <v>821</v>
      </c>
      <c r="BQ3" s="532" t="s">
        <v>822</v>
      </c>
      <c r="BR3" s="532" t="s">
        <v>825</v>
      </c>
      <c r="BS3" s="527" t="s">
        <v>823</v>
      </c>
      <c r="BT3" s="527" t="s">
        <v>824</v>
      </c>
    </row>
    <row r="4" spans="1:72">
      <c r="A4" s="138"/>
      <c r="B4" s="138" t="s">
        <v>4</v>
      </c>
      <c r="C4" s="415">
        <f>SUBTOTAL(109,C$15:INDEX(C:C,COUNTA($B:$B)+14-COUNTA($B$1:$B$14)))</f>
        <v>0</v>
      </c>
      <c r="D4" s="433">
        <f>SUBTOTAL(109,D$15:INDEX(D:D,COUNTA($B:$B)+14-COUNTA($B$1:$B$14)))</f>
        <v>0</v>
      </c>
      <c r="E4" s="420">
        <f>SUBTOTAL(109,E$15:INDEX(E:E,COUNTA($B:$B)+14-COUNTA($B$1:$B$14)))</f>
        <v>0</v>
      </c>
      <c r="F4" s="299">
        <f>SUBTOTAL(109,F$15:INDEX(F:F,COUNTA($B:$B)+14-COUNTA($B$1:$B$14)))</f>
        <v>0</v>
      </c>
      <c r="G4" s="299">
        <f>SUBTOTAL(109,G$15:INDEX(G:G,COUNTA($B:$B)+14-COUNTA($B$1:$B$14)))</f>
        <v>0</v>
      </c>
      <c r="H4" s="146">
        <f>SUBTOTAL(109,H$15:INDEX(H:H,COUNTA($B:$B)+14-COUNTA($B$1:$B$14)))</f>
        <v>0</v>
      </c>
      <c r="I4" s="146">
        <f>SUBTOTAL(109,I$15:INDEX(I:I,COUNTA($B:$B)+14-COUNTA($B$1:$B$14)))</f>
        <v>0</v>
      </c>
      <c r="J4" s="415">
        <f>SUBTOTAL(109,J$15:INDEX(J:J,COUNTA($B:$B)+14-COUNTA($B$1:$B$14)))</f>
        <v>0</v>
      </c>
      <c r="K4" s="433">
        <f>SUBTOTAL(109,K$15:INDEX(K:K,COUNTA($B:$B)+14-COUNTA($B$1:$B$14)))</f>
        <v>0</v>
      </c>
      <c r="L4" s="420">
        <f>SUBTOTAL(109,L$15:INDEX(L:L,COUNTA($B:$B)+14-COUNTA($B$1:$B$14)))</f>
        <v>0</v>
      </c>
      <c r="M4" s="299">
        <f>SUBTOTAL(109,M$15:INDEX(M:M,COUNTA($B:$B)+14-COUNTA($B$1:$B$14)))</f>
        <v>0</v>
      </c>
      <c r="N4" s="299">
        <f>SUBTOTAL(109,N$15:INDEX(N:N,COUNTA($B:$B)+14-COUNTA($B$1:$B$14)))</f>
        <v>0</v>
      </c>
      <c r="O4" s="146">
        <f>SUBTOTAL(109,O$15:INDEX(O:O,COUNTA($B:$B)+14-COUNTA($B$1:$B$14)))</f>
        <v>0</v>
      </c>
      <c r="P4" s="146">
        <f>SUBTOTAL(109,P$15:INDEX(P:P,COUNTA($B:$B)+14-COUNTA($B$1:$B$14)))</f>
        <v>0</v>
      </c>
      <c r="Q4" s="415">
        <f>SUBTOTAL(109,Q$15:INDEX(Q:Q,COUNTA($B:$B)+14-COUNTA($B$1:$B$14)))</f>
        <v>0</v>
      </c>
      <c r="R4" s="433">
        <f>SUBTOTAL(109,R$15:INDEX(R:R,COUNTA($B:$B)+14-COUNTA($B$1:$B$14)))</f>
        <v>0</v>
      </c>
      <c r="S4" s="420">
        <f>SUBTOTAL(109,S$15:INDEX(S:S,COUNTA($B:$B)+14-COUNTA($B$1:$B$14)))</f>
        <v>0</v>
      </c>
      <c r="T4" s="299">
        <f>SUBTOTAL(109,T$15:INDEX(T:T,COUNTA($B:$B)+14-COUNTA($B$1:$B$14)))</f>
        <v>0</v>
      </c>
      <c r="U4" s="299">
        <f>SUBTOTAL(109,U$15:INDEX(U:U,COUNTA($B:$B)+14-COUNTA($B$1:$B$14)))</f>
        <v>0</v>
      </c>
      <c r="V4" s="146">
        <f>SUBTOTAL(109,V$15:INDEX(V:V,COUNTA($B:$B)+14-COUNTA($B$1:$B$14)))</f>
        <v>0</v>
      </c>
      <c r="W4" s="146">
        <f>SUBTOTAL(109,W$15:INDEX(W:W,COUNTA($B:$B)+14-COUNTA($B$1:$B$14)))</f>
        <v>0</v>
      </c>
      <c r="X4" s="415">
        <f>SUBTOTAL(109,X$15:INDEX(X:X,COUNTA($B:$B)+14-COUNTA($B$1:$B$14)))</f>
        <v>0</v>
      </c>
      <c r="Y4" s="433">
        <f>SUBTOTAL(109,Y$15:INDEX(Y:Y,COUNTA($B:$B)+14-COUNTA($B$1:$B$14)))</f>
        <v>0</v>
      </c>
      <c r="Z4" s="420">
        <f>SUBTOTAL(109,Z$15:INDEX(Z:Z,COUNTA($B:$B)+14-COUNTA($B$1:$B$14)))</f>
        <v>0</v>
      </c>
      <c r="AA4" s="299">
        <f>SUBTOTAL(109,AA$15:INDEX(AA:AA,COUNTA($B:$B)+14-COUNTA($B$1:$B$14)))</f>
        <v>0</v>
      </c>
      <c r="AB4" s="299">
        <f>SUBTOTAL(109,AB$15:INDEX(AB:AB,COUNTA($B:$B)+14-COUNTA($B$1:$B$14)))</f>
        <v>0</v>
      </c>
      <c r="AC4" s="146">
        <f>SUBTOTAL(109,AC$15:INDEX(AC:AC,COUNTA($B:$B)+14-COUNTA($B$1:$B$14)))</f>
        <v>0</v>
      </c>
      <c r="AD4" s="146">
        <f>SUBTOTAL(109,AD$15:INDEX(AD:AD,COUNTA($B:$B)+14-COUNTA($B$1:$B$14)))</f>
        <v>0</v>
      </c>
      <c r="AE4" s="415">
        <f>SUBTOTAL(109,AE$15:INDEX(AE:AE,COUNTA($B:$B)+14-COUNTA($B$1:$B$14)))</f>
        <v>0</v>
      </c>
      <c r="AF4" s="433">
        <f>SUBTOTAL(109,AF$15:INDEX(AF:AF,COUNTA($B:$B)+14-COUNTA($B$1:$B$14)))</f>
        <v>0</v>
      </c>
      <c r="AG4" s="420">
        <f>SUBTOTAL(109,AG$15:INDEX(AG:AG,COUNTA($B:$B)+14-COUNTA($B$1:$B$14)))</f>
        <v>0</v>
      </c>
      <c r="AH4" s="299">
        <f>SUBTOTAL(109,AH$15:INDEX(AH:AH,COUNTA($B:$B)+14-COUNTA($B$1:$B$14)))</f>
        <v>0</v>
      </c>
      <c r="AI4" s="299">
        <f>SUBTOTAL(109,AI$15:INDEX(AI:AI,COUNTA($B:$B)+14-COUNTA($B$1:$B$14)))</f>
        <v>0</v>
      </c>
      <c r="AJ4" s="146">
        <f>SUBTOTAL(109,AJ$15:INDEX(AJ:AJ,COUNTA($B:$B)+14-COUNTA($B$1:$B$14)))</f>
        <v>0</v>
      </c>
      <c r="AK4" s="146">
        <f>SUBTOTAL(109,AK$15:INDEX(AK:AK,COUNTA($B:$B)+14-COUNTA($B$1:$B$14)))</f>
        <v>0</v>
      </c>
      <c r="AL4" s="415">
        <f>SUBTOTAL(109,AL$15:INDEX(AL:AL,COUNTA($B:$B)+14-COUNTA($B$1:$B$14)))</f>
        <v>0</v>
      </c>
      <c r="AM4" s="433">
        <f>SUBTOTAL(109,AM$15:INDEX(AM:AM,COUNTA($B:$B)+14-COUNTA($B$1:$B$14)))</f>
        <v>0</v>
      </c>
      <c r="AN4" s="420">
        <f>SUBTOTAL(109,AN$15:INDEX(AN:AN,COUNTA($B:$B)+14-COUNTA($B$1:$B$14)))</f>
        <v>0</v>
      </c>
      <c r="AO4" s="299">
        <f>SUBTOTAL(109,AO$15:INDEX(AO:AO,COUNTA($B:$B)+14-COUNTA($B$1:$B$14)))</f>
        <v>0</v>
      </c>
      <c r="AP4" s="299">
        <f>SUBTOTAL(109,AP$15:INDEX(AP:AP,COUNTA($B:$B)+14-COUNTA($B$1:$B$14)))</f>
        <v>0</v>
      </c>
      <c r="AQ4" s="146">
        <f>SUBTOTAL(109,AQ$15:INDEX(AQ:AQ,COUNTA($B:$B)+14-COUNTA($B$1:$B$14)))</f>
        <v>0</v>
      </c>
      <c r="AR4" s="146">
        <f>SUBTOTAL(109,AR$15:INDEX(AR:AR,COUNTA($B:$B)+14-COUNTA($B$1:$B$14)))</f>
        <v>0</v>
      </c>
      <c r="AS4" s="415">
        <f>SUBTOTAL(109,AS$15:INDEX(AS:AS,COUNTA($B:$B)+14-COUNTA($B$1:$B$14)))</f>
        <v>0</v>
      </c>
      <c r="AT4" s="433">
        <f>SUBTOTAL(109,AT$15:INDEX(AT:AT,COUNTA($B:$B)+14-COUNTA($B$1:$B$14)))</f>
        <v>0</v>
      </c>
      <c r="AU4" s="420">
        <f>SUBTOTAL(109,AU$15:INDEX(AU:AU,COUNTA($B:$B)+14-COUNTA($B$1:$B$14)))</f>
        <v>0</v>
      </c>
      <c r="AV4" s="299">
        <f>SUBTOTAL(109,AV$15:INDEX(AV:AV,COUNTA($B:$B)+14-COUNTA($B$1:$B$14)))</f>
        <v>0</v>
      </c>
      <c r="AW4" s="299">
        <f>SUBTOTAL(109,AW$15:INDEX(AW:AW,COUNTA($B:$B)+14-COUNTA($B$1:$B$14)))</f>
        <v>0</v>
      </c>
      <c r="AX4" s="146">
        <f>SUBTOTAL(109,AX$15:INDEX(AX:AX,COUNTA($B:$B)+14-COUNTA($B$1:$B$14)))</f>
        <v>0</v>
      </c>
      <c r="AY4" s="146">
        <f>SUBTOTAL(109,AY$15:INDEX(AY:AY,COUNTA($B:$B)+14-COUNTA($B$1:$B$14)))</f>
        <v>0</v>
      </c>
      <c r="AZ4" s="415">
        <f>SUBTOTAL(109,AZ$15:INDEX(AZ:AZ,COUNTA($B:$B)+14-COUNTA($B$1:$B$14)))</f>
        <v>0</v>
      </c>
      <c r="BA4" s="433">
        <f>SUBTOTAL(109,BA$15:INDEX(BA:BA,COUNTA($B:$B)+14-COUNTA($B$1:$B$14)))</f>
        <v>0</v>
      </c>
      <c r="BB4" s="420">
        <f>SUBTOTAL(109,BB$15:INDEX(BB:BB,COUNTA($B:$B)+14-COUNTA($B$1:$B$14)))</f>
        <v>0</v>
      </c>
      <c r="BC4" s="299">
        <f>SUBTOTAL(109,BC$15:INDEX(BC:BC,COUNTA($B:$B)+14-COUNTA($B$1:$B$14)))</f>
        <v>0</v>
      </c>
      <c r="BD4" s="299">
        <f>SUBTOTAL(109,BD$15:INDEX(BD:BD,COUNTA($B:$B)+14-COUNTA($B$1:$B$14)))</f>
        <v>0</v>
      </c>
      <c r="BE4" s="146">
        <f>SUBTOTAL(109,BE$15:INDEX(BE:BE,COUNTA($B:$B)+14-COUNTA($B$1:$B$14)))</f>
        <v>0</v>
      </c>
      <c r="BF4" s="146">
        <f>SUBTOTAL(109,BF$15:INDEX(BF:BF,COUNTA($B:$B)+14-COUNTA($B$1:$B$14)))</f>
        <v>0</v>
      </c>
      <c r="BG4" s="415">
        <f>SUBTOTAL(109,BG$15:INDEX(BG:BG,COUNTA($B:$B)+14-COUNTA($B$1:$B$14)))</f>
        <v>0</v>
      </c>
      <c r="BH4" s="433">
        <f>SUBTOTAL(109,BH$15:INDEX(BH:BH,COUNTA($B:$B)+14-COUNTA($B$1:$B$14)))</f>
        <v>0</v>
      </c>
      <c r="BI4" s="420">
        <f>SUBTOTAL(109,BI$15:INDEX(BI:BI,COUNTA($B:$B)+14-COUNTA($B$1:$B$14)))</f>
        <v>0</v>
      </c>
      <c r="BJ4" s="299">
        <f>SUBTOTAL(109,BJ$15:INDEX(BJ:BJ,COUNTA($B:$B)+14-COUNTA($B$1:$B$14)))</f>
        <v>0</v>
      </c>
      <c r="BK4" s="299">
        <f>SUBTOTAL(109,BK$15:INDEX(BK:BK,COUNTA($B:$B)+14-COUNTA($B$1:$B$14)))</f>
        <v>0</v>
      </c>
      <c r="BL4" s="146">
        <f>SUBTOTAL(109,BL$15:INDEX(BL:BL,COUNTA($B:$B)+14-COUNTA($B$1:$B$14)))</f>
        <v>0</v>
      </c>
      <c r="BM4" s="146">
        <f>SUBTOTAL(109,BM$15:INDEX(BM:BM,COUNTA($B:$B)+14-COUNTA($B$1:$B$14)))</f>
        <v>0</v>
      </c>
      <c r="BN4" s="415">
        <f>SUBTOTAL(109,BN$15:INDEX(BN:BN,COUNTA($B:$B)+14-COUNTA($B$1:$B$14)))</f>
        <v>0</v>
      </c>
      <c r="BO4" s="433">
        <f>SUBTOTAL(109,BO$15:INDEX(BO:BO,COUNTA($B:$B)+14-COUNTA($B$1:$B$14)))</f>
        <v>0</v>
      </c>
      <c r="BP4" s="420">
        <f>SUBTOTAL(109,BP$15:INDEX(BP:BP,COUNTA($B:$B)+14-COUNTA($B$1:$B$14)))</f>
        <v>0</v>
      </c>
      <c r="BQ4" s="299">
        <f>SUBTOTAL(109,BQ$15:INDEX(BQ:BQ,COUNTA($B:$B)+14-COUNTA($B$1:$B$14)))</f>
        <v>0</v>
      </c>
      <c r="BR4" s="299">
        <f>SUBTOTAL(109,BR$15:INDEX(BR:BR,COUNTA($B:$B)+14-COUNTA($B$1:$B$14)))</f>
        <v>0</v>
      </c>
      <c r="BS4" s="146">
        <f>SUBTOTAL(109,BS$15:INDEX(BS:BS,COUNTA($B:$B)+14-COUNTA($B$1:$B$14)))</f>
        <v>0</v>
      </c>
      <c r="BT4" s="146">
        <f>SUBTOTAL(109,BT$15:INDEX(BT:BT,COUNTA($B:$B)+14-COUNTA($B$1:$B$14)))</f>
        <v>0</v>
      </c>
    </row>
    <row r="5" spans="1:72">
      <c r="A5" s="139" t="s">
        <v>153</v>
      </c>
      <c r="B5" s="139" t="s">
        <v>153</v>
      </c>
      <c r="C5" s="416" t="s">
        <v>153</v>
      </c>
      <c r="D5" s="434" t="s">
        <v>153</v>
      </c>
      <c r="E5" s="421" t="s">
        <v>153</v>
      </c>
      <c r="F5" s="191" t="s">
        <v>153</v>
      </c>
      <c r="G5" s="191" t="s">
        <v>153</v>
      </c>
      <c r="H5" s="147" t="s">
        <v>153</v>
      </c>
      <c r="I5" s="147" t="s">
        <v>153</v>
      </c>
      <c r="J5" s="416" t="s">
        <v>153</v>
      </c>
      <c r="K5" s="434" t="s">
        <v>153</v>
      </c>
      <c r="L5" s="421" t="s">
        <v>153</v>
      </c>
      <c r="M5" s="191" t="s">
        <v>153</v>
      </c>
      <c r="N5" s="191" t="s">
        <v>153</v>
      </c>
      <c r="O5" s="147" t="s">
        <v>153</v>
      </c>
      <c r="P5" s="147" t="s">
        <v>153</v>
      </c>
      <c r="Q5" s="416" t="s">
        <v>153</v>
      </c>
      <c r="R5" s="434" t="s">
        <v>153</v>
      </c>
      <c r="S5" s="421" t="s">
        <v>153</v>
      </c>
      <c r="T5" s="191" t="s">
        <v>153</v>
      </c>
      <c r="U5" s="191" t="s">
        <v>153</v>
      </c>
      <c r="V5" s="147" t="s">
        <v>153</v>
      </c>
      <c r="W5" s="147" t="s">
        <v>153</v>
      </c>
      <c r="X5" s="416" t="s">
        <v>153</v>
      </c>
      <c r="Y5" s="434" t="s">
        <v>153</v>
      </c>
      <c r="Z5" s="421" t="s">
        <v>153</v>
      </c>
      <c r="AA5" s="191" t="s">
        <v>153</v>
      </c>
      <c r="AB5" s="191" t="s">
        <v>153</v>
      </c>
      <c r="AC5" s="147" t="s">
        <v>153</v>
      </c>
      <c r="AD5" s="147" t="s">
        <v>153</v>
      </c>
      <c r="AE5" s="416" t="s">
        <v>153</v>
      </c>
      <c r="AF5" s="434" t="s">
        <v>153</v>
      </c>
      <c r="AG5" s="421" t="s">
        <v>153</v>
      </c>
      <c r="AH5" s="191" t="s">
        <v>153</v>
      </c>
      <c r="AI5" s="191" t="s">
        <v>153</v>
      </c>
      <c r="AJ5" s="147" t="s">
        <v>153</v>
      </c>
      <c r="AK5" s="147" t="s">
        <v>153</v>
      </c>
      <c r="AL5" s="416" t="s">
        <v>153</v>
      </c>
      <c r="AM5" s="434" t="s">
        <v>153</v>
      </c>
      <c r="AN5" s="421" t="s">
        <v>153</v>
      </c>
      <c r="AO5" s="191" t="s">
        <v>153</v>
      </c>
      <c r="AP5" s="191" t="s">
        <v>153</v>
      </c>
      <c r="AQ5" s="147" t="s">
        <v>153</v>
      </c>
      <c r="AR5" s="147" t="s">
        <v>153</v>
      </c>
      <c r="AS5" s="416" t="s">
        <v>153</v>
      </c>
      <c r="AT5" s="434" t="s">
        <v>153</v>
      </c>
      <c r="AU5" s="421" t="s">
        <v>153</v>
      </c>
      <c r="AV5" s="191" t="s">
        <v>153</v>
      </c>
      <c r="AW5" s="191" t="s">
        <v>153</v>
      </c>
      <c r="AX5" s="147" t="s">
        <v>153</v>
      </c>
      <c r="AY5" s="147" t="s">
        <v>153</v>
      </c>
      <c r="AZ5" s="416" t="s">
        <v>153</v>
      </c>
      <c r="BA5" s="434" t="s">
        <v>153</v>
      </c>
      <c r="BB5" s="421" t="s">
        <v>153</v>
      </c>
      <c r="BC5" s="191" t="s">
        <v>153</v>
      </c>
      <c r="BD5" s="191" t="s">
        <v>153</v>
      </c>
      <c r="BE5" s="147" t="s">
        <v>153</v>
      </c>
      <c r="BF5" s="147" t="s">
        <v>153</v>
      </c>
      <c r="BG5" s="416" t="s">
        <v>153</v>
      </c>
      <c r="BH5" s="434" t="s">
        <v>153</v>
      </c>
      <c r="BI5" s="421" t="s">
        <v>153</v>
      </c>
      <c r="BJ5" s="191" t="s">
        <v>153</v>
      </c>
      <c r="BK5" s="191" t="s">
        <v>153</v>
      </c>
      <c r="BL5" s="147" t="s">
        <v>153</v>
      </c>
      <c r="BM5" s="147" t="s">
        <v>153</v>
      </c>
      <c r="BN5" s="416" t="s">
        <v>153</v>
      </c>
      <c r="BO5" s="434" t="s">
        <v>153</v>
      </c>
      <c r="BP5" s="421" t="s">
        <v>153</v>
      </c>
      <c r="BQ5" s="191" t="s">
        <v>153</v>
      </c>
      <c r="BR5" s="191" t="s">
        <v>153</v>
      </c>
      <c r="BS5" s="147" t="s">
        <v>153</v>
      </c>
      <c r="BT5" s="147" t="s">
        <v>153</v>
      </c>
    </row>
    <row r="6" spans="1:72">
      <c r="A6" s="139" t="s">
        <v>262</v>
      </c>
      <c r="B6" s="139" t="s">
        <v>262</v>
      </c>
      <c r="C6" s="416" t="s">
        <v>148</v>
      </c>
      <c r="D6" s="434" t="s">
        <v>148</v>
      </c>
      <c r="E6" s="421" t="s">
        <v>148</v>
      </c>
      <c r="F6" s="191" t="s">
        <v>148</v>
      </c>
      <c r="G6" s="191" t="s">
        <v>148</v>
      </c>
      <c r="H6" s="147" t="s">
        <v>148</v>
      </c>
      <c r="I6" s="147" t="s">
        <v>148</v>
      </c>
      <c r="J6" s="416" t="s">
        <v>148</v>
      </c>
      <c r="K6" s="434" t="s">
        <v>148</v>
      </c>
      <c r="L6" s="421" t="s">
        <v>148</v>
      </c>
      <c r="M6" s="191" t="s">
        <v>148</v>
      </c>
      <c r="N6" s="191" t="s">
        <v>148</v>
      </c>
      <c r="O6" s="147" t="s">
        <v>148</v>
      </c>
      <c r="P6" s="147" t="s">
        <v>148</v>
      </c>
      <c r="Q6" s="416" t="s">
        <v>148</v>
      </c>
      <c r="R6" s="434" t="s">
        <v>148</v>
      </c>
      <c r="S6" s="421" t="s">
        <v>148</v>
      </c>
      <c r="T6" s="191" t="s">
        <v>148</v>
      </c>
      <c r="U6" s="191" t="s">
        <v>148</v>
      </c>
      <c r="V6" s="147" t="s">
        <v>148</v>
      </c>
      <c r="W6" s="147" t="s">
        <v>148</v>
      </c>
      <c r="X6" s="416" t="s">
        <v>148</v>
      </c>
      <c r="Y6" s="434" t="s">
        <v>148</v>
      </c>
      <c r="Z6" s="421" t="s">
        <v>148</v>
      </c>
      <c r="AA6" s="191" t="s">
        <v>148</v>
      </c>
      <c r="AB6" s="191" t="s">
        <v>148</v>
      </c>
      <c r="AC6" s="147" t="s">
        <v>148</v>
      </c>
      <c r="AD6" s="147" t="s">
        <v>148</v>
      </c>
      <c r="AE6" s="416" t="s">
        <v>148</v>
      </c>
      <c r="AF6" s="434" t="s">
        <v>148</v>
      </c>
      <c r="AG6" s="421" t="s">
        <v>148</v>
      </c>
      <c r="AH6" s="191" t="s">
        <v>148</v>
      </c>
      <c r="AI6" s="191" t="s">
        <v>148</v>
      </c>
      <c r="AJ6" s="147" t="s">
        <v>148</v>
      </c>
      <c r="AK6" s="147" t="s">
        <v>148</v>
      </c>
      <c r="AL6" s="416" t="s">
        <v>148</v>
      </c>
      <c r="AM6" s="434" t="s">
        <v>148</v>
      </c>
      <c r="AN6" s="421" t="s">
        <v>148</v>
      </c>
      <c r="AO6" s="191" t="s">
        <v>148</v>
      </c>
      <c r="AP6" s="191" t="s">
        <v>148</v>
      </c>
      <c r="AQ6" s="147" t="s">
        <v>148</v>
      </c>
      <c r="AR6" s="147" t="s">
        <v>148</v>
      </c>
      <c r="AS6" s="416" t="s">
        <v>148</v>
      </c>
      <c r="AT6" s="434" t="s">
        <v>148</v>
      </c>
      <c r="AU6" s="421" t="s">
        <v>148</v>
      </c>
      <c r="AV6" s="191" t="s">
        <v>148</v>
      </c>
      <c r="AW6" s="191" t="s">
        <v>148</v>
      </c>
      <c r="AX6" s="147" t="s">
        <v>148</v>
      </c>
      <c r="AY6" s="147" t="s">
        <v>148</v>
      </c>
      <c r="AZ6" s="416" t="s">
        <v>148</v>
      </c>
      <c r="BA6" s="434" t="s">
        <v>148</v>
      </c>
      <c r="BB6" s="421" t="s">
        <v>148</v>
      </c>
      <c r="BC6" s="191" t="s">
        <v>148</v>
      </c>
      <c r="BD6" s="191" t="s">
        <v>148</v>
      </c>
      <c r="BE6" s="147" t="s">
        <v>148</v>
      </c>
      <c r="BF6" s="147" t="s">
        <v>148</v>
      </c>
      <c r="BG6" s="416" t="s">
        <v>148</v>
      </c>
      <c r="BH6" s="434" t="s">
        <v>148</v>
      </c>
      <c r="BI6" s="421" t="s">
        <v>148</v>
      </c>
      <c r="BJ6" s="191" t="s">
        <v>148</v>
      </c>
      <c r="BK6" s="191" t="s">
        <v>148</v>
      </c>
      <c r="BL6" s="147" t="s">
        <v>148</v>
      </c>
      <c r="BM6" s="147" t="s">
        <v>148</v>
      </c>
      <c r="BN6" s="416" t="s">
        <v>148</v>
      </c>
      <c r="BO6" s="434" t="s">
        <v>148</v>
      </c>
      <c r="BP6" s="421" t="s">
        <v>148</v>
      </c>
      <c r="BQ6" s="191" t="s">
        <v>148</v>
      </c>
      <c r="BR6" s="191" t="s">
        <v>148</v>
      </c>
      <c r="BS6" s="147" t="s">
        <v>148</v>
      </c>
      <c r="BT6" s="147" t="s">
        <v>148</v>
      </c>
    </row>
    <row r="7" spans="1:72">
      <c r="A7" s="139" t="s">
        <v>165</v>
      </c>
      <c r="B7" s="139" t="s">
        <v>165</v>
      </c>
      <c r="C7" s="417" t="s">
        <v>149</v>
      </c>
      <c r="D7" s="435" t="s">
        <v>149</v>
      </c>
      <c r="E7" s="421" t="s">
        <v>149</v>
      </c>
      <c r="F7" s="191" t="s">
        <v>149</v>
      </c>
      <c r="G7" s="191" t="s">
        <v>149</v>
      </c>
      <c r="H7" s="147" t="s">
        <v>149</v>
      </c>
      <c r="I7" s="147" t="s">
        <v>149</v>
      </c>
      <c r="J7" s="417" t="s">
        <v>149</v>
      </c>
      <c r="K7" s="435" t="s">
        <v>149</v>
      </c>
      <c r="L7" s="421" t="s">
        <v>149</v>
      </c>
      <c r="M7" s="191" t="s">
        <v>149</v>
      </c>
      <c r="N7" s="191" t="s">
        <v>149</v>
      </c>
      <c r="O7" s="147" t="s">
        <v>149</v>
      </c>
      <c r="P7" s="147" t="s">
        <v>149</v>
      </c>
      <c r="Q7" s="417" t="s">
        <v>149</v>
      </c>
      <c r="R7" s="435" t="s">
        <v>149</v>
      </c>
      <c r="S7" s="421" t="s">
        <v>149</v>
      </c>
      <c r="T7" s="191" t="s">
        <v>149</v>
      </c>
      <c r="U7" s="191" t="s">
        <v>149</v>
      </c>
      <c r="V7" s="147" t="s">
        <v>149</v>
      </c>
      <c r="W7" s="147" t="s">
        <v>149</v>
      </c>
      <c r="X7" s="417" t="s">
        <v>149</v>
      </c>
      <c r="Y7" s="435" t="s">
        <v>149</v>
      </c>
      <c r="Z7" s="421" t="s">
        <v>149</v>
      </c>
      <c r="AA7" s="191" t="s">
        <v>149</v>
      </c>
      <c r="AB7" s="191" t="s">
        <v>149</v>
      </c>
      <c r="AC7" s="147" t="s">
        <v>149</v>
      </c>
      <c r="AD7" s="147" t="s">
        <v>149</v>
      </c>
      <c r="AE7" s="417" t="s">
        <v>149</v>
      </c>
      <c r="AF7" s="435" t="s">
        <v>149</v>
      </c>
      <c r="AG7" s="421" t="s">
        <v>149</v>
      </c>
      <c r="AH7" s="191" t="s">
        <v>149</v>
      </c>
      <c r="AI7" s="191" t="s">
        <v>149</v>
      </c>
      <c r="AJ7" s="147" t="s">
        <v>149</v>
      </c>
      <c r="AK7" s="147" t="s">
        <v>149</v>
      </c>
      <c r="AL7" s="417" t="s">
        <v>149</v>
      </c>
      <c r="AM7" s="435" t="s">
        <v>149</v>
      </c>
      <c r="AN7" s="421" t="s">
        <v>149</v>
      </c>
      <c r="AO7" s="191" t="s">
        <v>149</v>
      </c>
      <c r="AP7" s="191" t="s">
        <v>149</v>
      </c>
      <c r="AQ7" s="147" t="s">
        <v>149</v>
      </c>
      <c r="AR7" s="147" t="s">
        <v>149</v>
      </c>
      <c r="AS7" s="417" t="s">
        <v>149</v>
      </c>
      <c r="AT7" s="435" t="s">
        <v>149</v>
      </c>
      <c r="AU7" s="421" t="s">
        <v>149</v>
      </c>
      <c r="AV7" s="191" t="s">
        <v>149</v>
      </c>
      <c r="AW7" s="191" t="s">
        <v>149</v>
      </c>
      <c r="AX7" s="147" t="s">
        <v>149</v>
      </c>
      <c r="AY7" s="147" t="s">
        <v>149</v>
      </c>
      <c r="AZ7" s="417" t="s">
        <v>149</v>
      </c>
      <c r="BA7" s="435" t="s">
        <v>149</v>
      </c>
      <c r="BB7" s="421" t="s">
        <v>149</v>
      </c>
      <c r="BC7" s="191" t="s">
        <v>149</v>
      </c>
      <c r="BD7" s="191" t="s">
        <v>149</v>
      </c>
      <c r="BE7" s="147" t="s">
        <v>149</v>
      </c>
      <c r="BF7" s="147" t="s">
        <v>149</v>
      </c>
      <c r="BG7" s="417" t="s">
        <v>149</v>
      </c>
      <c r="BH7" s="435" t="s">
        <v>149</v>
      </c>
      <c r="BI7" s="421" t="s">
        <v>149</v>
      </c>
      <c r="BJ7" s="191" t="s">
        <v>149</v>
      </c>
      <c r="BK7" s="191" t="s">
        <v>149</v>
      </c>
      <c r="BL7" s="147" t="s">
        <v>149</v>
      </c>
      <c r="BM7" s="147" t="s">
        <v>149</v>
      </c>
      <c r="BN7" s="417" t="s">
        <v>149</v>
      </c>
      <c r="BO7" s="435" t="s">
        <v>149</v>
      </c>
      <c r="BP7" s="421" t="s">
        <v>149</v>
      </c>
      <c r="BQ7" s="191" t="s">
        <v>149</v>
      </c>
      <c r="BR7" s="191" t="s">
        <v>149</v>
      </c>
      <c r="BS7" s="147" t="s">
        <v>149</v>
      </c>
      <c r="BT7" s="147" t="s">
        <v>149</v>
      </c>
    </row>
    <row r="8" spans="1:72">
      <c r="C8" s="417"/>
      <c r="D8" s="435"/>
      <c r="J8" s="417"/>
      <c r="K8" s="435"/>
      <c r="Q8" s="417"/>
      <c r="R8" s="435"/>
      <c r="X8" s="417"/>
      <c r="Y8" s="435"/>
      <c r="AE8" s="417"/>
      <c r="AF8" s="435"/>
      <c r="AL8" s="417"/>
      <c r="AM8" s="435"/>
      <c r="AS8" s="417"/>
      <c r="AT8" s="435"/>
      <c r="AZ8" s="417"/>
      <c r="BA8" s="435"/>
      <c r="BG8" s="417"/>
      <c r="BH8" s="435"/>
      <c r="BN8" s="417"/>
      <c r="BO8" s="435"/>
    </row>
    <row r="9" spans="1:72">
      <c r="C9" s="417"/>
      <c r="D9" s="435"/>
      <c r="J9" s="417"/>
      <c r="K9" s="435"/>
      <c r="Q9" s="417"/>
      <c r="R9" s="435"/>
      <c r="X9" s="417"/>
      <c r="Y9" s="435"/>
      <c r="AE9" s="417"/>
      <c r="AF9" s="435"/>
      <c r="AL9" s="417"/>
      <c r="AM9" s="435"/>
      <c r="AS9" s="417"/>
      <c r="AT9" s="435"/>
      <c r="AZ9" s="417"/>
      <c r="BA9" s="435"/>
      <c r="BG9" s="417"/>
      <c r="BH9" s="435"/>
      <c r="BN9" s="417"/>
      <c r="BO9" s="435"/>
    </row>
    <row r="10" spans="1:72">
      <c r="C10" s="417"/>
      <c r="D10" s="435"/>
      <c r="J10" s="417"/>
      <c r="K10" s="435"/>
      <c r="Q10" s="417"/>
      <c r="R10" s="435"/>
      <c r="X10" s="417"/>
      <c r="Y10" s="435"/>
      <c r="AE10" s="417"/>
      <c r="AF10" s="435"/>
      <c r="AL10" s="417"/>
      <c r="AM10" s="435"/>
      <c r="AS10" s="417"/>
      <c r="AT10" s="435"/>
      <c r="AZ10" s="417"/>
      <c r="BA10" s="435"/>
      <c r="BG10" s="417"/>
      <c r="BH10" s="435"/>
      <c r="BN10" s="417"/>
      <c r="BO10" s="435"/>
    </row>
    <row r="11" spans="1:72">
      <c r="C11" s="417"/>
      <c r="D11" s="435"/>
      <c r="J11" s="417"/>
      <c r="K11" s="435"/>
      <c r="Q11" s="417"/>
      <c r="R11" s="435"/>
      <c r="X11" s="417"/>
      <c r="Y11" s="435"/>
      <c r="AE11" s="417"/>
      <c r="AF11" s="435"/>
      <c r="AL11" s="417"/>
      <c r="AM11" s="435"/>
      <c r="AS11" s="417"/>
      <c r="AT11" s="435"/>
      <c r="AZ11" s="417"/>
      <c r="BA11" s="435"/>
      <c r="BG11" s="417"/>
      <c r="BH11" s="435"/>
      <c r="BN11" s="417"/>
      <c r="BO11" s="435"/>
    </row>
    <row r="14" spans="1:72">
      <c r="A14" s="102" t="s">
        <v>793</v>
      </c>
      <c r="B14" s="102" t="s">
        <v>5</v>
      </c>
      <c r="C14" s="298" t="s">
        <v>937</v>
      </c>
      <c r="D14" s="436" t="s">
        <v>938</v>
      </c>
      <c r="E14" s="455" t="s">
        <v>947</v>
      </c>
      <c r="F14" s="381" t="s">
        <v>948</v>
      </c>
      <c r="G14" s="381" t="s">
        <v>949</v>
      </c>
      <c r="H14" s="294" t="s">
        <v>950</v>
      </c>
      <c r="I14" s="294" t="s">
        <v>951</v>
      </c>
      <c r="J14" s="298" t="s">
        <v>944</v>
      </c>
      <c r="K14" s="436" t="s">
        <v>945</v>
      </c>
      <c r="L14" s="455" t="s">
        <v>946</v>
      </c>
      <c r="M14" s="381" t="s">
        <v>952</v>
      </c>
      <c r="N14" s="381" t="s">
        <v>953</v>
      </c>
      <c r="O14" s="294" t="s">
        <v>954</v>
      </c>
      <c r="P14" s="294" t="s">
        <v>955</v>
      </c>
      <c r="Q14" s="298" t="s">
        <v>956</v>
      </c>
      <c r="R14" s="436" t="s">
        <v>957</v>
      </c>
      <c r="S14" s="455" t="s">
        <v>939</v>
      </c>
      <c r="T14" s="381" t="s">
        <v>940</v>
      </c>
      <c r="U14" s="381" t="s">
        <v>941</v>
      </c>
      <c r="V14" s="294" t="s">
        <v>942</v>
      </c>
      <c r="W14" s="294" t="s">
        <v>943</v>
      </c>
      <c r="X14" s="298" t="s">
        <v>958</v>
      </c>
      <c r="Y14" s="436" t="s">
        <v>959</v>
      </c>
      <c r="Z14" s="455" t="s">
        <v>960</v>
      </c>
      <c r="AA14" s="381" t="s">
        <v>961</v>
      </c>
      <c r="AB14" s="381" t="s">
        <v>962</v>
      </c>
      <c r="AC14" s="294" t="s">
        <v>963</v>
      </c>
      <c r="AD14" s="294" t="s">
        <v>964</v>
      </c>
      <c r="AE14" s="298" t="s">
        <v>965</v>
      </c>
      <c r="AF14" s="436" t="s">
        <v>966</v>
      </c>
      <c r="AG14" s="455" t="s">
        <v>967</v>
      </c>
      <c r="AH14" s="381" t="s">
        <v>968</v>
      </c>
      <c r="AI14" s="381" t="s">
        <v>969</v>
      </c>
      <c r="AJ14" s="294" t="s">
        <v>970</v>
      </c>
      <c r="AK14" s="294" t="s">
        <v>971</v>
      </c>
      <c r="AL14" s="298" t="s">
        <v>972</v>
      </c>
      <c r="AM14" s="436" t="s">
        <v>973</v>
      </c>
      <c r="AN14" s="455" t="s">
        <v>974</v>
      </c>
      <c r="AO14" s="381" t="s">
        <v>975</v>
      </c>
      <c r="AP14" s="381" t="s">
        <v>976</v>
      </c>
      <c r="AQ14" s="294" t="s">
        <v>977</v>
      </c>
      <c r="AR14" s="294" t="s">
        <v>978</v>
      </c>
      <c r="AS14" s="298" t="s">
        <v>979</v>
      </c>
      <c r="AT14" s="436" t="s">
        <v>980</v>
      </c>
      <c r="AU14" s="455" t="s">
        <v>981</v>
      </c>
      <c r="AV14" s="381" t="s">
        <v>982</v>
      </c>
      <c r="AW14" s="381" t="s">
        <v>983</v>
      </c>
      <c r="AX14" s="294" t="s">
        <v>984</v>
      </c>
      <c r="AY14" s="294" t="s">
        <v>985</v>
      </c>
      <c r="AZ14" s="298" t="s">
        <v>986</v>
      </c>
      <c r="BA14" s="436" t="s">
        <v>987</v>
      </c>
      <c r="BB14" s="455" t="s">
        <v>988</v>
      </c>
      <c r="BC14" s="381" t="s">
        <v>989</v>
      </c>
      <c r="BD14" s="381" t="s">
        <v>990</v>
      </c>
      <c r="BE14" s="294" t="s">
        <v>991</v>
      </c>
      <c r="BF14" s="294" t="s">
        <v>992</v>
      </c>
      <c r="BG14" s="298" t="s">
        <v>993</v>
      </c>
      <c r="BH14" s="436" t="s">
        <v>994</v>
      </c>
      <c r="BI14" s="455" t="s">
        <v>995</v>
      </c>
      <c r="BJ14" s="381" t="s">
        <v>996</v>
      </c>
      <c r="BK14" s="381" t="s">
        <v>997</v>
      </c>
      <c r="BL14" s="294" t="s">
        <v>998</v>
      </c>
      <c r="BM14" s="294" t="s">
        <v>999</v>
      </c>
      <c r="BN14" s="298" t="s">
        <v>1000</v>
      </c>
      <c r="BO14" s="436" t="s">
        <v>1001</v>
      </c>
      <c r="BP14" s="455" t="s">
        <v>1002</v>
      </c>
      <c r="BQ14" s="381" t="s">
        <v>1003</v>
      </c>
      <c r="BR14" s="381" t="s">
        <v>1004</v>
      </c>
      <c r="BS14" s="294" t="s">
        <v>1005</v>
      </c>
      <c r="BT14" s="294" t="s">
        <v>1006</v>
      </c>
    </row>
    <row r="15" spans="1:72">
      <c r="A15" s="103"/>
      <c r="B15" s="103"/>
      <c r="C15" s="416" cm="1">
        <f t="array" ref="C15">SUM(SUMIFS(PrEP!$O:$O,PrEP!$B:$B,$B15,PrEP!$C:$C,{"15-19","20-24","25-29","30-34","35-39","40-44","45-49","50+"},PrEP!$D:$D,"Female"))</f>
        <v>0</v>
      </c>
      <c r="D15" s="434" cm="1">
        <f t="array" ref="D15">SUM(SUMIFS(PrEP!$O:$O,PrEP!$B:$B,$B15,PrEP!$C:$C,{"15-19","20-24","25-29","30-34","35-39","40-44","45-49","50+"},PrEP!$D:$D,"Male"))</f>
        <v>0</v>
      </c>
      <c r="E15" s="421" t="str">
        <f>_xlfn.IFNA(INDEX(KP!$I:$I,MATCH(($B15&amp;"|"&amp;E$3),KP!$D:$D,0)),"")</f>
        <v/>
      </c>
      <c r="F15" s="191" t="str">
        <f>_xlfn.IFNA(INDEX(KP!$I:$I,MATCH(($B15&amp;"|"&amp;F$3),KP!$D:$D,0)),"")</f>
        <v/>
      </c>
      <c r="G15" s="191" t="str">
        <f>_xlfn.IFNA(INDEX(KP!$I:$I,MATCH(($B15&amp;"|"&amp;G$3),KP!$D:$D,0)),"")</f>
        <v/>
      </c>
      <c r="H15" s="191" t="str">
        <f>_xlfn.IFNA(INDEX(KP!$I:$I,MATCH(($B15&amp;"|"&amp;H$3),KP!$D:$D,0)),"")</f>
        <v/>
      </c>
      <c r="I15" s="191" t="str">
        <f>_xlfn.IFNA(INDEX(KP!$I:$I,MATCH(($B15&amp;"|"&amp;I$3),KP!$D:$D,0)),"")</f>
        <v/>
      </c>
      <c r="J15" s="416" cm="1">
        <f t="array" ref="J15">SUM(SUMIFS(PrEP!$L:$L,PrEP!$B:$B,$B15,PrEP!$C:$C,{"15-19","20-24","25-29","30-34","35-39","40-44","45-49","50+"},PrEP!$D:$D,"Female"))</f>
        <v>0</v>
      </c>
      <c r="K15" s="434" cm="1">
        <f t="array" ref="K15">SUM(SUMIFS(PrEP!$L:$L,PrEP!$B:$B,$B15,PrEP!$C:$C,{"15-19","20-24","25-29","30-34","35-39","40-44","45-49","50+"},PrEP!$D:$D,"Male"))</f>
        <v>0</v>
      </c>
      <c r="L15" s="421" t="str">
        <f>_xlfn.IFNA(INDEX(KP!$K:$K,MATCH(($B15&amp;"|"&amp;L$3),KP!$D:$D,0)),"")</f>
        <v/>
      </c>
      <c r="M15" s="191" t="str">
        <f>_xlfn.IFNA(INDEX(KP!$K:$K,MATCH(($B15&amp;"|"&amp;M$3),KP!$D:$D,0)),"")</f>
        <v/>
      </c>
      <c r="N15" s="191" t="str">
        <f>_xlfn.IFNA(INDEX(KP!$K:$K,MATCH(($B15&amp;"|"&amp;N$3),KP!$D:$D,0)),"")</f>
        <v/>
      </c>
      <c r="O15" s="191" t="str">
        <f>_xlfn.IFNA(INDEX(KP!$K:$K,MATCH(($B15&amp;"|"&amp;O$3),KP!$D:$D,0)),"")</f>
        <v/>
      </c>
      <c r="P15" s="191" t="str">
        <f>_xlfn.IFNA(INDEX(KP!$K:$K,MATCH(($B15&amp;"|"&amp;P$3),KP!$D:$D,0)),"")</f>
        <v/>
      </c>
      <c r="Q15" s="416" cm="1">
        <f t="array" ref="Q15">SUM(SUMIFS(Cascade!$AE:$AE,Cascade!$B:$B,$B15,Cascade!$C:$C,{"15-19","20-24","25-29","30-34","35-39","40-44","45-49","50+"},Cascade!$D:$D,"Female"))</f>
        <v>0</v>
      </c>
      <c r="R15" s="434" cm="1">
        <f t="array" ref="R15">SUM(SUMIFS(Cascade!$AE:$AE,Cascade!$B:$B,$B15,Cascade!$C:$C,{"15-19","20-24","25-29","30-34","35-39","40-44","45-49","50+"},Cascade!$D:$D,"Male"))</f>
        <v>0</v>
      </c>
      <c r="S15" s="421" t="str">
        <f>_xlfn.IFNA(INDEX(KP!$P:$P,MATCH(($B15&amp;"|"&amp;S$3),KP!$D:$D,0)),"")</f>
        <v/>
      </c>
      <c r="T15" s="191" t="str">
        <f>_xlfn.IFNA(INDEX(KP!$P:$P,MATCH(($B15&amp;"|"&amp;T$3),KP!$D:$D,0)),"")</f>
        <v/>
      </c>
      <c r="U15" s="191" t="str">
        <f>_xlfn.IFNA(INDEX(KP!$P:$P,MATCH(($B15&amp;"|"&amp;U$3),KP!$D:$D,0)),"")</f>
        <v/>
      </c>
      <c r="V15" s="191" t="str">
        <f>_xlfn.IFNA(INDEX(KP!$P:$P,MATCH(($B15&amp;"|"&amp;V$3),KP!$D:$D,0)),"")</f>
        <v/>
      </c>
      <c r="W15" s="191" t="str">
        <f>_xlfn.IFNA(INDEX(KP!$P:$P,MATCH(($B15&amp;"|"&amp;W$3),KP!$D:$D,0)),"")</f>
        <v/>
      </c>
      <c r="X15" s="416" cm="1">
        <f t="array" ref="X15">SUM(SUMIFS(Cascade!$AM:$AM,Cascade!$B:$B,$B15,Cascade!$C:$C,{"15-19","20-24","25-29","30-34","35-39","40-44","45-49","50+"},Cascade!$D:$D,"Female"))</f>
        <v>0</v>
      </c>
      <c r="Y15" s="434" cm="1">
        <f t="array" ref="Y15">SUM(SUMIFS(Cascade!$AM:$AM,Cascade!$B:$B,$B15,Cascade!$C:$C,{"15-19","20-24","25-29","30-34","35-39","40-44","45-49","50+"},Cascade!$D:$D,"Male"))</f>
        <v>0</v>
      </c>
      <c r="Z15" s="421" t="str">
        <f>_xlfn.IFNA(INDEX(KP!$V:$V,MATCH(($B15&amp;"|"&amp;Z$3),KP!$D:$D,0)),"")</f>
        <v/>
      </c>
      <c r="AA15" s="191" t="str">
        <f>_xlfn.IFNA(INDEX(KP!$V:$V,MATCH(($B15&amp;"|"&amp;AA$3),KP!$D:$D,0)),"")</f>
        <v/>
      </c>
      <c r="AB15" s="191" t="str">
        <f>_xlfn.IFNA(INDEX(KP!$V:$V,MATCH(($B15&amp;"|"&amp;AB$3),KP!$D:$D,0)),"")</f>
        <v/>
      </c>
      <c r="AC15" s="191" t="str">
        <f>_xlfn.IFNA(INDEX(KP!$V:$V,MATCH(($B15&amp;"|"&amp;AC$3),KP!$D:$D,0)),"")</f>
        <v/>
      </c>
      <c r="AD15" s="191" t="str">
        <f>_xlfn.IFNA(INDEX(KP!$V:$V,MATCH(($B15&amp;"|"&amp;AD$3),KP!$D:$D,0)),"")</f>
        <v/>
      </c>
      <c r="AE15" s="416" cm="1">
        <f t="array" ref="AE15">SUM(SUMIFS(Cascade!$AP:$AP,Cascade!$B:$B,$B15,Cascade!$C:$C,{"15-19","20-24","25-29","30-34","35-39","40-44","45-49","50+"},Cascade!$D:$D,"Female"))</f>
        <v>0</v>
      </c>
      <c r="AF15" s="434" cm="1">
        <f t="array" ref="AF15">SUM(SUMIFS(Cascade!$AP:$AP,Cascade!$B:$B,$B15,Cascade!$C:$C,{"15-19","20-24","25-29","30-34","35-39","40-44","45-49","50+"},Cascade!$D:$D,"Male"))</f>
        <v>0</v>
      </c>
      <c r="AG15" s="421" t="str">
        <f>_xlfn.IFNA(INDEX(KP!$Y:$Y,MATCH(($B15&amp;"|"&amp;AG$3),KP!$D:$D,0)),"")</f>
        <v/>
      </c>
      <c r="AH15" s="191" t="str">
        <f>_xlfn.IFNA(INDEX(KP!$Y:$Y,MATCH(($B15&amp;"|"&amp;AH$3),KP!$D:$D,0)),"")</f>
        <v/>
      </c>
      <c r="AI15" s="191" t="str">
        <f>_xlfn.IFNA(INDEX(KP!$Y:$Y,MATCH(($B15&amp;"|"&amp;AI$3),KP!$D:$D,0)),"")</f>
        <v/>
      </c>
      <c r="AJ15" s="191" t="str">
        <f>_xlfn.IFNA(INDEX(KP!$Y:$Y,MATCH(($B15&amp;"|"&amp;AJ$3),KP!$D:$D,0)),"")</f>
        <v/>
      </c>
      <c r="AK15" s="191" t="str">
        <f>_xlfn.IFNA(INDEX(KP!$Y:$Y,MATCH(($B15&amp;"|"&amp;AK$3),KP!$D:$D,0)),"")</f>
        <v/>
      </c>
      <c r="AL15" s="416" cm="1">
        <f t="array" ref="AL15">SUM(SUMIFS(Cascade!$AT:$AT,Cascade!$B:$B,$B15,Cascade!$C:$C,{"15-19","20-24","25-29","30-34","35-39","40-44","45-49","50+"},Cascade!$D:$D,"Female"))</f>
        <v>0</v>
      </c>
      <c r="AM15" s="434" cm="1">
        <f t="array" ref="AM15">SUM(SUMIFS(Cascade!$AT:$AT,Cascade!$B:$B,$B15,Cascade!$C:$C,{"15-19","20-24","25-29","30-34","35-39","40-44","45-49","50+"},Cascade!$D:$D,"Male"))</f>
        <v>0</v>
      </c>
      <c r="AN15" s="421" t="str">
        <f>_xlfn.IFNA(INDEX(KP!$AA:$AA,MATCH(($B15&amp;"|"&amp;AN$3),KP!$D:$D,0)),"")</f>
        <v/>
      </c>
      <c r="AO15" s="191" t="str">
        <f>_xlfn.IFNA(INDEX(KP!$AA:$AA,MATCH(($B15&amp;"|"&amp;AO$3),KP!$D:$D,0)),"")</f>
        <v/>
      </c>
      <c r="AP15" s="191" t="str">
        <f>_xlfn.IFNA(INDEX(KP!$AA:$AA,MATCH(($B15&amp;"|"&amp;AP$3),KP!$D:$D,0)),"")</f>
        <v/>
      </c>
      <c r="AQ15" s="191" t="str">
        <f>_xlfn.IFNA(INDEX(KP!$AA:$AA,MATCH(($B15&amp;"|"&amp;AQ$3),KP!$D:$D,0)),"")</f>
        <v/>
      </c>
      <c r="AR15" s="191" t="str">
        <f>_xlfn.IFNA(INDEX(KP!$AA:$AA,MATCH(($B15&amp;"|"&amp;AR$3),KP!$D:$D,0)),"")</f>
        <v/>
      </c>
      <c r="AS15" s="416" cm="1">
        <f t="array" ref="AS15">SUM(SUMIFS(HTS!$BN:$BN,HTS!$B:$B,$B15,HTS!$C:$C,{"15-19","20-24","25-29","30-34","35-39","40-44","45-49","50+"},HTS!$D:$D,"Female"))</f>
        <v>0</v>
      </c>
      <c r="AT15" s="434" cm="1">
        <f t="array" ref="AT15">SUM(SUMIFS(HTS!$BN:$BN,HTS!$B:$B,$B15,HTS!$C:$C,{"15-19","20-24","25-29","30-34","35-39","40-44","45-49","50+"},HTS!$D:$D,"Male"))</f>
        <v>0</v>
      </c>
      <c r="AU15" s="421" t="str">
        <f>_xlfn.IFNA(INDEX(KP!$AG:$AG,MATCH(($B15&amp;"|"&amp;AU$3),KP!$D:$D,0)),"")</f>
        <v/>
      </c>
      <c r="AV15" s="191" t="str">
        <f>_xlfn.IFNA(INDEX(KP!$AG:$AG,MATCH(($B15&amp;"|"&amp;AV$3),KP!$D:$D,0)),"")</f>
        <v/>
      </c>
      <c r="AW15" s="191" t="str">
        <f>_xlfn.IFNA(INDEX(KP!$AG:$AG,MATCH(($B15&amp;"|"&amp;AW$3),KP!$D:$D,0)),"")</f>
        <v/>
      </c>
      <c r="AX15" s="191" t="str">
        <f>_xlfn.IFNA(INDEX(KP!$AG:$AG,MATCH(($B15&amp;"|"&amp;AX$3),KP!$D:$D,0)),"")</f>
        <v/>
      </c>
      <c r="AY15" s="191" t="str">
        <f>_xlfn.IFNA(INDEX(KP!$AG:$AG,MATCH(($B15&amp;"|"&amp;AY$3),KP!$D:$D,0)),"")</f>
        <v/>
      </c>
      <c r="AZ15" s="416" cm="1">
        <f t="array" ref="AZ15">SUM(SUMIFS(HTS!$BT:$BT,HTS!$B:$B,$B15,HTS!$C:$C,{"15-19","20-24","25-29","30-34","35-39","40-44","45-49","50+"},HTS!$D:$D,"Female"))</f>
        <v>0</v>
      </c>
      <c r="BA15" s="434" cm="1">
        <f t="array" ref="BA15">SUM(SUMIFS(HTS!$BT:$BT,HTS!$B:$B,$B15,HTS!$C:$C,{"15-19","20-24","25-29","30-34","35-39","40-44","45-49","50+"},HTS!$D:$D,"Male"))</f>
        <v>0</v>
      </c>
      <c r="BB15" s="421" t="str">
        <f>_xlfn.IFNA(INDEX(KP!$AH:$AH,MATCH(($B15&amp;"|"&amp;BB$3),KP!$D:$D,0)),"")</f>
        <v/>
      </c>
      <c r="BC15" s="191" t="str">
        <f>_xlfn.IFNA(INDEX(KP!$AH:$AH,MATCH(($B15&amp;"|"&amp;BC$3),KP!$D:$D,0)),"")</f>
        <v/>
      </c>
      <c r="BD15" s="191" t="str">
        <f>_xlfn.IFNA(INDEX(KP!$AH:$AH,MATCH(($B15&amp;"|"&amp;BD$3),KP!$D:$D,0)),"")</f>
        <v/>
      </c>
      <c r="BE15" s="191" t="str">
        <f>_xlfn.IFNA(INDEX(KP!$AH:$AH,MATCH(($B15&amp;"|"&amp;BE$3),KP!$D:$D,0)),"")</f>
        <v/>
      </c>
      <c r="BF15" s="191" t="str">
        <f>_xlfn.IFNA(INDEX(KP!$AH:$AH,MATCH(($B15&amp;"|"&amp;BF$3),KP!$D:$D,0)),"")</f>
        <v/>
      </c>
      <c r="BG15" s="416" cm="1">
        <f t="array" ref="BG15">SUM(SUMIFS(HTS_RECENT!$AF:$AF,HTS_RECENT!$B:$B,$B15,HTS_RECENT!$C:$C,{"15-19","20-24","25-29","30-34","35-39","40-44","45-49","50+"},HTS_RECENT!$D:$D,"Female"))</f>
        <v>0</v>
      </c>
      <c r="BH15" s="434" cm="1">
        <f t="array" ref="BH15">SUM(SUMIFS(HTS_RECENT!$AF:$AF,HTS_RECENT!$B:$B,$B15,HTS_RECENT!$C:$C,{"15-19","20-24","25-29","30-34","35-39","40-44","45-49","50+"},HTS_RECENT!$D:$D,"Male"))</f>
        <v>0</v>
      </c>
      <c r="BI15" s="421" t="str">
        <f>_xlfn.IFNA(INDEX(KP!$AJ:$AJ,MATCH(($B15&amp;"|"&amp;BI$3),KP!$D:$D,0)),"")</f>
        <v/>
      </c>
      <c r="BJ15" s="191" t="str">
        <f>_xlfn.IFNA(INDEX(KP!$AJ:$AJ,MATCH(($B15&amp;"|"&amp;BJ$3),KP!$D:$D,0)),"")</f>
        <v/>
      </c>
      <c r="BK15" s="191" t="str">
        <f>_xlfn.IFNA(INDEX(KP!$AJ:$AJ,MATCH(($B15&amp;"|"&amp;BK$3),KP!$D:$D,0)),"")</f>
        <v/>
      </c>
      <c r="BL15" s="191" t="str">
        <f>_xlfn.IFNA(INDEX(KP!$AJ:$AJ,MATCH(($B15&amp;"|"&amp;BL$3),KP!$D:$D,0)),"")</f>
        <v/>
      </c>
      <c r="BM15" s="191" t="str">
        <f>_xlfn.IFNA(INDEX(KP!$AJ:$AJ,MATCH(($B15&amp;"|"&amp;BM$3),KP!$D:$D,0)),"")</f>
        <v/>
      </c>
      <c r="BN15" s="416" cm="1">
        <f t="array" ref="BN15">SUM(SUMIFS(HTS!$BY:$BY,HTS!$B:$B,$B15,HTS!$C:$C,{"15-19","20-24","25-29","30-34","35-39","40-44","45-49","50+"},HTS!$D:$D,"Female"))</f>
        <v>0</v>
      </c>
      <c r="BO15" s="434" cm="1">
        <f t="array" ref="BO15">SUM(SUMIFS(HTS!$BY:$BY,HTS!$B:$B,$B15,HTS!$C:$C,{"15-19","20-24","25-29","30-34","35-39","40-44","45-49","50+"},HTS!$D:$D,"Male"))</f>
        <v>0</v>
      </c>
      <c r="BP15" s="421" t="str">
        <f>_xlfn.IFNA(INDEX(KP!$AL:$AL,MATCH(($B15&amp;"|"&amp;BP$3),KP!$D:$D,0)),"")</f>
        <v/>
      </c>
      <c r="BQ15" s="191" t="str">
        <f>_xlfn.IFNA(INDEX(KP!$AL:$AL,MATCH(($B15&amp;"|"&amp;BQ$3),KP!$D:$D,0)),"")</f>
        <v/>
      </c>
      <c r="BR15" s="191" t="str">
        <f>_xlfn.IFNA(INDEX(KP!$AL:$AL,MATCH(($B15&amp;"|"&amp;BR$3),KP!$D:$D,0)),"")</f>
        <v/>
      </c>
      <c r="BS15" s="191" t="str">
        <f>_xlfn.IFNA(INDEX(KP!$AL:$AL,MATCH(($B15&amp;"|"&amp;BS$3),KP!$D:$D,0)),"")</f>
        <v/>
      </c>
      <c r="BT15" s="191"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33" priority="1135">
      <formula>AND(ROW($S1)&gt;14,SUM($S1)&gt;$Q1)</formula>
    </cfRule>
  </conditionalFormatting>
  <conditionalFormatting sqref="R1:R1048576 T1:T1048576">
    <cfRule type="expression" dxfId="32" priority="45">
      <formula>AND(ROW($T1)&gt;14,SUM($T1)&gt;$R1)</formula>
    </cfRule>
  </conditionalFormatting>
  <conditionalFormatting sqref="C1:BT1048576">
    <cfRule type="expression" dxfId="31" priority="1136">
      <formula>C1&lt;0</formula>
    </cfRule>
  </conditionalFormatting>
  <conditionalFormatting sqref="Q1:R1048576 U1:W1048576">
    <cfRule type="expression" dxfId="30" priority="1137">
      <formula>AND(ISNUMBER(Q1),(($Q1-$S1)+($R1-$T1))&lt;SUM($U1:$W1))</formula>
    </cfRule>
  </conditionalFormatting>
  <conditionalFormatting sqref="X1:X1048576 Z1:Z1048576">
    <cfRule type="expression" dxfId="29" priority="34">
      <formula>AND(ROW($Z1)&gt;14,SUM($Z1)&gt;$X1)</formula>
    </cfRule>
  </conditionalFormatting>
  <conditionalFormatting sqref="Y1:Y1048576 AA1:AA1048576">
    <cfRule type="expression" dxfId="28" priority="33">
      <formula>AND(ROW($AA1)&gt;14,SUM($AA1)&gt;$Y1)</formula>
    </cfRule>
  </conditionalFormatting>
  <conditionalFormatting sqref="X1:Y1048576 AB1:AD1048576">
    <cfRule type="expression" dxfId="27" priority="36">
      <formula>(($X1-$Z1)+($Y1-$AA1))&lt;SUM($AB1:$AD1)</formula>
    </cfRule>
  </conditionalFormatting>
  <conditionalFormatting sqref="AE1:AE1048576 AG1:AG1048576">
    <cfRule type="expression" dxfId="26" priority="30">
      <formula>AND(ROW($AG1)&gt;14,SUM($AG1)&gt;$AE1)</formula>
    </cfRule>
  </conditionalFormatting>
  <conditionalFormatting sqref="AF1:AF1048576 AH1:AH1048576">
    <cfRule type="expression" dxfId="25" priority="29">
      <formula>AND(ROW($AH1)&gt;14,SUM($AH1)&gt;$AF1)</formula>
    </cfRule>
  </conditionalFormatting>
  <conditionalFormatting sqref="AE1:AF1048576 AI1:AK1048576">
    <cfRule type="expression" dxfId="24" priority="32">
      <formula>(($AE1-$AG1)+($AF1-$AH1))&lt;SUM($AI1:$AK1)</formula>
    </cfRule>
  </conditionalFormatting>
  <conditionalFormatting sqref="AN1:AN1048576 AL1:AL1048576">
    <cfRule type="expression" dxfId="23" priority="26">
      <formula>AND(ROW($AN1)&gt;14,SUM($AN1)&gt;$AL1)</formula>
    </cfRule>
  </conditionalFormatting>
  <conditionalFormatting sqref="AO1:AO1048576 AM1:AM1048576">
    <cfRule type="expression" dxfId="22" priority="25">
      <formula>AND(ROW($AO1)&gt;14,SUM($AO1)&gt;$AM1)</formula>
    </cfRule>
  </conditionalFormatting>
  <conditionalFormatting sqref="AP1:AR1048576 AL1:AM1048576">
    <cfRule type="expression" dxfId="21" priority="28">
      <formula>(($AL1-$AN1)+($AM1-$AO1))&lt;SUM($AP1:$AR1)</formula>
    </cfRule>
  </conditionalFormatting>
  <conditionalFormatting sqref="AU1:AU1048576 AS1:AS1048576">
    <cfRule type="expression" dxfId="20" priority="22">
      <formula>AND(ROW($AU1)&gt;14,SUM($AU1)&gt;$AS1)</formula>
    </cfRule>
  </conditionalFormatting>
  <conditionalFormatting sqref="AV1:AV1048576 AT1:AT1048576">
    <cfRule type="expression" dxfId="19" priority="21">
      <formula>AND(ROW($AV1)&gt;14,SUM($AV1)&gt;$AT1)</formula>
    </cfRule>
  </conditionalFormatting>
  <conditionalFormatting sqref="AW1:AY1048576 AS1:AT1048576">
    <cfRule type="expression" dxfId="18" priority="24">
      <formula>(($AS1-$AU1)+($AT1-$AV1))&lt;SUM($AW1:$AY1)</formula>
    </cfRule>
  </conditionalFormatting>
  <conditionalFormatting sqref="AZ1:AZ1048576 BB1:BB1048576">
    <cfRule type="expression" dxfId="17" priority="18">
      <formula>AND(ROW($BB1)&gt;14,SUM($BB1)&gt;$AZ1)</formula>
    </cfRule>
  </conditionalFormatting>
  <conditionalFormatting sqref="BA1:BA1048576 BC1:BC1048576">
    <cfRule type="expression" dxfId="16" priority="17">
      <formula>AND(ROW($BC1)&gt;14,SUM($BC1)&gt;$BA1)</formula>
    </cfRule>
  </conditionalFormatting>
  <conditionalFormatting sqref="AZ1:BA1048576 BD1:BF1048576">
    <cfRule type="expression" dxfId="15" priority="20">
      <formula>(($AZ1-$BB1)+($BA1-$BC1))&lt;SUM($BD1:$BF1)</formula>
    </cfRule>
  </conditionalFormatting>
  <conditionalFormatting sqref="BI1:BI1048576 BG1:BG1048576">
    <cfRule type="expression" dxfId="14" priority="14">
      <formula>AND(ROW($BI1)&gt;14,SUM($BI1)&gt;$BG1)</formula>
    </cfRule>
  </conditionalFormatting>
  <conditionalFormatting sqref="BJ1:BJ1048576 BH1:BH1048576">
    <cfRule type="expression" dxfId="13" priority="13">
      <formula>AND(ROW($BJ1)&gt;14,SUM($BJ1)&gt;$BH1)</formula>
    </cfRule>
  </conditionalFormatting>
  <conditionalFormatting sqref="BK1:BM1048576 BG1:BH1048576">
    <cfRule type="expression" dxfId="12" priority="16">
      <formula>(($BG1-$BI1)+($BH1-$BJ1))&lt;SUM($BK1:$BM1)</formula>
    </cfRule>
  </conditionalFormatting>
  <conditionalFormatting sqref="BP1:BP1048576 BN1:BN1048576">
    <cfRule type="expression" dxfId="11" priority="10">
      <formula>AND(ROW($BP1)&gt;14,SUM($BP1)&gt;$BN1)</formula>
    </cfRule>
  </conditionalFormatting>
  <conditionalFormatting sqref="BQ1:BQ1048576 BO1:BO1048576">
    <cfRule type="expression" dxfId="10" priority="9">
      <formula>AND(ROW($BQ1)&gt;14,SUM($BQ1)&gt;$BO1)</formula>
    </cfRule>
  </conditionalFormatting>
  <conditionalFormatting sqref="BR1:BT1048576 BN1:BO1048576">
    <cfRule type="expression" dxfId="9" priority="12">
      <formula>(($BN1-$BP1)+($BO1-$BQ1))&lt;SUM($BR1:$BT1)</formula>
    </cfRule>
  </conditionalFormatting>
  <conditionalFormatting sqref="C1:C1048576 E1:E1048576">
    <cfRule type="expression" dxfId="8" priority="6">
      <formula>AND(ROW($E1)&gt;14,SUM($E1)&gt;$C1)</formula>
    </cfRule>
  </conditionalFormatting>
  <conditionalFormatting sqref="F1:F1048576 D1:D1048576">
    <cfRule type="expression" dxfId="7" priority="5">
      <formula>AND(ROW($F1)&gt;14,SUM($F1)&gt;$D1)</formula>
    </cfRule>
  </conditionalFormatting>
  <conditionalFormatting sqref="G1:I1048576 C1:D1048576">
    <cfRule type="expression" dxfId="6" priority="8">
      <formula>(($C1-$E1)+($D1-$F1))&lt;SUM($G1:$I1)</formula>
    </cfRule>
  </conditionalFormatting>
  <conditionalFormatting sqref="J1:J1048576 L1:L1048576">
    <cfRule type="expression" dxfId="5" priority="2">
      <formula>AND(ROW($L1)&gt;14,SUM($L1)&gt;$J1)</formula>
    </cfRule>
  </conditionalFormatting>
  <conditionalFormatting sqref="K1:K1048576 M1:M1048576">
    <cfRule type="expression" dxfId="4" priority="1">
      <formula>AND(ROW($M1)&gt;14,SUM($M1)&gt;$K1)</formula>
    </cfRule>
  </conditionalFormatting>
  <conditionalFormatting sqref="J1:K1048576 N1:P1048576">
    <cfRule type="expression" dxfId="3" priority="4">
      <formula>(($J1-$L1)+($K1-$M1))&lt;SUM($N1:$P1)</formula>
    </cfRule>
  </conditionalFormatting>
  <hyperlinks>
    <hyperlink ref="C3" location="PrEP!O:O" display="Female, 15+ (FY22)" xr:uid="{1321DDB8-9716-434E-A4D1-3492383AF010}"/>
    <hyperlink ref="D3" location="PrEP!O:O" display="Male, 15+ (FY22)" xr:uid="{7CD699F8-4666-2E49-840C-82AC79DFB3B2}"/>
    <hyperlink ref="J3:K3" location="PrEP!L:L" display="Female, 15+ (FY22)" xr:uid="{355B7F93-5194-7C4A-A196-13ADFCC42FCC}"/>
    <hyperlink ref="Q3:R3" location="Cascade!AE:AE" display="Female, 15+ (FY22)" xr:uid="{CD9040F2-7132-5947-9B3B-ED830B28B962}"/>
    <hyperlink ref="X3:Y3" location="Cascade!AM:AM" display="Female, 15+ (FY22)" xr:uid="{4745DBC7-DFD9-DF4F-A194-5A48F0E7947E}"/>
    <hyperlink ref="AE3:AF3" location="Cascade!AP:AP" display="Female, 15+ (FY22)" xr:uid="{F82D7E30-EB21-0C49-94B9-45B56DF76069}"/>
    <hyperlink ref="AL3:AM3" location="Cascade!AT:AT" display="Female, 15+ (FY22)" xr:uid="{1E4B736F-2FD6-CD48-9283-404169AD568F}"/>
    <hyperlink ref="AS3:AT3" location="HTS!BN:BN" display="Female, 15+ (FY22)" xr:uid="{4FECEA1D-15D6-E649-80CA-4E286D5128BE}"/>
    <hyperlink ref="AZ3:BA3" location="HTS!BT:BT" display="Female, 15+ (FY22)" xr:uid="{E70F3862-2FC6-164F-91B6-CD450F500F47}"/>
    <hyperlink ref="BG3:BH3" location="HTS_RECENT!AF:AF" display="Female, 15+ (FY22)" xr:uid="{73EAE892-8246-2345-B79E-8503CCB73F9B}"/>
    <hyperlink ref="BN3:BO3" location="HTS!BY:BY" display="Female, 15+ (FY22)" xr:uid="{51474BFA-DF37-6347-A0C4-829E6DABD55C}"/>
    <hyperlink ref="E3:I3" location="KP!I:I" display="FSW" xr:uid="{DFCA1570-63AA-A246-BC61-D260D5B0F610}"/>
    <hyperlink ref="L3:P3" location="KP!K:K" display="FSW" xr:uid="{DAF64247-9882-FF47-9984-74711D5C2F23}"/>
    <hyperlink ref="S3:W3" location="KP!P:P" display="FSW" xr:uid="{7828389B-89E7-1046-8A2C-BCB12F4E0BD5}"/>
    <hyperlink ref="Z3:AD3" location="KP!V:V" display="FSW" xr:uid="{ACE2B93C-59A8-6749-9D2B-DCC39A9A55BA}"/>
    <hyperlink ref="AG3:AK3" location="KP!Y:Y" display="FSW" xr:uid="{597DEEF8-ACE0-C045-B10C-998F2C627AC8}"/>
    <hyperlink ref="AN3:AR3" location="KP!AA:AA" display="FSW" xr:uid="{97072C15-64A7-2F40-981B-28655C610F1F}"/>
    <hyperlink ref="AU3:AY3" location="KP!AG:AG" display="FSW" xr:uid="{2004118C-3F91-4E46-9F4C-488C08D3952D}"/>
    <hyperlink ref="BB3:BF3" location="KP!AH:AH" display="FSW" xr:uid="{3199C186-8DDD-C047-BF70-574E9F4A8F90}"/>
    <hyperlink ref="BI3:BM3" location="KP!AJ:AJ" display="FSW" xr:uid="{4AA32165-9DD7-7B4D-B7ED-C3CDBAA6E700}"/>
    <hyperlink ref="BP3:BT3" location="KP!AL:AL" display="FSW" xr:uid="{1B8C1FEC-5D47-C34B-95DE-D53DDC509080}"/>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1111</v>
      </c>
      <c r="F3" s="235" t="s">
        <v>1109</v>
      </c>
      <c r="G3" s="370" t="s">
        <v>1110</v>
      </c>
      <c r="H3" s="371" t="s">
        <v>774</v>
      </c>
      <c r="I3" s="371" t="s">
        <v>777</v>
      </c>
      <c r="J3" s="144" t="s">
        <v>776</v>
      </c>
      <c r="K3" s="144" t="s">
        <v>906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153</v>
      </c>
      <c r="B5" s="139" t="s">
        <v>153</v>
      </c>
      <c r="C5" s="139" t="s">
        <v>153</v>
      </c>
      <c r="D5" s="139" t="s">
        <v>153</v>
      </c>
      <c r="E5" s="150" t="s">
        <v>164</v>
      </c>
      <c r="F5" s="229" t="s">
        <v>166</v>
      </c>
      <c r="G5" s="374" t="s">
        <v>153</v>
      </c>
      <c r="H5" s="375" t="s">
        <v>153</v>
      </c>
      <c r="I5" s="375" t="s">
        <v>153</v>
      </c>
      <c r="J5" s="147" t="s">
        <v>166</v>
      </c>
      <c r="K5" s="147" t="s">
        <v>164</v>
      </c>
    </row>
    <row r="6" spans="1:11">
      <c r="A6" s="139" t="s">
        <v>262</v>
      </c>
      <c r="B6" s="139" t="s">
        <v>262</v>
      </c>
      <c r="C6" s="139" t="s">
        <v>262</v>
      </c>
      <c r="D6" s="139" t="s">
        <v>262</v>
      </c>
      <c r="E6" s="150" t="s">
        <v>147</v>
      </c>
      <c r="F6" s="229" t="s">
        <v>167</v>
      </c>
      <c r="G6" s="374" t="s">
        <v>148</v>
      </c>
      <c r="H6" s="375" t="s">
        <v>169</v>
      </c>
      <c r="I6" s="375" t="s">
        <v>169</v>
      </c>
      <c r="J6" s="147" t="s">
        <v>147</v>
      </c>
      <c r="K6" s="147" t="s">
        <v>147</v>
      </c>
    </row>
    <row r="7" spans="1:11">
      <c r="A7" s="139" t="s">
        <v>165</v>
      </c>
      <c r="B7" s="139" t="s">
        <v>165</v>
      </c>
      <c r="C7" s="139" t="s">
        <v>165</v>
      </c>
      <c r="D7" s="139" t="s">
        <v>165</v>
      </c>
      <c r="E7" s="150" t="s">
        <v>149</v>
      </c>
      <c r="F7" s="229" t="s">
        <v>149</v>
      </c>
      <c r="G7" s="374" t="s">
        <v>150</v>
      </c>
      <c r="H7" s="375" t="s">
        <v>150</v>
      </c>
      <c r="I7" s="375" t="s">
        <v>150</v>
      </c>
      <c r="J7" s="147" t="s">
        <v>149</v>
      </c>
      <c r="K7" s="147" t="s">
        <v>149</v>
      </c>
    </row>
    <row r="8" spans="1:11">
      <c r="A8" s="139"/>
      <c r="B8" s="139"/>
      <c r="C8" s="139"/>
      <c r="D8" s="139"/>
      <c r="E8" s="150" t="s">
        <v>238</v>
      </c>
      <c r="F8" s="229" t="s">
        <v>239</v>
      </c>
      <c r="G8" s="374"/>
      <c r="H8" s="375"/>
      <c r="I8" s="375"/>
      <c r="J8" s="147" t="s">
        <v>239</v>
      </c>
      <c r="K8" s="147" t="s">
        <v>238</v>
      </c>
    </row>
    <row r="9" spans="1:11">
      <c r="A9" s="139"/>
      <c r="B9" s="139"/>
      <c r="C9" s="139"/>
      <c r="D9" s="139"/>
      <c r="E9" s="150"/>
      <c r="F9" s="229" t="s">
        <v>240</v>
      </c>
      <c r="G9" s="374"/>
      <c r="H9" s="375"/>
      <c r="I9" s="375"/>
      <c r="J9" s="147" t="s">
        <v>240</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263</v>
      </c>
      <c r="F12" s="229" t="s">
        <v>263</v>
      </c>
      <c r="G12" s="374" t="s">
        <v>263</v>
      </c>
      <c r="H12" s="375" t="s">
        <v>263</v>
      </c>
      <c r="I12" s="375" t="s">
        <v>263</v>
      </c>
      <c r="J12" s="147" t="s">
        <v>263</v>
      </c>
      <c r="K12" s="147" t="s">
        <v>263</v>
      </c>
    </row>
    <row r="13" spans="1:11">
      <c r="A13" s="139"/>
      <c r="B13" s="139"/>
      <c r="C13" s="139"/>
      <c r="D13" s="139"/>
      <c r="E13" s="150"/>
      <c r="F13" s="229"/>
      <c r="G13" s="374"/>
      <c r="H13" s="375"/>
      <c r="I13" s="375"/>
      <c r="J13" s="147"/>
      <c r="K13" s="147"/>
    </row>
    <row r="14" spans="1:11">
      <c r="A14" s="102" t="s">
        <v>793</v>
      </c>
      <c r="B14" s="102" t="s">
        <v>5</v>
      </c>
      <c r="C14" s="102" t="s">
        <v>6</v>
      </c>
      <c r="D14" s="102" t="s">
        <v>102</v>
      </c>
      <c r="E14" s="170" t="s">
        <v>712</v>
      </c>
      <c r="F14" s="170" t="s">
        <v>572</v>
      </c>
      <c r="G14" s="376" t="s">
        <v>741</v>
      </c>
      <c r="H14" s="376" t="s">
        <v>773</v>
      </c>
      <c r="I14" s="376" t="s">
        <v>775</v>
      </c>
      <c r="J14" s="170" t="s">
        <v>573</v>
      </c>
      <c r="K14" s="170" t="s">
        <v>742</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tabSelected="1"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490"/>
    <col min="12" max="15" width="6.1640625" style="491"/>
    <col min="16" max="85" width="6.1640625" style="491"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customWidth="1"/>
    <col min="104" max="105" width="8.83203125" style="459" customWidth="1"/>
    <col min="106" max="106" width="8.83203125" style="475" customWidth="1"/>
    <col min="107" max="180" width="8.83203125" style="459" customWidth="1"/>
  </cols>
  <sheetData>
    <row r="1" spans="1:180" ht="31" customHeight="1">
      <c r="A1" s="7" t="s">
        <v>104</v>
      </c>
      <c r="B1" s="7"/>
      <c r="C1" s="12"/>
      <c r="D1" s="12"/>
      <c r="E1" s="12"/>
      <c r="F1" s="12"/>
      <c r="I1" s="460"/>
      <c r="J1" s="457"/>
      <c r="K1" s="478" t="s">
        <v>1065</v>
      </c>
      <c r="L1" s="479"/>
      <c r="M1" s="479"/>
      <c r="N1" s="479"/>
      <c r="O1" s="479"/>
      <c r="P1" s="479"/>
      <c r="Q1" s="479"/>
      <c r="R1" s="479"/>
      <c r="S1" s="479"/>
      <c r="T1" s="479"/>
      <c r="U1" s="479"/>
      <c r="V1" s="479"/>
      <c r="W1" s="479"/>
      <c r="X1" s="479"/>
      <c r="Y1" s="479"/>
      <c r="Z1" s="479"/>
      <c r="AA1" s="479"/>
      <c r="AB1" s="479"/>
      <c r="AC1" s="479"/>
      <c r="AD1" s="479"/>
      <c r="AE1" s="479"/>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3" t="s">
        <v>1067</v>
      </c>
      <c r="CI1" s="201"/>
      <c r="CJ1" s="499"/>
      <c r="CK1" s="201"/>
      <c r="CL1" s="473"/>
      <c r="CM1" s="201"/>
      <c r="CN1" s="439"/>
      <c r="CO1" s="499"/>
      <c r="CP1" s="201"/>
      <c r="CQ1" s="473"/>
      <c r="CR1" s="201"/>
      <c r="CS1" s="439"/>
      <c r="CT1" s="499"/>
      <c r="CU1" s="201"/>
      <c r="CV1" s="473"/>
      <c r="CW1" s="201"/>
      <c r="CX1" s="201"/>
      <c r="CY1" s="473"/>
      <c r="CZ1" s="201"/>
      <c r="DA1" s="201"/>
      <c r="DB1" s="473" t="s">
        <v>1064</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480" t="s">
        <v>1095</v>
      </c>
      <c r="L2" s="481"/>
      <c r="M2" s="481"/>
      <c r="N2" s="481"/>
      <c r="O2" s="481"/>
      <c r="P2" s="481"/>
      <c r="Q2" s="481"/>
      <c r="R2" s="481"/>
      <c r="S2" s="481"/>
      <c r="T2" s="481"/>
      <c r="U2" s="481"/>
      <c r="V2" s="481"/>
      <c r="W2" s="481"/>
      <c r="X2" s="481"/>
      <c r="Y2" s="481"/>
      <c r="Z2" s="481"/>
      <c r="AA2" s="481"/>
      <c r="AB2" s="481"/>
      <c r="AC2" s="481"/>
      <c r="AD2" s="481"/>
      <c r="AE2" s="481"/>
      <c r="AF2" s="481"/>
      <c r="AG2" s="481"/>
      <c r="AH2" s="481"/>
      <c r="AI2" s="481"/>
      <c r="AJ2" s="481"/>
      <c r="AK2" s="481"/>
      <c r="AL2" s="481"/>
      <c r="AM2" s="481"/>
      <c r="AN2" s="481"/>
      <c r="AO2" s="481"/>
      <c r="AP2" s="481"/>
      <c r="AQ2" s="481"/>
      <c r="AR2" s="481"/>
      <c r="AS2" s="481"/>
      <c r="AT2" s="481"/>
      <c r="AU2" s="481"/>
      <c r="AV2" s="481"/>
      <c r="AW2" s="481"/>
      <c r="AX2" s="481"/>
      <c r="AY2" s="481"/>
      <c r="AZ2" s="481"/>
      <c r="BA2" s="481"/>
      <c r="BB2" s="481"/>
      <c r="BC2" s="481"/>
      <c r="BD2" s="481"/>
      <c r="BE2" s="481"/>
      <c r="BF2" s="481"/>
      <c r="BG2" s="481"/>
      <c r="BH2" s="481"/>
      <c r="BI2" s="481"/>
      <c r="BJ2" s="481"/>
      <c r="BK2" s="481"/>
      <c r="BL2" s="481"/>
      <c r="BM2" s="481"/>
      <c r="BN2" s="481"/>
      <c r="BO2" s="481"/>
      <c r="BP2" s="481"/>
      <c r="BQ2" s="481"/>
      <c r="BR2" s="481"/>
      <c r="BS2" s="481"/>
      <c r="BT2" s="481"/>
      <c r="BU2" s="481"/>
      <c r="BV2" s="481"/>
      <c r="BW2" s="481"/>
      <c r="BX2" s="481"/>
      <c r="BY2" s="481"/>
      <c r="BZ2" s="481"/>
      <c r="CA2" s="481"/>
      <c r="CB2" s="481"/>
      <c r="CC2" s="481"/>
      <c r="CD2" s="481"/>
      <c r="CE2" s="481"/>
      <c r="CF2" s="481"/>
      <c r="CG2" s="481"/>
      <c r="CH2" s="466" t="s">
        <v>1088</v>
      </c>
      <c r="CI2" s="202"/>
      <c r="CJ2" s="500"/>
      <c r="CK2" s="202"/>
      <c r="CL2" s="466" t="s">
        <v>1082</v>
      </c>
      <c r="CM2" s="202"/>
      <c r="CN2" s="440"/>
      <c r="CO2" s="500"/>
      <c r="CP2" s="202"/>
      <c r="CQ2" s="466" t="s">
        <v>1081</v>
      </c>
      <c r="CR2" s="202"/>
      <c r="CS2" s="440"/>
      <c r="CT2" s="500"/>
      <c r="CU2" s="202"/>
      <c r="CV2" s="466" t="s">
        <v>1080</v>
      </c>
      <c r="CW2" s="202"/>
      <c r="CX2" s="202"/>
      <c r="CY2" s="466" t="s">
        <v>1067</v>
      </c>
      <c r="CZ2" s="202"/>
      <c r="DA2" s="202"/>
      <c r="DB2" s="474" t="s">
        <v>1063</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22" t="s">
        <v>339</v>
      </c>
      <c r="B3" s="523"/>
      <c r="C3" s="14"/>
      <c r="D3" s="14"/>
      <c r="E3" s="14"/>
      <c r="F3" s="14"/>
      <c r="G3" s="95"/>
      <c r="H3" s="143"/>
      <c r="I3" s="461"/>
      <c r="J3" s="202"/>
      <c r="K3" s="480"/>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66"/>
      <c r="CI3" s="202"/>
      <c r="CJ3" s="500"/>
      <c r="CK3" s="202"/>
      <c r="CL3" s="466"/>
      <c r="CM3" s="202"/>
      <c r="CN3" s="440"/>
      <c r="CO3" s="500"/>
      <c r="CP3" s="202"/>
      <c r="CQ3" s="466"/>
      <c r="CR3" s="202"/>
      <c r="CS3" s="440"/>
      <c r="CT3" s="500"/>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94"/>
      <c r="I4" s="458"/>
      <c r="J4" s="458"/>
      <c r="K4" s="482"/>
      <c r="L4" s="483"/>
      <c r="M4" s="483"/>
      <c r="N4" s="483"/>
      <c r="O4" s="483"/>
      <c r="P4" s="483"/>
      <c r="Q4" s="483"/>
      <c r="R4" s="483"/>
      <c r="S4" s="483"/>
      <c r="T4" s="483"/>
      <c r="U4" s="483"/>
      <c r="V4" s="483"/>
      <c r="W4" s="484"/>
      <c r="X4" s="484"/>
      <c r="Y4" s="484"/>
      <c r="Z4" s="484"/>
      <c r="AA4" s="484"/>
      <c r="AB4" s="484"/>
      <c r="AC4" s="484"/>
      <c r="AD4" s="484"/>
      <c r="AE4" s="484"/>
      <c r="AF4" s="484"/>
      <c r="AG4" s="484"/>
      <c r="AH4" s="484"/>
      <c r="AI4" s="484"/>
      <c r="AJ4" s="484"/>
      <c r="AK4" s="484"/>
      <c r="AL4" s="484"/>
      <c r="AM4" s="484"/>
      <c r="AN4" s="484"/>
      <c r="AO4" s="484"/>
      <c r="AP4" s="484"/>
      <c r="AQ4" s="484"/>
      <c r="AR4" s="484"/>
      <c r="AS4" s="484"/>
      <c r="AT4" s="484"/>
      <c r="AU4" s="484"/>
      <c r="AV4" s="484"/>
      <c r="AW4" s="484"/>
      <c r="AX4" s="484"/>
      <c r="AY4" s="484"/>
      <c r="AZ4" s="484"/>
      <c r="BA4" s="484"/>
      <c r="BB4" s="484"/>
      <c r="BC4" s="484"/>
      <c r="BD4" s="484"/>
      <c r="BE4" s="484"/>
      <c r="BF4" s="484"/>
      <c r="BG4" s="484"/>
      <c r="BH4" s="484"/>
      <c r="BI4" s="484"/>
      <c r="BJ4" s="484"/>
      <c r="BK4" s="484"/>
      <c r="BL4" s="484"/>
      <c r="BM4" s="484"/>
      <c r="BN4" s="484"/>
      <c r="BO4" s="484"/>
      <c r="BP4" s="484"/>
      <c r="BQ4" s="484"/>
      <c r="BR4" s="484"/>
      <c r="BS4" s="484"/>
      <c r="BT4" s="484"/>
      <c r="BU4" s="484"/>
      <c r="BV4" s="484"/>
      <c r="BW4" s="484"/>
      <c r="BX4" s="484"/>
      <c r="BY4" s="484"/>
      <c r="BZ4" s="484"/>
      <c r="CA4" s="484"/>
      <c r="CB4" s="484"/>
      <c r="CC4" s="484"/>
      <c r="CD4" s="484"/>
      <c r="CE4" s="484"/>
      <c r="CF4" s="484"/>
      <c r="CG4" s="484"/>
      <c r="CH4" s="467"/>
      <c r="CI4" s="205"/>
      <c r="CJ4" s="501"/>
      <c r="CK4" s="205"/>
      <c r="CL4" s="467"/>
      <c r="CM4" s="205"/>
      <c r="CN4" s="443"/>
      <c r="CO4" s="501"/>
      <c r="CP4" s="205"/>
      <c r="CQ4" s="467"/>
      <c r="CR4" s="205"/>
      <c r="CS4" s="443"/>
      <c r="CT4" s="501"/>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153</v>
      </c>
      <c r="B5" s="1" t="s">
        <v>153</v>
      </c>
      <c r="C5" s="1" t="s">
        <v>153</v>
      </c>
      <c r="D5" s="1" t="s">
        <v>153</v>
      </c>
      <c r="E5" s="1" t="s">
        <v>153</v>
      </c>
      <c r="F5" s="1" t="s">
        <v>153</v>
      </c>
      <c r="G5" s="1" t="s">
        <v>153</v>
      </c>
      <c r="H5" s="494" t="s">
        <v>153</v>
      </c>
      <c r="I5" s="458" t="s">
        <v>153</v>
      </c>
      <c r="J5" s="458" t="s">
        <v>153</v>
      </c>
      <c r="K5" s="482" t="s">
        <v>153</v>
      </c>
      <c r="L5" s="483"/>
      <c r="M5" s="483"/>
      <c r="N5" s="483"/>
      <c r="O5" s="483"/>
      <c r="P5" s="483"/>
      <c r="Q5" s="483"/>
      <c r="R5" s="483"/>
      <c r="S5" s="483"/>
      <c r="T5" s="483"/>
      <c r="U5" s="483"/>
      <c r="V5" s="483"/>
      <c r="W5" s="484"/>
      <c r="X5" s="484"/>
      <c r="Y5" s="484"/>
      <c r="Z5" s="484"/>
      <c r="AA5" s="484"/>
      <c r="AB5" s="484"/>
      <c r="AC5" s="484"/>
      <c r="AD5" s="484"/>
      <c r="AE5" s="484"/>
      <c r="AF5" s="484"/>
      <c r="AG5" s="484"/>
      <c r="AH5" s="484"/>
      <c r="AI5" s="484"/>
      <c r="AJ5" s="484"/>
      <c r="AK5" s="484"/>
      <c r="AL5" s="484"/>
      <c r="AM5" s="484"/>
      <c r="AN5" s="484"/>
      <c r="AO5" s="484"/>
      <c r="AP5" s="484"/>
      <c r="AQ5" s="484"/>
      <c r="AR5" s="484"/>
      <c r="AS5" s="484"/>
      <c r="AT5" s="484"/>
      <c r="AU5" s="484"/>
      <c r="AV5" s="484"/>
      <c r="AW5" s="484"/>
      <c r="AX5" s="484"/>
      <c r="AY5" s="484"/>
      <c r="AZ5" s="484"/>
      <c r="BA5" s="484"/>
      <c r="BB5" s="484"/>
      <c r="BC5" s="484"/>
      <c r="BD5" s="484"/>
      <c r="BE5" s="484"/>
      <c r="BF5" s="484"/>
      <c r="BG5" s="484"/>
      <c r="BH5" s="484"/>
      <c r="BI5" s="484"/>
      <c r="BJ5" s="484"/>
      <c r="BK5" s="484"/>
      <c r="BL5" s="484"/>
      <c r="BM5" s="484"/>
      <c r="BN5" s="484"/>
      <c r="BO5" s="484"/>
      <c r="BP5" s="484"/>
      <c r="BQ5" s="484"/>
      <c r="BR5" s="484"/>
      <c r="BS5" s="484"/>
      <c r="BT5" s="484"/>
      <c r="BU5" s="484"/>
      <c r="BV5" s="484"/>
      <c r="BW5" s="484"/>
      <c r="BX5" s="484"/>
      <c r="BY5" s="484"/>
      <c r="BZ5" s="484"/>
      <c r="CA5" s="484"/>
      <c r="CB5" s="484"/>
      <c r="CC5" s="484"/>
      <c r="CD5" s="484"/>
      <c r="CE5" s="484"/>
      <c r="CF5" s="484"/>
      <c r="CG5" s="484"/>
      <c r="CH5" s="467" t="s">
        <v>153</v>
      </c>
      <c r="CI5" s="205" t="s">
        <v>153</v>
      </c>
      <c r="CJ5" s="501" t="s">
        <v>153</v>
      </c>
      <c r="CK5" s="205" t="s">
        <v>166</v>
      </c>
      <c r="CL5" s="467" t="s">
        <v>153</v>
      </c>
      <c r="CM5" s="205" t="s">
        <v>153</v>
      </c>
      <c r="CN5" s="443" t="s">
        <v>153</v>
      </c>
      <c r="CO5" s="501" t="s">
        <v>153</v>
      </c>
      <c r="CP5" s="205" t="s">
        <v>166</v>
      </c>
      <c r="CQ5" s="467" t="s">
        <v>153</v>
      </c>
      <c r="CR5" s="205" t="s">
        <v>153</v>
      </c>
      <c r="CS5" s="443" t="s">
        <v>153</v>
      </c>
      <c r="CT5" s="501" t="s">
        <v>153</v>
      </c>
      <c r="CU5" s="205" t="s">
        <v>166</v>
      </c>
      <c r="CV5" s="467" t="s">
        <v>153</v>
      </c>
      <c r="CW5" s="205" t="s">
        <v>153</v>
      </c>
      <c r="CX5" s="205" t="s">
        <v>153</v>
      </c>
      <c r="CY5" s="467" t="s">
        <v>153</v>
      </c>
      <c r="CZ5" s="205" t="s">
        <v>153</v>
      </c>
      <c r="DA5" s="205" t="s">
        <v>153</v>
      </c>
      <c r="DB5" s="475" t="s">
        <v>166</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262</v>
      </c>
      <c r="B6" s="1" t="s">
        <v>262</v>
      </c>
      <c r="C6" s="1" t="s">
        <v>262</v>
      </c>
      <c r="D6" s="1" t="s">
        <v>262</v>
      </c>
      <c r="E6" s="1" t="s">
        <v>262</v>
      </c>
      <c r="F6" s="1" t="s">
        <v>262</v>
      </c>
      <c r="G6" s="1" t="s">
        <v>262</v>
      </c>
      <c r="H6" s="494" t="s">
        <v>262</v>
      </c>
      <c r="I6" s="458" t="s">
        <v>148</v>
      </c>
      <c r="J6" s="458" t="s">
        <v>148</v>
      </c>
      <c r="K6" s="482" t="s">
        <v>261</v>
      </c>
      <c r="L6" s="483"/>
      <c r="M6" s="483"/>
      <c r="N6" s="483"/>
      <c r="O6" s="483"/>
      <c r="P6" s="483"/>
      <c r="Q6" s="483"/>
      <c r="R6" s="483"/>
      <c r="S6" s="483"/>
      <c r="T6" s="483"/>
      <c r="U6" s="483"/>
      <c r="V6" s="483"/>
      <c r="W6" s="484"/>
      <c r="X6" s="484"/>
      <c r="Y6" s="484"/>
      <c r="Z6" s="484"/>
      <c r="AA6" s="484"/>
      <c r="AB6" s="484"/>
      <c r="AC6" s="484"/>
      <c r="AD6" s="484"/>
      <c r="AE6" s="484"/>
      <c r="AF6" s="484"/>
      <c r="AG6" s="484"/>
      <c r="AH6" s="484"/>
      <c r="AI6" s="484"/>
      <c r="AJ6" s="484"/>
      <c r="AK6" s="484"/>
      <c r="AL6" s="484"/>
      <c r="AM6" s="484"/>
      <c r="AN6" s="484"/>
      <c r="AO6" s="484"/>
      <c r="AP6" s="484"/>
      <c r="AQ6" s="484"/>
      <c r="AR6" s="484"/>
      <c r="AS6" s="484"/>
      <c r="AT6" s="484"/>
      <c r="AU6" s="484"/>
      <c r="AV6" s="484"/>
      <c r="AW6" s="484"/>
      <c r="AX6" s="484"/>
      <c r="AY6" s="484"/>
      <c r="AZ6" s="484"/>
      <c r="BA6" s="484"/>
      <c r="BB6" s="484"/>
      <c r="BC6" s="484"/>
      <c r="BD6" s="484"/>
      <c r="BE6" s="484"/>
      <c r="BF6" s="484"/>
      <c r="BG6" s="484"/>
      <c r="BH6" s="484"/>
      <c r="BI6" s="484"/>
      <c r="BJ6" s="484"/>
      <c r="BK6" s="484"/>
      <c r="BL6" s="484"/>
      <c r="BM6" s="484"/>
      <c r="BN6" s="484"/>
      <c r="BO6" s="484"/>
      <c r="BP6" s="484"/>
      <c r="BQ6" s="484"/>
      <c r="BR6" s="484"/>
      <c r="BS6" s="484"/>
      <c r="BT6" s="484"/>
      <c r="BU6" s="484"/>
      <c r="BV6" s="484"/>
      <c r="BW6" s="484"/>
      <c r="BX6" s="484"/>
      <c r="BY6" s="484"/>
      <c r="BZ6" s="484"/>
      <c r="CA6" s="484"/>
      <c r="CB6" s="484"/>
      <c r="CC6" s="484"/>
      <c r="CD6" s="484"/>
      <c r="CE6" s="484"/>
      <c r="CF6" s="484"/>
      <c r="CG6" s="484"/>
      <c r="CH6" s="467" t="s">
        <v>147</v>
      </c>
      <c r="CI6" s="205" t="s">
        <v>147</v>
      </c>
      <c r="CJ6" s="501" t="s">
        <v>148</v>
      </c>
      <c r="CK6" s="205" t="s">
        <v>147</v>
      </c>
      <c r="CL6" s="467" t="s">
        <v>147</v>
      </c>
      <c r="CM6" s="205" t="s">
        <v>147</v>
      </c>
      <c r="CN6" s="443" t="s">
        <v>168</v>
      </c>
      <c r="CO6" s="501" t="s">
        <v>167</v>
      </c>
      <c r="CP6" s="205" t="s">
        <v>147</v>
      </c>
      <c r="CQ6" s="467" t="s">
        <v>147</v>
      </c>
      <c r="CR6" s="205" t="s">
        <v>147</v>
      </c>
      <c r="CS6" s="443" t="s">
        <v>168</v>
      </c>
      <c r="CT6" s="501" t="s">
        <v>167</v>
      </c>
      <c r="CU6" s="205" t="s">
        <v>147</v>
      </c>
      <c r="CV6" s="467" t="s">
        <v>147</v>
      </c>
      <c r="CW6" s="205" t="s">
        <v>147</v>
      </c>
      <c r="CX6" s="205" t="s">
        <v>147</v>
      </c>
      <c r="CY6" s="467" t="s">
        <v>147</v>
      </c>
      <c r="CZ6" s="205" t="s">
        <v>147</v>
      </c>
      <c r="DA6" s="205" t="s">
        <v>147</v>
      </c>
      <c r="DB6" s="475" t="s">
        <v>147</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165</v>
      </c>
      <c r="B7" s="1" t="s">
        <v>165</v>
      </c>
      <c r="C7" s="1" t="s">
        <v>165</v>
      </c>
      <c r="D7" s="1" t="s">
        <v>165</v>
      </c>
      <c r="E7" s="1" t="s">
        <v>165</v>
      </c>
      <c r="F7" s="1" t="s">
        <v>165</v>
      </c>
      <c r="G7" s="1" t="s">
        <v>165</v>
      </c>
      <c r="H7" s="494" t="s">
        <v>165</v>
      </c>
      <c r="I7" s="458" t="s">
        <v>149</v>
      </c>
      <c r="J7" s="458" t="s">
        <v>150</v>
      </c>
      <c r="K7" s="482" t="s">
        <v>150</v>
      </c>
      <c r="L7" s="483"/>
      <c r="M7" s="483"/>
      <c r="N7" s="483"/>
      <c r="O7" s="483"/>
      <c r="P7" s="483"/>
      <c r="Q7" s="483"/>
      <c r="R7" s="483"/>
      <c r="S7" s="483"/>
      <c r="T7" s="483"/>
      <c r="U7" s="483"/>
      <c r="V7" s="483"/>
      <c r="W7" s="484"/>
      <c r="X7" s="484"/>
      <c r="Y7" s="484"/>
      <c r="Z7" s="484"/>
      <c r="AA7" s="484"/>
      <c r="AB7" s="484"/>
      <c r="AC7" s="484"/>
      <c r="AD7" s="484"/>
      <c r="AE7" s="484"/>
      <c r="AF7" s="484"/>
      <c r="AG7" s="484"/>
      <c r="AH7" s="484"/>
      <c r="AI7" s="484"/>
      <c r="AJ7" s="484"/>
      <c r="AK7" s="484"/>
      <c r="AL7" s="484"/>
      <c r="AM7" s="484"/>
      <c r="AN7" s="484"/>
      <c r="AO7" s="484"/>
      <c r="AP7" s="484"/>
      <c r="AQ7" s="484"/>
      <c r="AR7" s="484"/>
      <c r="AS7" s="484"/>
      <c r="AT7" s="484"/>
      <c r="AU7" s="484"/>
      <c r="AV7" s="484"/>
      <c r="AW7" s="484"/>
      <c r="AX7" s="484"/>
      <c r="AY7" s="484"/>
      <c r="AZ7" s="484"/>
      <c r="BA7" s="484"/>
      <c r="BB7" s="484"/>
      <c r="BC7" s="484"/>
      <c r="BD7" s="484"/>
      <c r="BE7" s="484"/>
      <c r="BF7" s="484"/>
      <c r="BG7" s="484"/>
      <c r="BH7" s="484"/>
      <c r="BI7" s="484"/>
      <c r="BJ7" s="484"/>
      <c r="BK7" s="484"/>
      <c r="BL7" s="484"/>
      <c r="BM7" s="484"/>
      <c r="BN7" s="484"/>
      <c r="BO7" s="484"/>
      <c r="BP7" s="484"/>
      <c r="BQ7" s="484"/>
      <c r="BR7" s="484"/>
      <c r="BS7" s="484"/>
      <c r="BT7" s="484"/>
      <c r="BU7" s="484"/>
      <c r="BV7" s="484"/>
      <c r="BW7" s="484"/>
      <c r="BX7" s="484"/>
      <c r="BY7" s="484"/>
      <c r="BZ7" s="484"/>
      <c r="CA7" s="484"/>
      <c r="CB7" s="484"/>
      <c r="CC7" s="484"/>
      <c r="CD7" s="484"/>
      <c r="CE7" s="484"/>
      <c r="CF7" s="484"/>
      <c r="CG7" s="484"/>
      <c r="CH7" s="467" t="s">
        <v>149</v>
      </c>
      <c r="CI7" s="205" t="s">
        <v>149</v>
      </c>
      <c r="CJ7" s="501" t="s">
        <v>165</v>
      </c>
      <c r="CK7" s="205" t="s">
        <v>149</v>
      </c>
      <c r="CL7" s="467" t="s">
        <v>149</v>
      </c>
      <c r="CM7" s="205" t="s">
        <v>149</v>
      </c>
      <c r="CN7" s="443" t="s">
        <v>150</v>
      </c>
      <c r="CO7" s="501" t="s">
        <v>165</v>
      </c>
      <c r="CP7" s="205" t="s">
        <v>149</v>
      </c>
      <c r="CQ7" s="467" t="s">
        <v>149</v>
      </c>
      <c r="CR7" s="205" t="s">
        <v>149</v>
      </c>
      <c r="CS7" s="443" t="s">
        <v>150</v>
      </c>
      <c r="CT7" s="501" t="s">
        <v>165</v>
      </c>
      <c r="CU7" s="205" t="s">
        <v>149</v>
      </c>
      <c r="CV7" s="467" t="s">
        <v>149</v>
      </c>
      <c r="CW7" s="205" t="s">
        <v>149</v>
      </c>
      <c r="CX7" s="205" t="s">
        <v>149</v>
      </c>
      <c r="CY7" s="467" t="s">
        <v>149</v>
      </c>
      <c r="CZ7" s="205" t="s">
        <v>149</v>
      </c>
      <c r="DA7" s="205" t="s">
        <v>149</v>
      </c>
      <c r="DB7" s="475" t="s">
        <v>149</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1066</v>
      </c>
      <c r="B8" s="1" t="s">
        <v>1066</v>
      </c>
      <c r="C8" s="1" t="s">
        <v>1066</v>
      </c>
      <c r="D8" s="1" t="s">
        <v>1066</v>
      </c>
      <c r="E8" s="1" t="s">
        <v>1066</v>
      </c>
      <c r="F8" s="73" t="s">
        <v>1066</v>
      </c>
      <c r="G8" s="1" t="s">
        <v>1066</v>
      </c>
      <c r="H8" s="494" t="s">
        <v>1066</v>
      </c>
      <c r="I8" s="458" t="s">
        <v>1066</v>
      </c>
      <c r="J8" s="458" t="s">
        <v>1066</v>
      </c>
      <c r="K8" s="482" t="s">
        <v>1066</v>
      </c>
      <c r="L8" s="483"/>
      <c r="M8" s="483"/>
      <c r="N8" s="483"/>
      <c r="O8" s="483"/>
      <c r="P8" s="483"/>
      <c r="Q8" s="483"/>
      <c r="R8" s="483"/>
      <c r="S8" s="483"/>
      <c r="T8" s="483"/>
      <c r="U8" s="483"/>
      <c r="V8" s="483"/>
      <c r="W8" s="484"/>
      <c r="X8" s="484"/>
      <c r="Y8" s="484"/>
      <c r="Z8" s="484"/>
      <c r="AA8" s="484"/>
      <c r="AB8" s="484"/>
      <c r="AC8" s="484"/>
      <c r="AD8" s="484"/>
      <c r="AE8" s="484"/>
      <c r="AF8" s="484"/>
      <c r="AG8" s="484"/>
      <c r="AH8" s="484"/>
      <c r="AI8" s="484"/>
      <c r="AJ8" s="484"/>
      <c r="AK8" s="484"/>
      <c r="AL8" s="484"/>
      <c r="AM8" s="484"/>
      <c r="AN8" s="484"/>
      <c r="AO8" s="484"/>
      <c r="AP8" s="484"/>
      <c r="AQ8" s="484"/>
      <c r="AR8" s="484"/>
      <c r="AS8" s="484"/>
      <c r="AT8" s="484"/>
      <c r="AU8" s="484"/>
      <c r="AV8" s="484"/>
      <c r="AW8" s="484"/>
      <c r="AX8" s="484"/>
      <c r="AY8" s="484"/>
      <c r="AZ8" s="484"/>
      <c r="BA8" s="484"/>
      <c r="BB8" s="484"/>
      <c r="BC8" s="484"/>
      <c r="BD8" s="484"/>
      <c r="BE8" s="484"/>
      <c r="BF8" s="484"/>
      <c r="BG8" s="484"/>
      <c r="BH8" s="484"/>
      <c r="BI8" s="484"/>
      <c r="BJ8" s="484"/>
      <c r="BK8" s="484"/>
      <c r="BL8" s="484"/>
      <c r="BM8" s="484"/>
      <c r="BN8" s="484"/>
      <c r="BO8" s="484"/>
      <c r="BP8" s="484"/>
      <c r="BQ8" s="484"/>
      <c r="BR8" s="484"/>
      <c r="BS8" s="484"/>
      <c r="BT8" s="484"/>
      <c r="BU8" s="484"/>
      <c r="BV8" s="484"/>
      <c r="BW8" s="484"/>
      <c r="BX8" s="484"/>
      <c r="BY8" s="484"/>
      <c r="BZ8" s="484"/>
      <c r="CA8" s="484"/>
      <c r="CB8" s="484"/>
      <c r="CC8" s="484"/>
      <c r="CD8" s="484"/>
      <c r="CE8" s="484"/>
      <c r="CF8" s="484"/>
      <c r="CG8" s="484"/>
      <c r="CH8" s="467" t="s">
        <v>1066</v>
      </c>
      <c r="CI8" s="205" t="s">
        <v>1066</v>
      </c>
      <c r="CJ8" s="501" t="s">
        <v>1066</v>
      </c>
      <c r="CK8" s="205" t="s">
        <v>1066</v>
      </c>
      <c r="CL8" s="467" t="s">
        <v>1066</v>
      </c>
      <c r="CM8" s="205" t="s">
        <v>1066</v>
      </c>
      <c r="CN8" s="443" t="s">
        <v>1066</v>
      </c>
      <c r="CO8" s="501" t="s">
        <v>1066</v>
      </c>
      <c r="CP8" s="205" t="s">
        <v>1066</v>
      </c>
      <c r="CQ8" s="467" t="s">
        <v>1066</v>
      </c>
      <c r="CR8" s="205" t="s">
        <v>1066</v>
      </c>
      <c r="CS8" s="443" t="s">
        <v>1066</v>
      </c>
      <c r="CT8" s="501" t="s">
        <v>1066</v>
      </c>
      <c r="CU8" s="205" t="s">
        <v>1066</v>
      </c>
      <c r="CV8" s="467" t="s">
        <v>1066</v>
      </c>
      <c r="CW8" s="205" t="s">
        <v>1066</v>
      </c>
      <c r="CX8" s="205" t="s">
        <v>1066</v>
      </c>
      <c r="CY8" s="467" t="s">
        <v>1066</v>
      </c>
      <c r="CZ8" s="205" t="s">
        <v>1066</v>
      </c>
      <c r="DA8" s="205" t="s">
        <v>1066</v>
      </c>
      <c r="DB8" s="475" t="s">
        <v>1066</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1066</v>
      </c>
      <c r="B9" s="1" t="s">
        <v>1066</v>
      </c>
      <c r="C9" s="1" t="s">
        <v>1066</v>
      </c>
      <c r="D9" s="1" t="s">
        <v>1066</v>
      </c>
      <c r="E9" s="1" t="s">
        <v>1066</v>
      </c>
      <c r="F9" s="73" t="s">
        <v>1066</v>
      </c>
      <c r="G9" s="1" t="s">
        <v>1066</v>
      </c>
      <c r="H9" s="494" t="s">
        <v>1066</v>
      </c>
      <c r="I9" s="458" t="s">
        <v>1066</v>
      </c>
      <c r="J9" s="458" t="s">
        <v>1066</v>
      </c>
      <c r="K9" s="482" t="s">
        <v>1066</v>
      </c>
      <c r="L9" s="483"/>
      <c r="M9" s="483"/>
      <c r="N9" s="483"/>
      <c r="O9" s="483"/>
      <c r="P9" s="483"/>
      <c r="Q9" s="483"/>
      <c r="R9" s="483"/>
      <c r="S9" s="483"/>
      <c r="T9" s="483"/>
      <c r="U9" s="483"/>
      <c r="V9" s="483"/>
      <c r="W9" s="484"/>
      <c r="X9" s="484"/>
      <c r="Y9" s="484"/>
      <c r="Z9" s="484"/>
      <c r="AA9" s="484"/>
      <c r="AB9" s="484"/>
      <c r="AC9" s="484"/>
      <c r="AD9" s="484"/>
      <c r="AE9" s="484"/>
      <c r="AF9" s="484"/>
      <c r="AG9" s="484"/>
      <c r="AH9" s="484"/>
      <c r="AI9" s="484"/>
      <c r="AJ9" s="484"/>
      <c r="AK9" s="484"/>
      <c r="AL9" s="484"/>
      <c r="AM9" s="484"/>
      <c r="AN9" s="484"/>
      <c r="AO9" s="484"/>
      <c r="AP9" s="484"/>
      <c r="AQ9" s="484"/>
      <c r="AR9" s="484"/>
      <c r="AS9" s="484"/>
      <c r="AT9" s="484"/>
      <c r="AU9" s="484"/>
      <c r="AV9" s="484"/>
      <c r="AW9" s="484"/>
      <c r="AX9" s="484"/>
      <c r="AY9" s="484"/>
      <c r="AZ9" s="484"/>
      <c r="BA9" s="484"/>
      <c r="BB9" s="484"/>
      <c r="BC9" s="484"/>
      <c r="BD9" s="484"/>
      <c r="BE9" s="484"/>
      <c r="BF9" s="484"/>
      <c r="BG9" s="484"/>
      <c r="BH9" s="484"/>
      <c r="BI9" s="484"/>
      <c r="BJ9" s="484"/>
      <c r="BK9" s="484"/>
      <c r="BL9" s="484"/>
      <c r="BM9" s="484"/>
      <c r="BN9" s="484"/>
      <c r="BO9" s="484"/>
      <c r="BP9" s="484"/>
      <c r="BQ9" s="484"/>
      <c r="BR9" s="484"/>
      <c r="BS9" s="484"/>
      <c r="BT9" s="484"/>
      <c r="BU9" s="484"/>
      <c r="BV9" s="484"/>
      <c r="BW9" s="484"/>
      <c r="BX9" s="484"/>
      <c r="BY9" s="484"/>
      <c r="BZ9" s="484"/>
      <c r="CA9" s="484"/>
      <c r="CB9" s="484"/>
      <c r="CC9" s="484"/>
      <c r="CD9" s="484"/>
      <c r="CE9" s="484"/>
      <c r="CF9" s="484"/>
      <c r="CG9" s="484"/>
      <c r="CH9" s="467" t="s">
        <v>1066</v>
      </c>
      <c r="CI9" s="205" t="s">
        <v>1066</v>
      </c>
      <c r="CJ9" s="501" t="s">
        <v>1066</v>
      </c>
      <c r="CK9" s="205" t="s">
        <v>1066</v>
      </c>
      <c r="CL9" s="467" t="s">
        <v>1066</v>
      </c>
      <c r="CM9" s="205" t="s">
        <v>1066</v>
      </c>
      <c r="CN9" s="443" t="s">
        <v>1066</v>
      </c>
      <c r="CO9" s="501" t="s">
        <v>1066</v>
      </c>
      <c r="CP9" s="205" t="s">
        <v>1066</v>
      </c>
      <c r="CQ9" s="467" t="s">
        <v>1066</v>
      </c>
      <c r="CR9" s="205" t="s">
        <v>1066</v>
      </c>
      <c r="CS9" s="443" t="s">
        <v>1066</v>
      </c>
      <c r="CT9" s="501" t="s">
        <v>1066</v>
      </c>
      <c r="CU9" s="205" t="s">
        <v>1066</v>
      </c>
      <c r="CV9" s="467" t="s">
        <v>1066</v>
      </c>
      <c r="CW9" s="205" t="s">
        <v>1066</v>
      </c>
      <c r="CX9" s="205" t="s">
        <v>1066</v>
      </c>
      <c r="CY9" s="467" t="s">
        <v>1066</v>
      </c>
      <c r="CZ9" s="205" t="s">
        <v>1066</v>
      </c>
      <c r="DA9" s="205" t="s">
        <v>1066</v>
      </c>
      <c r="DB9" s="475" t="s">
        <v>1066</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1066</v>
      </c>
      <c r="B10" s="1" t="s">
        <v>1066</v>
      </c>
      <c r="C10" s="1" t="s">
        <v>1066</v>
      </c>
      <c r="D10" s="1" t="s">
        <v>1066</v>
      </c>
      <c r="E10" s="1" t="s">
        <v>1066</v>
      </c>
      <c r="F10" s="73" t="s">
        <v>1066</v>
      </c>
      <c r="G10" s="1" t="s">
        <v>1066</v>
      </c>
      <c r="H10" s="494" t="s">
        <v>1066</v>
      </c>
      <c r="I10" s="458" t="s">
        <v>1066</v>
      </c>
      <c r="J10" s="458" t="s">
        <v>1066</v>
      </c>
      <c r="K10" s="482" t="s">
        <v>1066</v>
      </c>
      <c r="L10" s="483"/>
      <c r="M10" s="483"/>
      <c r="N10" s="483"/>
      <c r="O10" s="483"/>
      <c r="P10" s="483"/>
      <c r="Q10" s="483"/>
      <c r="R10" s="483"/>
      <c r="S10" s="483"/>
      <c r="T10" s="483"/>
      <c r="U10" s="483"/>
      <c r="V10" s="483"/>
      <c r="W10" s="484"/>
      <c r="X10" s="484"/>
      <c r="Y10" s="484"/>
      <c r="Z10" s="484"/>
      <c r="AA10" s="484"/>
      <c r="AB10" s="484"/>
      <c r="AC10" s="484"/>
      <c r="AD10" s="484"/>
      <c r="AE10" s="484"/>
      <c r="AF10" s="484"/>
      <c r="AG10" s="484"/>
      <c r="AH10" s="484"/>
      <c r="AI10" s="484"/>
      <c r="AJ10" s="484"/>
      <c r="AK10" s="484"/>
      <c r="AL10" s="484"/>
      <c r="AM10" s="484"/>
      <c r="AN10" s="484"/>
      <c r="AO10" s="484"/>
      <c r="AP10" s="484"/>
      <c r="AQ10" s="484"/>
      <c r="AR10" s="484"/>
      <c r="AS10" s="484"/>
      <c r="AT10" s="484"/>
      <c r="AU10" s="484"/>
      <c r="AV10" s="484"/>
      <c r="AW10" s="484"/>
      <c r="AX10" s="484"/>
      <c r="AY10" s="484"/>
      <c r="AZ10" s="484"/>
      <c r="BA10" s="484"/>
      <c r="BB10" s="484"/>
      <c r="BC10" s="484"/>
      <c r="BD10" s="484"/>
      <c r="BE10" s="484"/>
      <c r="BF10" s="484"/>
      <c r="BG10" s="484"/>
      <c r="BH10" s="484"/>
      <c r="BI10" s="484"/>
      <c r="BJ10" s="484"/>
      <c r="BK10" s="484"/>
      <c r="BL10" s="484"/>
      <c r="BM10" s="484"/>
      <c r="BN10" s="484"/>
      <c r="BO10" s="484"/>
      <c r="BP10" s="484"/>
      <c r="BQ10" s="484"/>
      <c r="BR10" s="484"/>
      <c r="BS10" s="484"/>
      <c r="BT10" s="484"/>
      <c r="BU10" s="484"/>
      <c r="BV10" s="484"/>
      <c r="BW10" s="484"/>
      <c r="BX10" s="484"/>
      <c r="BY10" s="484"/>
      <c r="BZ10" s="484"/>
      <c r="CA10" s="484"/>
      <c r="CB10" s="484"/>
      <c r="CC10" s="484"/>
      <c r="CD10" s="484"/>
      <c r="CE10" s="484"/>
      <c r="CF10" s="484"/>
      <c r="CG10" s="484"/>
      <c r="CH10" s="467" t="s">
        <v>1066</v>
      </c>
      <c r="CI10" s="205" t="s">
        <v>1066</v>
      </c>
      <c r="CJ10" s="501" t="s">
        <v>1066</v>
      </c>
      <c r="CK10" s="205" t="s">
        <v>1066</v>
      </c>
      <c r="CL10" s="467" t="s">
        <v>1066</v>
      </c>
      <c r="CM10" s="205" t="s">
        <v>1066</v>
      </c>
      <c r="CN10" s="443" t="s">
        <v>1066</v>
      </c>
      <c r="CO10" s="501" t="s">
        <v>1066</v>
      </c>
      <c r="CP10" s="205" t="s">
        <v>1066</v>
      </c>
      <c r="CQ10" s="467" t="s">
        <v>1066</v>
      </c>
      <c r="CR10" s="205" t="s">
        <v>1066</v>
      </c>
      <c r="CS10" s="443" t="s">
        <v>1066</v>
      </c>
      <c r="CT10" s="501" t="s">
        <v>1066</v>
      </c>
      <c r="CU10" s="205" t="s">
        <v>1066</v>
      </c>
      <c r="CV10" s="467" t="s">
        <v>1066</v>
      </c>
      <c r="CW10" s="205" t="s">
        <v>1066</v>
      </c>
      <c r="CX10" s="205" t="s">
        <v>1066</v>
      </c>
      <c r="CY10" s="467" t="s">
        <v>1066</v>
      </c>
      <c r="CZ10" s="205" t="s">
        <v>1066</v>
      </c>
      <c r="DA10" s="205" t="s">
        <v>1066</v>
      </c>
      <c r="DB10" s="475" t="s">
        <v>1066</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1066</v>
      </c>
      <c r="B11" s="1" t="s">
        <v>1066</v>
      </c>
      <c r="C11" s="1" t="s">
        <v>1066</v>
      </c>
      <c r="D11" s="1" t="s">
        <v>1066</v>
      </c>
      <c r="E11" s="1" t="s">
        <v>1066</v>
      </c>
      <c r="F11" s="73" t="s">
        <v>1066</v>
      </c>
      <c r="G11" s="1" t="s">
        <v>1066</v>
      </c>
      <c r="H11" s="494" t="s">
        <v>1066</v>
      </c>
      <c r="I11" s="458" t="s">
        <v>1066</v>
      </c>
      <c r="J11" s="458" t="s">
        <v>1066</v>
      </c>
      <c r="K11" s="482" t="s">
        <v>1066</v>
      </c>
      <c r="L11" s="483"/>
      <c r="M11" s="483"/>
      <c r="N11" s="483"/>
      <c r="O11" s="483"/>
      <c r="P11" s="483"/>
      <c r="Q11" s="483"/>
      <c r="R11" s="483"/>
      <c r="S11" s="483"/>
      <c r="T11" s="483"/>
      <c r="U11" s="483"/>
      <c r="V11" s="483"/>
      <c r="W11" s="484"/>
      <c r="X11" s="484"/>
      <c r="Y11" s="484"/>
      <c r="Z11" s="484"/>
      <c r="AA11" s="484"/>
      <c r="AB11" s="484"/>
      <c r="AC11" s="484"/>
      <c r="AD11" s="484"/>
      <c r="AE11" s="484"/>
      <c r="AF11" s="484"/>
      <c r="AG11" s="484"/>
      <c r="AH11" s="484"/>
      <c r="AI11" s="484"/>
      <c r="AJ11" s="484"/>
      <c r="AK11" s="484"/>
      <c r="AL11" s="484"/>
      <c r="AM11" s="484"/>
      <c r="AN11" s="484"/>
      <c r="AO11" s="484"/>
      <c r="AP11" s="484"/>
      <c r="AQ11" s="484"/>
      <c r="AR11" s="484"/>
      <c r="AS11" s="484"/>
      <c r="AT11" s="484"/>
      <c r="AU11" s="484"/>
      <c r="AV11" s="484"/>
      <c r="AW11" s="484"/>
      <c r="AX11" s="484"/>
      <c r="AY11" s="484"/>
      <c r="AZ11" s="484"/>
      <c r="BA11" s="484"/>
      <c r="BB11" s="484"/>
      <c r="BC11" s="484"/>
      <c r="BD11" s="484"/>
      <c r="BE11" s="484"/>
      <c r="BF11" s="484"/>
      <c r="BG11" s="484"/>
      <c r="BH11" s="484"/>
      <c r="BI11" s="484"/>
      <c r="BJ11" s="484"/>
      <c r="BK11" s="484"/>
      <c r="BL11" s="484"/>
      <c r="BM11" s="484"/>
      <c r="BN11" s="484"/>
      <c r="BO11" s="484"/>
      <c r="BP11" s="484"/>
      <c r="BQ11" s="484"/>
      <c r="BR11" s="484"/>
      <c r="BS11" s="484"/>
      <c r="BT11" s="484"/>
      <c r="BU11" s="484"/>
      <c r="BV11" s="484"/>
      <c r="BW11" s="484"/>
      <c r="BX11" s="484"/>
      <c r="BY11" s="484"/>
      <c r="BZ11" s="484"/>
      <c r="CA11" s="484"/>
      <c r="CB11" s="484"/>
      <c r="CC11" s="484"/>
      <c r="CD11" s="484"/>
      <c r="CE11" s="484"/>
      <c r="CF11" s="484"/>
      <c r="CG11" s="484"/>
      <c r="CH11" s="467" t="s">
        <v>1066</v>
      </c>
      <c r="CI11" s="205" t="s">
        <v>1066</v>
      </c>
      <c r="CJ11" s="501" t="s">
        <v>1066</v>
      </c>
      <c r="CK11" s="205" t="s">
        <v>1066</v>
      </c>
      <c r="CL11" s="467" t="s">
        <v>1066</v>
      </c>
      <c r="CM11" s="205" t="s">
        <v>1066</v>
      </c>
      <c r="CN11" s="443" t="s">
        <v>1066</v>
      </c>
      <c r="CO11" s="501" t="s">
        <v>1066</v>
      </c>
      <c r="CP11" s="205" t="s">
        <v>1066</v>
      </c>
      <c r="CQ11" s="467" t="s">
        <v>1066</v>
      </c>
      <c r="CR11" s="205" t="s">
        <v>1066</v>
      </c>
      <c r="CS11" s="443" t="s">
        <v>1066</v>
      </c>
      <c r="CT11" s="501" t="s">
        <v>1066</v>
      </c>
      <c r="CU11" s="205" t="s">
        <v>1066</v>
      </c>
      <c r="CV11" s="467" t="s">
        <v>1066</v>
      </c>
      <c r="CW11" s="205" t="s">
        <v>1066</v>
      </c>
      <c r="CX11" s="205" t="s">
        <v>1066</v>
      </c>
      <c r="CY11" s="467" t="s">
        <v>1066</v>
      </c>
      <c r="CZ11" s="205" t="s">
        <v>1066</v>
      </c>
      <c r="DA11" s="205" t="s">
        <v>1066</v>
      </c>
      <c r="DB11" s="475" t="s">
        <v>1066</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1066</v>
      </c>
      <c r="B12" s="1" t="s">
        <v>1066</v>
      </c>
      <c r="C12" s="1" t="s">
        <v>1066</v>
      </c>
      <c r="D12" s="1" t="s">
        <v>1066</v>
      </c>
      <c r="E12" s="1" t="s">
        <v>1066</v>
      </c>
      <c r="F12" s="73" t="s">
        <v>1066</v>
      </c>
      <c r="G12" s="1" t="s">
        <v>1066</v>
      </c>
      <c r="H12" s="494" t="s">
        <v>1066</v>
      </c>
      <c r="I12" s="458" t="s">
        <v>1066</v>
      </c>
      <c r="J12" s="458" t="s">
        <v>1066</v>
      </c>
      <c r="K12" s="482" t="s">
        <v>1066</v>
      </c>
      <c r="L12" s="483"/>
      <c r="M12" s="483"/>
      <c r="N12" s="483"/>
      <c r="O12" s="483"/>
      <c r="P12" s="483"/>
      <c r="Q12" s="483"/>
      <c r="R12" s="483"/>
      <c r="S12" s="483"/>
      <c r="T12" s="483"/>
      <c r="U12" s="483"/>
      <c r="V12" s="483"/>
      <c r="W12" s="484"/>
      <c r="X12" s="484"/>
      <c r="Y12" s="484"/>
      <c r="Z12" s="484"/>
      <c r="AA12" s="484"/>
      <c r="AB12" s="484"/>
      <c r="AC12" s="484"/>
      <c r="AD12" s="484"/>
      <c r="AE12" s="484"/>
      <c r="AF12" s="484"/>
      <c r="AG12" s="484"/>
      <c r="AH12" s="484"/>
      <c r="AI12" s="484"/>
      <c r="AJ12" s="484"/>
      <c r="AK12" s="484"/>
      <c r="AL12" s="484"/>
      <c r="AM12" s="484"/>
      <c r="AN12" s="484"/>
      <c r="AO12" s="484"/>
      <c r="AP12" s="484"/>
      <c r="AQ12" s="484"/>
      <c r="AR12" s="484"/>
      <c r="AS12" s="484"/>
      <c r="AT12" s="484"/>
      <c r="AU12" s="484"/>
      <c r="AV12" s="484"/>
      <c r="AW12" s="484"/>
      <c r="AX12" s="484"/>
      <c r="AY12" s="484"/>
      <c r="AZ12" s="484"/>
      <c r="BA12" s="484"/>
      <c r="BB12" s="484"/>
      <c r="BC12" s="484"/>
      <c r="BD12" s="484"/>
      <c r="BE12" s="484"/>
      <c r="BF12" s="484"/>
      <c r="BG12" s="484"/>
      <c r="BH12" s="484"/>
      <c r="BI12" s="484"/>
      <c r="BJ12" s="484"/>
      <c r="BK12" s="484"/>
      <c r="BL12" s="484"/>
      <c r="BM12" s="484"/>
      <c r="BN12" s="484"/>
      <c r="BO12" s="484"/>
      <c r="BP12" s="484"/>
      <c r="BQ12" s="484"/>
      <c r="BR12" s="484"/>
      <c r="BS12" s="484"/>
      <c r="BT12" s="484"/>
      <c r="BU12" s="484"/>
      <c r="BV12" s="484"/>
      <c r="BW12" s="484"/>
      <c r="BX12" s="484"/>
      <c r="BY12" s="484"/>
      <c r="BZ12" s="484"/>
      <c r="CA12" s="484"/>
      <c r="CB12" s="484"/>
      <c r="CC12" s="484"/>
      <c r="CD12" s="484"/>
      <c r="CE12" s="484"/>
      <c r="CF12" s="484"/>
      <c r="CG12" s="484"/>
      <c r="CH12" s="467" t="s">
        <v>1066</v>
      </c>
      <c r="CI12" s="205" t="s">
        <v>1066</v>
      </c>
      <c r="CJ12" s="501" t="s">
        <v>1066</v>
      </c>
      <c r="CK12" s="205" t="s">
        <v>1066</v>
      </c>
      <c r="CL12" s="467" t="s">
        <v>1066</v>
      </c>
      <c r="CM12" s="205" t="s">
        <v>1066</v>
      </c>
      <c r="CN12" s="443" t="s">
        <v>1066</v>
      </c>
      <c r="CO12" s="501" t="s">
        <v>1066</v>
      </c>
      <c r="CP12" s="205" t="s">
        <v>1066</v>
      </c>
      <c r="CQ12" s="467" t="s">
        <v>1066</v>
      </c>
      <c r="CR12" s="205" t="s">
        <v>1066</v>
      </c>
      <c r="CS12" s="443" t="s">
        <v>1066</v>
      </c>
      <c r="CT12" s="501" t="s">
        <v>1066</v>
      </c>
      <c r="CU12" s="205" t="s">
        <v>1066</v>
      </c>
      <c r="CV12" s="467" t="s">
        <v>1066</v>
      </c>
      <c r="CW12" s="205" t="s">
        <v>1066</v>
      </c>
      <c r="CX12" s="205" t="s">
        <v>1066</v>
      </c>
      <c r="CY12" s="467" t="s">
        <v>1066</v>
      </c>
      <c r="CZ12" s="205" t="s">
        <v>1066</v>
      </c>
      <c r="DA12" s="205" t="s">
        <v>1066</v>
      </c>
      <c r="DB12" s="475" t="s">
        <v>1066</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1066</v>
      </c>
      <c r="B13" s="1" t="s">
        <v>1066</v>
      </c>
      <c r="C13" s="1" t="s">
        <v>1066</v>
      </c>
      <c r="D13" s="1" t="s">
        <v>1066</v>
      </c>
      <c r="E13" s="1" t="s">
        <v>1066</v>
      </c>
      <c r="F13" s="73" t="s">
        <v>1066</v>
      </c>
      <c r="G13" s="1" t="s">
        <v>1066</v>
      </c>
      <c r="H13" s="494" t="s">
        <v>1066</v>
      </c>
      <c r="I13" s="458" t="s">
        <v>1066</v>
      </c>
      <c r="J13" s="458" t="s">
        <v>1066</v>
      </c>
      <c r="K13" s="482" t="s">
        <v>1066</v>
      </c>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67" t="s">
        <v>1066</v>
      </c>
      <c r="CI13" s="205" t="s">
        <v>1066</v>
      </c>
      <c r="CJ13" s="501" t="s">
        <v>1066</v>
      </c>
      <c r="CK13" s="205" t="s">
        <v>1066</v>
      </c>
      <c r="CL13" s="467" t="s">
        <v>1066</v>
      </c>
      <c r="CM13" s="205" t="s">
        <v>1066</v>
      </c>
      <c r="CN13" s="443" t="s">
        <v>1066</v>
      </c>
      <c r="CO13" s="501" t="s">
        <v>1066</v>
      </c>
      <c r="CP13" s="205" t="s">
        <v>1066</v>
      </c>
      <c r="CQ13" s="467" t="s">
        <v>1066</v>
      </c>
      <c r="CR13" s="205" t="s">
        <v>1066</v>
      </c>
      <c r="CS13" s="443" t="s">
        <v>1066</v>
      </c>
      <c r="CT13" s="501" t="s">
        <v>1066</v>
      </c>
      <c r="CU13" s="205" t="s">
        <v>1066</v>
      </c>
      <c r="CV13" s="467" t="s">
        <v>1066</v>
      </c>
      <c r="CW13" s="205" t="s">
        <v>1066</v>
      </c>
      <c r="CX13" s="205" t="s">
        <v>1066</v>
      </c>
      <c r="CY13" s="467" t="s">
        <v>1066</v>
      </c>
      <c r="CZ13" s="205" t="s">
        <v>1066</v>
      </c>
      <c r="DA13" s="205" t="s">
        <v>1066</v>
      </c>
      <c r="DB13" s="475" t="s">
        <v>1066</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96" t="s">
        <v>793</v>
      </c>
      <c r="B14" s="496" t="s">
        <v>5</v>
      </c>
      <c r="C14" s="497" t="s">
        <v>400</v>
      </c>
      <c r="D14" s="497" t="s">
        <v>38</v>
      </c>
      <c r="E14" s="497" t="s">
        <v>6</v>
      </c>
      <c r="F14" s="497" t="s">
        <v>84</v>
      </c>
      <c r="G14" s="497" t="s">
        <v>102</v>
      </c>
      <c r="H14" s="495" t="s">
        <v>146</v>
      </c>
      <c r="I14" s="492" t="s">
        <v>144</v>
      </c>
      <c r="J14" s="493" t="s">
        <v>145</v>
      </c>
      <c r="K14" s="485" t="s">
        <v>401</v>
      </c>
      <c r="L14" s="486"/>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c r="BO14" s="487"/>
      <c r="BP14" s="487"/>
      <c r="BQ14" s="487"/>
      <c r="BR14" s="487"/>
      <c r="BS14" s="487"/>
      <c r="BT14" s="487"/>
      <c r="BU14" s="487"/>
      <c r="BV14" s="487"/>
      <c r="BW14" s="487"/>
      <c r="BX14" s="487"/>
      <c r="BY14" s="487"/>
      <c r="BZ14" s="487"/>
      <c r="CA14" s="487"/>
      <c r="CB14" s="487"/>
      <c r="CC14" s="487"/>
      <c r="CD14" s="487"/>
      <c r="CE14" s="487"/>
      <c r="CF14" s="487"/>
      <c r="CG14" s="487"/>
      <c r="CH14" s="471" t="s">
        <v>1068</v>
      </c>
      <c r="CI14" s="472" t="s">
        <v>1069</v>
      </c>
      <c r="CJ14" s="477" t="s">
        <v>1092</v>
      </c>
      <c r="CK14" s="472" t="s">
        <v>1091</v>
      </c>
      <c r="CL14" s="471" t="s">
        <v>1070</v>
      </c>
      <c r="CM14" s="472" t="s">
        <v>1071</v>
      </c>
      <c r="CN14" s="498" t="s">
        <v>1084</v>
      </c>
      <c r="CO14" s="477" t="s">
        <v>1089</v>
      </c>
      <c r="CP14" s="468" t="s">
        <v>1090</v>
      </c>
      <c r="CQ14" s="471" t="s">
        <v>1072</v>
      </c>
      <c r="CR14" s="472" t="s">
        <v>1073</v>
      </c>
      <c r="CS14" s="498" t="s">
        <v>1083</v>
      </c>
      <c r="CT14" s="477" t="s">
        <v>1093</v>
      </c>
      <c r="CU14" s="468" t="s">
        <v>1094</v>
      </c>
      <c r="CV14" s="471" t="s">
        <v>1074</v>
      </c>
      <c r="CW14" s="472" t="s">
        <v>1075</v>
      </c>
      <c r="CX14" s="472" t="s">
        <v>1076</v>
      </c>
      <c r="CY14" s="470" t="s">
        <v>1077</v>
      </c>
      <c r="CZ14" s="469" t="s">
        <v>1078</v>
      </c>
      <c r="DA14" s="469" t="s">
        <v>1079</v>
      </c>
      <c r="DB14" s="476" t="str">
        <f t="shared" ref="DB14:EG14" si="0">IF(K14="","",K$14)</f>
        <v>12345_DSD</v>
      </c>
      <c r="DC14" s="465" t="str">
        <f t="shared" si="0"/>
        <v/>
      </c>
      <c r="DD14" s="465" t="str">
        <f t="shared" si="0"/>
        <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c r="J15" s="154">
        <f>SUM($CP15,$CU15,$DA15)</f>
        <v>0</v>
      </c>
      <c r="K15" s="488"/>
      <c r="L15" s="489"/>
      <c r="M15" s="489"/>
      <c r="N15" s="489"/>
      <c r="O15" s="489"/>
      <c r="P15" s="489"/>
      <c r="Q15" s="489"/>
      <c r="R15" s="489"/>
      <c r="S15" s="489"/>
      <c r="T15" s="489"/>
      <c r="U15" s="489"/>
      <c r="V15" s="489"/>
      <c r="W15" s="489"/>
      <c r="X15" s="489"/>
      <c r="Y15" s="489"/>
      <c r="Z15" s="489"/>
      <c r="AA15" s="489"/>
      <c r="AB15" s="489"/>
      <c r="AC15" s="489"/>
      <c r="AD15" s="489"/>
      <c r="AE15" s="489"/>
      <c r="AF15" s="489"/>
      <c r="AG15" s="489"/>
      <c r="AH15" s="489"/>
      <c r="AI15" s="489"/>
      <c r="AJ15" s="489"/>
      <c r="AK15" s="489"/>
      <c r="AL15" s="489"/>
      <c r="AM15" s="489"/>
      <c r="AN15" s="489"/>
      <c r="AO15" s="489"/>
      <c r="AP15" s="489"/>
      <c r="AQ15" s="489"/>
      <c r="AR15" s="489"/>
      <c r="AS15" s="489"/>
      <c r="AT15" s="489"/>
      <c r="AU15" s="489"/>
      <c r="AV15" s="489"/>
      <c r="AW15" s="489"/>
      <c r="AX15" s="489"/>
      <c r="AY15" s="489"/>
      <c r="AZ15" s="489"/>
      <c r="BA15" s="489"/>
      <c r="BB15" s="489"/>
      <c r="BC15" s="489"/>
      <c r="BD15" s="489"/>
      <c r="BE15" s="489"/>
      <c r="BF15" s="489"/>
      <c r="BG15" s="489"/>
      <c r="BH15" s="489"/>
      <c r="BI15" s="489"/>
      <c r="BJ15" s="489"/>
      <c r="BK15" s="489"/>
      <c r="BL15" s="489"/>
      <c r="BM15" s="489"/>
      <c r="BN15" s="489"/>
      <c r="BO15" s="489"/>
      <c r="BP15" s="489"/>
      <c r="BQ15" s="489"/>
      <c r="BR15" s="489"/>
      <c r="BS15" s="489"/>
      <c r="BT15" s="489"/>
      <c r="BU15" s="489"/>
      <c r="BV15" s="489"/>
      <c r="BW15" s="489"/>
      <c r="BX15" s="489"/>
      <c r="BY15" s="489"/>
      <c r="BZ15" s="489"/>
      <c r="CA15" s="489"/>
      <c r="CB15" s="489"/>
      <c r="CC15" s="489"/>
      <c r="CD15" s="489"/>
      <c r="CE15" s="489"/>
      <c r="CF15" s="489"/>
      <c r="CG15" s="489"/>
      <c r="CH15" s="467" t="str">
        <f>IF(AND(SUM($CP15)=0,SUM($CU15)=0),"",ROUND(SUM($CP15,$CU15),0))</f>
        <v/>
      </c>
      <c r="CI15" s="205">
        <f>ROUND(MAX($CP15,$CU15),0)</f>
        <v>0</v>
      </c>
      <c r="CJ15" s="501" t="str">
        <f>IF(SUM($CK15)=SUM($CH15),"SUM",IF(SUM($CK15)=SUM($CI15),"MAX","CUSTOM"))</f>
        <v>SUM</v>
      </c>
      <c r="CK15" s="205">
        <f>SUM($I15)</f>
        <v>0</v>
      </c>
      <c r="CL15" s="467" t="str">
        <f>IF(SUM($CW15)=0,"",SUM($CW15))</f>
        <v/>
      </c>
      <c r="CM15" s="154" cm="1">
        <f t="array" ref="CM15">MIN_DSD</f>
        <v>0</v>
      </c>
      <c r="CN15" s="68"/>
      <c r="CO15" s="502"/>
      <c r="CP15" s="154" t="str">
        <f>IF(SUM($CL15)=0,"",IF($CO15="SUM",$CL15,IF($CO15="MAX",$CM15,MAX(ROUND($CL15*(1+$CN15),0),$CM15))))</f>
        <v/>
      </c>
      <c r="CQ15" s="467" t="str">
        <f>IF(SUM($CX15)=0,"",SUM($CX15))</f>
        <v/>
      </c>
      <c r="CR15" s="154" cm="1">
        <f t="array" ref="CR15">MIN_TA</f>
        <v>0</v>
      </c>
      <c r="CS15" s="68"/>
      <c r="CT15" s="502"/>
      <c r="CU15" s="154" t="str">
        <f>IF(SUM($CQ15)=0,"",IF($CT15="SUM",$CQ15,IF($CT15="MAX",$CR15,MAX(ROUND($CQ15*(1+$CS15),0),$CR15))))</f>
        <v/>
      </c>
      <c r="CV15" s="467" t="str">
        <f>IF(SUM($CW15,$CX15)=0,"",SUM($CW15,$CX15))</f>
        <v/>
      </c>
      <c r="CW15" s="154">
        <f>ROUND(SUMIFS($DB15:$FX15,$DB$14:$FX$14,"*DSD*"),0)</f>
        <v>0</v>
      </c>
      <c r="CX15" s="154">
        <f>ROUND(SUMIFS($DB15:$FX15,$DB$14:$FX$14,"*TA*"),0)</f>
        <v>0</v>
      </c>
      <c r="CY15" s="467" t="str">
        <f>IF(SUM($CP15)-SUM($CW15)=0,"",$CP15-$CW15)</f>
        <v/>
      </c>
      <c r="CZ15" s="154" t="str">
        <f>IF(SUM($CU15)-SUM($CX15)=0,"",$CU15-$CX15)</f>
        <v/>
      </c>
      <c r="DA15" s="154" t="str">
        <f>IF(OR(SUM($I15)=0,SUM($CP15,$CU15)=0),"",MIN($I15-SUM($CP15,$CU15),0))</f>
        <v/>
      </c>
      <c r="DB15" s="475" t="str">
        <f t="shared" ref="DB15:EG15" si="3">IF(OR(DB$14="",ROUND($I15*K15,0)=0),"",ROUND($I15*K15,0))</f>
        <v/>
      </c>
      <c r="DC15" s="464" t="str">
        <f t="shared" si="3"/>
        <v/>
      </c>
      <c r="DD15" s="464" t="str">
        <f t="shared" si="3"/>
        <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sheetData>
  <mergeCells count="1">
    <mergeCell ref="A3:B3"/>
  </mergeCells>
  <conditionalFormatting sqref="J1:J15">
    <cfRule type="expression" dxfId="1"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2020-12-15T16:06:44Z</dcterms:modified>
</cp:coreProperties>
</file>