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D31D36AA-08BF-2144-BC26-A0BB667CB2C1}" xr6:coauthVersionLast="47" xr6:coauthVersionMax="47" xr10:uidLastSave="{00000000-0000-0000-0000-000000000000}"/>
  <bookViews>
    <workbookView xWindow="-51200" yWindow="-4620" windowWidth="51200" windowHeight="28340" activeTab="7"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HTS!$B$14:$BY$3551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M15" i="12" s="1"/>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J15" i="5" l="1"/>
  <c r="J15" i="12" s="1"/>
  <c r="I15" i="36"/>
  <c r="AE4" i="7"/>
  <c r="AB4" i="7" s="1"/>
  <c r="AM4" i="7" l="1"/>
  <c r="AF4" i="7"/>
  <c r="BI4" i="5"/>
  <c r="AX15" i="7"/>
  <c r="AW15" i="7"/>
  <c r="BA15" i="7"/>
  <c r="AV15" i="7"/>
  <c r="BQ15" i="12" s="1"/>
  <c r="BQ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Z15" i="12" s="1"/>
  <c r="V15" i="8"/>
  <c r="AF15" i="10"/>
  <c r="BM15" i="5"/>
  <c r="BT15" i="5" s="1"/>
  <c r="BW4" i="5"/>
  <c r="BP15" i="5"/>
  <c r="Y15" i="8" s="1"/>
  <c r="BG4" i="5"/>
  <c r="BR15" i="5"/>
  <c r="BS15" i="5"/>
  <c r="BQ15" i="5"/>
  <c r="Z15" i="8" s="1"/>
  <c r="W15" i="9"/>
  <c r="W4" i="9" s="1"/>
  <c r="O4" i="9"/>
  <c r="X15" i="9"/>
  <c r="X4" i="9" s="1"/>
  <c r="S4" i="9"/>
  <c r="BB4" i="5"/>
  <c r="AA15" i="12" l="1"/>
  <c r="Y15" i="12"/>
  <c r="X15" i="12"/>
  <c r="BH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M4" i="5"/>
  <c r="BN4" i="5"/>
  <c r="BO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U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<sst xmlns="http://schemas.openxmlformats.org/spreadsheetml/2006/main" count="5827" uniqueCount="1151">
  <si>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</si>
  <si>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</si>
  <si>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</si>
  <si>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</si>
  <si>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</si>
  <si>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</si>
  <si>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</si>
  <si>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</si>
  <si>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</si>
  <si>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</si>
  <si>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</si>
  <si>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</si>
  <si>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</si>
  <si>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</si>
  <si>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</si>
  <si>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</si>
  <si>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</si>
  <si>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</si>
  <si>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</si>
  <si>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</si>
  <si>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</si>
  <si>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</si>
  <si>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</si>
  <si>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</si>
  <si>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</si>
  <si>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</si>
  <si>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</si>
  <si>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</si>
  <si>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</si>
  <si>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</si>
  <si>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</si>
  <si>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</si>
  <si>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</si>
  <si>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</si>
  <si>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</si>
  <si>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</si>
  <si>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</si>
  <si>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</si>
  <si>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</si>
  <si>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</si>
  <si>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</si>
  <si>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</si>
  <si>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</si>
  <si>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</si>
  <si>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</si>
  <si>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</si>
  <si>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</si>
  <si>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</si>
  <si>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</si>
  <si>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</si>
  <si>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</si>
  <si>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</si>
  <si>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</si>
  <si>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</si>
  <si>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</si>
  <si>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</si>
  <si>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</si>
  <si>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</si>
  <si>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</si>
  <si>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</si>
  <si>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</si>
  <si>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</si>
  <si>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</si>
  <si>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</si>
  <si>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</si>
  <si>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</si>
  <si>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</si>
  <si>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</si>
  <si>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</si>
  <si>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</si>
  <si>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</si>
  <si>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</si>
  <si>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</si>
  <si>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</si>
  <si>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</si>
  <si>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</si>
  <si>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</si>
  <si>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</si>
  <si>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</si>
  <si>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</si>
  <si>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</si>
  <si>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</si>
  <si>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</si>
  <si>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</si>
  <si>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</si>
  <si>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</si>
  <si>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</si>
  <si>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</si>
  <si>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</si>
  <si>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</si>
  <si>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</si>
  <si>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</si>
  <si>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</si>
  <si>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</si>
  <si>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</si>
  <si>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</si>
  <si>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</si>
  <si>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</si>
  <si>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</si>
  <si>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</si>
  <si>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</si>
  <si>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</si>
  <si>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</si>
  <si>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</si>
  <si>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</si>
  <si>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</si>
  <si>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</si>
  <si>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</si>
  <si>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</si>
  <si>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</si>
  <si>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</si>
  <si>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</si>
  <si>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</si>
  <si>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</si>
  <si>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</si>
  <si>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</si>
  <si>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</si>
  <si>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</si>
  <si>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</si>
  <si>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</si>
  <si>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</si>
  <si>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</si>
  <si>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</si>
  <si>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</si>
  <si>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</si>
  <si>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</si>
  <si>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</si>
  <si>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</si>
  <si>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</si>
  <si>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</si>
  <si>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</si>
  <si>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</si>
  <si>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</si>
  <si>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</si>
  <si>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</si>
  <si>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</si>
  <si>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</si>
  <si>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</si>
  <si>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</si>
  <si>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</si>
  <si>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</si>
  <si>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</si>
  <si>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</si>
  <si>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</si>
  <si>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</si>
  <si>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</si>
  <si>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</si>
  <si>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</si>
  <si>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</si>
  <si>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</si>
  <si>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</si>
  <si>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</si>
  <si>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</si>
  <si>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</si>
  <si>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</si>
  <si>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</si>
  <si>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</si>
  <si>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</si>
  <si>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</si>
  <si>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</si>
  <si>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</si>
  <si>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</si>
  <si>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</si>
  <si>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</si>
  <si>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</si>
  <si>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</si>
  <si>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</si>
  <si>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</si>
  <si>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</si>
  <si>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</si>
  <si>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</si>
  <si>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</si>
  <si>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</si>
  <si>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</si>
  <si>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</si>
  <si>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</si>
  <si>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</si>
  <si>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</si>
  <si>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</si>
  <si>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</si>
  <si>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</si>
  <si>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</si>
  <si>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</si>
  <si>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</si>
  <si>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</si>
  <si>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</si>
  <si>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</si>
  <si>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</si>
  <si>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</si>
  <si>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</si>
  <si>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</si>
  <si>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</si>
  <si>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</si>
  <si>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</si>
  <si>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</si>
  <si>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</si>
  <si>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</si>
  <si>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</si>
  <si>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</si>
  <si>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</si>
  <si>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</si>
  <si>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</si>
  <si>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</si>
  <si>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</si>
  <si>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</si>
  <si>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</si>
  <si>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</si>
  <si>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</si>
  <si>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</si>
  <si>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</si>
  <si>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</si>
  <si>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</si>
  <si>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</si>
  <si>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</si>
  <si>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</si>
  <si>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</si>
  <si>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</si>
  <si>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</si>
  <si>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</si>
  <si>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</si>
  <si>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</si>
  <si>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</si>
  <si>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</si>
  <si>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</si>
  <si>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</si>
  <si>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</si>
  <si>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</si>
  <si>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</si>
  <si>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</si>
  <si>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</si>
  <si>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</si>
  <si>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</si>
  <si>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</si>
  <si>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</si>
  <si>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</si>
  <si>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</si>
  <si>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</si>
  <si>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</si>
  <si>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</si>
  <si>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</si>
  <si>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</si>
  <si>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</si>
  <si>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</si>
  <si>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</si>
  <si>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</si>
  <si>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</si>
  <si>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</si>
  <si>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</si>
  <si>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</si>
  <si>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</si>
  <si>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</si>
  <si>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</si>
  <si>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</si>
  <si>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</si>
  <si>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</si>
  <si>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</si>
  <si>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</si>
  <si>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</si>
  <si>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</si>
  <si>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</si>
  <si>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</si>
  <si>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</si>
  <si>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</si>
  <si>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</si>
  <si>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</si>
  <si>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</si>
  <si>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</si>
  <si>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</si>
  <si>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</si>
  <si>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</si>
  <si>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</si>
  <si>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</si>
  <si>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</si>
  <si>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</si>
  <si>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</si>
  <si>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</si>
  <si>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</si>
  <si>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</si>
  <si>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</si>
  <si>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</si>
  <si>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</si>
  <si>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</si>
  <si>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</si>
  <si>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</si>
  <si>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</si>
  <si>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</si>
  <si>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</si>
  <si>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</si>
  <si>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</si>
  <si>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</si>
  <si>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</si>
  <si>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</si>
  <si>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</si>
  <si>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</si>
  <si>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</si>
  <si>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</si>
  <si>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</si>
  <si>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</si>
  <si>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</si>
  <si>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</si>
  <si>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</si>
  <si>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</si>
  <si>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</si>
  <si>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</si>
  <si>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</si>
  <si>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</si>
  <si>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</si>
  <si>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</si>
  <si>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</si>
  <si>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</si>
  <si>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</si>
  <si>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</si>
  <si>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</si>
  <si>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</si>
  <si>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</si>
  <si>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</si>
  <si>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</si>
  <si>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</si>
  <si>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</si>
  <si>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</si>
  <si>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</si>
  <si>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</si>
  <si>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</si>
  <si>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</si>
  <si>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</si>
  <si>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</si>
  <si>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</si>
  <si>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</si>
  <si>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</si>
  <si>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</si>
  <si>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</si>
  <si>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</si>
  <si>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</si>
  <si>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</si>
  <si>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</si>
  <si>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</si>
  <si>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</si>
  <si>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</si>
  <si>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</si>
  <si>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</si>
  <si>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</si>
  <si>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</si>
  <si>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</si>
  <si>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</si>
  <si>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</si>
  <si>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</si>
  <si>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</si>
  <si>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</si>
  <si>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</si>
  <si>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</si>
  <si>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</si>
  <si>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</si>
  <si>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</si>
  <si>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</si>
  <si>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</si>
  <si>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</si>
  <si>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</si>
  <si>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</si>
  <si>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</si>
  <si>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</si>
  <si>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</si>
  <si>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</si>
  <si>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</si>
  <si>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</si>
  <si>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</si>
  <si>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</si>
  <si>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</si>
  <si>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</si>
  <si>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</si>
  <si>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</si>
  <si>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</si>
  <si>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</si>
  <si>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</si>
  <si>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</si>
  <si>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</si>
  <si>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</si>
  <si>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</si>
  <si>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</si>
  <si>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</si>
  <si>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</si>
  <si>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</si>
  <si>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</si>
  <si>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</si>
  <si>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</si>
  <si>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</si>
  <si>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</si>
  <si>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</si>
  <si>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</si>
  <si>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</si>
  <si>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</si>
  <si>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</si>
  <si>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</si>
  <si>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</si>
  <si>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</si>
  <si>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</si>
  <si>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</si>
  <si>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</si>
  <si>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</si>
  <si>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</si>
  <si>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</si>
  <si>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</si>
  <si>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</si>
  <si>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</si>
  <si>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</si>
  <si>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</si>
  <si>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</si>
  <si>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</si>
  <si>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</si>
  <si>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</si>
  <si>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</si>
  <si>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</si>
  <si>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</si>
  <si>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</si>
  <si>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</si>
  <si>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</si>
  <si>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</si>
  <si>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</si>
  <si>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</si>
  <si>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</si>
  <si>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</si>
  <si>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</si>
  <si>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</si>
  <si>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</si>
  <si>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</si>
  <si>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</si>
  <si>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</si>
  <si>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</si>
  <si>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</si>
  <si>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</si>
  <si>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</si>
  <si>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</si>
  <si>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</si>
  <si>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</si>
  <si>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</si>
  <si>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</si>
  <si>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</si>
  <si>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</si>
  <si>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</si>
  <si>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</si>
  <si>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</si>
  <si>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</si>
  <si>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</si>
  <si>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</si>
  <si>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</si>
  <si>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</si>
  <si>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</si>
  <si>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</si>
  <si>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</si>
  <si>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</si>
  <si>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</si>
  <si>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</si>
  <si>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</si>
  <si>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</si>
  <si>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</si>
  <si>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</si>
  <si>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</si>
  <si>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</si>
  <si>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</si>
  <si>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</si>
  <si>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</si>
  <si>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</si>
  <si>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</si>
  <si>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</si>
  <si>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</si>
  <si>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</si>
  <si>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</si>
  <si>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</si>
  <si>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</si>
  <si>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</si>
  <si>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</si>
  <si>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</si>
  <si>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</si>
  <si>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</si>
  <si>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</si>
  <si>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</si>
  <si>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</si>
  <si>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</si>
  <si>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</si>
  <si>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</si>
  <si>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</si>
  <si>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</si>
  <si>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</si>
  <si>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</si>
  <si>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</si>
  <si>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</si>
  <si>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</si>
  <si>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</si>
  <si>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</si>
  <si>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</si>
  <si>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</si>
  <si>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</si>
  <si>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</si>
  <si>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</si>
  <si>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</si>
  <si>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</si>
  <si>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</si>
  <si>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</si>
  <si>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</si>
  <si>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</si>
  <si>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</si>
  <si>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</si>
  <si>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</si>
  <si>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</si>
  <si>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</si>
  <si>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</si>
  <si>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</si>
  <si>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</si>
  <si>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</si>
  <si>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</si>
  <si>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</si>
  <si>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</si>
  <si>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</si>
  <si>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</si>
  <si>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</si>
  <si>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</si>
  <si>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</si>
  <si>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</si>
  <si>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</si>
  <si>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</si>
  <si>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</si>
  <si>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</si>
  <si>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</si>
  <si>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</si>
  <si>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</si>
  <si>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</si>
  <si>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</si>
  <si>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</si>
  <si>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</si>
  <si>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</si>
  <si>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</si>
  <si>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</si>
  <si>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</si>
  <si>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</si>
  <si>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</si>
  <si>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</si>
  <si>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</si>
  <si>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</si>
  <si>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</si>
  <si>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</si>
  <si>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</si>
  <si>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</si>
  <si>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</si>
  <si>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</si>
  <si>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</si>
  <si>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</si>
  <si>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</si>
  <si>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</si>
  <si>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</si>
  <si>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</si>
  <si>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</si>
  <si>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</si>
  <si>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</si>
  <si>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</si>
  <si>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</si>
  <si>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</si>
  <si>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</si>
  <si>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</si>
  <si>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</si>
  <si>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</si>
  <si>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</si>
  <si>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</si>
  <si>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</si>
  <si>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</si>
  <si>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</si>
  <si>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</si>
  <si>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</si>
  <si>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</si>
  <si>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</si>
  <si>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</si>
  <si>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</si>
  <si>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</si>
  <si>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</si>
  <si>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</si>
  <si>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</si>
  <si>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</si>
  <si>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</si>
  <si>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</si>
  <si>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</si>
  <si>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</si>
  <si>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</si>
  <si>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</si>
  <si>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</si>
  <si>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</si>
  <si>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</si>
  <si>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</si>
  <si>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</si>
  <si>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</si>
  <si>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</si>
  <si>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</si>
  <si>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</si>
  <si>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</si>
  <si>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</si>
  <si>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</si>
  <si>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</si>
  <si>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</si>
  <si>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</si>
  <si>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</si>
  <si>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</si>
  <si>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</si>
  <si>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</si>
  <si>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</si>
  <si>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</si>
  <si>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</si>
  <si>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</si>
  <si>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</si>
  <si>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</si>
  <si>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</si>
  <si>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</si>
  <si>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</si>
  <si>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</si>
  <si>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</si>
  <si>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</si>
  <si>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</si>
  <si>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</si>
  <si>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</si>
  <si>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</si>
  <si>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</si>
  <si>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</si>
  <si>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</si>
  <si>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</si>
  <si>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</si>
  <si>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</si>
  <si>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</si>
  <si>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</si>
  <si>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</si>
  <si>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</si>
  <si>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</si>
  <si>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</si>
  <si>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</si>
  <si>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</si>
  <si>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</si>
  <si>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</si>
  <si>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</si>
  <si>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</si>
  <si>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</si>
  <si>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</si>
  <si>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</si>
  <si>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</si>
  <si>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</si>
  <si>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</si>
  <si>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</si>
  <si>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</si>
  <si>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</si>
  <si>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</si>
  <si>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</si>
  <si>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</si>
  <si>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</si>
  <si>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</si>
  <si>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</si>
  <si>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</si>
  <si>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</si>
  <si>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</si>
  <si>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</si>
  <si>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</si>
  <si>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</si>
  <si>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</si>
  <si>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</si>
  <si>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</si>
  <si>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</si>
  <si>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</si>
  <si>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</si>
  <si>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</si>
  <si>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</si>
  <si>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</si>
  <si>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</si>
  <si>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</si>
  <si>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</si>
  <si>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</si>
  <si>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</si>
  <si>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</si>
  <si>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</si>
  <si>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</si>
  <si>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</si>
  <si>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</si>
  <si>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</si>
  <si>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</si>
  <si>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</si>
  <si>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</si>
  <si>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</si>
  <si>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</si>
  <si>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</si>
  <si>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</si>
  <si>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</si>
  <si>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</si>
  <si>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</si>
  <si>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</si>
  <si>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</si>
  <si>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</si>
  <si>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</si>
  <si>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</si>
  <si>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</si>
  <si>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</si>
  <si>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</si>
  <si>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</si>
  <si>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</si>
  <si>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</si>
  <si>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</si>
  <si>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</si>
  <si>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</si>
  <si>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</si>
  <si>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</si>
  <si>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</si>
  <si>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</si>
  <si>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</si>
  <si>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</si>
  <si>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</si>
  <si>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</si>
  <si>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</si>
  <si>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</si>
  <si>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</si>
  <si>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</si>
  <si>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</si>
  <si>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</si>
  <si>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</si>
  <si>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</si>
  <si>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</si>
  <si>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(FY21 Targets)</t>
  </si>
  <si>
    <t>TX_CURR - KeyPop (FY20 Results)</t>
  </si>
  <si>
    <t>TX_NEW - KeyPop (FY21 Targets)</t>
  </si>
  <si>
    <t>PrEP_CURR - KeyPop (FY21 Targets)</t>
  </si>
  <si>
    <t>PrEP_NEW - KeyPop (FY21 Targets)</t>
  </si>
  <si>
    <t>KP_PREV (FY21 Targets)</t>
  </si>
  <si>
    <t>HTS_SELF - KeyPop (FY21 Targets)</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</si>
  <si>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</si>
  <si>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</si>
  <si>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</si>
  <si>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</si>
  <si>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</si>
  <si>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</si>
  <si>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</si>
  <si>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</si>
  <si>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</si>
  <si>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</si>
  <si>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</si>
  <si>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</si>
  <si>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</si>
  <si>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</si>
  <si>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</si>
  <si>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</si>
  <si>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</si>
  <si>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</si>
  <si>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</si>
  <si>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</si>
  <si>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</si>
  <si>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</si>
  <si>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</si>
  <si>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</si>
  <si>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</si>
  <si>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</si>
  <si>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</si>
  <si>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</si>
  <si>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</si>
  <si>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</si>
  <si>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</si>
  <si>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</si>
  <si>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</si>
  <si>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</si>
  <si>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</si>
  <si>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</si>
  <si>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</si>
  <si>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</si>
  <si>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</si>
  <si>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</si>
  <si>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</si>
  <si>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</si>
  <si>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</si>
  <si>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</si>
  <si>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</si>
  <si>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</si>
  <si>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</si>
  <si>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</si>
  <si>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</si>
  <si>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</si>
  <si>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</si>
  <si>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</si>
  <si>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</si>
  <si>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</si>
  <si>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</si>
  <si>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</si>
  <si>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</si>
  <si>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</si>
  <si>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</si>
  <si>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</si>
  <si>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</si>
  <si>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</si>
  <si>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</si>
  <si>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</si>
  <si>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</si>
  <si>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</si>
  <si>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</si>
  <si>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</si>
  <si>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</si>
  <si>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</si>
  <si>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</si>
  <si>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</si>
  <si>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</si>
  <si>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</si>
  <si>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</si>
  <si>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</si>
  <si>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</si>
  <si>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</si>
  <si>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</si>
  <si>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</si>
  <si>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</si>
  <si>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</si>
  <si>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</si>
  <si>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</si>
  <si>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</si>
  <si>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</si>
  <si>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</si>
  <si>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</si>
  <si>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</si>
  <si>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</si>
  <si>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</si>
  <si>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</si>
  <si>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</si>
  <si>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</si>
  <si>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</si>
  <si>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</si>
  <si>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</si>
  <si>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</si>
  <si>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</si>
  <si>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</si>
  <si>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</si>
  <si>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</si>
  <si>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</si>
  <si>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</si>
  <si>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</si>
  <si>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</si>
  <si>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</si>
  <si>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</si>
  <si>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</si>
  <si>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</si>
  <si>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</si>
  <si>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</si>
  <si>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</si>
  <si>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</si>
  <si>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</si>
  <si>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</si>
  <si>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</si>
  <si>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</si>
  <si>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</si>
  <si>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</si>
  <si>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</si>
  <si>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</si>
  <si>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</si>
  <si>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</si>
  <si>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</si>
  <si>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</si>
  <si>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</si>
  <si>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</si>
  <si>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</si>
  <si>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</si>
  <si>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</si>
  <si>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</si>
  <si>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</si>
  <si>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</si>
  <si>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</si>
  <si>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</si>
  <si>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</si>
  <si>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</si>
  <si>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</si>
  <si>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</si>
  <si>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</si>
  <si>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</si>
  <si>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</si>
  <si>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</si>
  <si>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</si>
  <si>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</si>
  <si>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</si>
  <si>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</si>
  <si>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</si>
  <si>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</si>
  <si>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</si>
  <si>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</si>
  <si>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</si>
  <si>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</si>
  <si>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</si>
  <si>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</si>
  <si>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</si>
  <si>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</si>
  <si>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</si>
  <si>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</si>
  <si>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</si>
  <si>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</si>
  <si>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</si>
  <si>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</si>
  <si>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</si>
  <si>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</si>
  <si>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</si>
  <si>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</si>
  <si>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</si>
  <si>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</si>
  <si>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</si>
  <si>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</si>
  <si>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PrEP_CURR.AGYW.T</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</si>
  <si>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</si>
  <si>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</si>
  <si>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</si>
  <si>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</si>
  <si>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</si>
  <si>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</si>
  <si>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</si>
  <si>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</si>
  <si>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</si>
  <si>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</si>
  <si>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</si>
  <si>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</si>
  <si>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</si>
  <si>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</si>
  <si>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</si>
  <si>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</si>
  <si>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</si>
  <si>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</si>
  <si>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</si>
  <si>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</si>
  <si>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</si>
  <si>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</si>
  <si>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</si>
  <si>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</si>
  <si>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</si>
  <si>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</si>
  <si>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</si>
  <si>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</si>
  <si>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</si>
  <si>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</si>
  <si>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</si>
  <si>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</si>
  <si>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</si>
  <si>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</si>
  <si>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</si>
  <si>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</si>
  <si>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</si>
  <si>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</si>
  <si>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</si>
  <si>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</si>
  <si>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</si>
  <si>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</si>
  <si>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</si>
  <si>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</si>
  <si>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</si>
  <si>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</si>
  <si>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</si>
  <si>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</si>
  <si>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</si>
  <si>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</si>
  <si>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</si>
  <si>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</si>
  <si>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</si>
  <si>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</si>
  <si>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</si>
  <si>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</si>
  <si>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</si>
  <si>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</si>
  <si>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</si>
  <si>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</si>
  <si>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</si>
  <si>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</si>
  <si>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</si>
  <si>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</si>
  <si>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</si>
  <si>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</si>
  <si>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</si>
  <si>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</si>
  <si>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</si>
  <si>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</si>
  <si>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</si>
  <si>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</si>
  <si>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</si>
  <si>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</si>
  <si>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</si>
  <si>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</si>
  <si>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</si>
  <si>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</si>
  <si>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</si>
  <si>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</si>
  <si>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</si>
  <si>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</si>
  <si>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</si>
  <si>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</si>
  <si>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</si>
  <si>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</si>
  <si>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</si>
  <si>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</si>
  <si>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</si>
  <si>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</si>
  <si>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</si>
  <si>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</si>
  <si>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</si>
  <si>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</si>
  <si>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</si>
  <si>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</si>
  <si>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</si>
  <si>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</si>
  <si>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</si>
  <si>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</si>
  <si>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</si>
  <si>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</si>
  <si>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</si>
  <si>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</si>
  <si>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</si>
  <si>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</si>
  <si>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</si>
  <si>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</si>
  <si>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</si>
  <si>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</si>
  <si>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</si>
  <si>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</si>
  <si>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</si>
  <si>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</si>
  <si>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</si>
  <si>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</si>
  <si>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</si>
  <si>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</si>
  <si>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</si>
  <si>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</si>
  <si>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</si>
  <si>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</si>
  <si>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</si>
  <si>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</si>
  <si>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</si>
  <si>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</si>
  <si>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</si>
  <si>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</si>
  <si>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</si>
  <si>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</si>
  <si>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</si>
  <si>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</si>
  <si>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</si>
  <si>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</si>
  <si>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</si>
  <si>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</si>
  <si>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</si>
  <si>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</si>
  <si>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</si>
  <si>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</si>
  <si>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</si>
  <si>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</si>
  <si>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</si>
  <si>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</si>
  <si>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</si>
  <si>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</si>
  <si>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</si>
  <si>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</si>
  <si>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</si>
  <si>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</si>
  <si>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</si>
  <si>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</si>
  <si>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</si>
  <si>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</si>
  <si>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</si>
  <si>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</si>
  <si>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</si>
  <si>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</si>
  <si>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</si>
  <si>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</si>
  <si>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</si>
  <si>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</si>
  <si>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</si>
  <si>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</si>
  <si>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</si>
  <si>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</si>
  <si>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</si>
  <si>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</si>
  <si>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</si>
  <si>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</si>
  <si>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</si>
  <si>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PrEP_CURR - KeyPop (FY23)</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</si>
  <si>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</si>
  <si>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</si>
  <si>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</si>
  <si>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</si>
  <si>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</si>
  <si>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</si>
  <si>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</si>
  <si>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</si>
  <si>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</si>
  <si>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</si>
  <si>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</si>
  <si>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</si>
  <si>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</si>
  <si>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</si>
  <si>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</si>
  <si>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</si>
  <si>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</si>
  <si>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</si>
  <si>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</si>
  <si>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</si>
  <si>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</si>
  <si>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</si>
  <si>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</si>
  <si>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</si>
  <si>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</si>
  <si>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</si>
  <si>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</si>
  <si>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</si>
  <si>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</si>
  <si>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</si>
  <si>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</si>
  <si>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</si>
  <si>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</si>
  <si>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</si>
  <si>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</si>
  <si>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</si>
  <si>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</si>
  <si>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</si>
  <si>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</si>
  <si>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</si>
  <si>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</si>
  <si>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</si>
  <si>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</si>
  <si>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</si>
  <si>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</si>
  <si>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</si>
  <si>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</si>
  <si>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</si>
  <si>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</si>
  <si>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</si>
  <si>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</si>
  <si>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</si>
  <si>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</si>
  <si>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</si>
  <si>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</si>
  <si>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</si>
  <si>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</si>
  <si>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</si>
  <si>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</si>
  <si>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</si>
  <si>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</si>
  <si>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</si>
  <si>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</si>
  <si>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</si>
  <si>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</si>
  <si>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</si>
  <si>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</si>
  <si>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</si>
  <si>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</si>
  <si>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Current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</si>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</sst>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514">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28</v>
      </c>
    </row>
    <row r="10" spans="2:2" ht="97" x14ac:dyDescent="0.2">
      <c r="B10" s="14" t="s">
        <v>972</v>
      </c>
    </row>
    <row r="20" spans="2:2" ht="82" x14ac:dyDescent="0.9">
      <c r="B20" s="6" t="s">
        <v>579</v>
      </c>
    </row>
    <row r="25" spans="2:2" x14ac:dyDescent="0.2">
      <c r="B25" t="s">
        <v>653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74</v>
      </c>
      <c r="B1" s="503"/>
      <c r="C1" s="26"/>
      <c r="D1" s="27" t="str">
        <f>"Hello, "&amp;Home!$B$20&amp;" Team"</f>
        <v>Hello, Lesotho Team</v>
      </c>
      <c r="E1" s="26"/>
      <c r="F1" s="26"/>
      <c r="G1" s="26"/>
      <c r="H1" s="26"/>
      <c r="I1" s="26"/>
      <c r="J1" s="26"/>
      <c r="K1" s="26"/>
      <c r="L1" s="26"/>
      <c r="M1" s="26"/>
      <c r="N1" s="26"/>
      <c r="O1" s="26"/>
      <c r="P1" s="26"/>
      <c r="Q1" s="26"/>
      <c r="R1" s="28" t="str">
        <f ca="1">TEXT(TODAY(),"ddd, mmm dd")</f>
        <v>Mon, Oct 04</v>
      </c>
      <c r="S1" s="26"/>
    </row>
    <row r="2" spans="1:19" customFormat="1" ht="21" x14ac:dyDescent="0.25">
      <c r="A2" s="504" t="s">
        <v>348</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944</v>
      </c>
      <c r="C5" s="26"/>
      <c r="D5" s="29" t="s">
        <v>932</v>
      </c>
      <c r="E5" s="30"/>
      <c r="F5" s="31"/>
      <c r="G5" s="26"/>
      <c r="H5" s="29" t="s">
        <v>933</v>
      </c>
      <c r="I5" s="30"/>
      <c r="J5" s="31"/>
      <c r="K5" s="26"/>
      <c r="L5" s="29" t="s">
        <v>934</v>
      </c>
      <c r="M5" s="32"/>
      <c r="N5" s="31"/>
      <c r="O5" s="26"/>
      <c r="P5" s="29" t="s">
        <v>935</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945</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946</v>
      </c>
      <c r="F22" s="497"/>
      <c r="G22" s="497"/>
      <c r="H22" s="497"/>
      <c r="I22" s="497" t="s">
        <v>947</v>
      </c>
      <c r="J22" s="497"/>
      <c r="K22" s="498"/>
      <c r="L22" s="404"/>
      <c r="M22" s="404"/>
      <c r="N22" s="404"/>
      <c r="O22" s="404"/>
      <c r="P22" s="404"/>
      <c r="Q22" s="404"/>
      <c r="R22" s="409"/>
      <c r="S22" s="404"/>
    </row>
    <row r="23" spans="1:19" customFormat="1" ht="30" customHeight="1" x14ac:dyDescent="0.2">
      <c r="A23" s="16"/>
      <c r="B23" s="9"/>
      <c r="C23" s="404"/>
      <c r="D23" s="410"/>
      <c r="E23" s="411" t="s">
        <v>948</v>
      </c>
      <c r="F23" s="411" t="s">
        <v>46</v>
      </c>
      <c r="G23" s="411" t="s">
        <v>949</v>
      </c>
      <c r="H23" s="411" t="s">
        <v>950</v>
      </c>
      <c r="I23" s="411" t="s">
        <v>46</v>
      </c>
      <c r="J23" s="411" t="s">
        <v>949</v>
      </c>
      <c r="K23" s="412" t="s">
        <v>950</v>
      </c>
      <c r="M23" s="404"/>
      <c r="N23" s="404"/>
      <c r="O23" s="404"/>
      <c r="P23" s="404"/>
      <c r="Q23" s="404"/>
      <c r="R23" s="409"/>
      <c r="S23" s="404"/>
    </row>
    <row r="24" spans="1:19" customFormat="1" ht="16" customHeight="1" x14ac:dyDescent="0.2">
      <c r="A24" s="16"/>
      <c r="B24" s="9"/>
      <c r="C24" s="404"/>
      <c r="D24" s="413" t="s">
        <v>338</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339</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340</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947</v>
      </c>
      <c r="F40" s="499"/>
      <c r="G40" s="499"/>
      <c r="H40" s="499"/>
      <c r="I40" s="499"/>
      <c r="J40" s="499"/>
      <c r="Q40" s="404"/>
      <c r="R40" s="409"/>
      <c r="S40" s="404"/>
    </row>
    <row r="41" spans="1:19" customFormat="1" ht="30" customHeight="1" x14ac:dyDescent="0.2">
      <c r="A41" s="16"/>
      <c r="B41" s="9"/>
      <c r="C41" s="404"/>
      <c r="D41" s="410"/>
      <c r="E41" s="411" t="s">
        <v>282</v>
      </c>
      <c r="F41" s="411" t="s">
        <v>951</v>
      </c>
      <c r="G41" s="411" t="s">
        <v>1</v>
      </c>
      <c r="H41" s="411" t="s">
        <v>0</v>
      </c>
      <c r="I41" s="411" t="s">
        <v>55</v>
      </c>
      <c r="J41" s="412" t="s">
        <v>54</v>
      </c>
      <c r="Q41" s="404"/>
      <c r="R41" s="409"/>
      <c r="S41" s="404"/>
    </row>
    <row r="42" spans="1:19" customFormat="1" ht="16" customHeight="1" x14ac:dyDescent="0.2">
      <c r="A42" s="16"/>
      <c r="B42" s="9"/>
      <c r="C42" s="404"/>
      <c r="D42" s="413" t="s">
        <v>338</v>
      </c>
      <c r="E42" s="414" cm="1">
        <f t="array" ref="E42">SUM(SUMIFS(HTS!$BU:$BU,HTS!$C:$C,{"=&lt;01","01-04","05-09","10-14"}))</f>
        <v>0</v>
      </c>
      <c r="F42" s="414" cm="1">
        <f t="array" ref="F42">SUM(SUMIFS(HTS!$BN:$BN,HTS!$C:$C,{"=&lt;01","01-04","05-09","10-14"}))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339</v>
      </c>
      <c r="E43" s="414" cm="1">
        <f t="array" ref="E43">SUM(SUMIFS(HTS!$BU:$BU,HTS!$C:$C,{"15-19","20-24","25-29","30-34","35-39","40-44","45-49","50+"},HTS!$D:$D,"Female"))</f>
        <v>0</v>
      </c>
      <c r="F43" s="414" cm="1">
        <f t="array" ref="F43">SUM(SUMIFS(HTS!$BN:$BN,HTS!$C:$C,{"15-19","20-24","25-29","30-34","35-39","40-44","45-49","50+"},HTS!$D:$D,"Female"))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340</v>
      </c>
      <c r="E44" s="418" cm="1">
        <f t="array" ref="E44">SUM(SUMIFS(HTS!$BU:$BU,HTS!$C:$C,{"15-19","20-24","25-29","30-34","35-39","40-44","45-49","50+"},HTS!$D:$D,"Male"))</f>
        <v>0</v>
      </c>
      <c r="F44" s="418" cm="1">
        <f t="array" ref="F44">SUM(SUMIFS(HTS!$BN:$BN,HTS!$C:$C,{"15-19","20-24","25-29","30-34","35-39","40-44","45-49","50+"},HTS!$D:$D,"Male"))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317</v>
      </c>
      <c r="E1" s="19" t="s">
        <v>580</v>
      </c>
      <c r="F1" s="19" t="s">
        <v>873</v>
      </c>
      <c r="G1" s="19" t="s">
        <v>344</v>
      </c>
      <c r="H1" s="19" t="s">
        <v>929</v>
      </c>
      <c r="I1" s="21" t="s">
        <v>350</v>
      </c>
      <c r="J1" s="19" t="s">
        <v>351</v>
      </c>
      <c r="K1" s="19" t="s">
        <v>352</v>
      </c>
      <c r="L1" s="19" t="s">
        <v>353</v>
      </c>
      <c r="M1" s="19" t="s">
        <v>872</v>
      </c>
      <c r="N1" s="19" t="s">
        <v>86</v>
      </c>
      <c r="O1" s="19" t="s">
        <v>342</v>
      </c>
      <c r="P1" s="19" t="s">
        <v>341</v>
      </c>
      <c r="Q1" s="19" t="s">
        <v>82</v>
      </c>
    </row>
    <row r="2" spans="2:17" ht="17" thickBot="1" x14ac:dyDescent="0.25">
      <c r="B2" s="24" t="s">
        <v>333</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08" t="s">
        <v>326</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327</v>
      </c>
      <c r="D9" s="10"/>
      <c r="E9" s="10"/>
      <c r="F9" s="10"/>
      <c r="G9" s="10"/>
      <c r="H9" s="10"/>
      <c r="J9" s="10"/>
      <c r="K9" s="10"/>
      <c r="L9" s="10"/>
    </row>
    <row r="10" spans="2:17" x14ac:dyDescent="0.2">
      <c r="B10" s="199"/>
      <c r="D10" s="10"/>
      <c r="E10" s="10"/>
      <c r="F10" s="10"/>
      <c r="G10" s="10"/>
      <c r="H10" s="10"/>
      <c r="J10" s="10"/>
      <c r="K10" s="10"/>
      <c r="L10" s="10"/>
    </row>
    <row r="11" spans="2:17" x14ac:dyDescent="0.2">
      <c r="B11" s="508" t="s">
        <v>328</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329</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330</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331</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943</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332</v>
      </c>
      <c r="D24" s="10"/>
      <c r="E24" s="10"/>
      <c r="F24" s="10"/>
      <c r="G24" s="10"/>
      <c r="H24" s="10"/>
      <c r="J24" s="10"/>
      <c r="K24" s="10"/>
      <c r="L24" s="10"/>
    </row>
    <row r="25" spans="2:12" x14ac:dyDescent="0.2">
      <c r="D25" s="10"/>
      <c r="E25" s="10"/>
      <c r="F25" s="10"/>
      <c r="G25" s="10"/>
      <c r="H25" s="10"/>
      <c r="J25" s="10"/>
      <c r="K25" s="10"/>
      <c r="L25" s="10"/>
    </row>
    <row r="26" spans="2:12" x14ac:dyDescent="0.2">
      <c r="B26" s="508" t="s">
        <v>942</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75</v>
      </c>
      <c r="B1" s="252"/>
      <c r="C1" s="253" t="s">
        <v>75</v>
      </c>
      <c r="D1" s="253"/>
      <c r="E1" s="196"/>
    </row>
    <row r="2" spans="1:5" s="255" customFormat="1" ht="19" x14ac:dyDescent="0.25">
      <c r="A2" s="43"/>
      <c r="B2" s="43"/>
      <c r="C2" s="254" t="s">
        <v>80</v>
      </c>
      <c r="D2" s="200" t="s">
        <v>3</v>
      </c>
      <c r="E2" s="197"/>
    </row>
    <row r="3" spans="1:5" ht="117" customHeight="1" x14ac:dyDescent="0.2">
      <c r="A3" s="256"/>
      <c r="B3" s="256"/>
      <c r="C3" s="257" t="s">
        <v>295</v>
      </c>
      <c r="D3" s="102" t="s">
        <v>685</v>
      </c>
      <c r="E3" s="198" t="s">
        <v>686</v>
      </c>
    </row>
    <row r="4" spans="1:5" x14ac:dyDescent="0.2">
      <c r="A4" s="45"/>
      <c r="B4" s="45" t="s">
        <v>4</v>
      </c>
      <c r="C4" s="260"/>
      <c r="D4" s="261"/>
      <c r="E4" s="258" t="str">
        <f>IF(COUNTIF(D$15:INDEX($D:$D,COUNTA($B:$B)+14-COUNTA($B$1:$B$14)),"")&gt;0,"BLANK PRIORITIZATIONS","")</f>
        <v>BLANK PRIORITIZATIONS</v>
      </c>
    </row>
    <row r="5" spans="1:5" x14ac:dyDescent="0.2">
      <c r="A5" s="10" t="s">
        <v>124</v>
      </c>
      <c r="B5" s="10" t="s">
        <v>124</v>
      </c>
      <c r="C5" s="260" t="s">
        <v>132</v>
      </c>
      <c r="D5" s="261" t="s">
        <v>132</v>
      </c>
      <c r="E5" t="s">
        <v>124</v>
      </c>
    </row>
    <row r="6" spans="1:5" x14ac:dyDescent="0.2">
      <c r="A6" s="10" t="s">
        <v>231</v>
      </c>
      <c r="B6" s="10" t="s">
        <v>231</v>
      </c>
      <c r="C6" s="260" t="s">
        <v>136</v>
      </c>
      <c r="D6" s="261" t="s">
        <v>118</v>
      </c>
      <c r="E6" t="s">
        <v>119</v>
      </c>
    </row>
    <row r="7" spans="1:5" x14ac:dyDescent="0.2">
      <c r="A7" s="10" t="s">
        <v>134</v>
      </c>
      <c r="B7" s="10" t="s">
        <v>134</v>
      </c>
      <c r="C7" s="260" t="s">
        <v>120</v>
      </c>
      <c r="D7" s="261" t="s">
        <v>120</v>
      </c>
      <c r="E7" t="s">
        <v>134</v>
      </c>
    </row>
    <row r="8" spans="1:5" x14ac:dyDescent="0.2">
      <c r="C8" s="260" t="s">
        <v>131</v>
      </c>
      <c r="D8" s="261" t="s">
        <v>131</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692</v>
      </c>
      <c r="B14" s="70" t="s">
        <v>5</v>
      </c>
      <c r="C14" s="262" t="s">
        <v>656</v>
      </c>
      <c r="D14" s="262" t="s">
        <v>657</v>
      </c>
      <c r="E14" s="243" t="s">
        <v>861</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513" priority="3" operator="containsText" text="BLANK PRIORITIZATIONS">
      <formula>NOT(ISERROR(SEARCH("BLANK PRIORITIZATIONS",E4)))</formula>
    </cfRule>
  </conditionalFormatting>
  <conditionalFormatting sqref="C1:D1048576">
    <cfRule type="expression" dxfId="512" priority="2">
      <formula>AND(ROW(C1)&gt;14,$B1&lt;&gt;"",C1&lt;&gt;1,C1&lt;&gt;2,C1&lt;&gt;4,C1&lt;&gt;5,C1&lt;&gt;6,C1&lt;&gt;7,C1&lt;&gt;8,C1&lt;&gt;"M",C1&lt;&gt;"NA")</formula>
    </cfRule>
  </conditionalFormatting>
  <conditionalFormatting sqref="D1:D1048576">
    <cfRule type="expression" dxfId="511" priority="728">
      <formula>AND(ROW($D1)&gt;14,$D1="",$B1&lt;&gt;"")</formula>
    </cfRule>
    <cfRule type="expression" dxfId="510"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50" zoomScaleNormal="150" workbookViewId="0">
      <pane xSplit="5" ySplit="14" topLeftCell="BP22" activePane="bottomRight" state="frozen"/>
      <selection pane="topRight"/>
      <selection pane="bottomLeft"/>
      <selection pane="bottomRight" activeCell="AC11" sqref="AC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354</v>
      </c>
      <c r="B1" s="7"/>
      <c r="C1" s="7"/>
      <c r="D1" s="7"/>
      <c r="E1" s="7"/>
      <c r="F1" s="120" t="s">
        <v>85</v>
      </c>
      <c r="G1" s="474"/>
      <c r="H1" s="107"/>
      <c r="I1" s="477"/>
      <c r="J1" s="125"/>
      <c r="K1" s="477"/>
      <c r="L1" s="107"/>
      <c r="M1" s="107"/>
      <c r="N1" s="477"/>
      <c r="O1" s="107"/>
      <c r="P1" s="477"/>
      <c r="Q1" s="107"/>
      <c r="R1" s="477"/>
      <c r="S1" s="120"/>
      <c r="T1" s="47"/>
      <c r="U1" s="156" t="s">
        <v>1007</v>
      </c>
      <c r="V1" s="160"/>
      <c r="W1" s="160"/>
      <c r="X1" s="39"/>
      <c r="Y1" s="39"/>
      <c r="Z1" s="39"/>
      <c r="AA1" s="237"/>
      <c r="AB1" s="39"/>
      <c r="AC1" s="137" t="s">
        <v>985</v>
      </c>
      <c r="AD1" s="138"/>
      <c r="AE1" s="138"/>
      <c r="AF1" s="237"/>
      <c r="AG1" s="237"/>
      <c r="AH1" s="138"/>
      <c r="AI1" s="138"/>
      <c r="AJ1" s="137" t="s">
        <v>54</v>
      </c>
      <c r="AK1" s="138"/>
      <c r="AL1" s="138"/>
      <c r="AM1" s="137" t="s">
        <v>55</v>
      </c>
      <c r="AN1" s="237"/>
      <c r="AO1" s="138"/>
      <c r="AP1" s="137" t="s">
        <v>1</v>
      </c>
      <c r="AQ1" s="490"/>
      <c r="AR1" s="237"/>
      <c r="AS1" s="57"/>
      <c r="AT1" s="138"/>
      <c r="AU1" s="138"/>
      <c r="AV1" s="492" t="s">
        <v>0</v>
      </c>
      <c r="AW1" s="493"/>
      <c r="AX1" s="493"/>
      <c r="AY1" s="138"/>
      <c r="AZ1" s="216" t="s">
        <v>542</v>
      </c>
      <c r="BA1" s="117"/>
      <c r="BB1" s="117"/>
      <c r="BC1" s="117"/>
      <c r="BD1" s="217"/>
      <c r="BE1" s="217"/>
      <c r="BF1" s="217"/>
      <c r="BG1" s="176"/>
      <c r="BH1" s="176"/>
      <c r="BI1" s="176"/>
      <c r="BJ1" s="176"/>
      <c r="BK1" s="176"/>
      <c r="BL1" s="176"/>
      <c r="BM1" s="176"/>
      <c r="BN1" s="176"/>
      <c r="BO1" s="479"/>
      <c r="BP1" s="64"/>
      <c r="BQ1" s="64"/>
      <c r="BR1" s="64"/>
      <c r="BS1" s="64"/>
      <c r="BT1" s="64"/>
      <c r="BU1" s="64"/>
      <c r="BV1" s="49" t="s">
        <v>46</v>
      </c>
      <c r="BW1" s="160"/>
      <c r="BX1" s="156" t="s">
        <v>9</v>
      </c>
      <c r="BY1" s="4"/>
      <c r="BZ1" s="4"/>
      <c r="CA1" s="120"/>
      <c r="CB1" s="120"/>
      <c r="CC1" s="120"/>
      <c r="CD1" s="120"/>
      <c r="CE1" s="47"/>
    </row>
    <row r="2" spans="1:83" s="75" customFormat="1" ht="19" x14ac:dyDescent="0.25">
      <c r="A2" s="3"/>
      <c r="B2" s="3"/>
      <c r="C2" s="3"/>
      <c r="D2" s="3"/>
      <c r="E2" s="3"/>
      <c r="F2" s="121" t="s">
        <v>80</v>
      </c>
      <c r="G2" s="267"/>
      <c r="H2" s="121"/>
      <c r="I2" s="267"/>
      <c r="J2" s="272"/>
      <c r="K2" s="267"/>
      <c r="L2" s="121"/>
      <c r="M2" s="121"/>
      <c r="N2" s="267"/>
      <c r="O2" s="121"/>
      <c r="P2" s="267"/>
      <c r="Q2" s="121"/>
      <c r="R2" s="267"/>
      <c r="S2" s="121"/>
      <c r="T2" s="5"/>
      <c r="U2" s="481" t="s">
        <v>80</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80</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62</v>
      </c>
      <c r="BP2" s="264"/>
      <c r="BQ2" s="264"/>
      <c r="BR2" s="264"/>
      <c r="BS2" s="264"/>
      <c r="BT2" s="264"/>
      <c r="BU2" s="264"/>
      <c r="BV2" s="209" t="s">
        <v>2</v>
      </c>
      <c r="BW2" s="312" t="s">
        <v>3</v>
      </c>
      <c r="BX2" s="157" t="s">
        <v>2</v>
      </c>
      <c r="BY2" s="5"/>
      <c r="BZ2" s="5"/>
      <c r="CA2" s="121" t="s">
        <v>3</v>
      </c>
      <c r="CB2" s="121"/>
      <c r="CC2" s="121"/>
      <c r="CD2" s="121"/>
      <c r="CE2" s="5" t="s">
        <v>80</v>
      </c>
    </row>
    <row r="3" spans="1:83" ht="117" customHeight="1" x14ac:dyDescent="0.2">
      <c r="A3" s="65"/>
      <c r="B3" s="65"/>
      <c r="C3" s="65"/>
      <c r="D3" s="65"/>
      <c r="E3" s="65"/>
      <c r="F3" s="271" t="s">
        <v>973</v>
      </c>
      <c r="G3" s="268" t="s">
        <v>665</v>
      </c>
      <c r="H3" s="186" t="s">
        <v>731</v>
      </c>
      <c r="I3" s="268" t="s">
        <v>666</v>
      </c>
      <c r="J3" s="273" t="s">
        <v>974</v>
      </c>
      <c r="K3" s="269" t="s">
        <v>667</v>
      </c>
      <c r="L3" s="186" t="s">
        <v>975</v>
      </c>
      <c r="M3" s="186" t="s">
        <v>977</v>
      </c>
      <c r="N3" s="268" t="s">
        <v>739</v>
      </c>
      <c r="O3" s="186" t="s">
        <v>978</v>
      </c>
      <c r="P3" s="268" t="s">
        <v>740</v>
      </c>
      <c r="Q3" s="186" t="s">
        <v>980</v>
      </c>
      <c r="R3" s="268" t="s">
        <v>981</v>
      </c>
      <c r="S3" s="186" t="s">
        <v>979</v>
      </c>
      <c r="T3" s="250" t="s">
        <v>995</v>
      </c>
      <c r="U3" s="482" t="s">
        <v>976</v>
      </c>
      <c r="V3" s="349" t="s">
        <v>1020</v>
      </c>
      <c r="W3" s="349" t="s">
        <v>984</v>
      </c>
      <c r="X3" s="270" t="s">
        <v>994</v>
      </c>
      <c r="Y3" s="270" t="s">
        <v>1008</v>
      </c>
      <c r="Z3" s="270" t="s">
        <v>1009</v>
      </c>
      <c r="AA3" s="318" t="s">
        <v>988</v>
      </c>
      <c r="AB3" s="66" t="s">
        <v>989</v>
      </c>
      <c r="AC3" s="489" t="s">
        <v>996</v>
      </c>
      <c r="AD3" s="485" t="s">
        <v>997</v>
      </c>
      <c r="AE3" s="485" t="s">
        <v>998</v>
      </c>
      <c r="AF3" s="483" t="s">
        <v>990</v>
      </c>
      <c r="AG3" s="318" t="s">
        <v>991</v>
      </c>
      <c r="AH3" s="491" t="s">
        <v>986</v>
      </c>
      <c r="AI3" s="491" t="s">
        <v>987</v>
      </c>
      <c r="AJ3" s="489"/>
      <c r="AK3" s="491" t="s">
        <v>999</v>
      </c>
      <c r="AL3" s="491" t="s">
        <v>1000</v>
      </c>
      <c r="AM3" s="489" t="s">
        <v>1002</v>
      </c>
      <c r="AN3" s="318" t="s">
        <v>1001</v>
      </c>
      <c r="AO3" s="491" t="s">
        <v>1003</v>
      </c>
      <c r="AP3" s="489" t="s">
        <v>993</v>
      </c>
      <c r="AQ3" s="485" t="s">
        <v>992</v>
      </c>
      <c r="AR3" s="219" t="s">
        <v>96</v>
      </c>
      <c r="AS3" s="77" t="s">
        <v>97</v>
      </c>
      <c r="AT3" s="179" t="s">
        <v>1010</v>
      </c>
      <c r="AU3" s="491" t="s">
        <v>1004</v>
      </c>
      <c r="AV3" s="335" t="s">
        <v>650</v>
      </c>
      <c r="AW3" s="352" t="s">
        <v>575</v>
      </c>
      <c r="AX3" s="352" t="s">
        <v>576</v>
      </c>
      <c r="AY3" s="491" t="s">
        <v>1005</v>
      </c>
      <c r="AZ3" s="78" t="s">
        <v>545</v>
      </c>
      <c r="BA3" s="134" t="s">
        <v>651</v>
      </c>
      <c r="BB3" s="134" t="s">
        <v>652</v>
      </c>
      <c r="BC3" s="134" t="s">
        <v>546</v>
      </c>
      <c r="BD3" s="219" t="s">
        <v>577</v>
      </c>
      <c r="BE3" s="280" t="s">
        <v>664</v>
      </c>
      <c r="BF3" s="219" t="s">
        <v>668</v>
      </c>
      <c r="BG3" s="143" t="s">
        <v>578</v>
      </c>
      <c r="BH3" s="110" t="s">
        <v>1011</v>
      </c>
      <c r="BI3" s="110" t="s">
        <v>658</v>
      </c>
      <c r="BJ3" s="110" t="s">
        <v>659</v>
      </c>
      <c r="BK3" s="110" t="s">
        <v>660</v>
      </c>
      <c r="BL3" s="110" t="s">
        <v>661</v>
      </c>
      <c r="BM3" s="110" t="s">
        <v>983</v>
      </c>
      <c r="BN3" s="110" t="s">
        <v>662</v>
      </c>
      <c r="BO3" s="480" t="s">
        <v>682</v>
      </c>
      <c r="BP3" s="134" t="s">
        <v>674</v>
      </c>
      <c r="BQ3" s="134" t="s">
        <v>675</v>
      </c>
      <c r="BR3" s="134" t="s">
        <v>676</v>
      </c>
      <c r="BS3" s="134" t="s">
        <v>677</v>
      </c>
      <c r="BT3" s="134" t="s">
        <v>678</v>
      </c>
      <c r="BU3" s="134" t="s">
        <v>679</v>
      </c>
      <c r="BV3" s="210" t="s">
        <v>727</v>
      </c>
      <c r="BW3" s="143" t="s">
        <v>726</v>
      </c>
      <c r="BX3" s="87" t="s">
        <v>98</v>
      </c>
      <c r="BY3" s="85" t="s">
        <v>91</v>
      </c>
      <c r="BZ3" s="85" t="s">
        <v>92</v>
      </c>
      <c r="CA3" s="109" t="s">
        <v>89</v>
      </c>
      <c r="CB3" s="109" t="s">
        <v>90</v>
      </c>
      <c r="CC3" s="109" t="s">
        <v>88</v>
      </c>
      <c r="CD3" s="109" t="s">
        <v>87</v>
      </c>
      <c r="CE3" s="86" t="s">
        <v>325</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124</v>
      </c>
      <c r="B5" s="55" t="s">
        <v>124</v>
      </c>
      <c r="C5" s="55" t="s">
        <v>124</v>
      </c>
      <c r="D5" s="55" t="s">
        <v>124</v>
      </c>
      <c r="E5" s="55" t="s">
        <v>124</v>
      </c>
      <c r="F5" s="112" t="s">
        <v>132</v>
      </c>
      <c r="G5" s="126" t="s">
        <v>124</v>
      </c>
      <c r="H5" s="112" t="s">
        <v>132</v>
      </c>
      <c r="I5" s="126" t="s">
        <v>124</v>
      </c>
      <c r="J5" s="275" t="s">
        <v>132</v>
      </c>
      <c r="K5" s="126" t="s">
        <v>124</v>
      </c>
      <c r="L5" s="112" t="s">
        <v>133</v>
      </c>
      <c r="M5" s="112" t="s">
        <v>133</v>
      </c>
      <c r="N5" s="126" t="s">
        <v>124</v>
      </c>
      <c r="O5" s="112" t="s">
        <v>133</v>
      </c>
      <c r="P5" s="126" t="s">
        <v>124</v>
      </c>
      <c r="S5" s="112" t="s">
        <v>133</v>
      </c>
      <c r="U5" s="79" t="s">
        <v>124</v>
      </c>
      <c r="Y5" s="69" t="s">
        <v>124</v>
      </c>
      <c r="AA5" s="221" t="s">
        <v>124</v>
      </c>
      <c r="AL5" s="112" t="s">
        <v>135</v>
      </c>
      <c r="AO5" s="112" t="s">
        <v>135</v>
      </c>
      <c r="AP5" s="316" t="s">
        <v>135</v>
      </c>
      <c r="AQ5" s="239" t="s">
        <v>135</v>
      </c>
      <c r="AR5" s="221" t="s">
        <v>124</v>
      </c>
      <c r="AS5" s="69" t="s">
        <v>124</v>
      </c>
      <c r="AT5" s="279" t="s">
        <v>124</v>
      </c>
      <c r="AU5" s="124" t="s">
        <v>135</v>
      </c>
      <c r="AV5" s="53" t="s">
        <v>124</v>
      </c>
      <c r="AW5" s="54" t="s">
        <v>124</v>
      </c>
      <c r="AX5" s="54" t="s">
        <v>124</v>
      </c>
      <c r="AY5" s="112" t="s">
        <v>135</v>
      </c>
      <c r="AZ5" s="213" t="s">
        <v>124</v>
      </c>
      <c r="BA5" s="115" t="s">
        <v>124</v>
      </c>
      <c r="BB5" s="115" t="s">
        <v>124</v>
      </c>
      <c r="BC5" s="115" t="s">
        <v>124</v>
      </c>
      <c r="BD5" s="221" t="s">
        <v>124</v>
      </c>
      <c r="BE5" s="221" t="s">
        <v>124</v>
      </c>
      <c r="BF5" s="221" t="s">
        <v>124</v>
      </c>
      <c r="BG5" s="150" t="s">
        <v>124</v>
      </c>
      <c r="BH5" s="112" t="s">
        <v>124</v>
      </c>
      <c r="BI5" s="112" t="s">
        <v>124</v>
      </c>
      <c r="BJ5" s="112" t="s">
        <v>124</v>
      </c>
      <c r="BK5" s="112" t="s">
        <v>124</v>
      </c>
      <c r="BL5" s="112" t="s">
        <v>124</v>
      </c>
      <c r="BM5" s="112" t="s">
        <v>124</v>
      </c>
      <c r="BN5" s="112" t="s">
        <v>124</v>
      </c>
      <c r="BO5" s="53" t="s">
        <v>124</v>
      </c>
      <c r="BP5" s="54" t="s">
        <v>124</v>
      </c>
      <c r="BQ5" s="54" t="s">
        <v>124</v>
      </c>
      <c r="BR5" s="54" t="s">
        <v>124</v>
      </c>
      <c r="BS5" s="54" t="s">
        <v>124</v>
      </c>
      <c r="BT5" s="54" t="s">
        <v>124</v>
      </c>
      <c r="BU5" s="54" t="s">
        <v>124</v>
      </c>
      <c r="BV5" s="53" t="s">
        <v>124</v>
      </c>
      <c r="BW5" s="313" t="s">
        <v>133</v>
      </c>
      <c r="BX5" s="53" t="s">
        <v>124</v>
      </c>
      <c r="BY5" s="46" t="s">
        <v>124</v>
      </c>
      <c r="BZ5" s="46" t="s">
        <v>124</v>
      </c>
      <c r="CA5" s="112" t="s">
        <v>135</v>
      </c>
      <c r="CB5" s="112" t="s">
        <v>135</v>
      </c>
      <c r="CC5" s="112" t="s">
        <v>135</v>
      </c>
      <c r="CD5" s="112" t="s">
        <v>135</v>
      </c>
      <c r="CE5" s="46" t="s">
        <v>124</v>
      </c>
    </row>
    <row r="6" spans="1:83" x14ac:dyDescent="0.2">
      <c r="A6" s="55" t="s">
        <v>231</v>
      </c>
      <c r="B6" s="55" t="s">
        <v>231</v>
      </c>
      <c r="C6" s="55" t="s">
        <v>231</v>
      </c>
      <c r="D6" s="55" t="s">
        <v>231</v>
      </c>
      <c r="E6" s="55" t="s">
        <v>231</v>
      </c>
      <c r="F6" s="112" t="s">
        <v>118</v>
      </c>
      <c r="G6" s="126" t="s">
        <v>119</v>
      </c>
      <c r="H6" s="112" t="s">
        <v>118</v>
      </c>
      <c r="I6" s="126" t="s">
        <v>119</v>
      </c>
      <c r="J6" s="275" t="s">
        <v>118</v>
      </c>
      <c r="K6" s="126" t="s">
        <v>119</v>
      </c>
      <c r="L6" s="112" t="s">
        <v>118</v>
      </c>
      <c r="M6" s="112" t="s">
        <v>963</v>
      </c>
      <c r="N6" s="126" t="s">
        <v>119</v>
      </c>
      <c r="O6" s="112" t="s">
        <v>118</v>
      </c>
      <c r="P6" s="126" t="s">
        <v>119</v>
      </c>
      <c r="S6" s="112" t="s">
        <v>118</v>
      </c>
      <c r="U6" s="79" t="s">
        <v>119</v>
      </c>
      <c r="Y6" s="69" t="s">
        <v>119</v>
      </c>
      <c r="AA6" s="221" t="s">
        <v>138</v>
      </c>
      <c r="AL6" s="112" t="s">
        <v>118</v>
      </c>
      <c r="AO6" s="112" t="s">
        <v>118</v>
      </c>
      <c r="AP6" s="316" t="s">
        <v>136</v>
      </c>
      <c r="AQ6" s="239" t="s">
        <v>136</v>
      </c>
      <c r="AR6" s="221" t="s">
        <v>138</v>
      </c>
      <c r="AS6" s="69" t="s">
        <v>138</v>
      </c>
      <c r="AT6" s="279" t="s">
        <v>119</v>
      </c>
      <c r="AU6" s="124" t="s">
        <v>118</v>
      </c>
      <c r="AV6" s="53" t="s">
        <v>138</v>
      </c>
      <c r="AW6" s="54" t="s">
        <v>138</v>
      </c>
      <c r="AX6" s="54" t="s">
        <v>138</v>
      </c>
      <c r="AY6" s="112" t="s">
        <v>118</v>
      </c>
      <c r="AZ6" s="213" t="s">
        <v>138</v>
      </c>
      <c r="BA6" s="115" t="s">
        <v>119</v>
      </c>
      <c r="BB6" s="115" t="s">
        <v>119</v>
      </c>
      <c r="BC6" s="115" t="s">
        <v>137</v>
      </c>
      <c r="BD6" s="221" t="s">
        <v>138</v>
      </c>
      <c r="BE6" s="221" t="s">
        <v>138</v>
      </c>
      <c r="BF6" s="221" t="s">
        <v>138</v>
      </c>
      <c r="BG6" s="150" t="s">
        <v>119</v>
      </c>
      <c r="BH6" s="112" t="s">
        <v>119</v>
      </c>
      <c r="BI6" s="112" t="s">
        <v>119</v>
      </c>
      <c r="BJ6" s="112" t="s">
        <v>119</v>
      </c>
      <c r="BK6" s="112" t="s">
        <v>119</v>
      </c>
      <c r="BL6" s="112" t="s">
        <v>119</v>
      </c>
      <c r="BM6" s="112" t="s">
        <v>119</v>
      </c>
      <c r="BN6" s="112" t="s">
        <v>119</v>
      </c>
      <c r="BO6" s="53" t="s">
        <v>119</v>
      </c>
      <c r="BP6" s="54" t="s">
        <v>119</v>
      </c>
      <c r="BQ6" s="54" t="s">
        <v>119</v>
      </c>
      <c r="BR6" s="54" t="s">
        <v>119</v>
      </c>
      <c r="BS6" s="54" t="s">
        <v>119</v>
      </c>
      <c r="BT6" s="54" t="s">
        <v>119</v>
      </c>
      <c r="BU6" s="54" t="s">
        <v>119</v>
      </c>
      <c r="BV6" s="53" t="s">
        <v>138</v>
      </c>
      <c r="BW6" s="313" t="s">
        <v>118</v>
      </c>
      <c r="BX6" s="53" t="s">
        <v>137</v>
      </c>
      <c r="BY6" s="46" t="s">
        <v>137</v>
      </c>
      <c r="BZ6" s="46" t="s">
        <v>137</v>
      </c>
      <c r="CA6" s="112" t="s">
        <v>118</v>
      </c>
      <c r="CB6" s="112" t="s">
        <v>118</v>
      </c>
      <c r="CC6" s="112" t="s">
        <v>118</v>
      </c>
      <c r="CD6" s="112" t="s">
        <v>118</v>
      </c>
      <c r="CE6" s="46" t="s">
        <v>119</v>
      </c>
    </row>
    <row r="7" spans="1:83" x14ac:dyDescent="0.2">
      <c r="A7" s="55" t="s">
        <v>134</v>
      </c>
      <c r="B7" s="55" t="s">
        <v>134</v>
      </c>
      <c r="C7" s="55" t="s">
        <v>134</v>
      </c>
      <c r="D7" s="55" t="s">
        <v>134</v>
      </c>
      <c r="E7" s="55" t="s">
        <v>134</v>
      </c>
      <c r="F7" s="112" t="s">
        <v>120</v>
      </c>
      <c r="G7" s="126" t="s">
        <v>121</v>
      </c>
      <c r="H7" s="112" t="s">
        <v>120</v>
      </c>
      <c r="I7" s="126" t="s">
        <v>121</v>
      </c>
      <c r="J7" s="275" t="s">
        <v>121</v>
      </c>
      <c r="K7" s="126" t="s">
        <v>121</v>
      </c>
      <c r="L7" s="112" t="s">
        <v>120</v>
      </c>
      <c r="M7" s="112" t="s">
        <v>120</v>
      </c>
      <c r="N7" s="126" t="s">
        <v>121</v>
      </c>
      <c r="O7" s="112" t="s">
        <v>120</v>
      </c>
      <c r="P7" s="126" t="s">
        <v>121</v>
      </c>
      <c r="S7" s="112" t="s">
        <v>120</v>
      </c>
      <c r="U7" s="79" t="s">
        <v>121</v>
      </c>
      <c r="Y7" s="69" t="s">
        <v>121</v>
      </c>
      <c r="AA7" s="221" t="s">
        <v>121</v>
      </c>
      <c r="AL7" s="112" t="s">
        <v>120</v>
      </c>
      <c r="AO7" s="112" t="s">
        <v>120</v>
      </c>
      <c r="AP7" s="316" t="s">
        <v>120</v>
      </c>
      <c r="AQ7" s="239" t="s">
        <v>120</v>
      </c>
      <c r="AR7" s="221" t="s">
        <v>121</v>
      </c>
      <c r="AS7" s="69" t="s">
        <v>121</v>
      </c>
      <c r="AT7" s="279" t="s">
        <v>120</v>
      </c>
      <c r="AU7" s="124" t="s">
        <v>120</v>
      </c>
      <c r="AV7" s="53" t="s">
        <v>121</v>
      </c>
      <c r="AW7" s="54" t="s">
        <v>121</v>
      </c>
      <c r="AX7" s="54" t="s">
        <v>121</v>
      </c>
      <c r="AY7" s="112" t="s">
        <v>120</v>
      </c>
      <c r="AZ7" s="213" t="s">
        <v>121</v>
      </c>
      <c r="BA7" s="115" t="s">
        <v>120</v>
      </c>
      <c r="BB7" s="115" t="s">
        <v>120</v>
      </c>
      <c r="BC7" s="115" t="s">
        <v>121</v>
      </c>
      <c r="BD7" s="221" t="s">
        <v>121</v>
      </c>
      <c r="BE7" s="221" t="s">
        <v>121</v>
      </c>
      <c r="BF7" s="221" t="s">
        <v>121</v>
      </c>
      <c r="BG7" s="150" t="s">
        <v>120</v>
      </c>
      <c r="BH7" s="112" t="s">
        <v>120</v>
      </c>
      <c r="BI7" s="112" t="s">
        <v>120</v>
      </c>
      <c r="BJ7" s="112" t="s">
        <v>120</v>
      </c>
      <c r="BK7" s="112" t="s">
        <v>120</v>
      </c>
      <c r="BL7" s="112" t="s">
        <v>120</v>
      </c>
      <c r="BM7" s="112" t="s">
        <v>120</v>
      </c>
      <c r="BN7" s="112" t="s">
        <v>120</v>
      </c>
      <c r="BO7" s="53" t="s">
        <v>121</v>
      </c>
      <c r="BP7" s="54" t="s">
        <v>121</v>
      </c>
      <c r="BQ7" s="54" t="s">
        <v>121</v>
      </c>
      <c r="BR7" s="54" t="s">
        <v>121</v>
      </c>
      <c r="BS7" s="54" t="s">
        <v>121</v>
      </c>
      <c r="BT7" s="54" t="s">
        <v>121</v>
      </c>
      <c r="BU7" s="54" t="s">
        <v>121</v>
      </c>
      <c r="BV7" s="53" t="s">
        <v>121</v>
      </c>
      <c r="BW7" s="313" t="s">
        <v>120</v>
      </c>
      <c r="BX7" s="53" t="s">
        <v>121</v>
      </c>
      <c r="BY7" s="46" t="s">
        <v>121</v>
      </c>
      <c r="BZ7" s="46" t="s">
        <v>121</v>
      </c>
      <c r="CA7" s="112" t="s">
        <v>120</v>
      </c>
      <c r="CB7" s="112" t="s">
        <v>120</v>
      </c>
      <c r="CC7" s="112" t="s">
        <v>120</v>
      </c>
      <c r="CD7" s="112" t="s">
        <v>120</v>
      </c>
      <c r="CE7" s="46" t="s">
        <v>121</v>
      </c>
    </row>
    <row r="8" spans="1:83" x14ac:dyDescent="0.2">
      <c r="D8" s="141" t="s">
        <v>1021</v>
      </c>
      <c r="F8" s="112" t="s">
        <v>122</v>
      </c>
      <c r="H8" s="112" t="s">
        <v>336</v>
      </c>
      <c r="J8" s="275" t="s">
        <v>123</v>
      </c>
      <c r="L8" s="112" t="s">
        <v>125</v>
      </c>
      <c r="M8" s="112" t="s">
        <v>738</v>
      </c>
      <c r="O8" s="112" t="s">
        <v>343</v>
      </c>
      <c r="Q8" s="478"/>
      <c r="S8" s="112" t="s">
        <v>126</v>
      </c>
      <c r="AC8" s="141" t="s">
        <v>1149</v>
      </c>
      <c r="AD8" s="140" t="s">
        <v>1025</v>
      </c>
      <c r="AL8" s="112" t="s">
        <v>1025</v>
      </c>
      <c r="AO8" s="112" t="s">
        <v>165</v>
      </c>
      <c r="AP8" s="316" t="s">
        <v>954</v>
      </c>
      <c r="AQ8" s="239" t="s">
        <v>161</v>
      </c>
      <c r="AU8" s="124" t="s">
        <v>163</v>
      </c>
      <c r="AY8" s="112" t="s">
        <v>161</v>
      </c>
      <c r="BI8" s="112"/>
      <c r="BK8" s="112"/>
      <c r="BL8" s="112"/>
      <c r="BM8" s="112"/>
      <c r="BW8" s="319" t="s">
        <v>125</v>
      </c>
      <c r="CA8" s="112" t="s">
        <v>170</v>
      </c>
      <c r="CB8" s="112" t="s">
        <v>170</v>
      </c>
      <c r="CC8" s="112" t="s">
        <v>172</v>
      </c>
      <c r="CD8" s="112" t="s">
        <v>172</v>
      </c>
    </row>
    <row r="9" spans="1:83" x14ac:dyDescent="0.2">
      <c r="D9" s="141" t="s">
        <v>1022</v>
      </c>
      <c r="AC9" s="141" t="s">
        <v>1150</v>
      </c>
      <c r="AD9" s="140" t="s">
        <v>1026</v>
      </c>
      <c r="AL9" s="112" t="s">
        <v>1026</v>
      </c>
      <c r="AO9" s="112" t="s">
        <v>166</v>
      </c>
      <c r="AP9" s="316" t="s">
        <v>315</v>
      </c>
      <c r="AQ9" s="239" t="s">
        <v>162</v>
      </c>
      <c r="AU9" s="124" t="s">
        <v>164</v>
      </c>
      <c r="AY9" s="112" t="s">
        <v>162</v>
      </c>
      <c r="BI9" s="112"/>
      <c r="BK9" s="112"/>
      <c r="BL9" s="112"/>
      <c r="BM9" s="112"/>
      <c r="BW9" s="319"/>
      <c r="CA9" s="112" t="s">
        <v>171</v>
      </c>
      <c r="CB9" s="112" t="s">
        <v>171</v>
      </c>
      <c r="CC9" s="112" t="s">
        <v>173</v>
      </c>
      <c r="CD9" s="112" t="s">
        <v>173</v>
      </c>
      <c r="CE9" s="150"/>
    </row>
    <row r="10" spans="1:83" x14ac:dyDescent="0.2">
      <c r="D10" s="141" t="s">
        <v>1023</v>
      </c>
      <c r="H10" s="112" t="s">
        <v>130</v>
      </c>
      <c r="L10" s="112" t="s">
        <v>130</v>
      </c>
      <c r="M10" s="112" t="s">
        <v>130</v>
      </c>
      <c r="O10" s="112" t="s">
        <v>130</v>
      </c>
      <c r="Q10" s="478"/>
      <c r="S10" s="112" t="s">
        <v>130</v>
      </c>
      <c r="AC10" s="141" t="s">
        <v>167</v>
      </c>
      <c r="AD10" s="316" t="s">
        <v>130</v>
      </c>
      <c r="AL10" s="112" t="s">
        <v>167</v>
      </c>
      <c r="AO10" s="112" t="s">
        <v>167</v>
      </c>
      <c r="AP10" s="316" t="s">
        <v>130</v>
      </c>
      <c r="AQ10" s="239" t="s">
        <v>130</v>
      </c>
      <c r="AU10" s="124" t="s">
        <v>130</v>
      </c>
      <c r="AY10" s="112" t="s">
        <v>130</v>
      </c>
      <c r="BI10" s="112"/>
      <c r="BK10" s="112"/>
      <c r="BL10" s="112"/>
      <c r="BM10" s="112"/>
      <c r="BW10" s="319" t="s">
        <v>130</v>
      </c>
      <c r="CA10" s="112" t="s">
        <v>128</v>
      </c>
      <c r="CB10" s="112" t="s">
        <v>129</v>
      </c>
      <c r="CC10" s="112" t="s">
        <v>128</v>
      </c>
      <c r="CD10" s="112" t="s">
        <v>129</v>
      </c>
    </row>
    <row r="11" spans="1:83" x14ac:dyDescent="0.2">
      <c r="D11" s="141" t="s">
        <v>350</v>
      </c>
      <c r="F11" s="112" t="s">
        <v>233</v>
      </c>
      <c r="G11" s="126" t="s">
        <v>233</v>
      </c>
      <c r="H11" s="112" t="s">
        <v>233</v>
      </c>
      <c r="I11" s="126" t="s">
        <v>233</v>
      </c>
      <c r="J11" s="275" t="s">
        <v>233</v>
      </c>
      <c r="K11" s="126" t="s">
        <v>233</v>
      </c>
      <c r="L11" s="112" t="s">
        <v>233</v>
      </c>
      <c r="M11" s="112" t="s">
        <v>233</v>
      </c>
      <c r="N11" s="126" t="s">
        <v>233</v>
      </c>
      <c r="O11" s="112" t="s">
        <v>233</v>
      </c>
      <c r="P11" s="126" t="s">
        <v>233</v>
      </c>
      <c r="S11" s="112" t="s">
        <v>233</v>
      </c>
      <c r="U11" s="79" t="s">
        <v>233</v>
      </c>
      <c r="Y11" s="69" t="s">
        <v>233</v>
      </c>
      <c r="AA11" s="221" t="s">
        <v>233</v>
      </c>
      <c r="AD11" s="316" t="s">
        <v>233</v>
      </c>
      <c r="AL11" s="112" t="s">
        <v>233</v>
      </c>
      <c r="AO11" s="112" t="s">
        <v>233</v>
      </c>
      <c r="AP11" s="316" t="s">
        <v>233</v>
      </c>
      <c r="AQ11" s="239" t="s">
        <v>233</v>
      </c>
      <c r="AR11" s="221" t="s">
        <v>233</v>
      </c>
      <c r="AS11" s="69" t="s">
        <v>233</v>
      </c>
      <c r="AT11" s="150" t="s">
        <v>40</v>
      </c>
      <c r="AU11" s="124" t="s">
        <v>233</v>
      </c>
      <c r="AV11" s="53" t="s">
        <v>823</v>
      </c>
      <c r="AW11" s="54" t="s">
        <v>233</v>
      </c>
      <c r="AX11" s="54" t="s">
        <v>233</v>
      </c>
      <c r="AY11" s="112" t="s">
        <v>233</v>
      </c>
      <c r="AZ11" s="213" t="s">
        <v>233</v>
      </c>
      <c r="BA11" s="115" t="s">
        <v>233</v>
      </c>
      <c r="BB11" s="115" t="s">
        <v>233</v>
      </c>
      <c r="BC11" s="115" t="s">
        <v>233</v>
      </c>
      <c r="BD11" s="221" t="s">
        <v>233</v>
      </c>
      <c r="BE11" s="221" t="s">
        <v>823</v>
      </c>
      <c r="BF11" s="221" t="s">
        <v>823</v>
      </c>
      <c r="BG11" s="150" t="s">
        <v>233</v>
      </c>
      <c r="BH11" s="150" t="s">
        <v>823</v>
      </c>
      <c r="BI11" s="112" t="s">
        <v>234</v>
      </c>
      <c r="BJ11" s="150" t="s">
        <v>234</v>
      </c>
      <c r="BK11" s="112" t="s">
        <v>823</v>
      </c>
      <c r="BL11" s="112" t="s">
        <v>236</v>
      </c>
      <c r="BM11" s="112" t="s">
        <v>40</v>
      </c>
      <c r="BN11" s="150" t="s">
        <v>233</v>
      </c>
      <c r="BO11" s="53" t="s">
        <v>823</v>
      </c>
      <c r="BP11" s="54" t="s">
        <v>234</v>
      </c>
      <c r="BQ11" s="54" t="s">
        <v>234</v>
      </c>
      <c r="BR11" s="54" t="s">
        <v>823</v>
      </c>
      <c r="BS11" s="54" t="s">
        <v>236</v>
      </c>
      <c r="BT11" s="54" t="s">
        <v>40</v>
      </c>
      <c r="BU11" s="54" t="s">
        <v>823</v>
      </c>
      <c r="BV11" s="53" t="s">
        <v>233</v>
      </c>
      <c r="BW11" s="313" t="s">
        <v>233</v>
      </c>
      <c r="BX11" s="53" t="s">
        <v>823</v>
      </c>
      <c r="BY11" s="46" t="s">
        <v>823</v>
      </c>
      <c r="BZ11" s="46" t="s">
        <v>823</v>
      </c>
      <c r="CA11" s="112" t="s">
        <v>823</v>
      </c>
      <c r="CB11" s="112" t="s">
        <v>823</v>
      </c>
      <c r="CC11" s="112" t="s">
        <v>823</v>
      </c>
      <c r="CD11" s="112" t="s">
        <v>823</v>
      </c>
      <c r="CE11" s="46" t="s">
        <v>823</v>
      </c>
    </row>
    <row r="12" spans="1:83" x14ac:dyDescent="0.2">
      <c r="D12" s="141" t="s">
        <v>352</v>
      </c>
      <c r="F12" s="112" t="s">
        <v>232</v>
      </c>
      <c r="G12" s="126" t="s">
        <v>232</v>
      </c>
      <c r="H12" s="112" t="s">
        <v>232</v>
      </c>
      <c r="I12" s="126" t="s">
        <v>232</v>
      </c>
      <c r="J12" s="275" t="s">
        <v>232</v>
      </c>
      <c r="K12" s="126" t="s">
        <v>232</v>
      </c>
      <c r="L12" s="112" t="s">
        <v>232</v>
      </c>
      <c r="M12" s="112" t="s">
        <v>232</v>
      </c>
      <c r="N12" s="126" t="s">
        <v>232</v>
      </c>
      <c r="O12" s="112" t="s">
        <v>232</v>
      </c>
      <c r="P12" s="126" t="s">
        <v>232</v>
      </c>
      <c r="S12" s="112" t="s">
        <v>232</v>
      </c>
      <c r="U12" s="79" t="s">
        <v>232</v>
      </c>
      <c r="Y12" s="69" t="s">
        <v>232</v>
      </c>
      <c r="AA12" s="221" t="s">
        <v>232</v>
      </c>
      <c r="AD12" s="316" t="s">
        <v>232</v>
      </c>
      <c r="AL12" s="112" t="s">
        <v>232</v>
      </c>
      <c r="AO12" s="112" t="s">
        <v>232</v>
      </c>
      <c r="AP12" s="316" t="s">
        <v>232</v>
      </c>
      <c r="AQ12" s="239" t="s">
        <v>232</v>
      </c>
      <c r="AR12" s="221" t="s">
        <v>232</v>
      </c>
      <c r="AS12" s="69" t="s">
        <v>232</v>
      </c>
      <c r="AT12" s="150" t="s">
        <v>232</v>
      </c>
      <c r="AU12" s="124" t="s">
        <v>232</v>
      </c>
      <c r="AV12" s="53" t="s">
        <v>232</v>
      </c>
      <c r="AW12" s="54" t="s">
        <v>232</v>
      </c>
      <c r="AX12" s="54" t="s">
        <v>232</v>
      </c>
      <c r="AY12" s="112" t="s">
        <v>232</v>
      </c>
      <c r="AZ12" s="213" t="s">
        <v>232</v>
      </c>
      <c r="BA12" s="115" t="s">
        <v>232</v>
      </c>
      <c r="BB12" s="115" t="s">
        <v>232</v>
      </c>
      <c r="BC12" s="115" t="s">
        <v>232</v>
      </c>
      <c r="BD12" s="221" t="s">
        <v>232</v>
      </c>
      <c r="BE12" s="221" t="s">
        <v>232</v>
      </c>
      <c r="BF12" s="221" t="s">
        <v>232</v>
      </c>
      <c r="BG12" s="150" t="s">
        <v>232</v>
      </c>
      <c r="BH12" s="150" t="s">
        <v>232</v>
      </c>
      <c r="BI12" s="112" t="s">
        <v>824</v>
      </c>
      <c r="BJ12" s="150" t="s">
        <v>824</v>
      </c>
      <c r="BK12" s="112" t="s">
        <v>232</v>
      </c>
      <c r="BL12" s="112" t="s">
        <v>825</v>
      </c>
      <c r="BM12" s="112" t="s">
        <v>232</v>
      </c>
      <c r="BN12" s="150" t="s">
        <v>232</v>
      </c>
      <c r="BO12" s="53" t="s">
        <v>232</v>
      </c>
      <c r="BP12" s="54" t="s">
        <v>824</v>
      </c>
      <c r="BQ12" s="54" t="s">
        <v>824</v>
      </c>
      <c r="BR12" s="54" t="s">
        <v>232</v>
      </c>
      <c r="BS12" s="54" t="s">
        <v>825</v>
      </c>
      <c r="BT12" s="54" t="s">
        <v>232</v>
      </c>
      <c r="BU12" s="54" t="s">
        <v>232</v>
      </c>
      <c r="BV12" s="53" t="s">
        <v>232</v>
      </c>
      <c r="BW12" s="313" t="s">
        <v>232</v>
      </c>
      <c r="BX12" s="53" t="s">
        <v>232</v>
      </c>
      <c r="BY12" s="46" t="s">
        <v>232</v>
      </c>
      <c r="BZ12" s="46" t="s">
        <v>232</v>
      </c>
      <c r="CA12" s="112" t="s">
        <v>232</v>
      </c>
      <c r="CB12" s="112" t="s">
        <v>232</v>
      </c>
      <c r="CC12" s="112" t="s">
        <v>232</v>
      </c>
      <c r="CD12" s="112" t="s">
        <v>232</v>
      </c>
      <c r="CE12" s="46" t="s">
        <v>232</v>
      </c>
    </row>
    <row r="13" spans="1:83" x14ac:dyDescent="0.2">
      <c r="D13" s="141" t="s">
        <v>1024</v>
      </c>
      <c r="AL13" s="112"/>
      <c r="AO13" s="112"/>
      <c r="AP13" s="316"/>
      <c r="AQ13" s="239"/>
      <c r="AU13" s="124"/>
      <c r="AY13" s="112"/>
      <c r="BI13" s="112"/>
      <c r="BK13" s="112"/>
      <c r="BL13" s="112"/>
      <c r="BM13" s="112"/>
      <c r="CA13" s="112"/>
      <c r="CB13" s="112"/>
      <c r="CC13" s="112"/>
      <c r="CD13" s="112"/>
    </row>
    <row r="14" spans="1:83" s="82" customFormat="1" x14ac:dyDescent="0.2">
      <c r="A14" s="80" t="s">
        <v>692</v>
      </c>
      <c r="B14" s="80" t="s">
        <v>5</v>
      </c>
      <c r="C14" s="73" t="s">
        <v>37</v>
      </c>
      <c r="D14" s="73" t="s">
        <v>6</v>
      </c>
      <c r="E14" s="73" t="s">
        <v>82</v>
      </c>
      <c r="F14" s="227" t="s">
        <v>355</v>
      </c>
      <c r="G14" s="235" t="s">
        <v>356</v>
      </c>
      <c r="H14" s="227" t="s">
        <v>357</v>
      </c>
      <c r="I14" s="235" t="s">
        <v>358</v>
      </c>
      <c r="J14" s="276" t="s">
        <v>360</v>
      </c>
      <c r="K14" s="235" t="s">
        <v>361</v>
      </c>
      <c r="L14" s="227" t="s">
        <v>359</v>
      </c>
      <c r="M14" s="227" t="s">
        <v>735</v>
      </c>
      <c r="N14" s="235" t="s">
        <v>847</v>
      </c>
      <c r="O14" s="227" t="s">
        <v>362</v>
      </c>
      <c r="P14" s="235" t="s">
        <v>848</v>
      </c>
      <c r="Q14" s="227" t="s">
        <v>1006</v>
      </c>
      <c r="R14" s="235" t="s">
        <v>982</v>
      </c>
      <c r="S14" s="235" t="s">
        <v>363</v>
      </c>
      <c r="T14" s="229"/>
      <c r="U14" s="230" t="s">
        <v>588</v>
      </c>
      <c r="V14" s="233"/>
      <c r="W14" s="233"/>
      <c r="X14" s="235"/>
      <c r="Y14" s="133" t="s">
        <v>574</v>
      </c>
      <c r="Z14" s="235"/>
      <c r="AA14" s="224" t="s">
        <v>374</v>
      </c>
      <c r="AB14" s="235"/>
      <c r="AC14" s="147"/>
      <c r="AD14" s="142"/>
      <c r="AE14" s="142"/>
      <c r="AF14" s="224"/>
      <c r="AG14" s="224"/>
      <c r="AH14" s="142"/>
      <c r="AI14" s="142"/>
      <c r="AJ14" s="147"/>
      <c r="AK14" s="142"/>
      <c r="AL14" s="142"/>
      <c r="AM14" s="147"/>
      <c r="AN14" s="224"/>
      <c r="AO14" s="146" t="s">
        <v>377</v>
      </c>
      <c r="AP14" s="317" t="s">
        <v>371</v>
      </c>
      <c r="AQ14" s="240" t="s">
        <v>372</v>
      </c>
      <c r="AR14" s="224" t="s">
        <v>586</v>
      </c>
      <c r="AS14" s="81" t="s">
        <v>587</v>
      </c>
      <c r="AT14" s="142" t="s">
        <v>608</v>
      </c>
      <c r="AU14" s="242" t="s">
        <v>375</v>
      </c>
      <c r="AV14" s="494" t="s">
        <v>581</v>
      </c>
      <c r="AW14" s="495" t="s">
        <v>540</v>
      </c>
      <c r="AX14" s="495" t="s">
        <v>541</v>
      </c>
      <c r="AY14" s="146" t="s">
        <v>373</v>
      </c>
      <c r="AZ14" s="214" t="s">
        <v>582</v>
      </c>
      <c r="BA14" s="152" t="s">
        <v>543</v>
      </c>
      <c r="BB14" s="152" t="s">
        <v>583</v>
      </c>
      <c r="BC14" s="152" t="s">
        <v>584</v>
      </c>
      <c r="BD14" s="222" t="s">
        <v>585</v>
      </c>
      <c r="BE14" s="222" t="s">
        <v>670</v>
      </c>
      <c r="BF14" s="222" t="s">
        <v>846</v>
      </c>
      <c r="BG14" s="142" t="s">
        <v>649</v>
      </c>
      <c r="BH14" s="142" t="s">
        <v>671</v>
      </c>
      <c r="BI14" s="247" t="s">
        <v>429</v>
      </c>
      <c r="BJ14" s="247" t="s">
        <v>431</v>
      </c>
      <c r="BK14" s="133" t="s">
        <v>427</v>
      </c>
      <c r="BL14" s="133" t="s">
        <v>433</v>
      </c>
      <c r="BM14" s="227" t="s">
        <v>607</v>
      </c>
      <c r="BN14" s="142" t="s">
        <v>663</v>
      </c>
      <c r="BO14" s="294" t="s">
        <v>669</v>
      </c>
      <c r="BP14" s="266" t="s">
        <v>600</v>
      </c>
      <c r="BQ14" s="266" t="s">
        <v>599</v>
      </c>
      <c r="BR14" s="266" t="s">
        <v>672</v>
      </c>
      <c r="BS14" s="266" t="s">
        <v>673</v>
      </c>
      <c r="BT14" s="266" t="s">
        <v>680</v>
      </c>
      <c r="BU14" s="266" t="s">
        <v>681</v>
      </c>
      <c r="BV14" s="294" t="s">
        <v>691</v>
      </c>
      <c r="BW14" s="314" t="s">
        <v>690</v>
      </c>
      <c r="BX14" s="230" t="s">
        <v>394</v>
      </c>
      <c r="BY14" s="133" t="s">
        <v>395</v>
      </c>
      <c r="BZ14" s="133" t="s">
        <v>396</v>
      </c>
      <c r="CA14" s="133" t="s">
        <v>397</v>
      </c>
      <c r="CB14" s="133" t="s">
        <v>398</v>
      </c>
      <c r="CC14" s="133" t="s">
        <v>399</v>
      </c>
      <c r="CD14" s="133" t="s">
        <v>400</v>
      </c>
      <c r="CE14" s="133" t="s">
        <v>401</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03" priority="48">
      <formula>AND(ROW(AS1)&gt;14,ISNUMBER(AS1),ROUND(AS1,2)&lt;100%)</formula>
    </cfRule>
  </conditionalFormatting>
  <conditionalFormatting sqref="AZ1:AZ1048576">
    <cfRule type="expression" dxfId="102" priority="818">
      <formula>AND(ISNUMBER($AZ1),ROUND($AZ1,2)&gt;0)</formula>
    </cfRule>
  </conditionalFormatting>
  <conditionalFormatting sqref="F1:AB1048576 AF1:AI1048576 BV1:BV1048576 BW1:BW1048576">
    <cfRule type="expression" dxfId="101" priority="77">
      <formula>LEFT($B1,4)="_Mil"</formula>
    </cfRule>
  </conditionalFormatting>
  <conditionalFormatting sqref="BM1:BM1048576 BT1:BT1048576 AT1:AT1048576">
    <cfRule type="expression" dxfId="100" priority="67">
      <formula>AND(ROW(AT1)&gt;14,$B1&lt;&gt;"",NOT($C1="&lt;01"))</formula>
    </cfRule>
  </conditionalFormatting>
  <conditionalFormatting sqref="BE1:BF1048576 BH1:BL1048576 BO1:BS8 BO10:BS1048576 BP9:BS9 AV1:AV1048576">
    <cfRule type="expression" dxfId="99" priority="66">
      <formula>AND($C1="&lt;01",ROW(AV1)&gt;14,$B1&lt;&gt;"")</formula>
    </cfRule>
  </conditionalFormatting>
  <conditionalFormatting sqref="BI1:BJ1048576 BP1:BQ1048576">
    <cfRule type="expression" dxfId="98" priority="65">
      <formula>AND(ROW(BI1)&gt;14,$B1&lt;&gt;"",OR($C1="&lt;01",$C1="01-04",$C1="05-09"))</formula>
    </cfRule>
  </conditionalFormatting>
  <conditionalFormatting sqref="BL1:BL1048576 BS1:BS1048576">
    <cfRule type="expression" dxfId="97" priority="62">
      <formula>AND(ROW(BE1)&gt;14,$B1&lt;&gt;"",$D1&lt;&gt;"Male")</formula>
    </cfRule>
    <cfRule type="expression" dxfId="96" priority="64">
      <formula>AND(ROW(BB1)&gt;14,$B1&lt;&gt;"",OR($C1="&lt;01",$C1="01-04",$C1="05-09",$C1="10-14"))</formula>
    </cfRule>
  </conditionalFormatting>
  <conditionalFormatting sqref="BI1:BJ1048576 BP1:BQ1048576">
    <cfRule type="expression" dxfId="95" priority="63">
      <formula>AND(ROW(BA1)&gt;14,$B1&lt;&gt;"",$D1&lt;&gt;"Female")</formula>
    </cfRule>
  </conditionalFormatting>
  <conditionalFormatting sqref="AW1:AX1048576">
    <cfRule type="expression" dxfId="94" priority="50">
      <formula>AND(ROW(AW1)&gt;14,ISNUMBER(AW1),AW1&lt;98%)</formula>
    </cfRule>
  </conditionalFormatting>
  <conditionalFormatting sqref="BD1:BD1048576">
    <cfRule type="expression" dxfId="93" priority="45">
      <formula>AND(ROW(BD1)&gt;14,ISNUMBER(BD1),ROUND(BD1,2)&lt;95%)</formula>
    </cfRule>
  </conditionalFormatting>
  <conditionalFormatting sqref="AZ1:AZ1048576 BD1:BD1048576 BF1:BF1048576 BO1:BV8 BO10:BV1048576 BP9:BV9 AV1:AX1048576 AR1:AT1048576">
    <cfRule type="expression" dxfId="92" priority="43">
      <formula>AND(ROW(AR1)&gt;14,OR(ROUND(AR1,2)&gt;100%,ROUND(AR1,2)&lt;0))</formula>
    </cfRule>
  </conditionalFormatting>
  <conditionalFormatting sqref="BH1:BN1048576 BO1:BU8 BO10:BU1048576 BP9:BU9">
    <cfRule type="expression" dxfId="91" priority="36">
      <formula>AND(ROW(BH1)&gt;14,ISNUMBER(BH1),SUM($BG1)=0,SUM(BH1)&lt;&gt;0)</formula>
    </cfRule>
  </conditionalFormatting>
  <conditionalFormatting sqref="BY1:BZ1048576">
    <cfRule type="expression" dxfId="90" priority="33">
      <formula>AND(OR($C1="15-19",$C1="20-24",$C1="25-29",$C1="30-34",$C1="35-39",$C1="40-44",$C1="45-49",$C1="50+"),BY1&lt;20%,BY1&lt;&gt;"")</formula>
    </cfRule>
  </conditionalFormatting>
  <conditionalFormatting sqref="BX1:BZ1048576">
    <cfRule type="expression" dxfId="89" priority="32">
      <formula>AND(ROW(BX1)&gt;14,ISNUMBER(BX1),OR(BX1&gt;1,BX1&lt;0))</formula>
    </cfRule>
  </conditionalFormatting>
  <conditionalFormatting sqref="CE9">
    <cfRule type="expression" dxfId="88" priority="29">
      <formula>AND(ROW(CE9)&gt;14,ISNUMBER(CE9),SUM($BG9)=0,SUM(CE9)&lt;&gt;0)</formula>
    </cfRule>
  </conditionalFormatting>
  <conditionalFormatting sqref="BO9">
    <cfRule type="expression" dxfId="87" priority="28">
      <formula>AND(ROW(BO9)&gt;14,ISNUMBER(BO9),OR(BO9&gt;1,BO9&lt;0))</formula>
    </cfRule>
  </conditionalFormatting>
  <conditionalFormatting sqref="AC14:AN14 AV14:AX14">
    <cfRule type="expression" dxfId="86" priority="1680">
      <formula>AND(ISNUMBER(AC14),ISNUMBER(W14),AC14&lt;20%)</formula>
    </cfRule>
    <cfRule type="expression" dxfId="85" priority="1681">
      <formula>AND(ISNUMBER(AC14),AC14&gt;=40%)</formula>
    </cfRule>
    <cfRule type="expression" dxfId="84" priority="1682">
      <formula>AND(ISNUMBER(AC14),AC14&gt;=20%,AC14&lt;40%)</formula>
    </cfRule>
  </conditionalFormatting>
  <conditionalFormatting sqref="AC14:AN14 AV14:AX14">
    <cfRule type="expression" dxfId="83" priority="1759">
      <formula>AND(ISNUMBER(AC14),ISNUMBER(V14),AC14&lt;20%)</formula>
    </cfRule>
    <cfRule type="expression" dxfId="82" priority="1760">
      <formula>AND(ISNUMBER(AC14),AC14&gt;=40%)</formula>
    </cfRule>
    <cfRule type="expression" dxfId="81" priority="1761">
      <formula>AND(ISNUMBER(AC14),AC14&gt;=20%,AC14&lt;40%)</formula>
    </cfRule>
  </conditionalFormatting>
  <conditionalFormatting sqref="AA1:AA1048576 AC4:AN4 AR4:AT14 AV4:AX14 AC1:AY3 AC15:AY1048576 AC14:AN14 AC10:AC12 AE10:AK12 AC13:AK13 AC5:AK9 AM5:AN13">
    <cfRule type="expression" dxfId="80" priority="1786">
      <formula>AND(ROW($AA1)&gt;14,$AA1&lt;&gt;$Y1)</formula>
    </cfRule>
  </conditionalFormatting>
  <conditionalFormatting sqref="G1:G1048576 I1:I1048576 K1:K1048576 N1:N1048576 P1:P1048576 R1:R1048576 T1:T1048576">
    <cfRule type="expression" dxfId="79" priority="71">
      <formula>AND(ISNUMBER(G1),ISNUMBER(F1),G1&lt;20%)</formula>
    </cfRule>
    <cfRule type="expression" dxfId="78" priority="80">
      <formula>AND(ISNUMBER(G1),G1&gt;=40%)</formula>
    </cfRule>
    <cfRule type="expression" dxfId="77" priority="91">
      <formula>AND(ISNUMBER(G1),G1&gt;=20%,G1&lt;40%)</formula>
    </cfRule>
  </conditionalFormatting>
  <conditionalFormatting sqref="AR1:AR1048576">
    <cfRule type="expression" dxfId="76" priority="1854">
      <formula>AND(ROW($AR1)&gt;14,ISNUMBER($AR1),ROUND($AR1,2)&lt;70%)</formula>
    </cfRule>
  </conditionalFormatting>
  <conditionalFormatting sqref="AR14:AT14">
    <cfRule type="expression" dxfId="75" priority="1860">
      <formula>AND(ISNUMBER(AR14),ISNUMBER(AJ14),AR14&lt;20%)</formula>
    </cfRule>
    <cfRule type="expression" dxfId="74" priority="1861">
      <formula>AND(ISNUMBER(AR14),AR14&gt;=40%)</formula>
    </cfRule>
    <cfRule type="expression" dxfId="73" priority="1862">
      <formula>AND(ISNUMBER(AR14),AR14&gt;=20%,AR14&lt;40%)</formula>
    </cfRule>
  </conditionalFormatting>
  <conditionalFormatting sqref="AR14:AT14">
    <cfRule type="expression" dxfId="72" priority="1866">
      <formula>AND(ISNUMBER(AR14),ISNUMBER(AI14),AR14&lt;20%)</formula>
    </cfRule>
    <cfRule type="expression" dxfId="71" priority="1867">
      <formula>AND(ISNUMBER(AR14),AR14&gt;=40%)</formula>
    </cfRule>
    <cfRule type="expression" dxfId="70" priority="1868">
      <formula>AND(ISNUMBER(AR14),AR14&gt;=20%,AR14&lt;40%)</formula>
    </cfRule>
  </conditionalFormatting>
  <conditionalFormatting sqref="AP4">
    <cfRule type="expression" dxfId="69" priority="3">
      <formula>LEFT($B4,4)="_Mil"</formula>
    </cfRule>
  </conditionalFormatting>
  <conditionalFormatting sqref="AQ4">
    <cfRule type="expression" dxfId="68" priority="2">
      <formula>LEFT($B4,4)="_Mil"</formula>
    </cfRule>
  </conditionalFormatting>
  <conditionalFormatting sqref="BG1:BN1048576 BO1:BU8 BO10:BU1048576 BP9:BU9 CE9">
    <cfRule type="expression" dxfId="67" priority="2026">
      <formula>AND(ROW($BN1)&gt;14,$B1&lt;&gt;"",$C1="&lt;01",OR(SUM($BN1)&lt;&gt;0,SUM($BU1)&lt;&gt;0))</formula>
    </cfRule>
    <cfRule type="expression" dxfId="66" priority="2027">
      <formula>AND(ROW(BG1)&gt;14,$B1&lt;&gt;"",OR(SUM($BN1)&lt;0,SUM($BU1)&lt;0))</formula>
    </cfRule>
  </conditionalFormatting>
  <conditionalFormatting sqref="BF1:BF1048576">
    <cfRule type="expression" dxfId="65"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64" priority="73">
      <formula>AND(ISNUMBER(G1),ISNUMBER(F1),G1&gt;=40%)</formula>
    </cfRule>
    <cfRule type="expression" dxfId="63" priority="74">
      <formula>AND(ISNUMBER(G1),ISNUMBER(F1),G1&gt;=20%,G1&lt;40%)</formula>
    </cfRule>
    <cfRule type="expression" dxfId="62" priority="75">
      <formula>AND(ISNUMBER(G1),ISNUMBER(F1),G1&lt;20%)</formula>
    </cfRule>
  </conditionalFormatting>
  <conditionalFormatting sqref="D8:D13">
    <cfRule type="expression" dxfId="0"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H15" activePane="bottomRight" state="frozen"/>
      <selection pane="topRight"/>
      <selection pane="bottomLeft"/>
      <selection pane="bottomRight" activeCell="T21" sqref="T2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81</v>
      </c>
      <c r="C1" s="2"/>
      <c r="D1" s="2"/>
      <c r="E1" s="2"/>
      <c r="F1" s="120" t="s">
        <v>85</v>
      </c>
      <c r="G1" s="136"/>
      <c r="H1" s="283"/>
      <c r="I1" s="136"/>
      <c r="J1" s="47"/>
      <c r="K1" s="120"/>
      <c r="L1" s="120"/>
      <c r="M1" s="120"/>
      <c r="N1" s="120"/>
      <c r="O1" s="120"/>
      <c r="P1" s="120"/>
      <c r="Q1" s="120"/>
      <c r="R1" s="156" t="s">
        <v>32</v>
      </c>
      <c r="S1" s="4"/>
      <c r="T1" s="169"/>
      <c r="U1" s="49" t="s">
        <v>907</v>
      </c>
      <c r="V1" s="4"/>
      <c r="W1" s="169"/>
      <c r="X1" s="49" t="s">
        <v>33</v>
      </c>
      <c r="Y1" s="50"/>
      <c r="Z1" s="50"/>
      <c r="AA1" s="50"/>
      <c r="AB1" s="50"/>
      <c r="AC1" s="107"/>
      <c r="AD1" s="107"/>
      <c r="AE1" s="107"/>
      <c r="AF1" s="107"/>
      <c r="AG1" s="153" t="s">
        <v>908</v>
      </c>
      <c r="AH1" s="107"/>
      <c r="AI1" s="107"/>
      <c r="AJ1" s="107"/>
      <c r="AK1" s="49" t="s">
        <v>52</v>
      </c>
      <c r="AL1" s="160"/>
      <c r="AM1" s="120"/>
      <c r="AN1" s="156" t="s">
        <v>914</v>
      </c>
      <c r="AO1" s="160"/>
      <c r="AP1" s="120"/>
      <c r="AQ1" s="153" t="s">
        <v>71</v>
      </c>
      <c r="AR1" s="50"/>
      <c r="AS1" s="50"/>
      <c r="AT1" s="50"/>
      <c r="AU1" s="176"/>
      <c r="AV1" s="107"/>
      <c r="AW1" s="107"/>
      <c r="AX1" s="153" t="s">
        <v>696</v>
      </c>
      <c r="AY1" s="176"/>
      <c r="AZ1" s="347"/>
      <c r="BA1" s="347"/>
      <c r="BB1" s="347"/>
      <c r="BC1" s="347"/>
      <c r="BD1" s="347"/>
    </row>
    <row r="2" spans="1:56" s="75" customFormat="1" ht="19" customHeight="1" x14ac:dyDescent="0.25">
      <c r="A2" s="509" t="s">
        <v>1029</v>
      </c>
      <c r="B2" s="510"/>
      <c r="D2" s="3"/>
      <c r="E2" s="3"/>
      <c r="F2" s="135" t="s">
        <v>80</v>
      </c>
      <c r="G2" s="135"/>
      <c r="H2" s="267"/>
      <c r="I2" s="135"/>
      <c r="J2" s="5"/>
      <c r="K2" s="121"/>
      <c r="L2" s="121"/>
      <c r="M2" s="121"/>
      <c r="N2" s="121"/>
      <c r="O2" s="121"/>
      <c r="P2" s="121"/>
      <c r="Q2" s="121"/>
      <c r="R2" s="157" t="s">
        <v>80</v>
      </c>
      <c r="S2" s="5" t="s">
        <v>2</v>
      </c>
      <c r="T2" s="170" t="s">
        <v>3</v>
      </c>
      <c r="U2" s="51" t="s">
        <v>80</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62</v>
      </c>
      <c r="AY2" s="203"/>
      <c r="AZ2" s="348"/>
      <c r="BA2" s="348"/>
      <c r="BB2" s="348"/>
      <c r="BC2" s="348"/>
      <c r="BD2" s="348"/>
    </row>
    <row r="3" spans="1:56" ht="117" customHeight="1" thickBot="1" x14ac:dyDescent="0.25">
      <c r="A3" s="511"/>
      <c r="B3" s="512"/>
      <c r="D3" s="65"/>
      <c r="E3" s="65"/>
      <c r="F3" s="371" t="s">
        <v>1044</v>
      </c>
      <c r="G3" s="371" t="s">
        <v>731</v>
      </c>
      <c r="H3" s="372" t="s">
        <v>974</v>
      </c>
      <c r="I3" s="371" t="s">
        <v>978</v>
      </c>
      <c r="J3" s="373" t="s">
        <v>1045</v>
      </c>
      <c r="K3" s="186" t="s">
        <v>1046</v>
      </c>
      <c r="L3" s="186" t="s">
        <v>918</v>
      </c>
      <c r="M3" s="186" t="s">
        <v>919</v>
      </c>
      <c r="N3" s="186" t="s">
        <v>920</v>
      </c>
      <c r="O3" s="186" t="s">
        <v>921</v>
      </c>
      <c r="P3" s="186" t="s">
        <v>922</v>
      </c>
      <c r="Q3" s="186" t="s">
        <v>923</v>
      </c>
      <c r="R3" s="183" t="s">
        <v>1112</v>
      </c>
      <c r="S3" s="85" t="s">
        <v>296</v>
      </c>
      <c r="T3" s="171" t="s">
        <v>1030</v>
      </c>
      <c r="U3" s="297" t="s">
        <v>1047</v>
      </c>
      <c r="V3" s="85" t="s">
        <v>1027</v>
      </c>
      <c r="W3" s="171" t="s">
        <v>1028</v>
      </c>
      <c r="X3" s="87" t="s">
        <v>1031</v>
      </c>
      <c r="Y3" s="95" t="s">
        <v>883</v>
      </c>
      <c r="Z3" s="84" t="s">
        <v>885</v>
      </c>
      <c r="AA3" s="95" t="s">
        <v>884</v>
      </c>
      <c r="AB3" s="84" t="s">
        <v>886</v>
      </c>
      <c r="AC3" s="167" t="s">
        <v>320</v>
      </c>
      <c r="AD3" s="109" t="s">
        <v>30</v>
      </c>
      <c r="AE3" s="110" t="s">
        <v>31</v>
      </c>
      <c r="AF3" s="109" t="s">
        <v>29</v>
      </c>
      <c r="AG3" s="389" t="s">
        <v>906</v>
      </c>
      <c r="AH3" s="109" t="s">
        <v>1032</v>
      </c>
      <c r="AI3" s="109" t="s">
        <v>1033</v>
      </c>
      <c r="AJ3" s="109" t="s">
        <v>1034</v>
      </c>
      <c r="AK3" s="303" t="s">
        <v>78</v>
      </c>
      <c r="AL3" s="206" t="s">
        <v>35</v>
      </c>
      <c r="AM3" s="374" t="s">
        <v>34</v>
      </c>
      <c r="AN3" s="393" t="s">
        <v>1035</v>
      </c>
      <c r="AO3" s="394" t="s">
        <v>1036</v>
      </c>
      <c r="AP3" s="378" t="s">
        <v>1037</v>
      </c>
      <c r="AQ3" s="178" t="s">
        <v>298</v>
      </c>
      <c r="AR3" s="305" t="s">
        <v>902</v>
      </c>
      <c r="AS3" s="308" t="s">
        <v>58</v>
      </c>
      <c r="AT3" s="305" t="s">
        <v>78</v>
      </c>
      <c r="AU3" s="179" t="s">
        <v>59</v>
      </c>
      <c r="AV3" s="374" t="s">
        <v>60</v>
      </c>
      <c r="AW3" s="376" t="s">
        <v>76</v>
      </c>
      <c r="AX3" s="370" t="s">
        <v>307</v>
      </c>
      <c r="AY3" s="375" t="s">
        <v>1038</v>
      </c>
      <c r="AZ3" s="377" t="s">
        <v>1039</v>
      </c>
      <c r="BA3" s="377" t="s">
        <v>1040</v>
      </c>
      <c r="BB3" s="377" t="s">
        <v>1041</v>
      </c>
      <c r="BC3" s="377" t="s">
        <v>1042</v>
      </c>
      <c r="BD3" s="377" t="s">
        <v>1043</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124</v>
      </c>
      <c r="B5" s="55" t="s">
        <v>124</v>
      </c>
      <c r="C5" s="55" t="s">
        <v>124</v>
      </c>
      <c r="D5" s="55" t="s">
        <v>124</v>
      </c>
      <c r="E5" s="55" t="s">
        <v>124</v>
      </c>
      <c r="F5" s="115" t="s">
        <v>124</v>
      </c>
      <c r="G5" s="115" t="s">
        <v>124</v>
      </c>
      <c r="H5" s="234" t="s">
        <v>124</v>
      </c>
      <c r="I5" s="115" t="s">
        <v>124</v>
      </c>
      <c r="J5" s="46" t="s">
        <v>124</v>
      </c>
      <c r="K5" s="112" t="s">
        <v>133</v>
      </c>
      <c r="L5" s="112" t="s">
        <v>133</v>
      </c>
      <c r="M5" s="112" t="s">
        <v>133</v>
      </c>
      <c r="N5" s="112" t="s">
        <v>133</v>
      </c>
      <c r="O5" s="112" t="s">
        <v>133</v>
      </c>
      <c r="P5" s="112" t="s">
        <v>133</v>
      </c>
      <c r="Q5" s="112" t="s">
        <v>133</v>
      </c>
      <c r="R5" s="141" t="s">
        <v>135</v>
      </c>
      <c r="S5" s="46" t="s">
        <v>124</v>
      </c>
      <c r="T5" s="112" t="s">
        <v>135</v>
      </c>
      <c r="U5" s="53" t="s">
        <v>124</v>
      </c>
      <c r="V5" s="46" t="s">
        <v>124</v>
      </c>
      <c r="W5" s="112" t="s">
        <v>133</v>
      </c>
      <c r="X5" s="53" t="s">
        <v>124</v>
      </c>
      <c r="Y5" s="54" t="s">
        <v>124</v>
      </c>
      <c r="Z5" s="54" t="s">
        <v>124</v>
      </c>
      <c r="AA5" s="54" t="s">
        <v>124</v>
      </c>
      <c r="AB5" s="54" t="s">
        <v>124</v>
      </c>
      <c r="AC5" s="112" t="s">
        <v>124</v>
      </c>
      <c r="AD5" s="175" t="s">
        <v>135</v>
      </c>
      <c r="AE5" s="112" t="s">
        <v>135</v>
      </c>
      <c r="AF5" s="112" t="s">
        <v>135</v>
      </c>
      <c r="AG5" s="168" t="s">
        <v>124</v>
      </c>
      <c r="AH5" s="112" t="s">
        <v>133</v>
      </c>
      <c r="AI5" s="112" t="s">
        <v>133</v>
      </c>
      <c r="AJ5" s="112" t="s">
        <v>133</v>
      </c>
      <c r="AK5" s="53" t="s">
        <v>124</v>
      </c>
      <c r="AL5" s="150" t="s">
        <v>135</v>
      </c>
      <c r="AM5" s="112" t="s">
        <v>135</v>
      </c>
      <c r="AN5" s="168" t="s">
        <v>133</v>
      </c>
      <c r="AO5" s="150" t="s">
        <v>133</v>
      </c>
      <c r="AP5" s="112" t="s">
        <v>133</v>
      </c>
      <c r="AQ5" s="141" t="s">
        <v>124</v>
      </c>
      <c r="AR5" s="46" t="s">
        <v>124</v>
      </c>
      <c r="AS5" s="46" t="s">
        <v>124</v>
      </c>
      <c r="AT5" s="46" t="s">
        <v>124</v>
      </c>
      <c r="AU5" s="150" t="s">
        <v>135</v>
      </c>
      <c r="AV5" s="112" t="s">
        <v>135</v>
      </c>
      <c r="AW5" s="115" t="s">
        <v>124</v>
      </c>
      <c r="AX5" s="141" t="s">
        <v>124</v>
      </c>
      <c r="AY5" s="140" t="s">
        <v>124</v>
      </c>
      <c r="AZ5" s="351" t="s">
        <v>124</v>
      </c>
      <c r="BA5" s="351" t="s">
        <v>124</v>
      </c>
      <c r="BB5" s="351" t="s">
        <v>124</v>
      </c>
      <c r="BC5" s="351" t="s">
        <v>124</v>
      </c>
      <c r="BD5" s="351" t="s">
        <v>124</v>
      </c>
    </row>
    <row r="6" spans="1:56" x14ac:dyDescent="0.2">
      <c r="A6" s="44" t="s">
        <v>231</v>
      </c>
      <c r="B6" s="55" t="s">
        <v>231</v>
      </c>
      <c r="C6" s="55" t="s">
        <v>231</v>
      </c>
      <c r="D6" s="55" t="s">
        <v>231</v>
      </c>
      <c r="E6" s="55" t="s">
        <v>231</v>
      </c>
      <c r="F6" s="115" t="s">
        <v>119</v>
      </c>
      <c r="G6" s="115" t="s">
        <v>119</v>
      </c>
      <c r="H6" s="234" t="s">
        <v>119</v>
      </c>
      <c r="I6" s="115" t="s">
        <v>119</v>
      </c>
      <c r="J6" s="46" t="s">
        <v>119</v>
      </c>
      <c r="K6" s="112" t="s">
        <v>118</v>
      </c>
      <c r="L6" s="112" t="s">
        <v>118</v>
      </c>
      <c r="M6" s="112" t="s">
        <v>118</v>
      </c>
      <c r="N6" s="112" t="s">
        <v>118</v>
      </c>
      <c r="O6" s="112" t="s">
        <v>118</v>
      </c>
      <c r="P6" s="112" t="s">
        <v>118</v>
      </c>
      <c r="Q6" s="112" t="s">
        <v>118</v>
      </c>
      <c r="R6" s="141" t="s">
        <v>136</v>
      </c>
      <c r="S6" s="46" t="s">
        <v>138</v>
      </c>
      <c r="T6" s="112" t="s">
        <v>118</v>
      </c>
      <c r="U6" s="53" t="s">
        <v>119</v>
      </c>
      <c r="V6" s="46" t="s">
        <v>138</v>
      </c>
      <c r="W6" s="112" t="s">
        <v>118</v>
      </c>
      <c r="X6" s="53" t="s">
        <v>138</v>
      </c>
      <c r="Y6" s="54" t="s">
        <v>137</v>
      </c>
      <c r="Z6" s="54" t="s">
        <v>138</v>
      </c>
      <c r="AA6" s="54" t="s">
        <v>137</v>
      </c>
      <c r="AB6" s="54" t="s">
        <v>138</v>
      </c>
      <c r="AC6" s="112" t="s">
        <v>119</v>
      </c>
      <c r="AD6" s="175" t="s">
        <v>118</v>
      </c>
      <c r="AE6" s="112" t="s">
        <v>118</v>
      </c>
      <c r="AF6" s="112" t="s">
        <v>118</v>
      </c>
      <c r="AG6" s="168" t="s">
        <v>119</v>
      </c>
      <c r="AH6" s="112" t="s">
        <v>118</v>
      </c>
      <c r="AI6" s="112" t="s">
        <v>118</v>
      </c>
      <c r="AJ6" s="112" t="s">
        <v>118</v>
      </c>
      <c r="AK6" s="53" t="s">
        <v>138</v>
      </c>
      <c r="AL6" s="150" t="s">
        <v>118</v>
      </c>
      <c r="AM6" s="112" t="s">
        <v>118</v>
      </c>
      <c r="AN6" s="168" t="s">
        <v>118</v>
      </c>
      <c r="AO6" s="150" t="s">
        <v>118</v>
      </c>
      <c r="AP6" s="112" t="s">
        <v>118</v>
      </c>
      <c r="AQ6" s="141" t="s">
        <v>119</v>
      </c>
      <c r="AR6" s="46" t="s">
        <v>137</v>
      </c>
      <c r="AS6" s="46" t="s">
        <v>138</v>
      </c>
      <c r="AT6" s="46" t="s">
        <v>138</v>
      </c>
      <c r="AU6" s="150" t="s">
        <v>118</v>
      </c>
      <c r="AV6" s="112" t="s">
        <v>118</v>
      </c>
      <c r="AW6" s="115" t="s">
        <v>119</v>
      </c>
      <c r="AX6" s="141" t="s">
        <v>119</v>
      </c>
      <c r="AY6" s="140" t="s">
        <v>119</v>
      </c>
      <c r="AZ6" s="351" t="s">
        <v>119</v>
      </c>
      <c r="BA6" s="351" t="s">
        <v>119</v>
      </c>
      <c r="BB6" s="351" t="s">
        <v>119</v>
      </c>
      <c r="BC6" s="351" t="s">
        <v>119</v>
      </c>
      <c r="BD6" s="351" t="s">
        <v>119</v>
      </c>
    </row>
    <row r="7" spans="1:56" x14ac:dyDescent="0.2">
      <c r="A7" s="44" t="s">
        <v>134</v>
      </c>
      <c r="B7" s="55" t="s">
        <v>134</v>
      </c>
      <c r="C7" s="55" t="s">
        <v>134</v>
      </c>
      <c r="D7" s="55" t="s">
        <v>134</v>
      </c>
      <c r="E7" s="55" t="s">
        <v>134</v>
      </c>
      <c r="F7" s="115" t="s">
        <v>120</v>
      </c>
      <c r="G7" s="115" t="s">
        <v>120</v>
      </c>
      <c r="H7" s="234" t="s">
        <v>121</v>
      </c>
      <c r="I7" s="115" t="s">
        <v>120</v>
      </c>
      <c r="J7" s="46" t="s">
        <v>121</v>
      </c>
      <c r="K7" s="112" t="s">
        <v>120</v>
      </c>
      <c r="L7" s="112" t="s">
        <v>120</v>
      </c>
      <c r="M7" s="112" t="s">
        <v>120</v>
      </c>
      <c r="N7" s="112" t="s">
        <v>120</v>
      </c>
      <c r="O7" s="112" t="s">
        <v>120</v>
      </c>
      <c r="P7" s="112" t="s">
        <v>120</v>
      </c>
      <c r="Q7" s="112" t="s">
        <v>120</v>
      </c>
      <c r="R7" s="141" t="s">
        <v>120</v>
      </c>
      <c r="S7" s="46" t="s">
        <v>121</v>
      </c>
      <c r="T7" s="112" t="s">
        <v>120</v>
      </c>
      <c r="U7" s="53" t="s">
        <v>121</v>
      </c>
      <c r="V7" s="46" t="s">
        <v>121</v>
      </c>
      <c r="W7" s="112" t="s">
        <v>120</v>
      </c>
      <c r="X7" s="53" t="s">
        <v>121</v>
      </c>
      <c r="Y7" s="54" t="s">
        <v>121</v>
      </c>
      <c r="Z7" s="54" t="s">
        <v>121</v>
      </c>
      <c r="AA7" s="54" t="s">
        <v>121</v>
      </c>
      <c r="AB7" s="54" t="s">
        <v>121</v>
      </c>
      <c r="AC7" s="112" t="s">
        <v>120</v>
      </c>
      <c r="AD7" s="175" t="s">
        <v>120</v>
      </c>
      <c r="AE7" s="112" t="s">
        <v>120</v>
      </c>
      <c r="AF7" s="112" t="s">
        <v>120</v>
      </c>
      <c r="AG7" s="168" t="s">
        <v>120</v>
      </c>
      <c r="AH7" s="112" t="s">
        <v>120</v>
      </c>
      <c r="AI7" s="112" t="s">
        <v>120</v>
      </c>
      <c r="AJ7" s="112" t="s">
        <v>120</v>
      </c>
      <c r="AK7" s="53" t="s">
        <v>121</v>
      </c>
      <c r="AL7" s="150" t="s">
        <v>120</v>
      </c>
      <c r="AM7" s="112" t="s">
        <v>120</v>
      </c>
      <c r="AN7" s="168" t="s">
        <v>120</v>
      </c>
      <c r="AO7" s="150" t="s">
        <v>120</v>
      </c>
      <c r="AP7" s="112" t="s">
        <v>120</v>
      </c>
      <c r="AQ7" s="141" t="s">
        <v>120</v>
      </c>
      <c r="AR7" s="46" t="s">
        <v>121</v>
      </c>
      <c r="AS7" s="46" t="s">
        <v>121</v>
      </c>
      <c r="AT7" s="46" t="s">
        <v>121</v>
      </c>
      <c r="AU7" s="150" t="s">
        <v>120</v>
      </c>
      <c r="AV7" s="112" t="s">
        <v>120</v>
      </c>
      <c r="AW7" s="115" t="s">
        <v>120</v>
      </c>
      <c r="AX7" s="141" t="s">
        <v>120</v>
      </c>
      <c r="AY7" s="140" t="s">
        <v>120</v>
      </c>
      <c r="AZ7" s="351" t="s">
        <v>121</v>
      </c>
      <c r="BA7" s="351" t="s">
        <v>121</v>
      </c>
      <c r="BB7" s="351" t="s">
        <v>121</v>
      </c>
      <c r="BC7" s="351" t="s">
        <v>121</v>
      </c>
      <c r="BD7" s="351" t="s">
        <v>121</v>
      </c>
    </row>
    <row r="8" spans="1:56" x14ac:dyDescent="0.2">
      <c r="F8" s="115"/>
      <c r="G8" s="115"/>
      <c r="H8" s="234"/>
      <c r="I8" s="115"/>
      <c r="J8" s="46"/>
      <c r="K8" s="478" t="s">
        <v>964</v>
      </c>
      <c r="L8" s="478" t="s">
        <v>965</v>
      </c>
      <c r="M8" s="478" t="s">
        <v>965</v>
      </c>
      <c r="N8" s="478" t="s">
        <v>965</v>
      </c>
      <c r="O8" s="478" t="s">
        <v>966</v>
      </c>
      <c r="P8" s="478" t="s">
        <v>967</v>
      </c>
      <c r="Q8" s="478" t="s">
        <v>967</v>
      </c>
      <c r="R8" s="141" t="s">
        <v>139</v>
      </c>
      <c r="T8" s="112" t="s">
        <v>139</v>
      </c>
      <c r="W8" s="165" t="s">
        <v>964</v>
      </c>
      <c r="AD8" s="175" t="s">
        <v>141</v>
      </c>
      <c r="AE8" s="112" t="s">
        <v>141</v>
      </c>
      <c r="AF8" s="112" t="s">
        <v>141</v>
      </c>
      <c r="AH8" s="112" t="s">
        <v>965</v>
      </c>
      <c r="AI8" s="112" t="s">
        <v>965</v>
      </c>
      <c r="AJ8" s="112" t="s">
        <v>965</v>
      </c>
      <c r="AK8" s="53"/>
      <c r="AL8" s="150" t="s">
        <v>143</v>
      </c>
      <c r="AM8" s="165" t="s">
        <v>143</v>
      </c>
      <c r="AN8" s="391" t="s">
        <v>966</v>
      </c>
      <c r="AO8" s="232" t="s">
        <v>967</v>
      </c>
      <c r="AP8" s="165" t="s">
        <v>967</v>
      </c>
      <c r="AR8" s="46"/>
      <c r="AS8" s="46"/>
      <c r="AT8" s="46"/>
      <c r="AU8" s="150" t="s">
        <v>957</v>
      </c>
      <c r="AV8" s="112" t="s">
        <v>957</v>
      </c>
    </row>
    <row r="9" spans="1:56" x14ac:dyDescent="0.2">
      <c r="F9" s="115"/>
      <c r="G9" s="115"/>
      <c r="H9" s="234"/>
      <c r="I9" s="115"/>
      <c r="J9" s="46"/>
      <c r="K9" s="165"/>
      <c r="L9" s="165"/>
      <c r="M9" s="165"/>
      <c r="N9" s="165"/>
      <c r="O9" s="165"/>
      <c r="P9" s="165"/>
      <c r="Q9" s="165"/>
      <c r="R9" s="141" t="s">
        <v>140</v>
      </c>
      <c r="T9" s="112" t="s">
        <v>140</v>
      </c>
      <c r="W9" s="165"/>
      <c r="AD9" s="175" t="s">
        <v>142</v>
      </c>
      <c r="AE9" s="112" t="s">
        <v>142</v>
      </c>
      <c r="AF9" s="112" t="s">
        <v>142</v>
      </c>
      <c r="AK9" s="53"/>
      <c r="AL9" s="150" t="s">
        <v>144</v>
      </c>
      <c r="AM9" s="165" t="s">
        <v>144</v>
      </c>
      <c r="AN9" s="391"/>
      <c r="AO9" s="232"/>
      <c r="AP9" s="165"/>
      <c r="AR9" s="46"/>
      <c r="AS9" s="46"/>
      <c r="AT9" s="46"/>
      <c r="AU9" s="150" t="s">
        <v>958</v>
      </c>
      <c r="AV9" s="112" t="s">
        <v>958</v>
      </c>
    </row>
    <row r="10" spans="1:56" x14ac:dyDescent="0.2">
      <c r="F10" s="115"/>
      <c r="G10" s="115"/>
      <c r="H10" s="234"/>
      <c r="I10" s="115"/>
      <c r="J10" s="46"/>
      <c r="K10" s="478"/>
      <c r="L10" s="478" t="s">
        <v>127</v>
      </c>
      <c r="M10" s="478" t="s">
        <v>128</v>
      </c>
      <c r="N10" s="478" t="s">
        <v>129</v>
      </c>
      <c r="O10" s="478" t="s">
        <v>130</v>
      </c>
      <c r="P10" s="478" t="s">
        <v>146</v>
      </c>
      <c r="Q10" s="478" t="s">
        <v>145</v>
      </c>
      <c r="R10" s="141"/>
      <c r="T10" s="112"/>
      <c r="W10" s="165"/>
      <c r="AD10" s="175" t="s">
        <v>127</v>
      </c>
      <c r="AE10" s="112" t="s">
        <v>128</v>
      </c>
      <c r="AF10" s="112" t="s">
        <v>129</v>
      </c>
      <c r="AH10" s="165" t="s">
        <v>127</v>
      </c>
      <c r="AI10" s="165" t="s">
        <v>128</v>
      </c>
      <c r="AJ10" s="165" t="s">
        <v>129</v>
      </c>
      <c r="AK10" s="53"/>
      <c r="AL10" s="150" t="s">
        <v>146</v>
      </c>
      <c r="AM10" s="165" t="s">
        <v>145</v>
      </c>
      <c r="AN10" s="391" t="s">
        <v>130</v>
      </c>
      <c r="AO10" s="232" t="s">
        <v>146</v>
      </c>
      <c r="AP10" s="165" t="s">
        <v>145</v>
      </c>
      <c r="AR10" s="46"/>
      <c r="AS10" s="46"/>
      <c r="AT10" s="46"/>
      <c r="AU10" s="150" t="s">
        <v>130</v>
      </c>
      <c r="AV10" s="112" t="s">
        <v>147</v>
      </c>
    </row>
    <row r="11" spans="1:56" x14ac:dyDescent="0.2">
      <c r="F11" s="115" t="s">
        <v>234</v>
      </c>
      <c r="G11" s="115" t="s">
        <v>234</v>
      </c>
      <c r="H11" s="234" t="s">
        <v>234</v>
      </c>
      <c r="I11" s="115" t="s">
        <v>234</v>
      </c>
      <c r="J11" s="46" t="s">
        <v>234</v>
      </c>
      <c r="K11" s="112" t="s">
        <v>234</v>
      </c>
      <c r="L11" s="112" t="s">
        <v>234</v>
      </c>
      <c r="M11" s="112" t="s">
        <v>234</v>
      </c>
      <c r="N11" s="112" t="s">
        <v>234</v>
      </c>
      <c r="O11" s="112" t="s">
        <v>234</v>
      </c>
      <c r="P11" s="112" t="s">
        <v>234</v>
      </c>
      <c r="Q11" s="112" t="s">
        <v>234</v>
      </c>
      <c r="R11" s="141" t="s">
        <v>234</v>
      </c>
      <c r="S11" s="46" t="s">
        <v>234</v>
      </c>
      <c r="T11" s="112" t="s">
        <v>234</v>
      </c>
      <c r="U11" s="53" t="s">
        <v>234</v>
      </c>
      <c r="V11" s="46" t="s">
        <v>234</v>
      </c>
      <c r="W11" s="112" t="s">
        <v>234</v>
      </c>
      <c r="X11" s="53" t="s">
        <v>234</v>
      </c>
      <c r="Y11" s="54" t="s">
        <v>234</v>
      </c>
      <c r="Z11" s="54" t="s">
        <v>234</v>
      </c>
      <c r="AA11" s="54" t="s">
        <v>234</v>
      </c>
      <c r="AB11" s="54" t="s">
        <v>234</v>
      </c>
      <c r="AC11" s="112" t="s">
        <v>234</v>
      </c>
      <c r="AD11" s="175" t="s">
        <v>234</v>
      </c>
      <c r="AE11" s="112" t="s">
        <v>234</v>
      </c>
      <c r="AF11" s="112" t="s">
        <v>234</v>
      </c>
      <c r="AG11" s="168" t="s">
        <v>234</v>
      </c>
      <c r="AH11" s="112" t="s">
        <v>234</v>
      </c>
      <c r="AI11" s="112" t="s">
        <v>234</v>
      </c>
      <c r="AJ11" s="112" t="s">
        <v>234</v>
      </c>
      <c r="AK11" s="53" t="s">
        <v>234</v>
      </c>
      <c r="AL11" s="150" t="s">
        <v>234</v>
      </c>
      <c r="AM11" s="112" t="s">
        <v>234</v>
      </c>
      <c r="AN11" s="168" t="s">
        <v>234</v>
      </c>
      <c r="AO11" s="150" t="s">
        <v>234</v>
      </c>
      <c r="AP11" s="112" t="s">
        <v>234</v>
      </c>
      <c r="AQ11" s="141" t="s">
        <v>234</v>
      </c>
      <c r="AR11" s="46" t="s">
        <v>234</v>
      </c>
      <c r="AS11" s="46" t="s">
        <v>234</v>
      </c>
      <c r="AT11" s="46" t="s">
        <v>234</v>
      </c>
      <c r="AU11" s="150" t="s">
        <v>234</v>
      </c>
      <c r="AV11" s="112" t="s">
        <v>234</v>
      </c>
      <c r="AW11" s="115" t="s">
        <v>234</v>
      </c>
      <c r="AX11" s="141" t="s">
        <v>234</v>
      </c>
      <c r="AY11" s="140" t="s">
        <v>234</v>
      </c>
      <c r="AZ11" s="351" t="s">
        <v>234</v>
      </c>
      <c r="BA11" s="351" t="s">
        <v>234</v>
      </c>
      <c r="BB11" s="351" t="s">
        <v>234</v>
      </c>
      <c r="BC11" s="351" t="s">
        <v>234</v>
      </c>
      <c r="BD11" s="351" t="s">
        <v>234</v>
      </c>
    </row>
    <row r="12" spans="1:56" x14ac:dyDescent="0.2">
      <c r="F12" s="115" t="s">
        <v>824</v>
      </c>
      <c r="G12" s="115" t="s">
        <v>824</v>
      </c>
      <c r="H12" s="234" t="s">
        <v>824</v>
      </c>
      <c r="I12" s="115" t="s">
        <v>824</v>
      </c>
      <c r="J12" s="46" t="s">
        <v>824</v>
      </c>
      <c r="K12" s="112" t="s">
        <v>824</v>
      </c>
      <c r="L12" s="112" t="s">
        <v>824</v>
      </c>
      <c r="M12" s="112" t="s">
        <v>824</v>
      </c>
      <c r="N12" s="112" t="s">
        <v>824</v>
      </c>
      <c r="O12" s="112" t="s">
        <v>824</v>
      </c>
      <c r="P12" s="112" t="s">
        <v>824</v>
      </c>
      <c r="Q12" s="112" t="s">
        <v>824</v>
      </c>
      <c r="R12" s="141" t="s">
        <v>824</v>
      </c>
      <c r="S12" s="46" t="s">
        <v>824</v>
      </c>
      <c r="T12" s="112" t="s">
        <v>824</v>
      </c>
      <c r="U12" s="53" t="s">
        <v>824</v>
      </c>
      <c r="V12" s="46" t="s">
        <v>824</v>
      </c>
      <c r="W12" s="112" t="s">
        <v>824</v>
      </c>
      <c r="X12" s="53" t="s">
        <v>824</v>
      </c>
      <c r="Y12" s="54" t="s">
        <v>824</v>
      </c>
      <c r="Z12" s="54" t="s">
        <v>824</v>
      </c>
      <c r="AA12" s="54" t="s">
        <v>824</v>
      </c>
      <c r="AB12" s="54" t="s">
        <v>824</v>
      </c>
      <c r="AC12" s="112" t="s">
        <v>824</v>
      </c>
      <c r="AD12" s="175" t="s">
        <v>824</v>
      </c>
      <c r="AE12" s="112" t="s">
        <v>824</v>
      </c>
      <c r="AF12" s="112" t="s">
        <v>824</v>
      </c>
      <c r="AG12" s="168" t="s">
        <v>824</v>
      </c>
      <c r="AH12" s="112" t="s">
        <v>824</v>
      </c>
      <c r="AI12" s="112" t="s">
        <v>824</v>
      </c>
      <c r="AJ12" s="112" t="s">
        <v>824</v>
      </c>
      <c r="AK12" s="53" t="s">
        <v>824</v>
      </c>
      <c r="AL12" s="150" t="s">
        <v>824</v>
      </c>
      <c r="AM12" s="112" t="s">
        <v>824</v>
      </c>
      <c r="AN12" s="168" t="s">
        <v>824</v>
      </c>
      <c r="AO12" s="150" t="s">
        <v>824</v>
      </c>
      <c r="AP12" s="112" t="s">
        <v>824</v>
      </c>
      <c r="AQ12" s="141" t="s">
        <v>824</v>
      </c>
      <c r="AR12" s="46" t="s">
        <v>824</v>
      </c>
      <c r="AS12" s="46" t="s">
        <v>824</v>
      </c>
      <c r="AT12" s="46" t="s">
        <v>824</v>
      </c>
      <c r="AU12" s="150" t="s">
        <v>824</v>
      </c>
      <c r="AV12" s="112" t="s">
        <v>824</v>
      </c>
      <c r="AW12" s="115" t="s">
        <v>824</v>
      </c>
      <c r="AX12" s="141" t="s">
        <v>824</v>
      </c>
      <c r="AY12" s="140" t="s">
        <v>824</v>
      </c>
      <c r="AZ12" s="351" t="s">
        <v>824</v>
      </c>
      <c r="BA12" s="351" t="s">
        <v>824</v>
      </c>
      <c r="BB12" s="351" t="s">
        <v>824</v>
      </c>
      <c r="BC12" s="351" t="s">
        <v>824</v>
      </c>
      <c r="BD12" s="351" t="s">
        <v>824</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692</v>
      </c>
      <c r="B14" s="70" t="s">
        <v>5</v>
      </c>
      <c r="C14" s="70" t="s">
        <v>37</v>
      </c>
      <c r="D14" s="70" t="s">
        <v>6</v>
      </c>
      <c r="E14" s="70" t="s">
        <v>82</v>
      </c>
      <c r="F14" s="133" t="s">
        <v>355</v>
      </c>
      <c r="G14" s="133" t="s">
        <v>357</v>
      </c>
      <c r="H14" s="235" t="s">
        <v>360</v>
      </c>
      <c r="I14" s="133" t="s">
        <v>362</v>
      </c>
      <c r="J14" s="229" t="s">
        <v>574</v>
      </c>
      <c r="K14" s="227" t="s">
        <v>364</v>
      </c>
      <c r="L14" s="227" t="s">
        <v>365</v>
      </c>
      <c r="M14" s="227" t="s">
        <v>366</v>
      </c>
      <c r="N14" s="227" t="s">
        <v>367</v>
      </c>
      <c r="O14" s="227" t="s">
        <v>368</v>
      </c>
      <c r="P14" s="227" t="s">
        <v>369</v>
      </c>
      <c r="Q14" s="227" t="s">
        <v>370</v>
      </c>
      <c r="R14" s="230" t="s">
        <v>378</v>
      </c>
      <c r="S14" s="247" t="s">
        <v>589</v>
      </c>
      <c r="T14" s="247" t="s">
        <v>379</v>
      </c>
      <c r="U14" s="249" t="s">
        <v>904</v>
      </c>
      <c r="V14" s="247" t="s">
        <v>905</v>
      </c>
      <c r="W14" s="247" t="s">
        <v>901</v>
      </c>
      <c r="X14" s="249" t="s">
        <v>590</v>
      </c>
      <c r="Y14" s="301" t="s">
        <v>728</v>
      </c>
      <c r="Z14" s="247" t="s">
        <v>591</v>
      </c>
      <c r="AA14" s="229" t="s">
        <v>729</v>
      </c>
      <c r="AB14" s="247" t="s">
        <v>592</v>
      </c>
      <c r="AC14" s="248" t="s">
        <v>912</v>
      </c>
      <c r="AD14" s="247" t="s">
        <v>380</v>
      </c>
      <c r="AE14" s="247" t="s">
        <v>429</v>
      </c>
      <c r="AF14" s="247" t="s">
        <v>430</v>
      </c>
      <c r="AG14" s="249" t="s">
        <v>913</v>
      </c>
      <c r="AH14" s="247" t="s">
        <v>909</v>
      </c>
      <c r="AI14" s="247" t="s">
        <v>910</v>
      </c>
      <c r="AJ14" s="247" t="s">
        <v>911</v>
      </c>
      <c r="AK14" s="304" t="s">
        <v>614</v>
      </c>
      <c r="AL14" s="247" t="s">
        <v>381</v>
      </c>
      <c r="AM14" s="247" t="s">
        <v>930</v>
      </c>
      <c r="AN14" s="249" t="s">
        <v>915</v>
      </c>
      <c r="AO14" s="392" t="s">
        <v>916</v>
      </c>
      <c r="AP14" s="247" t="s">
        <v>917</v>
      </c>
      <c r="AQ14" s="249" t="s">
        <v>593</v>
      </c>
      <c r="AR14" s="229" t="s">
        <v>903</v>
      </c>
      <c r="AS14" s="229" t="s">
        <v>594</v>
      </c>
      <c r="AT14" s="229" t="s">
        <v>595</v>
      </c>
      <c r="AU14" s="248" t="s">
        <v>431</v>
      </c>
      <c r="AV14" s="248" t="s">
        <v>432</v>
      </c>
      <c r="AW14" s="247" t="s">
        <v>596</v>
      </c>
      <c r="AX14" s="249" t="s">
        <v>597</v>
      </c>
      <c r="AY14" s="205" t="s">
        <v>598</v>
      </c>
      <c r="AZ14" s="353" t="s">
        <v>600</v>
      </c>
      <c r="BA14" s="353" t="s">
        <v>599</v>
      </c>
      <c r="BB14" s="353" t="s">
        <v>669</v>
      </c>
      <c r="BC14" s="353" t="s">
        <v>672</v>
      </c>
      <c r="BD14" s="353" t="s">
        <v>681</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509" priority="15">
      <formula>AND(ISNUMBER(S1),OR(S1&gt;1,S1&lt;0))</formula>
    </cfRule>
  </conditionalFormatting>
  <conditionalFormatting sqref="S1:S1048576">
    <cfRule type="expression" dxfId="508" priority="35">
      <formula>AND(ISNUMBER($S1),ROUND($S1,2)&lt;&gt;0)</formula>
    </cfRule>
  </conditionalFormatting>
  <conditionalFormatting sqref="AK1:AK1048576 AT1:AT1048576">
    <cfRule type="expression" dxfId="507" priority="12">
      <formula>AND(ISNUMBER(AK1),ROUND(AK1,2)&lt;0.95)</formula>
    </cfRule>
  </conditionalFormatting>
  <conditionalFormatting sqref="Z1:Z1048576">
    <cfRule type="expression" dxfId="506" priority="37">
      <formula>AND(ISNUMBER(Z1),ROUND(Z1,2)&gt;=0.75)</formula>
    </cfRule>
  </conditionalFormatting>
  <conditionalFormatting sqref="X1:X1048576">
    <cfRule type="expression" dxfId="505" priority="3">
      <formula>AND(ROW($X1)&gt;14,ISNUMBER($X1),$X1&lt;100%)</formula>
    </cfRule>
  </conditionalFormatting>
  <conditionalFormatting sqref="AX1:BD1048576">
    <cfRule type="expression" dxfId="504" priority="5">
      <formula>AND(ROW($BD1)&gt;14,$BD1&lt;0)</formula>
    </cfRule>
  </conditionalFormatting>
  <conditionalFormatting sqref="AB1:AB1048576">
    <cfRule type="expression" dxfId="503" priority="2">
      <formula>AND(ROW($AB1)&gt;14,ROUND($AB1,2)&gt;10%)</formula>
    </cfRule>
  </conditionalFormatting>
  <conditionalFormatting sqref="F1:Q1048576">
    <cfRule type="expression" dxfId="502" priority="1">
      <formula>AND(ROW(F1)&gt;14,LEFT(B1,4)="_Mil")</formula>
    </cfRule>
  </conditionalFormatting>
  <conditionalFormatting sqref="T1:T1048576 W1:W1048576">
    <cfRule type="expression" dxfId="501"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G44" sqref="G4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36</v>
      </c>
      <c r="B1" s="7"/>
      <c r="C1" s="59" t="s">
        <v>53</v>
      </c>
      <c r="D1" s="57"/>
      <c r="E1" s="107"/>
      <c r="F1" s="107"/>
      <c r="G1" s="107"/>
      <c r="H1" s="50" t="s">
        <v>72</v>
      </c>
      <c r="I1" s="50"/>
      <c r="J1" s="50"/>
      <c r="K1" s="4"/>
      <c r="L1" s="4"/>
      <c r="M1" s="120"/>
      <c r="N1" s="120"/>
    </row>
    <row r="2" spans="1:14" s="5" customFormat="1" ht="19" x14ac:dyDescent="0.25">
      <c r="A2" s="43"/>
      <c r="B2" s="43"/>
      <c r="C2" s="38" t="s">
        <v>2</v>
      </c>
      <c r="D2" s="38"/>
      <c r="E2" s="135"/>
      <c r="F2" s="121" t="s">
        <v>3</v>
      </c>
      <c r="G2" s="121"/>
      <c r="H2" s="52" t="s">
        <v>2</v>
      </c>
      <c r="I2" s="52"/>
      <c r="J2" s="52"/>
      <c r="M2" s="135" t="s">
        <v>80</v>
      </c>
      <c r="N2" s="135"/>
    </row>
    <row r="3" spans="1:14" ht="117" customHeight="1" x14ac:dyDescent="0.2">
      <c r="A3" s="65"/>
      <c r="B3" s="65"/>
      <c r="C3" s="66" t="s">
        <v>95</v>
      </c>
      <c r="D3" s="66" t="s">
        <v>316</v>
      </c>
      <c r="E3" s="371" t="s">
        <v>83</v>
      </c>
      <c r="F3" s="109" t="s">
        <v>73</v>
      </c>
      <c r="G3" s="109" t="s">
        <v>22</v>
      </c>
      <c r="H3" s="303" t="s">
        <v>856</v>
      </c>
      <c r="I3" s="308" t="s">
        <v>857</v>
      </c>
      <c r="J3" s="305" t="s">
        <v>855</v>
      </c>
      <c r="K3" s="106" t="s">
        <v>858</v>
      </c>
      <c r="L3" s="281" t="s">
        <v>346</v>
      </c>
      <c r="M3" s="371" t="s">
        <v>322</v>
      </c>
      <c r="N3" s="371" t="s">
        <v>321</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124</v>
      </c>
      <c r="B5" s="55" t="s">
        <v>124</v>
      </c>
      <c r="C5" s="69" t="s">
        <v>124</v>
      </c>
      <c r="D5" s="69" t="s">
        <v>124</v>
      </c>
      <c r="E5" s="115" t="s">
        <v>124</v>
      </c>
      <c r="F5" s="112" t="s">
        <v>135</v>
      </c>
      <c r="G5" s="112" t="s">
        <v>135</v>
      </c>
      <c r="H5" s="53" t="s">
        <v>124</v>
      </c>
      <c r="I5" s="54" t="s">
        <v>124</v>
      </c>
      <c r="J5" s="54" t="s">
        <v>124</v>
      </c>
      <c r="K5" s="46" t="s">
        <v>124</v>
      </c>
      <c r="L5" s="46" t="s">
        <v>124</v>
      </c>
      <c r="M5" s="115" t="s">
        <v>124</v>
      </c>
      <c r="N5" s="115" t="s">
        <v>124</v>
      </c>
    </row>
    <row r="6" spans="1:14" x14ac:dyDescent="0.2">
      <c r="A6" s="55" t="s">
        <v>231</v>
      </c>
      <c r="B6" s="55" t="s">
        <v>231</v>
      </c>
      <c r="C6" s="69" t="s">
        <v>138</v>
      </c>
      <c r="D6" s="69" t="s">
        <v>138</v>
      </c>
      <c r="E6" s="115" t="s">
        <v>119</v>
      </c>
      <c r="F6" s="112" t="s">
        <v>118</v>
      </c>
      <c r="G6" s="112" t="s">
        <v>118</v>
      </c>
      <c r="H6" s="53" t="s">
        <v>137</v>
      </c>
      <c r="I6" s="54" t="s">
        <v>138</v>
      </c>
      <c r="J6" s="54" t="s">
        <v>137</v>
      </c>
      <c r="K6" s="46" t="s">
        <v>138</v>
      </c>
      <c r="L6" s="46" t="s">
        <v>138</v>
      </c>
      <c r="M6" s="115" t="s">
        <v>119</v>
      </c>
      <c r="N6" s="115" t="s">
        <v>119</v>
      </c>
    </row>
    <row r="7" spans="1:14" x14ac:dyDescent="0.2">
      <c r="A7" s="55" t="s">
        <v>134</v>
      </c>
      <c r="B7" s="55" t="s">
        <v>134</v>
      </c>
      <c r="C7" s="69" t="s">
        <v>121</v>
      </c>
      <c r="D7" s="69" t="s">
        <v>121</v>
      </c>
      <c r="E7" s="115" t="s">
        <v>120</v>
      </c>
      <c r="F7" s="112" t="s">
        <v>120</v>
      </c>
      <c r="G7" s="112" t="s">
        <v>120</v>
      </c>
      <c r="H7" s="53" t="s">
        <v>121</v>
      </c>
      <c r="I7" s="54" t="s">
        <v>121</v>
      </c>
      <c r="J7" s="54" t="s">
        <v>121</v>
      </c>
      <c r="K7" s="46" t="s">
        <v>121</v>
      </c>
      <c r="L7" s="46" t="s">
        <v>121</v>
      </c>
      <c r="M7" s="115" t="s">
        <v>120</v>
      </c>
      <c r="N7" s="115" t="s">
        <v>120</v>
      </c>
    </row>
    <row r="8" spans="1:14" x14ac:dyDescent="0.2">
      <c r="C8" s="69"/>
      <c r="F8" s="112" t="s">
        <v>148</v>
      </c>
      <c r="G8" s="112" t="s">
        <v>148</v>
      </c>
    </row>
    <row r="9" spans="1:14" x14ac:dyDescent="0.2">
      <c r="C9" s="69"/>
      <c r="F9" s="112" t="s">
        <v>149</v>
      </c>
      <c r="G9" s="112" t="s">
        <v>149</v>
      </c>
    </row>
    <row r="10" spans="1:14" x14ac:dyDescent="0.2">
      <c r="C10" s="69"/>
      <c r="F10" s="112" t="s">
        <v>150</v>
      </c>
      <c r="G10" s="112" t="s">
        <v>151</v>
      </c>
    </row>
    <row r="11" spans="1:14" x14ac:dyDescent="0.2">
      <c r="C11" s="69"/>
    </row>
    <row r="12" spans="1:14" x14ac:dyDescent="0.2">
      <c r="C12" s="69"/>
    </row>
    <row r="13" spans="1:14" x14ac:dyDescent="0.2">
      <c r="C13" s="69"/>
    </row>
    <row r="14" spans="1:14" x14ac:dyDescent="0.2">
      <c r="A14" s="70" t="s">
        <v>692</v>
      </c>
      <c r="B14" s="70" t="s">
        <v>5</v>
      </c>
      <c r="C14" s="133" t="s">
        <v>602</v>
      </c>
      <c r="D14" s="133" t="s">
        <v>603</v>
      </c>
      <c r="E14" s="133" t="s">
        <v>601</v>
      </c>
      <c r="F14" s="133" t="s">
        <v>382</v>
      </c>
      <c r="G14" s="133" t="s">
        <v>383</v>
      </c>
      <c r="H14" s="230" t="s">
        <v>859</v>
      </c>
      <c r="I14" s="233" t="s">
        <v>604</v>
      </c>
      <c r="J14" s="233" t="s">
        <v>860</v>
      </c>
      <c r="K14" s="133" t="s">
        <v>605</v>
      </c>
      <c r="L14" s="133" t="s">
        <v>606</v>
      </c>
      <c r="M14" s="133" t="s">
        <v>607</v>
      </c>
      <c r="N14" s="133" t="s">
        <v>608</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500" priority="11">
      <formula>AND(ISNUMBER(D1),D1&lt;0.95)</formula>
    </cfRule>
  </conditionalFormatting>
  <conditionalFormatting sqref="C1:C1048576">
    <cfRule type="expression" dxfId="499" priority="10">
      <formula>AND(ISNUMBER(C1),ROUND(C1,2)&lt;0.8)</formula>
    </cfRule>
  </conditionalFormatting>
  <conditionalFormatting sqref="C1:D1048576 H1:L1048576">
    <cfRule type="expression" dxfId="498" priority="1">
      <formula>AND(ISNUMBER(C1),OR(C1&gt;1,C1&lt;0))</formula>
    </cfRule>
  </conditionalFormatting>
  <conditionalFormatting sqref="H1:J1048576">
    <cfRule type="expression" dxfId="497" priority="665">
      <formula>AND(SUM(E1)&gt;0,H1="")</formula>
    </cfRule>
  </conditionalFormatting>
  <conditionalFormatting sqref="K1:K1048576">
    <cfRule type="expression" dxfId="496"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tabSelected="1"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41</v>
      </c>
      <c r="B1" s="7"/>
      <c r="C1" s="2"/>
      <c r="D1" s="2"/>
      <c r="E1" s="2"/>
      <c r="F1" s="107" t="s">
        <v>16</v>
      </c>
      <c r="G1" s="4"/>
      <c r="H1" s="107"/>
      <c r="I1" s="156" t="s">
        <v>17</v>
      </c>
      <c r="J1" s="50"/>
      <c r="K1" s="50"/>
      <c r="L1" s="50"/>
      <c r="M1" s="50"/>
      <c r="N1" s="50"/>
      <c r="O1" s="107"/>
      <c r="P1" s="107"/>
      <c r="Q1" s="107"/>
      <c r="R1" s="107"/>
      <c r="S1" s="49" t="s">
        <v>18</v>
      </c>
      <c r="T1" s="176"/>
      <c r="U1" s="107"/>
      <c r="V1" s="153" t="s">
        <v>696</v>
      </c>
      <c r="W1" s="47"/>
      <c r="X1" s="47"/>
      <c r="Y1" s="47"/>
      <c r="Z1" s="47"/>
      <c r="AA1" s="47"/>
      <c r="AB1" s="47"/>
    </row>
    <row r="2" spans="1:28" s="75" customFormat="1" ht="20" customHeight="1" x14ac:dyDescent="0.25">
      <c r="A2" s="509" t="s">
        <v>1048</v>
      </c>
      <c r="B2" s="510"/>
      <c r="C2" s="3"/>
      <c r="D2" s="3"/>
      <c r="E2" s="3"/>
      <c r="F2" s="113" t="s">
        <v>80</v>
      </c>
      <c r="G2" s="5" t="s">
        <v>2</v>
      </c>
      <c r="H2" s="108" t="s">
        <v>3</v>
      </c>
      <c r="I2" s="157" t="s">
        <v>80</v>
      </c>
      <c r="J2" s="52" t="s">
        <v>2</v>
      </c>
      <c r="K2" s="52"/>
      <c r="L2" s="52"/>
      <c r="M2" s="52"/>
      <c r="N2" s="52"/>
      <c r="O2" s="108" t="s">
        <v>3</v>
      </c>
      <c r="P2" s="108"/>
      <c r="Q2" s="108"/>
      <c r="R2" s="108"/>
      <c r="S2" s="51" t="s">
        <v>2</v>
      </c>
      <c r="T2" s="177" t="s">
        <v>3</v>
      </c>
      <c r="U2" s="108"/>
      <c r="V2" s="154" t="s">
        <v>62</v>
      </c>
      <c r="W2" s="5"/>
      <c r="X2" s="5"/>
      <c r="Y2" s="5"/>
      <c r="Z2" s="5"/>
      <c r="AA2" s="5"/>
      <c r="AB2" s="5"/>
    </row>
    <row r="3" spans="1:28" ht="117" customHeight="1" thickBot="1" x14ac:dyDescent="0.25">
      <c r="A3" s="511"/>
      <c r="B3" s="512"/>
      <c r="C3" s="65"/>
      <c r="D3" s="65"/>
      <c r="E3" s="65"/>
      <c r="F3" s="184" t="s">
        <v>349</v>
      </c>
      <c r="G3" s="85" t="s">
        <v>882</v>
      </c>
      <c r="H3" s="109" t="s">
        <v>1049</v>
      </c>
      <c r="I3" s="183" t="s">
        <v>697</v>
      </c>
      <c r="J3" s="84" t="s">
        <v>1050</v>
      </c>
      <c r="K3" s="95" t="s">
        <v>852</v>
      </c>
      <c r="L3" s="84" t="s">
        <v>1051</v>
      </c>
      <c r="M3" s="95" t="s">
        <v>849</v>
      </c>
      <c r="N3" s="84" t="s">
        <v>1052</v>
      </c>
      <c r="O3" s="167" t="s">
        <v>319</v>
      </c>
      <c r="P3" s="109" t="s">
        <v>30</v>
      </c>
      <c r="Q3" s="110" t="s">
        <v>31</v>
      </c>
      <c r="R3" s="378" t="s">
        <v>29</v>
      </c>
      <c r="S3" s="297" t="s">
        <v>78</v>
      </c>
      <c r="T3" s="206" t="s">
        <v>35</v>
      </c>
      <c r="U3" s="378" t="s">
        <v>34</v>
      </c>
      <c r="V3" s="370" t="s">
        <v>1038</v>
      </c>
      <c r="W3" s="373" t="s">
        <v>1042</v>
      </c>
      <c r="X3" s="373" t="s">
        <v>1041</v>
      </c>
      <c r="Y3" s="373" t="s">
        <v>1053</v>
      </c>
      <c r="Z3" s="373" t="s">
        <v>1054</v>
      </c>
      <c r="AA3" s="373" t="s">
        <v>1055</v>
      </c>
      <c r="AB3" s="373" t="s">
        <v>1043</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124</v>
      </c>
      <c r="B5" s="55" t="s">
        <v>124</v>
      </c>
      <c r="C5" s="55" t="s">
        <v>124</v>
      </c>
      <c r="D5" s="55" t="s">
        <v>124</v>
      </c>
      <c r="E5" s="55" t="s">
        <v>124</v>
      </c>
      <c r="F5" s="115" t="s">
        <v>135</v>
      </c>
      <c r="G5" s="46" t="s">
        <v>124</v>
      </c>
      <c r="H5" s="112" t="s">
        <v>135</v>
      </c>
      <c r="I5" s="158" t="s">
        <v>135</v>
      </c>
      <c r="J5" s="54" t="s">
        <v>124</v>
      </c>
      <c r="K5" s="54" t="s">
        <v>124</v>
      </c>
      <c r="L5" s="54" t="s">
        <v>124</v>
      </c>
      <c r="M5" s="54" t="s">
        <v>124</v>
      </c>
      <c r="N5" s="54" t="s">
        <v>124</v>
      </c>
      <c r="O5" s="112" t="s">
        <v>124</v>
      </c>
      <c r="P5" s="112" t="s">
        <v>135</v>
      </c>
      <c r="Q5" s="112" t="s">
        <v>135</v>
      </c>
      <c r="R5" s="112" t="s">
        <v>135</v>
      </c>
      <c r="S5" s="53" t="s">
        <v>124</v>
      </c>
      <c r="T5" s="150" t="s">
        <v>135</v>
      </c>
      <c r="U5" s="112" t="s">
        <v>135</v>
      </c>
      <c r="V5" s="141" t="s">
        <v>124</v>
      </c>
      <c r="W5" s="46" t="s">
        <v>124</v>
      </c>
      <c r="X5" s="46" t="s">
        <v>124</v>
      </c>
      <c r="Y5" s="46" t="s">
        <v>124</v>
      </c>
      <c r="Z5" s="46" t="s">
        <v>124</v>
      </c>
      <c r="AA5" s="46" t="s">
        <v>124</v>
      </c>
      <c r="AB5" s="46" t="s">
        <v>124</v>
      </c>
    </row>
    <row r="6" spans="1:28" ht="16" customHeight="1" x14ac:dyDescent="0.2">
      <c r="A6" s="55" t="s">
        <v>231</v>
      </c>
      <c r="B6" s="55" t="s">
        <v>231</v>
      </c>
      <c r="C6" s="55" t="s">
        <v>231</v>
      </c>
      <c r="D6" s="55" t="s">
        <v>231</v>
      </c>
      <c r="E6" s="55" t="s">
        <v>231</v>
      </c>
      <c r="F6" s="115" t="s">
        <v>136</v>
      </c>
      <c r="G6" s="46" t="s">
        <v>138</v>
      </c>
      <c r="H6" s="112" t="s">
        <v>118</v>
      </c>
      <c r="I6" s="158" t="s">
        <v>136</v>
      </c>
      <c r="J6" s="54" t="s">
        <v>138</v>
      </c>
      <c r="K6" s="54" t="s">
        <v>137</v>
      </c>
      <c r="L6" s="54" t="s">
        <v>138</v>
      </c>
      <c r="M6" s="54" t="s">
        <v>137</v>
      </c>
      <c r="N6" s="54" t="s">
        <v>138</v>
      </c>
      <c r="O6" s="112" t="s">
        <v>119</v>
      </c>
      <c r="P6" s="112" t="s">
        <v>118</v>
      </c>
      <c r="Q6" s="112" t="s">
        <v>118</v>
      </c>
      <c r="R6" s="112" t="s">
        <v>118</v>
      </c>
      <c r="S6" s="53" t="s">
        <v>119</v>
      </c>
      <c r="T6" s="150" t="s">
        <v>118</v>
      </c>
      <c r="U6" s="112" t="s">
        <v>118</v>
      </c>
      <c r="V6" s="141" t="s">
        <v>119</v>
      </c>
      <c r="W6" s="46" t="s">
        <v>119</v>
      </c>
      <c r="X6" s="46" t="s">
        <v>119</v>
      </c>
      <c r="Y6" s="46" t="s">
        <v>119</v>
      </c>
      <c r="Z6" s="46" t="s">
        <v>119</v>
      </c>
      <c r="AA6" s="46" t="s">
        <v>119</v>
      </c>
      <c r="AB6" s="46" t="s">
        <v>119</v>
      </c>
    </row>
    <row r="7" spans="1:28" x14ac:dyDescent="0.2">
      <c r="A7" s="55" t="s">
        <v>134</v>
      </c>
      <c r="B7" s="55" t="s">
        <v>134</v>
      </c>
      <c r="C7" s="55" t="s">
        <v>134</v>
      </c>
      <c r="D7" s="55" t="s">
        <v>134</v>
      </c>
      <c r="E7" s="55" t="s">
        <v>134</v>
      </c>
      <c r="F7" s="115" t="s">
        <v>120</v>
      </c>
      <c r="G7" s="46" t="s">
        <v>121</v>
      </c>
      <c r="H7" s="112" t="s">
        <v>120</v>
      </c>
      <c r="I7" s="158" t="s">
        <v>120</v>
      </c>
      <c r="J7" s="54" t="s">
        <v>121</v>
      </c>
      <c r="K7" s="54" t="s">
        <v>121</v>
      </c>
      <c r="L7" s="54" t="s">
        <v>121</v>
      </c>
      <c r="M7" s="54" t="s">
        <v>121</v>
      </c>
      <c r="N7" s="54" t="s">
        <v>121</v>
      </c>
      <c r="O7" s="112" t="s">
        <v>120</v>
      </c>
      <c r="P7" s="112" t="s">
        <v>120</v>
      </c>
      <c r="Q7" s="112" t="s">
        <v>120</v>
      </c>
      <c r="R7" s="112" t="s">
        <v>120</v>
      </c>
      <c r="S7" s="53" t="s">
        <v>121</v>
      </c>
      <c r="T7" s="150" t="s">
        <v>120</v>
      </c>
      <c r="U7" s="112" t="s">
        <v>120</v>
      </c>
      <c r="V7" s="141" t="s">
        <v>120</v>
      </c>
      <c r="W7" s="46" t="s">
        <v>121</v>
      </c>
      <c r="X7" s="46" t="s">
        <v>121</v>
      </c>
      <c r="Y7" s="46" t="s">
        <v>121</v>
      </c>
      <c r="Z7" s="46" t="s">
        <v>121</v>
      </c>
      <c r="AA7" s="46" t="s">
        <v>121</v>
      </c>
      <c r="AB7" s="46" t="s">
        <v>121</v>
      </c>
    </row>
    <row r="8" spans="1:28" x14ac:dyDescent="0.2">
      <c r="F8" s="115" t="s">
        <v>152</v>
      </c>
      <c r="H8" s="112" t="s">
        <v>152</v>
      </c>
      <c r="I8" s="158" t="s">
        <v>154</v>
      </c>
      <c r="P8" s="112" t="s">
        <v>154</v>
      </c>
      <c r="Q8" s="112" t="s">
        <v>154</v>
      </c>
      <c r="R8" s="112" t="s">
        <v>154</v>
      </c>
      <c r="S8" s="309"/>
      <c r="T8" s="232" t="s">
        <v>305</v>
      </c>
      <c r="U8" s="165" t="s">
        <v>305</v>
      </c>
      <c r="V8" s="298"/>
      <c r="W8" s="302"/>
      <c r="X8" s="302"/>
      <c r="Y8" s="302"/>
      <c r="Z8" s="302"/>
      <c r="AA8" s="302"/>
      <c r="AB8" s="302"/>
    </row>
    <row r="9" spans="1:28" x14ac:dyDescent="0.2">
      <c r="F9" s="115" t="s">
        <v>153</v>
      </c>
      <c r="H9" s="112" t="s">
        <v>153</v>
      </c>
      <c r="I9" s="158" t="s">
        <v>155</v>
      </c>
      <c r="P9" s="112" t="s">
        <v>155</v>
      </c>
      <c r="Q9" s="112" t="s">
        <v>155</v>
      </c>
      <c r="R9" s="112" t="s">
        <v>155</v>
      </c>
      <c r="S9" s="309"/>
      <c r="T9" s="232" t="s">
        <v>306</v>
      </c>
      <c r="U9" s="165" t="s">
        <v>306</v>
      </c>
      <c r="V9" s="298"/>
      <c r="W9" s="302"/>
      <c r="X9" s="302"/>
      <c r="Y9" s="302"/>
      <c r="Z9" s="302"/>
      <c r="AA9" s="302"/>
      <c r="AB9" s="302"/>
    </row>
    <row r="10" spans="1:28" x14ac:dyDescent="0.2">
      <c r="I10" s="158" t="s">
        <v>128</v>
      </c>
      <c r="P10" s="112" t="s">
        <v>127</v>
      </c>
      <c r="Q10" s="112" t="s">
        <v>128</v>
      </c>
      <c r="R10" s="112" t="s">
        <v>129</v>
      </c>
      <c r="T10" s="150" t="s">
        <v>146</v>
      </c>
      <c r="U10" s="112" t="s">
        <v>145</v>
      </c>
    </row>
    <row r="11" spans="1:28" x14ac:dyDescent="0.2">
      <c r="F11" s="115" t="s">
        <v>823</v>
      </c>
      <c r="G11" s="46" t="s">
        <v>823</v>
      </c>
      <c r="H11" s="112" t="s">
        <v>823</v>
      </c>
      <c r="I11" s="158" t="s">
        <v>823</v>
      </c>
      <c r="J11" s="54" t="s">
        <v>823</v>
      </c>
      <c r="K11" s="54" t="s">
        <v>823</v>
      </c>
      <c r="L11" s="54" t="s">
        <v>823</v>
      </c>
      <c r="M11" s="54" t="s">
        <v>823</v>
      </c>
      <c r="N11" s="54" t="s">
        <v>823</v>
      </c>
      <c r="O11" s="112" t="s">
        <v>823</v>
      </c>
      <c r="P11" s="112" t="s">
        <v>823</v>
      </c>
      <c r="Q11" s="112" t="s">
        <v>823</v>
      </c>
      <c r="R11" s="112" t="s">
        <v>823</v>
      </c>
      <c r="S11" s="53" t="s">
        <v>823</v>
      </c>
      <c r="T11" s="150" t="s">
        <v>823</v>
      </c>
      <c r="U11" s="112" t="s">
        <v>823</v>
      </c>
      <c r="V11" s="141" t="s">
        <v>823</v>
      </c>
      <c r="W11" s="46" t="s">
        <v>823</v>
      </c>
      <c r="X11" s="46" t="s">
        <v>823</v>
      </c>
      <c r="Y11" s="46" t="s">
        <v>234</v>
      </c>
      <c r="Z11" s="46" t="s">
        <v>234</v>
      </c>
      <c r="AA11" s="46" t="s">
        <v>236</v>
      </c>
      <c r="AB11" s="46" t="s">
        <v>823</v>
      </c>
    </row>
    <row r="12" spans="1:28" x14ac:dyDescent="0.2">
      <c r="F12" s="115" t="s">
        <v>232</v>
      </c>
      <c r="G12" s="46" t="s">
        <v>232</v>
      </c>
      <c r="H12" s="112" t="s">
        <v>232</v>
      </c>
      <c r="I12" s="158" t="s">
        <v>232</v>
      </c>
      <c r="J12" s="54" t="s">
        <v>232</v>
      </c>
      <c r="K12" s="54" t="s">
        <v>232</v>
      </c>
      <c r="L12" s="54" t="s">
        <v>232</v>
      </c>
      <c r="M12" s="54" t="s">
        <v>232</v>
      </c>
      <c r="N12" s="54" t="s">
        <v>232</v>
      </c>
      <c r="O12" s="112" t="s">
        <v>232</v>
      </c>
      <c r="P12" s="112" t="s">
        <v>232</v>
      </c>
      <c r="Q12" s="112" t="s">
        <v>232</v>
      </c>
      <c r="R12" s="112" t="s">
        <v>232</v>
      </c>
      <c r="S12" s="53" t="s">
        <v>232</v>
      </c>
      <c r="T12" s="150" t="s">
        <v>232</v>
      </c>
      <c r="U12" s="112" t="s">
        <v>232</v>
      </c>
      <c r="V12" s="141" t="s">
        <v>232</v>
      </c>
      <c r="W12" s="46" t="s">
        <v>232</v>
      </c>
      <c r="X12" s="46" t="s">
        <v>232</v>
      </c>
      <c r="Y12" s="46" t="s">
        <v>824</v>
      </c>
      <c r="Z12" s="46" t="s">
        <v>824</v>
      </c>
      <c r="AA12" s="46" t="s">
        <v>825</v>
      </c>
      <c r="AB12" s="46" t="s">
        <v>232</v>
      </c>
    </row>
    <row r="14" spans="1:28" x14ac:dyDescent="0.2">
      <c r="A14" s="73" t="s">
        <v>692</v>
      </c>
      <c r="B14" s="73" t="s">
        <v>5</v>
      </c>
      <c r="C14" s="73" t="s">
        <v>37</v>
      </c>
      <c r="D14" s="73" t="s">
        <v>6</v>
      </c>
      <c r="E14" s="73" t="s">
        <v>82</v>
      </c>
      <c r="F14" s="133" t="s">
        <v>384</v>
      </c>
      <c r="G14" s="133" t="s">
        <v>609</v>
      </c>
      <c r="H14" s="133" t="s">
        <v>385</v>
      </c>
      <c r="I14" s="230" t="s">
        <v>386</v>
      </c>
      <c r="J14" s="133" t="s">
        <v>610</v>
      </c>
      <c r="K14" s="133" t="s">
        <v>854</v>
      </c>
      <c r="L14" s="133" t="s">
        <v>611</v>
      </c>
      <c r="M14" s="133" t="s">
        <v>853</v>
      </c>
      <c r="N14" s="133" t="s">
        <v>612</v>
      </c>
      <c r="O14" s="227" t="s">
        <v>613</v>
      </c>
      <c r="P14" s="227" t="s">
        <v>387</v>
      </c>
      <c r="Q14" s="227" t="s">
        <v>427</v>
      </c>
      <c r="R14" s="227" t="s">
        <v>428</v>
      </c>
      <c r="S14" s="304" t="s">
        <v>615</v>
      </c>
      <c r="T14" s="233" t="s">
        <v>388</v>
      </c>
      <c r="U14" s="133" t="s">
        <v>376</v>
      </c>
      <c r="V14" s="230" t="s">
        <v>598</v>
      </c>
      <c r="W14" s="229" t="s">
        <v>672</v>
      </c>
      <c r="X14" s="229" t="s">
        <v>669</v>
      </c>
      <c r="Y14" s="229" t="s">
        <v>600</v>
      </c>
      <c r="Z14" s="229" t="s">
        <v>599</v>
      </c>
      <c r="AA14" s="229" t="s">
        <v>673</v>
      </c>
      <c r="AB14" s="229" t="s">
        <v>681</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495" priority="15">
      <formula>AND(ISNUMBER(G1),G1&gt;0)</formula>
    </cfRule>
  </conditionalFormatting>
  <conditionalFormatting sqref="Q1:Q1048576">
    <cfRule type="expression" dxfId="494" priority="667">
      <formula>AND(ISNUMBER($Q1),ROUND($Q1,2)&gt;ROUND($I1,2))</formula>
    </cfRule>
  </conditionalFormatting>
  <conditionalFormatting sqref="J1:K1048576">
    <cfRule type="expression" dxfId="493" priority="10">
      <formula>AND(ISNUMBER($J1),$J1&lt;1)</formula>
    </cfRule>
  </conditionalFormatting>
  <conditionalFormatting sqref="L1:M1048576">
    <cfRule type="expression" dxfId="492" priority="9">
      <formula>AND(ISNUMBER($L1),ROUND($L1,2)&gt;=0.75)</formula>
    </cfRule>
  </conditionalFormatting>
  <conditionalFormatting sqref="S1:S1048576">
    <cfRule type="expression" dxfId="491" priority="682">
      <formula>AND(ISNUMBER(S1),S1&lt;0.95)</formula>
    </cfRule>
  </conditionalFormatting>
  <conditionalFormatting sqref="Y1:Z1048576">
    <cfRule type="expression" dxfId="490" priority="6">
      <formula>AND(ROW(Y1)&gt;14,$B1&lt;&gt;"",$D1&lt;&gt;"Female")</formula>
    </cfRule>
    <cfRule type="expression" dxfId="489" priority="7">
      <formula>AND(ROW(Y1)&gt;14,$B1&lt;&gt;"",OR($C1="&lt;01",$C1="01-04",$C1="05-09"))</formula>
    </cfRule>
  </conditionalFormatting>
  <conditionalFormatting sqref="AA1:AA1048576">
    <cfRule type="expression" dxfId="488" priority="4">
      <formula>AND(ROW(AA1)&gt;14,$B1&lt;&gt;"",OR($C1="&lt;01",$C1="01-04",$C1="05-09",$C1="10-14"))</formula>
    </cfRule>
    <cfRule type="expression" dxfId="487" priority="5">
      <formula>AND(ROW(AA1)&gt;14,$B1&lt;&gt;"",$D1&lt;&gt;"Male")</formula>
    </cfRule>
  </conditionalFormatting>
  <conditionalFormatting sqref="V1:AB1048576">
    <cfRule type="expression" dxfId="486" priority="3">
      <formula>AND(ROW($AB1)&gt;14,$AB1&lt;0)</formula>
    </cfRule>
  </conditionalFormatting>
  <conditionalFormatting sqref="G1:G1048576 J1:N1048576 S1:S1048576 W1:AB1048576">
    <cfRule type="expression" dxfId="485" priority="2">
      <formula>AND(ISNUMBER(G1),OR(G1&gt;1,G1&lt;0))</formula>
    </cfRule>
  </conditionalFormatting>
  <conditionalFormatting sqref="N1:N1048576">
    <cfRule type="expression" dxfId="484"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47</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696</v>
      </c>
      <c r="AG1" s="64"/>
      <c r="AH1" s="64"/>
      <c r="AI1" s="64"/>
      <c r="AJ1" s="64"/>
    </row>
    <row r="2" spans="1:36" s="75" customFormat="1" ht="19" customHeight="1" x14ac:dyDescent="0.25">
      <c r="A2" s="509" t="s">
        <v>941</v>
      </c>
      <c r="B2" s="510"/>
      <c r="C2" s="3"/>
      <c r="D2" s="3"/>
      <c r="E2" s="3"/>
      <c r="F2" s="154" t="s">
        <v>80</v>
      </c>
      <c r="G2" s="203"/>
      <c r="H2" s="52"/>
      <c r="I2" s="203"/>
      <c r="J2" s="52"/>
      <c r="K2" s="177"/>
      <c r="L2" s="108"/>
      <c r="M2" s="5"/>
      <c r="N2" s="5" t="s">
        <v>2</v>
      </c>
      <c r="O2" s="121" t="s">
        <v>3</v>
      </c>
      <c r="P2" s="121"/>
      <c r="Q2" s="154" t="s">
        <v>80</v>
      </c>
      <c r="R2" s="113"/>
      <c r="S2" s="5"/>
      <c r="T2" s="5" t="s">
        <v>2</v>
      </c>
      <c r="U2" s="5"/>
      <c r="V2" s="5"/>
      <c r="W2" s="5"/>
      <c r="X2" s="5"/>
      <c r="Y2" s="38"/>
      <c r="Z2" s="5"/>
      <c r="AA2" s="108" t="s">
        <v>3</v>
      </c>
      <c r="AB2" s="108"/>
      <c r="AC2" s="108"/>
      <c r="AD2" s="108"/>
      <c r="AE2" s="113"/>
      <c r="AF2" s="154" t="s">
        <v>62</v>
      </c>
      <c r="AG2" s="52"/>
      <c r="AH2" s="52"/>
      <c r="AI2" s="52"/>
      <c r="AJ2" s="52"/>
    </row>
    <row r="3" spans="1:36" ht="117" customHeight="1" thickBot="1" x14ac:dyDescent="0.25">
      <c r="A3" s="511"/>
      <c r="B3" s="512"/>
      <c r="C3" s="65"/>
      <c r="D3" s="65"/>
      <c r="E3" s="65"/>
      <c r="F3" s="371" t="s">
        <v>1062</v>
      </c>
      <c r="G3" s="371" t="s">
        <v>731</v>
      </c>
      <c r="H3" s="373" t="s">
        <v>974</v>
      </c>
      <c r="I3" s="371" t="s">
        <v>978</v>
      </c>
      <c r="J3" s="373" t="s">
        <v>1063</v>
      </c>
      <c r="K3" s="295" t="s">
        <v>1064</v>
      </c>
      <c r="L3" s="295" t="s">
        <v>1065</v>
      </c>
      <c r="M3" s="250" t="s">
        <v>1066</v>
      </c>
      <c r="N3" s="85" t="s">
        <v>1056</v>
      </c>
      <c r="O3" s="122" t="s">
        <v>1057</v>
      </c>
      <c r="P3" s="122" t="s">
        <v>1058</v>
      </c>
      <c r="Q3" s="191" t="s">
        <v>693</v>
      </c>
      <c r="R3" s="184" t="s">
        <v>694</v>
      </c>
      <c r="S3" s="250" t="s">
        <v>730</v>
      </c>
      <c r="T3" s="97" t="s">
        <v>1059</v>
      </c>
      <c r="U3" s="97" t="s">
        <v>887</v>
      </c>
      <c r="V3" s="250" t="s">
        <v>888</v>
      </c>
      <c r="W3" s="97" t="s">
        <v>1060</v>
      </c>
      <c r="X3" s="250" t="s">
        <v>889</v>
      </c>
      <c r="Y3" s="286" t="s">
        <v>1052</v>
      </c>
      <c r="Z3" s="86" t="s">
        <v>78</v>
      </c>
      <c r="AA3" s="109" t="s">
        <v>239</v>
      </c>
      <c r="AB3" s="109" t="s">
        <v>314</v>
      </c>
      <c r="AC3" s="110" t="s">
        <v>312</v>
      </c>
      <c r="AD3" s="378" t="s">
        <v>313</v>
      </c>
      <c r="AE3" s="378" t="s">
        <v>77</v>
      </c>
      <c r="AF3" s="370" t="s">
        <v>1038</v>
      </c>
      <c r="AG3" s="377" t="s">
        <v>1061</v>
      </c>
      <c r="AH3" s="377" t="s">
        <v>1041</v>
      </c>
      <c r="AI3" s="377" t="s">
        <v>1042</v>
      </c>
      <c r="AJ3" s="377" t="s">
        <v>1043</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124</v>
      </c>
      <c r="B5" s="55" t="s">
        <v>124</v>
      </c>
      <c r="C5" s="55" t="s">
        <v>124</v>
      </c>
      <c r="D5" s="55" t="s">
        <v>124</v>
      </c>
      <c r="E5" s="55" t="s">
        <v>124</v>
      </c>
      <c r="F5" s="115" t="s">
        <v>124</v>
      </c>
      <c r="G5" s="115" t="s">
        <v>124</v>
      </c>
      <c r="H5" s="46" t="s">
        <v>124</v>
      </c>
      <c r="I5" s="115" t="s">
        <v>124</v>
      </c>
      <c r="J5" s="46" t="s">
        <v>124</v>
      </c>
      <c r="K5" s="150" t="s">
        <v>133</v>
      </c>
      <c r="L5" s="150" t="s">
        <v>133</v>
      </c>
      <c r="M5" s="46" t="s">
        <v>124</v>
      </c>
      <c r="N5" s="46" t="s">
        <v>124</v>
      </c>
      <c r="O5" s="124" t="s">
        <v>133</v>
      </c>
      <c r="P5" s="124" t="s">
        <v>133</v>
      </c>
      <c r="Q5" s="141" t="s">
        <v>135</v>
      </c>
      <c r="R5" s="115" t="s">
        <v>135</v>
      </c>
      <c r="S5" s="48" t="s">
        <v>124</v>
      </c>
      <c r="T5" s="48" t="s">
        <v>124</v>
      </c>
      <c r="U5" s="48" t="s">
        <v>124</v>
      </c>
      <c r="V5" s="48" t="s">
        <v>124</v>
      </c>
      <c r="W5" s="48" t="s">
        <v>124</v>
      </c>
      <c r="X5" s="48" t="s">
        <v>124</v>
      </c>
      <c r="Y5" s="290" t="s">
        <v>124</v>
      </c>
      <c r="Z5" s="46" t="s">
        <v>124</v>
      </c>
      <c r="AA5" s="112" t="s">
        <v>124</v>
      </c>
      <c r="AB5" s="112" t="s">
        <v>135</v>
      </c>
      <c r="AC5" s="112" t="s">
        <v>135</v>
      </c>
      <c r="AD5" s="112" t="s">
        <v>135</v>
      </c>
      <c r="AE5" s="115" t="s">
        <v>124</v>
      </c>
      <c r="AF5" s="141" t="s">
        <v>124</v>
      </c>
      <c r="AG5" s="54" t="s">
        <v>124</v>
      </c>
      <c r="AH5" s="300" t="s">
        <v>124</v>
      </c>
      <c r="AI5" s="300" t="s">
        <v>124</v>
      </c>
      <c r="AJ5" s="300" t="s">
        <v>124</v>
      </c>
    </row>
    <row r="6" spans="1:36" x14ac:dyDescent="0.2">
      <c r="A6" s="55" t="s">
        <v>231</v>
      </c>
      <c r="B6" s="55" t="s">
        <v>231</v>
      </c>
      <c r="C6" s="55" t="s">
        <v>231</v>
      </c>
      <c r="D6" s="55" t="s">
        <v>231</v>
      </c>
      <c r="E6" s="55" t="s">
        <v>231</v>
      </c>
      <c r="F6" s="115" t="s">
        <v>119</v>
      </c>
      <c r="G6" s="115" t="s">
        <v>119</v>
      </c>
      <c r="H6" s="46" t="s">
        <v>119</v>
      </c>
      <c r="I6" s="115" t="s">
        <v>119</v>
      </c>
      <c r="J6" s="46" t="s">
        <v>119</v>
      </c>
      <c r="K6" s="150" t="s">
        <v>118</v>
      </c>
      <c r="L6" s="150" t="s">
        <v>118</v>
      </c>
      <c r="M6" s="46" t="s">
        <v>119</v>
      </c>
      <c r="N6" s="46" t="s">
        <v>119</v>
      </c>
      <c r="O6" s="124" t="s">
        <v>118</v>
      </c>
      <c r="P6" s="124" t="s">
        <v>118</v>
      </c>
      <c r="Q6" s="141" t="s">
        <v>136</v>
      </c>
      <c r="R6" s="115" t="s">
        <v>136</v>
      </c>
      <c r="S6" s="48" t="s">
        <v>119</v>
      </c>
      <c r="T6" s="48" t="s">
        <v>138</v>
      </c>
      <c r="U6" s="48" t="s">
        <v>138</v>
      </c>
      <c r="V6" s="48" t="s">
        <v>137</v>
      </c>
      <c r="W6" s="48" t="s">
        <v>138</v>
      </c>
      <c r="X6" s="48" t="s">
        <v>137</v>
      </c>
      <c r="Y6" s="290" t="s">
        <v>138</v>
      </c>
      <c r="Z6" s="46" t="s">
        <v>138</v>
      </c>
      <c r="AA6" s="112" t="s">
        <v>119</v>
      </c>
      <c r="AB6" s="112" t="s">
        <v>118</v>
      </c>
      <c r="AC6" s="112" t="s">
        <v>118</v>
      </c>
      <c r="AD6" s="112" t="s">
        <v>118</v>
      </c>
      <c r="AE6" s="115" t="s">
        <v>119</v>
      </c>
      <c r="AF6" s="141" t="s">
        <v>119</v>
      </c>
      <c r="AG6" s="54" t="s">
        <v>119</v>
      </c>
      <c r="AH6" s="300" t="s">
        <v>119</v>
      </c>
      <c r="AI6" s="300" t="s">
        <v>119</v>
      </c>
      <c r="AJ6" s="300" t="s">
        <v>119</v>
      </c>
    </row>
    <row r="7" spans="1:36" x14ac:dyDescent="0.2">
      <c r="A7" s="55" t="s">
        <v>134</v>
      </c>
      <c r="B7" s="55" t="s">
        <v>134</v>
      </c>
      <c r="C7" s="55" t="s">
        <v>134</v>
      </c>
      <c r="D7" s="55" t="s">
        <v>134</v>
      </c>
      <c r="E7" s="55" t="s">
        <v>134</v>
      </c>
      <c r="F7" s="115" t="s">
        <v>120</v>
      </c>
      <c r="G7" s="115" t="s">
        <v>120</v>
      </c>
      <c r="H7" s="46" t="s">
        <v>121</v>
      </c>
      <c r="I7" s="115" t="s">
        <v>120</v>
      </c>
      <c r="J7" s="46" t="s">
        <v>121</v>
      </c>
      <c r="K7" s="150" t="s">
        <v>120</v>
      </c>
      <c r="L7" s="150" t="s">
        <v>120</v>
      </c>
      <c r="M7" s="46" t="s">
        <v>121</v>
      </c>
      <c r="N7" s="46" t="s">
        <v>121</v>
      </c>
      <c r="O7" s="124" t="s">
        <v>120</v>
      </c>
      <c r="P7" s="124" t="s">
        <v>120</v>
      </c>
      <c r="Q7" s="141" t="s">
        <v>120</v>
      </c>
      <c r="R7" s="115" t="s">
        <v>120</v>
      </c>
      <c r="S7" s="48" t="s">
        <v>121</v>
      </c>
      <c r="T7" s="48" t="s">
        <v>121</v>
      </c>
      <c r="U7" s="48" t="s">
        <v>121</v>
      </c>
      <c r="V7" s="48" t="s">
        <v>121</v>
      </c>
      <c r="W7" s="48" t="s">
        <v>121</v>
      </c>
      <c r="X7" s="48" t="s">
        <v>121</v>
      </c>
      <c r="Y7" s="290" t="s">
        <v>121</v>
      </c>
      <c r="Z7" s="46" t="s">
        <v>121</v>
      </c>
      <c r="AA7" s="112" t="s">
        <v>120</v>
      </c>
      <c r="AB7" s="112" t="s">
        <v>120</v>
      </c>
      <c r="AC7" s="112" t="s">
        <v>120</v>
      </c>
      <c r="AD7" s="112" t="s">
        <v>120</v>
      </c>
      <c r="AE7" s="115" t="s">
        <v>120</v>
      </c>
      <c r="AF7" s="141" t="s">
        <v>120</v>
      </c>
      <c r="AG7" s="54" t="s">
        <v>121</v>
      </c>
      <c r="AH7" s="300" t="s">
        <v>121</v>
      </c>
      <c r="AI7" s="300" t="s">
        <v>121</v>
      </c>
      <c r="AJ7" s="300" t="s">
        <v>121</v>
      </c>
    </row>
    <row r="8" spans="1:36" x14ac:dyDescent="0.2">
      <c r="F8" s="115"/>
      <c r="G8" s="115"/>
      <c r="H8" s="46"/>
      <c r="I8" s="115"/>
      <c r="J8" s="46"/>
      <c r="K8" s="150" t="s">
        <v>156</v>
      </c>
      <c r="L8" s="150" t="s">
        <v>157</v>
      </c>
      <c r="O8" s="124" t="s">
        <v>157</v>
      </c>
      <c r="P8" s="124" t="s">
        <v>156</v>
      </c>
      <c r="Q8" s="298" t="s">
        <v>714</v>
      </c>
      <c r="R8" s="115" t="s">
        <v>228</v>
      </c>
      <c r="Z8" s="46"/>
      <c r="AB8" s="112" t="s">
        <v>158</v>
      </c>
      <c r="AC8" s="112" t="s">
        <v>158</v>
      </c>
      <c r="AD8" s="112" t="s">
        <v>158</v>
      </c>
      <c r="AE8" s="115"/>
    </row>
    <row r="9" spans="1:36" x14ac:dyDescent="0.2">
      <c r="F9" s="115"/>
      <c r="G9" s="115"/>
      <c r="H9" s="46"/>
      <c r="I9" s="115"/>
      <c r="J9" s="46"/>
      <c r="L9" s="150"/>
      <c r="Q9" s="298" t="s">
        <v>715</v>
      </c>
      <c r="R9" s="115" t="s">
        <v>229</v>
      </c>
      <c r="Z9" s="46"/>
      <c r="AB9" s="112" t="s">
        <v>159</v>
      </c>
      <c r="AC9" s="112" t="s">
        <v>159</v>
      </c>
      <c r="AD9" s="112" t="s">
        <v>159</v>
      </c>
      <c r="AE9" s="115"/>
    </row>
    <row r="10" spans="1:36" x14ac:dyDescent="0.2">
      <c r="F10" s="115"/>
      <c r="G10" s="115"/>
      <c r="H10" s="46"/>
      <c r="I10" s="115"/>
      <c r="J10" s="46"/>
      <c r="L10" s="150"/>
      <c r="Q10" s="141"/>
      <c r="Z10" s="46"/>
      <c r="AB10" s="112" t="s">
        <v>160</v>
      </c>
      <c r="AC10" s="112" t="s">
        <v>130</v>
      </c>
      <c r="AD10" s="112" t="s">
        <v>147</v>
      </c>
      <c r="AE10" s="115"/>
    </row>
    <row r="11" spans="1:36" x14ac:dyDescent="0.2">
      <c r="F11" s="115" t="s">
        <v>236</v>
      </c>
      <c r="G11" s="115" t="s">
        <v>236</v>
      </c>
      <c r="H11" s="46" t="s">
        <v>236</v>
      </c>
      <c r="I11" s="115" t="s">
        <v>236</v>
      </c>
      <c r="J11" s="46" t="s">
        <v>236</v>
      </c>
      <c r="K11" s="150" t="s">
        <v>236</v>
      </c>
      <c r="L11" s="150" t="s">
        <v>236</v>
      </c>
      <c r="M11" s="46" t="s">
        <v>236</v>
      </c>
      <c r="N11" s="58" t="s">
        <v>236</v>
      </c>
      <c r="O11" s="124" t="s">
        <v>236</v>
      </c>
      <c r="P11" s="124" t="s">
        <v>236</v>
      </c>
      <c r="Q11" s="141" t="s">
        <v>236</v>
      </c>
      <c r="R11" s="115" t="s">
        <v>236</v>
      </c>
      <c r="S11" s="48" t="s">
        <v>236</v>
      </c>
      <c r="T11" s="48" t="s">
        <v>236</v>
      </c>
      <c r="U11" s="48" t="s">
        <v>236</v>
      </c>
      <c r="V11" s="48" t="s">
        <v>236</v>
      </c>
      <c r="W11" s="48" t="s">
        <v>236</v>
      </c>
      <c r="X11" s="48" t="s">
        <v>236</v>
      </c>
      <c r="Y11" s="290" t="s">
        <v>236</v>
      </c>
      <c r="Z11" s="58" t="s">
        <v>236</v>
      </c>
      <c r="AA11" s="112" t="s">
        <v>236</v>
      </c>
      <c r="AB11" s="112" t="s">
        <v>236</v>
      </c>
      <c r="AC11" s="112" t="s">
        <v>236</v>
      </c>
      <c r="AD11" s="112" t="s">
        <v>236</v>
      </c>
      <c r="AE11" s="115" t="s">
        <v>236</v>
      </c>
      <c r="AF11" s="141" t="s">
        <v>236</v>
      </c>
      <c r="AG11" s="54" t="s">
        <v>236</v>
      </c>
      <c r="AH11" s="300" t="s">
        <v>236</v>
      </c>
      <c r="AI11" s="300" t="s">
        <v>236</v>
      </c>
      <c r="AJ11" s="300" t="s">
        <v>236</v>
      </c>
    </row>
    <row r="12" spans="1:36" x14ac:dyDescent="0.2">
      <c r="F12" s="115" t="s">
        <v>825</v>
      </c>
      <c r="G12" s="115" t="s">
        <v>825</v>
      </c>
      <c r="H12" s="46" t="s">
        <v>825</v>
      </c>
      <c r="I12" s="115" t="s">
        <v>825</v>
      </c>
      <c r="J12" s="46" t="s">
        <v>825</v>
      </c>
      <c r="K12" s="150" t="s">
        <v>825</v>
      </c>
      <c r="L12" s="150" t="s">
        <v>825</v>
      </c>
      <c r="M12" s="46" t="s">
        <v>825</v>
      </c>
      <c r="N12" s="46" t="s">
        <v>825</v>
      </c>
      <c r="O12" s="124" t="s">
        <v>825</v>
      </c>
      <c r="P12" s="124" t="s">
        <v>825</v>
      </c>
      <c r="Q12" s="141" t="s">
        <v>825</v>
      </c>
      <c r="R12" s="115" t="s">
        <v>825</v>
      </c>
      <c r="S12" s="48" t="s">
        <v>825</v>
      </c>
      <c r="T12" s="48" t="s">
        <v>825</v>
      </c>
      <c r="U12" s="48" t="s">
        <v>825</v>
      </c>
      <c r="V12" s="48" t="s">
        <v>825</v>
      </c>
      <c r="W12" s="48" t="s">
        <v>825</v>
      </c>
      <c r="X12" s="48" t="s">
        <v>825</v>
      </c>
      <c r="Y12" s="290" t="s">
        <v>825</v>
      </c>
      <c r="Z12" s="46" t="s">
        <v>825</v>
      </c>
      <c r="AA12" s="112" t="s">
        <v>825</v>
      </c>
      <c r="AB12" s="112" t="s">
        <v>825</v>
      </c>
      <c r="AC12" s="112" t="s">
        <v>825</v>
      </c>
      <c r="AD12" s="112" t="s">
        <v>825</v>
      </c>
      <c r="AE12" s="115" t="s">
        <v>825</v>
      </c>
      <c r="AF12" s="141" t="s">
        <v>825</v>
      </c>
      <c r="AG12" s="54" t="s">
        <v>825</v>
      </c>
      <c r="AH12" s="300" t="s">
        <v>825</v>
      </c>
      <c r="AI12" s="300" t="s">
        <v>825</v>
      </c>
      <c r="AJ12" s="300" t="s">
        <v>825</v>
      </c>
    </row>
    <row r="13" spans="1:36" x14ac:dyDescent="0.2">
      <c r="F13" s="115"/>
      <c r="G13" s="115"/>
      <c r="H13" s="46"/>
      <c r="I13" s="115"/>
      <c r="J13" s="46"/>
      <c r="L13" s="150"/>
      <c r="Q13" s="141"/>
      <c r="Z13" s="46"/>
      <c r="AE13" s="115"/>
    </row>
    <row r="14" spans="1:36" x14ac:dyDescent="0.2">
      <c r="A14" s="70" t="s">
        <v>692</v>
      </c>
      <c r="B14" s="70" t="s">
        <v>5</v>
      </c>
      <c r="C14" s="70" t="s">
        <v>37</v>
      </c>
      <c r="D14" s="70" t="s">
        <v>6</v>
      </c>
      <c r="E14" s="70" t="s">
        <v>82</v>
      </c>
      <c r="F14" s="133" t="s">
        <v>355</v>
      </c>
      <c r="G14" s="133" t="s">
        <v>357</v>
      </c>
      <c r="H14" s="229" t="s">
        <v>360</v>
      </c>
      <c r="I14" s="133" t="s">
        <v>362</v>
      </c>
      <c r="J14" s="229" t="s">
        <v>574</v>
      </c>
      <c r="K14" s="296" t="s">
        <v>390</v>
      </c>
      <c r="L14" s="296" t="s">
        <v>391</v>
      </c>
      <c r="M14" s="229" t="s">
        <v>623</v>
      </c>
      <c r="N14" s="133" t="s">
        <v>622</v>
      </c>
      <c r="O14" s="227" t="s">
        <v>393</v>
      </c>
      <c r="P14" s="227" t="s">
        <v>392</v>
      </c>
      <c r="Q14" s="230" t="s">
        <v>833</v>
      </c>
      <c r="R14" s="133" t="s">
        <v>834</v>
      </c>
      <c r="S14" s="229" t="s">
        <v>695</v>
      </c>
      <c r="T14" s="229" t="s">
        <v>621</v>
      </c>
      <c r="U14" s="229" t="s">
        <v>890</v>
      </c>
      <c r="V14" s="229" t="s">
        <v>850</v>
      </c>
      <c r="W14" s="229" t="s">
        <v>616</v>
      </c>
      <c r="X14" s="229" t="s">
        <v>851</v>
      </c>
      <c r="Y14" s="291" t="s">
        <v>618</v>
      </c>
      <c r="Z14" s="133" t="s">
        <v>619</v>
      </c>
      <c r="AA14" s="227" t="s">
        <v>617</v>
      </c>
      <c r="AB14" s="227" t="s">
        <v>389</v>
      </c>
      <c r="AC14" s="227" t="s">
        <v>433</v>
      </c>
      <c r="AD14" s="227" t="s">
        <v>434</v>
      </c>
      <c r="AE14" s="133" t="s">
        <v>620</v>
      </c>
      <c r="AF14" s="230" t="s">
        <v>598</v>
      </c>
      <c r="AG14" s="301" t="s">
        <v>673</v>
      </c>
      <c r="AH14" s="301" t="s">
        <v>669</v>
      </c>
      <c r="AI14" s="301" t="s">
        <v>672</v>
      </c>
      <c r="AJ14" s="301" t="s">
        <v>681</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483" priority="14">
      <formula>LEFT($B1,4)="_Mil"</formula>
    </cfRule>
  </conditionalFormatting>
  <conditionalFormatting sqref="N1:N1048576">
    <cfRule type="expression" dxfId="482" priority="12">
      <formula>AND(ISNUMBER($N1),ROW($N1)&gt;14,OR(ROUND($N1,2)&lt;0.8,ROUND($N1,2)&gt;1))</formula>
    </cfRule>
  </conditionalFormatting>
  <conditionalFormatting sqref="Y1:Y1048576">
    <cfRule type="expression" dxfId="481" priority="7">
      <formula>AND(ROW($Y1)&gt;14,SUM($Y1)&gt;0.01)</formula>
    </cfRule>
  </conditionalFormatting>
  <conditionalFormatting sqref="T1:Z1048576 AG1:AJ1048576">
    <cfRule type="expression" dxfId="480" priority="5">
      <formula>AND(ROW(T1)&gt;14,OR(SUM(T1)&gt;1,SUM(T1)&lt;0))</formula>
    </cfRule>
  </conditionalFormatting>
  <conditionalFormatting sqref="AF1:AJ1048576">
    <cfRule type="expression" dxfId="479" priority="4">
      <formula>AND(ROW($AJ1)&gt;14,$AJ1&lt;0)</formula>
    </cfRule>
  </conditionalFormatting>
  <conditionalFormatting sqref="Z1:Z1048576">
    <cfRule type="expression" dxfId="478" priority="3">
      <formula>AND(ROW($Z1)&gt;14,ISNUMBER($Z1),$Z1&lt;95%)</formula>
    </cfRule>
  </conditionalFormatting>
  <conditionalFormatting sqref="O1:O1048576">
    <cfRule type="expression" dxfId="477" priority="2">
      <formula>AND(ISNUMBER($O1),ROW($O1)&gt;14,$O1&lt;$L1)</formula>
    </cfRule>
  </conditionalFormatting>
  <conditionalFormatting sqref="U1:U1048576">
    <cfRule type="expression" dxfId="476"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50" zoomScaleNormal="150" workbookViewId="0">
      <pane xSplit="4" ySplit="14" topLeftCell="E15" activePane="bottomRight" state="frozen"/>
      <selection pane="topRight"/>
      <selection pane="bottomLeft"/>
      <selection pane="bottomRight" activeCell="A14" sqref="A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547</v>
      </c>
      <c r="B1" s="7"/>
      <c r="C1" s="2"/>
      <c r="D1" s="2"/>
      <c r="E1" s="153" t="s">
        <v>45</v>
      </c>
      <c r="F1" s="107"/>
      <c r="G1" s="4"/>
      <c r="H1" s="153" t="s">
        <v>25</v>
      </c>
      <c r="I1" s="107"/>
      <c r="J1" s="153" t="s">
        <v>26</v>
      </c>
      <c r="K1" s="107"/>
      <c r="L1" s="153" t="s">
        <v>23</v>
      </c>
      <c r="M1" s="120"/>
      <c r="N1" s="153" t="s">
        <v>0</v>
      </c>
      <c r="O1" s="136"/>
      <c r="P1" s="107"/>
      <c r="Q1" s="107"/>
      <c r="R1" s="176" t="s">
        <v>1</v>
      </c>
      <c r="S1" s="176"/>
      <c r="T1" s="47"/>
      <c r="U1" s="47"/>
      <c r="V1" s="107"/>
      <c r="W1" s="49" t="s">
        <v>55</v>
      </c>
      <c r="X1" s="47"/>
      <c r="Y1" s="107"/>
      <c r="Z1" s="49" t="s">
        <v>54</v>
      </c>
      <c r="AA1" s="107"/>
      <c r="AB1" s="49" t="s">
        <v>282</v>
      </c>
      <c r="AC1" s="117"/>
      <c r="AD1" s="117"/>
      <c r="AE1" s="117"/>
      <c r="AF1" s="117"/>
      <c r="AG1" s="4"/>
      <c r="AH1" s="4"/>
      <c r="AI1" s="107"/>
      <c r="AJ1" s="107"/>
      <c r="AK1" s="49" t="s">
        <v>237</v>
      </c>
      <c r="AL1" s="107"/>
      <c r="AM1" s="153" t="s">
        <v>280</v>
      </c>
      <c r="AN1" s="107"/>
    </row>
    <row r="2" spans="1:40" s="75" customFormat="1" ht="19" x14ac:dyDescent="0.25">
      <c r="A2" s="3"/>
      <c r="B2" s="3"/>
      <c r="C2" s="3"/>
      <c r="D2" s="3"/>
      <c r="E2" s="330" t="s">
        <v>44</v>
      </c>
      <c r="F2" s="108"/>
      <c r="G2" s="60"/>
      <c r="H2" s="154" t="s">
        <v>80</v>
      </c>
      <c r="I2" s="108" t="s">
        <v>3</v>
      </c>
      <c r="J2" s="157" t="s">
        <v>80</v>
      </c>
      <c r="K2" s="108" t="s">
        <v>3</v>
      </c>
      <c r="L2" s="157" t="s">
        <v>80</v>
      </c>
      <c r="M2" s="121" t="s">
        <v>3</v>
      </c>
      <c r="N2" s="157" t="s">
        <v>80</v>
      </c>
      <c r="O2" s="135"/>
      <c r="P2" s="108" t="s">
        <v>3</v>
      </c>
      <c r="Q2" s="121"/>
      <c r="R2" s="161" t="s">
        <v>80</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80</v>
      </c>
      <c r="AN2" s="108" t="s">
        <v>3</v>
      </c>
    </row>
    <row r="3" spans="1:40" ht="117" customHeight="1" x14ac:dyDescent="0.2">
      <c r="A3"/>
      <c r="B3"/>
      <c r="C3"/>
      <c r="D3" s="101"/>
      <c r="E3" s="338" t="s">
        <v>1091</v>
      </c>
      <c r="F3" s="185" t="s">
        <v>1092</v>
      </c>
      <c r="G3" s="96" t="s">
        <v>974</v>
      </c>
      <c r="H3" s="191" t="s">
        <v>719</v>
      </c>
      <c r="I3" s="185" t="s">
        <v>1067</v>
      </c>
      <c r="J3" s="331" t="s">
        <v>720</v>
      </c>
      <c r="K3" s="185" t="s">
        <v>1068</v>
      </c>
      <c r="L3" s="322" t="s">
        <v>721</v>
      </c>
      <c r="M3" s="186" t="s">
        <v>1069</v>
      </c>
      <c r="N3" s="322" t="s">
        <v>717</v>
      </c>
      <c r="O3" s="193" t="s">
        <v>716</v>
      </c>
      <c r="P3" s="185" t="s">
        <v>1070</v>
      </c>
      <c r="Q3" s="122" t="s">
        <v>1071</v>
      </c>
      <c r="R3" s="322" t="s">
        <v>718</v>
      </c>
      <c r="S3" s="352" t="s">
        <v>1072</v>
      </c>
      <c r="T3" s="97" t="s">
        <v>1073</v>
      </c>
      <c r="U3" s="97" t="s">
        <v>1074</v>
      </c>
      <c r="V3" s="185" t="s">
        <v>1075</v>
      </c>
      <c r="W3" s="210" t="s">
        <v>1076</v>
      </c>
      <c r="X3" s="99" t="s">
        <v>1077</v>
      </c>
      <c r="Y3" s="185" t="s">
        <v>1078</v>
      </c>
      <c r="Z3" s="210" t="s">
        <v>1079</v>
      </c>
      <c r="AA3" s="185" t="s">
        <v>1080</v>
      </c>
      <c r="AB3" s="87" t="s">
        <v>1081</v>
      </c>
      <c r="AC3" s="184" t="s">
        <v>1082</v>
      </c>
      <c r="AD3" s="184" t="s">
        <v>1083</v>
      </c>
      <c r="AE3" s="184" t="s">
        <v>709</v>
      </c>
      <c r="AF3" s="184" t="s">
        <v>708</v>
      </c>
      <c r="AG3" s="97" t="s">
        <v>1084</v>
      </c>
      <c r="AH3" s="97" t="s">
        <v>1085</v>
      </c>
      <c r="AI3" s="185" t="s">
        <v>1086</v>
      </c>
      <c r="AJ3" s="185" t="s">
        <v>1087</v>
      </c>
      <c r="AK3" s="335" t="s">
        <v>1088</v>
      </c>
      <c r="AL3" s="109" t="s">
        <v>1089</v>
      </c>
      <c r="AM3" s="191" t="s">
        <v>722</v>
      </c>
      <c r="AN3" s="185" t="s">
        <v>1090</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124</v>
      </c>
      <c r="B5" s="104" t="s">
        <v>124</v>
      </c>
      <c r="C5" s="104" t="s">
        <v>124</v>
      </c>
      <c r="D5" s="104" t="s">
        <v>124</v>
      </c>
      <c r="E5" s="168" t="s">
        <v>132</v>
      </c>
      <c r="F5" s="112" t="s">
        <v>132</v>
      </c>
      <c r="G5" s="61" t="s">
        <v>132</v>
      </c>
      <c r="H5" s="141" t="s">
        <v>135</v>
      </c>
      <c r="I5" s="112" t="s">
        <v>135</v>
      </c>
      <c r="J5" s="333" t="s">
        <v>135</v>
      </c>
      <c r="K5" s="112" t="s">
        <v>135</v>
      </c>
      <c r="L5" s="333" t="s">
        <v>135</v>
      </c>
      <c r="M5" s="124" t="s">
        <v>135</v>
      </c>
      <c r="N5" s="324" t="s">
        <v>135</v>
      </c>
      <c r="O5" s="118" t="s">
        <v>135</v>
      </c>
      <c r="P5" s="112" t="s">
        <v>135</v>
      </c>
      <c r="Q5" s="112" t="s">
        <v>124</v>
      </c>
      <c r="R5" s="333" t="s">
        <v>135</v>
      </c>
      <c r="S5" s="300" t="s">
        <v>124</v>
      </c>
      <c r="T5" s="48" t="s">
        <v>124</v>
      </c>
      <c r="U5" s="48" t="s">
        <v>124</v>
      </c>
      <c r="V5" s="112" t="s">
        <v>135</v>
      </c>
      <c r="W5" s="337" t="s">
        <v>124</v>
      </c>
      <c r="X5" s="48" t="s">
        <v>124</v>
      </c>
      <c r="Y5" s="112" t="s">
        <v>135</v>
      </c>
      <c r="Z5" s="337" t="s">
        <v>124</v>
      </c>
      <c r="AA5" s="112" t="s">
        <v>135</v>
      </c>
      <c r="AB5" s="53" t="s">
        <v>124</v>
      </c>
      <c r="AC5" s="115" t="s">
        <v>124</v>
      </c>
      <c r="AD5" s="115" t="s">
        <v>124</v>
      </c>
      <c r="AE5" s="115" t="s">
        <v>135</v>
      </c>
      <c r="AF5" s="115" t="s">
        <v>135</v>
      </c>
      <c r="AG5" s="48" t="s">
        <v>124</v>
      </c>
      <c r="AH5" s="48" t="s">
        <v>124</v>
      </c>
      <c r="AI5" s="112" t="s">
        <v>135</v>
      </c>
      <c r="AJ5" s="112" t="s">
        <v>135</v>
      </c>
      <c r="AK5" s="337" t="s">
        <v>124</v>
      </c>
      <c r="AL5" s="112" t="s">
        <v>135</v>
      </c>
      <c r="AM5" s="141" t="s">
        <v>135</v>
      </c>
      <c r="AN5" s="112" t="s">
        <v>135</v>
      </c>
    </row>
    <row r="6" spans="1:40" x14ac:dyDescent="0.2">
      <c r="A6" s="104" t="s">
        <v>231</v>
      </c>
      <c r="B6" s="104" t="s">
        <v>231</v>
      </c>
      <c r="C6" s="104" t="s">
        <v>231</v>
      </c>
      <c r="D6" s="104" t="s">
        <v>231</v>
      </c>
      <c r="E6" s="168" t="s">
        <v>118</v>
      </c>
      <c r="F6" s="112" t="s">
        <v>118</v>
      </c>
      <c r="G6" s="61" t="s">
        <v>118</v>
      </c>
      <c r="H6" s="141" t="s">
        <v>136</v>
      </c>
      <c r="I6" s="112" t="s">
        <v>118</v>
      </c>
      <c r="J6" s="333" t="s">
        <v>136</v>
      </c>
      <c r="K6" s="112" t="s">
        <v>118</v>
      </c>
      <c r="L6" s="333" t="s">
        <v>136</v>
      </c>
      <c r="M6" s="124" t="s">
        <v>118</v>
      </c>
      <c r="N6" s="324" t="s">
        <v>136</v>
      </c>
      <c r="O6" s="118" t="s">
        <v>136</v>
      </c>
      <c r="P6" s="112" t="s">
        <v>118</v>
      </c>
      <c r="Q6" s="112" t="s">
        <v>119</v>
      </c>
      <c r="R6" s="333" t="s">
        <v>136</v>
      </c>
      <c r="S6" s="300" t="s">
        <v>138</v>
      </c>
      <c r="T6" s="48" t="s">
        <v>138</v>
      </c>
      <c r="U6" s="48" t="s">
        <v>138</v>
      </c>
      <c r="V6" s="112" t="s">
        <v>118</v>
      </c>
      <c r="W6" s="337" t="s">
        <v>138</v>
      </c>
      <c r="X6" s="48" t="s">
        <v>138</v>
      </c>
      <c r="Y6" s="112" t="s">
        <v>118</v>
      </c>
      <c r="Z6" s="337" t="s">
        <v>138</v>
      </c>
      <c r="AA6" s="112" t="s">
        <v>118</v>
      </c>
      <c r="AB6" s="53" t="s">
        <v>119</v>
      </c>
      <c r="AC6" s="115" t="s">
        <v>119</v>
      </c>
      <c r="AD6" s="115" t="s">
        <v>119</v>
      </c>
      <c r="AE6" s="115" t="s">
        <v>136</v>
      </c>
      <c r="AF6" s="115" t="s">
        <v>136</v>
      </c>
      <c r="AG6" s="48" t="s">
        <v>138</v>
      </c>
      <c r="AH6" s="48" t="s">
        <v>138</v>
      </c>
      <c r="AI6" s="112" t="s">
        <v>118</v>
      </c>
      <c r="AJ6" s="112" t="s">
        <v>118</v>
      </c>
      <c r="AK6" s="337" t="s">
        <v>138</v>
      </c>
      <c r="AL6" s="112" t="s">
        <v>118</v>
      </c>
      <c r="AM6" s="141" t="s">
        <v>136</v>
      </c>
      <c r="AN6" s="112" t="s">
        <v>118</v>
      </c>
    </row>
    <row r="7" spans="1:40" x14ac:dyDescent="0.2">
      <c r="A7" s="104" t="s">
        <v>134</v>
      </c>
      <c r="B7" s="104" t="s">
        <v>134</v>
      </c>
      <c r="C7" s="104" t="s">
        <v>134</v>
      </c>
      <c r="D7" s="104" t="s">
        <v>134</v>
      </c>
      <c r="E7" s="168" t="s">
        <v>120</v>
      </c>
      <c r="F7" s="112" t="s">
        <v>120</v>
      </c>
      <c r="G7" s="61" t="s">
        <v>121</v>
      </c>
      <c r="H7" s="141" t="s">
        <v>120</v>
      </c>
      <c r="I7" s="112" t="s">
        <v>120</v>
      </c>
      <c r="J7" s="333" t="s">
        <v>120</v>
      </c>
      <c r="K7" s="112" t="s">
        <v>120</v>
      </c>
      <c r="L7" s="333" t="s">
        <v>120</v>
      </c>
      <c r="M7" s="124" t="s">
        <v>120</v>
      </c>
      <c r="N7" s="324" t="s">
        <v>120</v>
      </c>
      <c r="O7" s="118" t="s">
        <v>120</v>
      </c>
      <c r="P7" s="112" t="s">
        <v>120</v>
      </c>
      <c r="Q7" s="112" t="s">
        <v>120</v>
      </c>
      <c r="R7" s="333" t="s">
        <v>120</v>
      </c>
      <c r="S7" s="300" t="s">
        <v>121</v>
      </c>
      <c r="T7" s="48" t="s">
        <v>121</v>
      </c>
      <c r="U7" s="48" t="s">
        <v>121</v>
      </c>
      <c r="V7" s="112" t="s">
        <v>120</v>
      </c>
      <c r="W7" s="337" t="s">
        <v>121</v>
      </c>
      <c r="X7" s="48" t="s">
        <v>121</v>
      </c>
      <c r="Y7" s="112" t="s">
        <v>120</v>
      </c>
      <c r="Z7" s="337" t="s">
        <v>121</v>
      </c>
      <c r="AA7" s="112" t="s">
        <v>120</v>
      </c>
      <c r="AB7" s="53" t="s">
        <v>121</v>
      </c>
      <c r="AC7" s="115" t="s">
        <v>120</v>
      </c>
      <c r="AD7" s="115" t="s">
        <v>120</v>
      </c>
      <c r="AE7" s="115" t="s">
        <v>120</v>
      </c>
      <c r="AF7" s="115" t="s">
        <v>120</v>
      </c>
      <c r="AG7" s="48" t="s">
        <v>121</v>
      </c>
      <c r="AH7" s="48" t="s">
        <v>121</v>
      </c>
      <c r="AI7" s="112" t="s">
        <v>120</v>
      </c>
      <c r="AJ7" s="112" t="s">
        <v>120</v>
      </c>
      <c r="AK7" s="337" t="s">
        <v>121</v>
      </c>
      <c r="AL7" s="112" t="s">
        <v>120</v>
      </c>
      <c r="AM7" s="141" t="s">
        <v>120</v>
      </c>
      <c r="AN7" s="112" t="s">
        <v>120</v>
      </c>
    </row>
    <row r="8" spans="1:40" x14ac:dyDescent="0.2">
      <c r="E8" s="168" t="s">
        <v>204</v>
      </c>
      <c r="F8" s="112" t="s">
        <v>334</v>
      </c>
      <c r="G8" s="61" t="s">
        <v>335</v>
      </c>
      <c r="H8" s="141" t="s">
        <v>214</v>
      </c>
      <c r="I8" s="112" t="s">
        <v>214</v>
      </c>
      <c r="J8" s="333" t="s">
        <v>216</v>
      </c>
      <c r="K8" s="112" t="s">
        <v>216</v>
      </c>
      <c r="L8" s="333" t="s">
        <v>205</v>
      </c>
      <c r="M8" s="124" t="s">
        <v>205</v>
      </c>
      <c r="N8" s="325" t="s">
        <v>955</v>
      </c>
      <c r="O8" s="321" t="s">
        <v>291</v>
      </c>
      <c r="P8" s="112" t="s">
        <v>291</v>
      </c>
      <c r="Q8" s="112"/>
      <c r="R8" s="333" t="s">
        <v>212</v>
      </c>
      <c r="V8" s="112" t="s">
        <v>212</v>
      </c>
      <c r="Y8" s="112" t="s">
        <v>285</v>
      </c>
      <c r="AA8" s="112" t="s">
        <v>284</v>
      </c>
      <c r="AE8" s="228" t="s">
        <v>210</v>
      </c>
      <c r="AF8" s="228" t="s">
        <v>210</v>
      </c>
      <c r="AI8" s="112" t="s">
        <v>210</v>
      </c>
      <c r="AJ8" s="112" t="s">
        <v>210</v>
      </c>
      <c r="AK8" s="337"/>
      <c r="AL8" s="112" t="s">
        <v>281</v>
      </c>
      <c r="AM8" s="355" t="s">
        <v>311</v>
      </c>
      <c r="AN8" s="112" t="s">
        <v>311</v>
      </c>
    </row>
    <row r="9" spans="1:40" x14ac:dyDescent="0.2">
      <c r="H9" s="141" t="s">
        <v>215</v>
      </c>
      <c r="I9" s="112" t="s">
        <v>215</v>
      </c>
      <c r="J9" s="333" t="s">
        <v>217</v>
      </c>
      <c r="K9" s="112" t="s">
        <v>217</v>
      </c>
      <c r="L9" s="333" t="s">
        <v>206</v>
      </c>
      <c r="M9" s="124" t="s">
        <v>206</v>
      </c>
      <c r="N9" s="325" t="s">
        <v>956</v>
      </c>
      <c r="O9" s="321" t="s">
        <v>292</v>
      </c>
      <c r="P9" s="112" t="s">
        <v>292</v>
      </c>
      <c r="Q9" s="112"/>
      <c r="R9" s="333" t="s">
        <v>213</v>
      </c>
      <c r="V9" s="112" t="s">
        <v>213</v>
      </c>
      <c r="Y9" s="112" t="s">
        <v>286</v>
      </c>
      <c r="AA9" s="112" t="s">
        <v>283</v>
      </c>
      <c r="AE9" s="228" t="s">
        <v>211</v>
      </c>
      <c r="AF9" s="228" t="s">
        <v>211</v>
      </c>
      <c r="AI9" s="112" t="s">
        <v>211</v>
      </c>
      <c r="AJ9" s="112" t="s">
        <v>211</v>
      </c>
      <c r="AK9" s="337"/>
      <c r="AL9" s="112" t="s">
        <v>337</v>
      </c>
      <c r="AM9" s="355" t="s">
        <v>310</v>
      </c>
      <c r="AN9" s="112" t="s">
        <v>310</v>
      </c>
    </row>
    <row r="10" spans="1:40" x14ac:dyDescent="0.2">
      <c r="F10" s="112" t="s">
        <v>130</v>
      </c>
      <c r="G10" s="61" t="s">
        <v>130</v>
      </c>
      <c r="N10" s="324" t="s">
        <v>130</v>
      </c>
      <c r="O10" s="118" t="s">
        <v>130</v>
      </c>
      <c r="P10" s="112" t="s">
        <v>130</v>
      </c>
      <c r="Q10" s="112"/>
      <c r="R10" s="333" t="s">
        <v>130</v>
      </c>
      <c r="V10" s="165" t="s">
        <v>130</v>
      </c>
      <c r="Y10" s="112" t="s">
        <v>130</v>
      </c>
      <c r="AA10" s="112" t="s">
        <v>130</v>
      </c>
      <c r="AE10" s="228" t="s">
        <v>130</v>
      </c>
      <c r="AF10" s="228" t="s">
        <v>147</v>
      </c>
      <c r="AI10" s="112" t="s">
        <v>130</v>
      </c>
      <c r="AJ10" s="112" t="s">
        <v>147</v>
      </c>
      <c r="AK10" s="337"/>
      <c r="AL10" s="112" t="s">
        <v>130</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832</v>
      </c>
      <c r="F13" s="112" t="s">
        <v>832</v>
      </c>
      <c r="G13" s="61" t="s">
        <v>832</v>
      </c>
      <c r="H13" s="141" t="s">
        <v>832</v>
      </c>
      <c r="I13" s="112" t="s">
        <v>832</v>
      </c>
      <c r="J13" s="333" t="s">
        <v>832</v>
      </c>
      <c r="K13" s="112" t="s">
        <v>832</v>
      </c>
      <c r="L13" s="333" t="s">
        <v>832</v>
      </c>
      <c r="M13" s="112" t="s">
        <v>832</v>
      </c>
      <c r="N13" s="324" t="s">
        <v>832</v>
      </c>
      <c r="O13" s="118" t="s">
        <v>832</v>
      </c>
      <c r="P13" s="112" t="s">
        <v>832</v>
      </c>
      <c r="Q13" s="112" t="s">
        <v>832</v>
      </c>
      <c r="R13" s="333" t="s">
        <v>832</v>
      </c>
      <c r="S13" s="300" t="s">
        <v>832</v>
      </c>
      <c r="T13" s="48" t="s">
        <v>832</v>
      </c>
      <c r="U13" s="48" t="s">
        <v>832</v>
      </c>
      <c r="V13" s="112" t="s">
        <v>832</v>
      </c>
      <c r="W13" s="337" t="s">
        <v>832</v>
      </c>
      <c r="X13" s="48" t="s">
        <v>832</v>
      </c>
      <c r="Y13" s="112" t="s">
        <v>832</v>
      </c>
      <c r="Z13" s="337" t="s">
        <v>832</v>
      </c>
      <c r="AA13" s="112" t="s">
        <v>832</v>
      </c>
      <c r="AB13" s="53" t="s">
        <v>832</v>
      </c>
      <c r="AC13" s="115" t="s">
        <v>832</v>
      </c>
      <c r="AD13" s="115" t="s">
        <v>832</v>
      </c>
      <c r="AE13" s="115" t="s">
        <v>832</v>
      </c>
      <c r="AF13" s="115" t="s">
        <v>832</v>
      </c>
      <c r="AG13" s="48" t="s">
        <v>832</v>
      </c>
      <c r="AH13" s="48" t="s">
        <v>832</v>
      </c>
      <c r="AI13" s="112" t="s">
        <v>832</v>
      </c>
      <c r="AJ13" s="112" t="s">
        <v>832</v>
      </c>
      <c r="AK13" s="337" t="s">
        <v>832</v>
      </c>
      <c r="AL13" s="112" t="s">
        <v>832</v>
      </c>
      <c r="AM13" s="141" t="s">
        <v>832</v>
      </c>
      <c r="AN13" s="112" t="s">
        <v>832</v>
      </c>
    </row>
    <row r="14" spans="1:40" x14ac:dyDescent="0.2">
      <c r="A14" s="70" t="s">
        <v>692</v>
      </c>
      <c r="B14" s="70" t="s">
        <v>5</v>
      </c>
      <c r="C14" s="70" t="s">
        <v>79</v>
      </c>
      <c r="D14" s="70" t="s">
        <v>82</v>
      </c>
      <c r="E14" s="359" t="s">
        <v>969</v>
      </c>
      <c r="F14" s="227" t="s">
        <v>970</v>
      </c>
      <c r="G14" s="227" t="s">
        <v>971</v>
      </c>
      <c r="H14" s="230" t="s">
        <v>523</v>
      </c>
      <c r="I14" s="227" t="s">
        <v>524</v>
      </c>
      <c r="J14" s="230" t="s">
        <v>525</v>
      </c>
      <c r="K14" s="227" t="s">
        <v>526</v>
      </c>
      <c r="L14" s="230" t="s">
        <v>506</v>
      </c>
      <c r="M14" s="227" t="s">
        <v>507</v>
      </c>
      <c r="N14" s="230" t="s">
        <v>742</v>
      </c>
      <c r="O14" s="133" t="s">
        <v>743</v>
      </c>
      <c r="P14" s="227" t="s">
        <v>517</v>
      </c>
      <c r="Q14" s="227" t="s">
        <v>744</v>
      </c>
      <c r="R14" s="230" t="s">
        <v>515</v>
      </c>
      <c r="S14" s="301" t="s">
        <v>745</v>
      </c>
      <c r="T14" s="229" t="s">
        <v>747</v>
      </c>
      <c r="U14" s="229" t="s">
        <v>746</v>
      </c>
      <c r="V14" s="227" t="s">
        <v>516</v>
      </c>
      <c r="W14" s="230" t="s">
        <v>518</v>
      </c>
      <c r="X14" s="133" t="s">
        <v>519</v>
      </c>
      <c r="Y14" s="227" t="s">
        <v>520</v>
      </c>
      <c r="Z14" s="230" t="s">
        <v>521</v>
      </c>
      <c r="AA14" s="227" t="s">
        <v>522</v>
      </c>
      <c r="AB14" s="304" t="s">
        <v>748</v>
      </c>
      <c r="AC14" s="133" t="s">
        <v>749</v>
      </c>
      <c r="AD14" s="133" t="s">
        <v>750</v>
      </c>
      <c r="AE14" s="133" t="s">
        <v>899</v>
      </c>
      <c r="AF14" s="133" t="s">
        <v>900</v>
      </c>
      <c r="AG14" s="229" t="s">
        <v>751</v>
      </c>
      <c r="AH14" s="229" t="s">
        <v>752</v>
      </c>
      <c r="AI14" s="227" t="s">
        <v>510</v>
      </c>
      <c r="AJ14" s="227" t="s">
        <v>511</v>
      </c>
      <c r="AK14" s="230" t="s">
        <v>512</v>
      </c>
      <c r="AL14" s="227" t="s">
        <v>513</v>
      </c>
      <c r="AM14" s="230" t="s">
        <v>741</v>
      </c>
      <c r="AN14" s="227" t="s">
        <v>514</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475" priority="27">
      <formula>AND(ISNUMBER($X1),ROUND(SUM($X1),2)&lt;1)</formula>
    </cfRule>
  </conditionalFormatting>
  <conditionalFormatting sqref="Z1:Z1048576">
    <cfRule type="expression" dxfId="474" priority="28">
      <formula>AND(ISNUMBER($Z1),SUM($Y1)&gt;0,ROUND(SUM($Z1),2)&lt;95%)</formula>
    </cfRule>
  </conditionalFormatting>
  <conditionalFormatting sqref="AK1:AK1048576">
    <cfRule type="expression" dxfId="473" priority="26">
      <formula>AND(ISNUMBER($AK1),SUM($AI1)&gt;0,ROUND(SUM($AK1),2)&lt;1)</formula>
    </cfRule>
  </conditionalFormatting>
  <conditionalFormatting sqref="E1:G1048576">
    <cfRule type="expression" dxfId="472" priority="13">
      <formula>LEFT($B1,4)="_Mil"</formula>
    </cfRule>
  </conditionalFormatting>
  <conditionalFormatting sqref="W1:W1048576">
    <cfRule type="expression" dxfId="471" priority="7">
      <formula>AND(ROW($W1)&gt;14,ISNUMBER($W1),SUM($V1)&gt;0,SUM($W1)&lt;70%)</formula>
    </cfRule>
  </conditionalFormatting>
  <conditionalFormatting sqref="AG1:AG1048576">
    <cfRule type="expression" dxfId="470" priority="6">
      <formula>AND(ROW($AG1)&gt;14,ISNUMBER($AG1),SUM($AG1)&lt;95%,SUM($V1)&gt;0)</formula>
    </cfRule>
  </conditionalFormatting>
  <conditionalFormatting sqref="T1:T1048576">
    <cfRule type="expression" dxfId="469" priority="1151">
      <formula>AND(ROW($T1)&gt;14,SUM($O1)&gt;0,SUM($T1)&lt;98%)</formula>
    </cfRule>
  </conditionalFormatting>
  <conditionalFormatting sqref="U1:U1048576">
    <cfRule type="expression" dxfId="468" priority="4">
      <formula>AND(ROW($U1)&gt;14,ISNUMBER($U1),SUM($U1)&lt;98%)</formula>
    </cfRule>
  </conditionalFormatting>
  <conditionalFormatting sqref="S1:S1048576">
    <cfRule type="expression" dxfId="467" priority="3">
      <formula>AND(ROW($S1)&gt;14,ISNUMBER($S1),SUM($S1)&lt;100%)</formula>
    </cfRule>
  </conditionalFormatting>
  <conditionalFormatting sqref="S1:U1048576 W1:X1048576 Z1:Z1048576 AB1:AB1048576 AG1:AG1048576 AK1:AK1048576">
    <cfRule type="expression" dxfId="466" priority="2">
      <formula>AND(ISNUMBER(S1),ROW(S1)&gt;14,SUM(S1)&gt;1)</formula>
    </cfRule>
  </conditionalFormatting>
  <conditionalFormatting sqref="AB1:AB1048576">
    <cfRule type="expression" dxfId="465"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10" zoomScaleNormal="110" workbookViewId="0">
      <pane xSplit="5" ySplit="14" topLeftCell="F15" activePane="bottomRight" state="frozen"/>
      <selection pane="topRight"/>
      <selection pane="bottomLeft"/>
      <selection pane="bottomRight" activeCell="K22" sqref="K22"/>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2" customWidth="1"/>
    <col min="41" max="41" width="11.83203125" style="53" customWidth="1"/>
    <col min="42" max="43" width="11.83203125" style="112" customWidth="1"/>
    <col min="44" max="44" width="11.83203125" style="53" customWidth="1"/>
    <col min="45" max="46" width="11.83203125" style="112" customWidth="1"/>
    <col min="47" max="47" width="11.83203125" style="53" customWidth="1"/>
    <col min="48" max="49" width="11.83203125" style="112" customWidth="1"/>
    <col min="50" max="50" width="11.83203125" style="53" customWidth="1"/>
    <col min="51" max="52" width="11.83203125" style="112" customWidth="1"/>
    <col min="53" max="53" width="11.83203125" style="53" customWidth="1"/>
    <col min="54" max="55" width="11.83203125" style="112" customWidth="1"/>
    <col min="56" max="56" width="11.83203125" style="53" customWidth="1"/>
    <col min="57" max="58" width="11.83203125" style="112" customWidth="1"/>
    <col min="59" max="59" width="11.83203125" style="53" customWidth="1"/>
    <col min="60" max="61" width="11.83203125" style="112" customWidth="1"/>
    <col min="62" max="62" width="11.83203125" style="53" customWidth="1"/>
    <col min="63" max="64" width="11.83203125" style="112" customWidth="1"/>
    <col min="65" max="65" width="11.83203125" style="158" customWidth="1"/>
    <col min="66" max="71" width="11.83203125" style="164" customWidth="1"/>
    <col min="72" max="73" width="11.83203125" style="313" customWidth="1"/>
    <col min="74" max="74" width="11.83203125" style="46" customWidth="1"/>
    <col min="75" max="75" width="11.83203125" style="141" customWidth="1"/>
    <col min="76" max="76" width="11.83203125" style="46" customWidth="1"/>
    <col min="77" max="77" width="11.83203125" style="112" customWidth="1"/>
    <col min="78" max="16384" width="10.83203125" style="44"/>
  </cols>
  <sheetData>
    <row r="1" spans="1:77" s="76" customFormat="1" ht="31" customHeight="1" thickBot="1" x14ac:dyDescent="0.35">
      <c r="A1" s="7" t="s">
        <v>10</v>
      </c>
      <c r="B1" s="7"/>
      <c r="C1" s="2"/>
      <c r="D1" s="2"/>
      <c r="E1" s="2"/>
      <c r="F1" s="49" t="s">
        <v>725</v>
      </c>
      <c r="G1" s="176"/>
      <c r="H1" s="176"/>
      <c r="I1" s="176"/>
      <c r="J1" s="176"/>
      <c r="K1" s="176"/>
      <c r="L1" s="176"/>
      <c r="M1" s="176"/>
      <c r="N1" s="156" t="s">
        <v>9</v>
      </c>
      <c r="O1" s="4"/>
      <c r="P1" s="4"/>
      <c r="Q1" s="120"/>
      <c r="R1" s="120"/>
      <c r="S1" s="120"/>
      <c r="T1" s="120"/>
      <c r="U1" s="47"/>
      <c r="V1" s="49" t="s">
        <v>61</v>
      </c>
      <c r="W1" s="50"/>
      <c r="X1" s="50"/>
      <c r="Y1" s="50"/>
      <c r="Z1" s="50"/>
      <c r="AA1" s="50"/>
      <c r="AB1" s="4"/>
      <c r="AC1" s="4"/>
      <c r="AD1" s="4"/>
      <c r="AE1" s="4"/>
      <c r="AF1" s="4"/>
      <c r="AG1" s="4"/>
      <c r="AH1" s="4"/>
      <c r="AI1" s="50"/>
      <c r="AJ1" s="4"/>
      <c r="AK1" s="4"/>
      <c r="AL1" s="49" t="s">
        <v>65</v>
      </c>
      <c r="AM1" s="107"/>
      <c r="AN1" s="107"/>
      <c r="AO1" s="49" t="s">
        <v>67</v>
      </c>
      <c r="AP1" s="107"/>
      <c r="AQ1" s="107"/>
      <c r="AR1" s="49" t="s">
        <v>66</v>
      </c>
      <c r="AS1" s="107"/>
      <c r="AT1" s="107"/>
      <c r="AU1" s="49" t="s">
        <v>68</v>
      </c>
      <c r="AV1" s="107"/>
      <c r="AW1" s="107"/>
      <c r="AX1" s="49" t="s">
        <v>64</v>
      </c>
      <c r="AY1" s="107"/>
      <c r="AZ1" s="107"/>
      <c r="BA1" s="49" t="s">
        <v>70</v>
      </c>
      <c r="BB1" s="107"/>
      <c r="BC1" s="107"/>
      <c r="BD1" s="49" t="s">
        <v>69</v>
      </c>
      <c r="BE1" s="107"/>
      <c r="BF1" s="107"/>
      <c r="BG1" s="49" t="s">
        <v>57</v>
      </c>
      <c r="BH1" s="107"/>
      <c r="BI1" s="107"/>
      <c r="BJ1" s="49" t="s">
        <v>63</v>
      </c>
      <c r="BK1" s="107"/>
      <c r="BL1" s="107"/>
      <c r="BM1" s="156" t="s">
        <v>288</v>
      </c>
      <c r="BN1" s="160"/>
      <c r="BO1" s="160"/>
      <c r="BP1" s="160"/>
      <c r="BQ1" s="160"/>
      <c r="BR1" s="160"/>
      <c r="BS1" s="160"/>
      <c r="BT1" s="160"/>
      <c r="BU1" s="160"/>
      <c r="BV1" s="47"/>
      <c r="BW1" s="156" t="s">
        <v>56</v>
      </c>
      <c r="BX1" s="4"/>
      <c r="BY1" s="107"/>
    </row>
    <row r="2" spans="1:77" s="75" customFormat="1" ht="19" customHeight="1" x14ac:dyDescent="0.25">
      <c r="A2" s="509" t="s">
        <v>953</v>
      </c>
      <c r="B2" s="510"/>
      <c r="C2" s="3"/>
      <c r="D2" s="3"/>
      <c r="E2" s="3"/>
      <c r="F2" s="51" t="s">
        <v>80</v>
      </c>
      <c r="G2" s="203"/>
      <c r="H2" s="203"/>
      <c r="I2" s="203"/>
      <c r="J2" s="203"/>
      <c r="K2" s="203"/>
      <c r="L2" s="203"/>
      <c r="M2" s="203"/>
      <c r="N2" s="157" t="s">
        <v>2</v>
      </c>
      <c r="O2" s="5"/>
      <c r="P2" s="5"/>
      <c r="Q2" s="121" t="s">
        <v>3</v>
      </c>
      <c r="R2" s="121"/>
      <c r="S2" s="121"/>
      <c r="T2" s="121"/>
      <c r="U2" s="5" t="s">
        <v>80</v>
      </c>
      <c r="V2" s="51" t="s">
        <v>80</v>
      </c>
      <c r="W2" s="52"/>
      <c r="X2" s="52"/>
      <c r="Y2" s="52"/>
      <c r="Z2" s="52"/>
      <c r="AA2" s="52"/>
      <c r="AB2" s="5" t="s">
        <v>2</v>
      </c>
      <c r="AC2" s="5"/>
      <c r="AD2" s="5"/>
      <c r="AE2" s="5"/>
      <c r="AF2" s="5"/>
      <c r="AG2" s="5"/>
      <c r="AH2" s="5"/>
      <c r="AI2" s="52"/>
      <c r="AJ2" s="5"/>
      <c r="AK2" s="5" t="s">
        <v>62</v>
      </c>
      <c r="AL2" s="51" t="s">
        <v>2</v>
      </c>
      <c r="AM2" s="108" t="s">
        <v>3</v>
      </c>
      <c r="AN2" s="108"/>
      <c r="AO2" s="51" t="s">
        <v>2</v>
      </c>
      <c r="AP2" s="108" t="s">
        <v>3</v>
      </c>
      <c r="AQ2" s="108"/>
      <c r="AR2" s="51" t="s">
        <v>2</v>
      </c>
      <c r="AS2" s="108" t="s">
        <v>3</v>
      </c>
      <c r="AT2" s="108"/>
      <c r="AU2" s="51" t="s">
        <v>2</v>
      </c>
      <c r="AV2" s="108" t="s">
        <v>3</v>
      </c>
      <c r="AW2" s="108"/>
      <c r="AX2" s="51" t="s">
        <v>2</v>
      </c>
      <c r="AY2" s="108" t="s">
        <v>3</v>
      </c>
      <c r="AZ2" s="108"/>
      <c r="BA2" s="51" t="s">
        <v>2</v>
      </c>
      <c r="BB2" s="108" t="s">
        <v>3</v>
      </c>
      <c r="BC2" s="108"/>
      <c r="BD2" s="51" t="s">
        <v>2</v>
      </c>
      <c r="BE2" s="108" t="s">
        <v>3</v>
      </c>
      <c r="BF2" s="108"/>
      <c r="BG2" s="51" t="s">
        <v>2</v>
      </c>
      <c r="BH2" s="108" t="s">
        <v>3</v>
      </c>
      <c r="BI2" s="108"/>
      <c r="BJ2" s="51" t="s">
        <v>2</v>
      </c>
      <c r="BK2" s="108" t="s">
        <v>3</v>
      </c>
      <c r="BL2" s="108"/>
      <c r="BM2" s="157" t="s">
        <v>62</v>
      </c>
      <c r="BN2" s="161"/>
      <c r="BO2" s="161"/>
      <c r="BP2" s="161" t="s">
        <v>80</v>
      </c>
      <c r="BQ2" s="161"/>
      <c r="BR2" s="161"/>
      <c r="BS2" s="161"/>
      <c r="BT2" s="388" t="s">
        <v>3</v>
      </c>
      <c r="BU2" s="388"/>
      <c r="BV2" s="5"/>
      <c r="BW2" s="154" t="s">
        <v>80</v>
      </c>
      <c r="BX2" s="5" t="s">
        <v>2</v>
      </c>
      <c r="BY2" s="108" t="s">
        <v>3</v>
      </c>
    </row>
    <row r="3" spans="1:77" ht="117" customHeight="1" thickBot="1" x14ac:dyDescent="0.25">
      <c r="A3" s="511"/>
      <c r="B3" s="512"/>
      <c r="C3" s="65"/>
      <c r="D3" s="65"/>
      <c r="E3" s="65"/>
      <c r="F3" s="379" t="s">
        <v>1104</v>
      </c>
      <c r="G3" s="375" t="s">
        <v>1038</v>
      </c>
      <c r="H3" s="375" t="s">
        <v>1093</v>
      </c>
      <c r="I3" s="375" t="s">
        <v>1094</v>
      </c>
      <c r="J3" s="375" t="s">
        <v>1095</v>
      </c>
      <c r="K3" s="375" t="s">
        <v>1096</v>
      </c>
      <c r="L3" s="375" t="s">
        <v>1097</v>
      </c>
      <c r="M3" s="375" t="s">
        <v>1098</v>
      </c>
      <c r="N3" s="87" t="s">
        <v>98</v>
      </c>
      <c r="O3" s="85" t="s">
        <v>1017</v>
      </c>
      <c r="P3" s="85" t="s">
        <v>1018</v>
      </c>
      <c r="Q3" s="109" t="s">
        <v>1012</v>
      </c>
      <c r="R3" s="109" t="s">
        <v>1013</v>
      </c>
      <c r="S3" s="109" t="s">
        <v>1014</v>
      </c>
      <c r="T3" s="109" t="s">
        <v>1015</v>
      </c>
      <c r="U3" s="86" t="s">
        <v>325</v>
      </c>
      <c r="V3" s="379" t="s">
        <v>1019</v>
      </c>
      <c r="W3" s="377" t="s">
        <v>1016</v>
      </c>
      <c r="X3" s="377" t="s">
        <v>894</v>
      </c>
      <c r="Y3" s="377" t="s">
        <v>893</v>
      </c>
      <c r="Z3" s="377" t="s">
        <v>892</v>
      </c>
      <c r="AA3" s="377" t="s">
        <v>891</v>
      </c>
      <c r="AB3" s="380" t="s">
        <v>102</v>
      </c>
      <c r="AC3" s="380" t="s">
        <v>104</v>
      </c>
      <c r="AD3" s="380" t="s">
        <v>103</v>
      </c>
      <c r="AE3" s="380" t="s">
        <v>105</v>
      </c>
      <c r="AF3" s="380" t="s">
        <v>101</v>
      </c>
      <c r="AG3" s="380" t="s">
        <v>107</v>
      </c>
      <c r="AH3" s="380" t="s">
        <v>106</v>
      </c>
      <c r="AI3" s="381" t="s">
        <v>99</v>
      </c>
      <c r="AJ3" s="380" t="s">
        <v>100</v>
      </c>
      <c r="AK3" s="86" t="s">
        <v>108</v>
      </c>
      <c r="AL3" s="87" t="s">
        <v>58</v>
      </c>
      <c r="AM3" s="110" t="s">
        <v>59</v>
      </c>
      <c r="AN3" s="109" t="s">
        <v>60</v>
      </c>
      <c r="AO3" s="87" t="s">
        <v>58</v>
      </c>
      <c r="AP3" s="110" t="s">
        <v>59</v>
      </c>
      <c r="AQ3" s="109" t="s">
        <v>60</v>
      </c>
      <c r="AR3" s="87" t="s">
        <v>58</v>
      </c>
      <c r="AS3" s="110" t="s">
        <v>59</v>
      </c>
      <c r="AT3" s="109" t="s">
        <v>60</v>
      </c>
      <c r="AU3" s="87" t="s">
        <v>58</v>
      </c>
      <c r="AV3" s="110" t="s">
        <v>59</v>
      </c>
      <c r="AW3" s="109" t="s">
        <v>60</v>
      </c>
      <c r="AX3" s="87" t="s">
        <v>58</v>
      </c>
      <c r="AY3" s="110" t="s">
        <v>59</v>
      </c>
      <c r="AZ3" s="109" t="s">
        <v>60</v>
      </c>
      <c r="BA3" s="87" t="s">
        <v>58</v>
      </c>
      <c r="BB3" s="110" t="s">
        <v>59</v>
      </c>
      <c r="BC3" s="109" t="s">
        <v>60</v>
      </c>
      <c r="BD3" s="87" t="s">
        <v>58</v>
      </c>
      <c r="BE3" s="110" t="s">
        <v>59</v>
      </c>
      <c r="BF3" s="109" t="s">
        <v>60</v>
      </c>
      <c r="BG3" s="87" t="s">
        <v>58</v>
      </c>
      <c r="BH3" s="110" t="s">
        <v>59</v>
      </c>
      <c r="BI3" s="109" t="s">
        <v>60</v>
      </c>
      <c r="BJ3" s="87" t="s">
        <v>58</v>
      </c>
      <c r="BK3" s="110" t="s">
        <v>59</v>
      </c>
      <c r="BL3" s="109" t="s">
        <v>60</v>
      </c>
      <c r="BM3" s="370" t="s">
        <v>301</v>
      </c>
      <c r="BN3" s="162" t="s">
        <v>302</v>
      </c>
      <c r="BO3" s="162" t="s">
        <v>303</v>
      </c>
      <c r="BP3" s="375" t="s">
        <v>1099</v>
      </c>
      <c r="BQ3" s="375" t="s">
        <v>1100</v>
      </c>
      <c r="BR3" s="375" t="s">
        <v>1101</v>
      </c>
      <c r="BS3" s="375" t="s">
        <v>1102</v>
      </c>
      <c r="BT3" s="364" t="s">
        <v>304</v>
      </c>
      <c r="BU3" s="364" t="s">
        <v>290</v>
      </c>
      <c r="BV3" s="86" t="s">
        <v>723</v>
      </c>
      <c r="BW3" s="191" t="s">
        <v>724</v>
      </c>
      <c r="BX3" s="85" t="s">
        <v>297</v>
      </c>
      <c r="BY3" s="109" t="s">
        <v>1103</v>
      </c>
    </row>
    <row r="4" spans="1:77"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IF(OR(SUM($G$4)=0,SUM($AM$4)=0),"",SUM($AM$4)/SUM($G$4))</f>
        <v/>
      </c>
      <c r="AC4" s="89" t="str">
        <f>IF(OR(SUM($G$4)=0,SUM($AP$4)=0),"",SUM($AP$4)/SUM($G$4))</f>
        <v/>
      </c>
      <c r="AD4" s="89" t="str">
        <f>IF(OR(SUM($G$4)=0,SUM($AS$4)=0),"",SUM($AS$4)/SUM($G$4))</f>
        <v/>
      </c>
      <c r="AE4" s="89" t="str">
        <f>IF(OR(SUM($G$4)=0,SUM($AV$4)=0),"",SUM($AV$4)/SUM($G$4))</f>
        <v/>
      </c>
      <c r="AF4" s="89" t="str">
        <f>IF(OR(SUM($G$4)=0,SUM($AY$4)=0),"",SUM($AY$4)/SUM($G$4))</f>
        <v/>
      </c>
      <c r="AG4" s="89" t="str">
        <f>IF(OR(SUM($G$4)=0,SUM($BB$4)=0),"",SUM($BB$4)/SUM($G$4))</f>
        <v/>
      </c>
      <c r="AH4" s="89" t="str">
        <f>IF(OR(SUM($G$4)=0,SUM($BE$4)=0),"",SUM($BE$4)/SUM($G$4))</f>
        <v/>
      </c>
      <c r="AI4" s="88" t="str">
        <f>IF(OR(SUM($G$4)=0,SUM($BH$4)=0),"",SUM($BH$4)/SUM($G$4))</f>
        <v/>
      </c>
      <c r="AJ4" s="89" t="str">
        <f>IF(OR(SUM($G$4)=0,SUM($BK$4)=0),"",SUM($BK$4)/SUM($G$4))</f>
        <v/>
      </c>
      <c r="AK4" s="89" t="str">
        <f>IF(SUM($G4)=0,"",SUM($V4:$AJ4))</f>
        <v/>
      </c>
      <c r="AL4" s="90" t="str">
        <f>IF(SUM(AM4:AN4)&gt;0,AM4/(SUM(AM4:AN4)),"")</f>
        <v/>
      </c>
      <c r="AM4" s="111">
        <f>SUBTOTAL(109,AM$15:INDEX(AM:AM,COUNTA($B:$B)+14-COUNTA($B$1:$B$14)))</f>
        <v>0</v>
      </c>
      <c r="AN4" s="111">
        <f>SUBTOTAL(109,AN$15:INDEX(AN:AN,COUNTA($B:$B)+14-COUNTA($B$1:$B$14)))</f>
        <v>0</v>
      </c>
      <c r="AO4" s="90" t="str">
        <f>IF(SUM(AP4:AQ4)&gt;0,AP4/(SUM(AP4:AQ4)),"")</f>
        <v/>
      </c>
      <c r="AP4" s="111">
        <f>SUBTOTAL(109,AP$15:INDEX(AP:AP,COUNTA($B:$B)+14-COUNTA($B$1:$B$14)))</f>
        <v>0</v>
      </c>
      <c r="AQ4" s="111">
        <f>SUBTOTAL(109,AQ$15:INDEX(AQ:AQ,COUNTA($B:$B)+14-COUNTA($B$1:$B$14)))</f>
        <v>0</v>
      </c>
      <c r="AR4" s="90" t="str">
        <f>IF(SUM(AS4:AT4)&gt;0,AS4/(SUM(AS4:AT4)),"")</f>
        <v/>
      </c>
      <c r="AS4" s="111">
        <f>SUBTOTAL(109,AS$15:INDEX(AS:AS,COUNTA($B:$B)+14-COUNTA($B$1:$B$14)))</f>
        <v>0</v>
      </c>
      <c r="AT4" s="111">
        <f>SUBTOTAL(109,AT$15:INDEX(AT:AT,COUNTA($B:$B)+14-COUNTA($B$1:$B$14)))</f>
        <v>0</v>
      </c>
      <c r="AU4" s="90" t="str">
        <f>IF(SUM(AV4:AW4)&gt;0,AV4/(SUM(AV4:AW4)),"")</f>
        <v/>
      </c>
      <c r="AV4" s="111">
        <f>SUBTOTAL(109,AV$15:INDEX(AV:AV,COUNTA($B:$B)+14-COUNTA($B$1:$B$14)))</f>
        <v>0</v>
      </c>
      <c r="AW4" s="111">
        <f>SUBTOTAL(109,AW$15:INDEX(AW:AW,COUNTA($B:$B)+14-COUNTA($B$1:$B$14)))</f>
        <v>0</v>
      </c>
      <c r="AX4" s="90" t="str">
        <f>IF(SUM(AY4:AZ4)&gt;0,AY4/(SUM(AY4:AZ4)),"")</f>
        <v/>
      </c>
      <c r="AY4" s="111">
        <f>SUBTOTAL(109,AY$15:INDEX(AY:AY,COUNTA($B:$B)+14-COUNTA($B$1:$B$14)))</f>
        <v>0</v>
      </c>
      <c r="AZ4" s="111">
        <f>SUBTOTAL(109,AZ$15:INDEX(AZ:AZ,COUNTA($B:$B)+14-COUNTA($B$1:$B$14)))</f>
        <v>0</v>
      </c>
      <c r="BA4" s="90" t="str">
        <f>IF(SUM(BB4:BC4)&gt;0,BB4/(SUM(BB4:BC4)),"")</f>
        <v/>
      </c>
      <c r="BB4" s="111">
        <f>SUBTOTAL(109,BB$15:INDEX(BB:BB,COUNTA($B:$B)+14-COUNTA($B$1:$B$14)))</f>
        <v>0</v>
      </c>
      <c r="BC4" s="111">
        <f>SUBTOTAL(109,BC$15:INDEX(BC:BC,COUNTA($B:$B)+14-COUNTA($B$1:$B$14)))</f>
        <v>0</v>
      </c>
      <c r="BD4" s="90" t="str">
        <f>IF(SUM(BE4:BF4)&gt;0,BE4/(SUM(BE4:BF4)),"")</f>
        <v/>
      </c>
      <c r="BE4" s="111">
        <f>SUBTOTAL(109,BE$15:INDEX(BE:BE,COUNTA($B:$B)+14-COUNTA($B$1:$B$14)))</f>
        <v>0</v>
      </c>
      <c r="BF4" s="111">
        <f>SUBTOTAL(109,BF$15:INDEX(BF:BF,COUNTA($B:$B)+14-COUNTA($B$1:$B$14)))</f>
        <v>0</v>
      </c>
      <c r="BG4" s="90" t="str">
        <f>IF(SUM(BH4:BI4)&gt;0,BH4/(SUM(BH4:BI4)),"")</f>
        <v/>
      </c>
      <c r="BH4" s="111">
        <f>SUBTOTAL(109,BH$15:INDEX(BH:BH,COUNTA($B:$B)+14-COUNTA($B$1:$B$14)))</f>
        <v>0</v>
      </c>
      <c r="BI4" s="111">
        <f>SUBTOTAL(109,BI$15:INDEX(BI:BI,COUNTA($B:$B)+14-COUNTA($B$1:$B$14)))</f>
        <v>0</v>
      </c>
      <c r="BJ4" s="90" t="str">
        <f>IF(SUM(BK4:BL4)&gt;0,BK4/(SUM(BK4:BL4)),"")</f>
        <v/>
      </c>
      <c r="BK4" s="111">
        <f>SUBTOTAL(109,BK$15:INDEX(BK:BK,COUNTA($B:$B)+14-COUNTA($B$1:$B$14)))</f>
        <v>0</v>
      </c>
      <c r="BL4" s="111">
        <f>SUBTOTAL(109,BL$15:INDEX(BL:BL,COUNTA($B:$B)+14-COUNTA($B$1:$B$14)))</f>
        <v>0</v>
      </c>
      <c r="BM4" s="155">
        <f>SUBTOTAL(109,BM$15:INDEX(BM:BM,COUNTA($B:$B)+14-COUNTA($B$1:$B$14)))</f>
        <v>0</v>
      </c>
      <c r="BN4" s="163">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231">
        <f>SUBTOTAL(109,BT$15:INDEX(BT:BT,COUNTA($B:$B)+14-COUNTA($B$1:$B$14)))</f>
        <v>0</v>
      </c>
      <c r="BU4" s="111">
        <f>SUBTOTAL(109,BU$15:INDEX(BU:BU,COUNTA($B:$B)+14-COUNTA($B$1:$B$14)))</f>
        <v>0</v>
      </c>
      <c r="BV4" s="89" t="str">
        <f>IF(BU4&lt;&gt;0,BN4/BU4,"")</f>
        <v/>
      </c>
      <c r="BW4" s="155">
        <f>SUBTOTAL(109,BW$15:INDEX(BW:BW,COUNTA($B:$B)+14-COUNTA($B$1:$B$14)))</f>
        <v>0</v>
      </c>
      <c r="BX4" s="89"/>
      <c r="BY4" s="111">
        <f>SUBTOTAL(109,BY$15:INDEX(BY:BY,COUNTA($B:$B)+14-COUNTA($B$1:$B$14)))</f>
        <v>0</v>
      </c>
    </row>
    <row r="5" spans="1:77" x14ac:dyDescent="0.2">
      <c r="A5" s="55" t="s">
        <v>124</v>
      </c>
      <c r="B5" s="55" t="s">
        <v>124</v>
      </c>
      <c r="C5" s="55" t="s">
        <v>124</v>
      </c>
      <c r="D5" s="55" t="s">
        <v>124</v>
      </c>
      <c r="E5" s="55" t="s">
        <v>124</v>
      </c>
      <c r="F5" s="53" t="s">
        <v>124</v>
      </c>
      <c r="G5" s="140" t="s">
        <v>124</v>
      </c>
      <c r="H5" s="140" t="s">
        <v>124</v>
      </c>
      <c r="I5" s="140" t="s">
        <v>124</v>
      </c>
      <c r="J5" s="140" t="s">
        <v>124</v>
      </c>
      <c r="K5" s="140" t="s">
        <v>124</v>
      </c>
      <c r="L5" s="140" t="s">
        <v>124</v>
      </c>
      <c r="M5" s="140" t="s">
        <v>124</v>
      </c>
      <c r="N5" s="53" t="s">
        <v>124</v>
      </c>
      <c r="O5" s="46" t="s">
        <v>124</v>
      </c>
      <c r="P5" s="46" t="s">
        <v>124</v>
      </c>
      <c r="Q5" s="112" t="s">
        <v>135</v>
      </c>
      <c r="R5" s="112" t="s">
        <v>135</v>
      </c>
      <c r="S5" s="112" t="s">
        <v>135</v>
      </c>
      <c r="T5" s="112"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2" t="s">
        <v>135</v>
      </c>
      <c r="AN5" s="112" t="s">
        <v>135</v>
      </c>
      <c r="AO5" s="53" t="s">
        <v>124</v>
      </c>
      <c r="AP5" s="112" t="s">
        <v>135</v>
      </c>
      <c r="AQ5" s="112" t="s">
        <v>135</v>
      </c>
      <c r="AR5" s="53" t="s">
        <v>124</v>
      </c>
      <c r="AS5" s="112" t="s">
        <v>135</v>
      </c>
      <c r="AT5" s="112" t="s">
        <v>135</v>
      </c>
      <c r="AU5" s="53" t="s">
        <v>124</v>
      </c>
      <c r="AV5" s="112" t="s">
        <v>135</v>
      </c>
      <c r="AW5" s="112" t="s">
        <v>135</v>
      </c>
      <c r="AX5" s="53" t="s">
        <v>124</v>
      </c>
      <c r="AY5" s="112" t="s">
        <v>135</v>
      </c>
      <c r="AZ5" s="112" t="s">
        <v>135</v>
      </c>
      <c r="BA5" s="53" t="s">
        <v>124</v>
      </c>
      <c r="BB5" s="112" t="s">
        <v>135</v>
      </c>
      <c r="BC5" s="112" t="s">
        <v>135</v>
      </c>
      <c r="BD5" s="53" t="s">
        <v>124</v>
      </c>
      <c r="BE5" s="112" t="s">
        <v>135</v>
      </c>
      <c r="BF5" s="112" t="s">
        <v>135</v>
      </c>
      <c r="BG5" s="53" t="s">
        <v>124</v>
      </c>
      <c r="BH5" s="112" t="s">
        <v>135</v>
      </c>
      <c r="BI5" s="112" t="s">
        <v>135</v>
      </c>
      <c r="BJ5" s="53" t="s">
        <v>124</v>
      </c>
      <c r="BK5" s="112" t="s">
        <v>135</v>
      </c>
      <c r="BL5" s="112" t="s">
        <v>135</v>
      </c>
      <c r="BM5" s="141" t="s">
        <v>124</v>
      </c>
      <c r="BN5" s="140" t="s">
        <v>124</v>
      </c>
      <c r="BO5" s="140" t="s">
        <v>124</v>
      </c>
      <c r="BP5" s="140" t="s">
        <v>124</v>
      </c>
      <c r="BQ5" s="140" t="s">
        <v>124</v>
      </c>
      <c r="BR5" s="140" t="s">
        <v>124</v>
      </c>
      <c r="BS5" s="140" t="s">
        <v>124</v>
      </c>
      <c r="BT5" s="150" t="s">
        <v>124</v>
      </c>
      <c r="BU5" s="112" t="s">
        <v>124</v>
      </c>
      <c r="BV5" s="46" t="s">
        <v>124</v>
      </c>
      <c r="BW5" s="141" t="s">
        <v>135</v>
      </c>
      <c r="BX5" s="46" t="s">
        <v>124</v>
      </c>
      <c r="BY5" s="112" t="s">
        <v>135</v>
      </c>
    </row>
    <row r="6" spans="1:77" x14ac:dyDescent="0.2">
      <c r="A6" s="55" t="s">
        <v>231</v>
      </c>
      <c r="B6" s="55" t="s">
        <v>231</v>
      </c>
      <c r="C6" s="55" t="s">
        <v>231</v>
      </c>
      <c r="D6" s="55" t="s">
        <v>231</v>
      </c>
      <c r="E6" s="55" t="s">
        <v>231</v>
      </c>
      <c r="F6" s="53" t="s">
        <v>119</v>
      </c>
      <c r="G6" s="140" t="s">
        <v>119</v>
      </c>
      <c r="H6" s="140" t="s">
        <v>119</v>
      </c>
      <c r="I6" s="140" t="s">
        <v>119</v>
      </c>
      <c r="J6" s="140" t="s">
        <v>119</v>
      </c>
      <c r="K6" s="140" t="s">
        <v>119</v>
      </c>
      <c r="L6" s="140" t="s">
        <v>119</v>
      </c>
      <c r="M6" s="140" t="s">
        <v>119</v>
      </c>
      <c r="N6" s="53" t="s">
        <v>137</v>
      </c>
      <c r="O6" s="46" t="s">
        <v>137</v>
      </c>
      <c r="P6" s="46" t="s">
        <v>137</v>
      </c>
      <c r="Q6" s="112" t="s">
        <v>118</v>
      </c>
      <c r="R6" s="112" t="s">
        <v>118</v>
      </c>
      <c r="S6" s="112" t="s">
        <v>118</v>
      </c>
      <c r="T6" s="112"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2" t="s">
        <v>118</v>
      </c>
      <c r="AN6" s="112" t="s">
        <v>118</v>
      </c>
      <c r="AO6" s="53" t="s">
        <v>137</v>
      </c>
      <c r="AP6" s="112" t="s">
        <v>118</v>
      </c>
      <c r="AQ6" s="112" t="s">
        <v>118</v>
      </c>
      <c r="AR6" s="53" t="s">
        <v>137</v>
      </c>
      <c r="AS6" s="112" t="s">
        <v>118</v>
      </c>
      <c r="AT6" s="112" t="s">
        <v>118</v>
      </c>
      <c r="AU6" s="53" t="s">
        <v>137</v>
      </c>
      <c r="AV6" s="112" t="s">
        <v>118</v>
      </c>
      <c r="AW6" s="112" t="s">
        <v>118</v>
      </c>
      <c r="AX6" s="53" t="s">
        <v>137</v>
      </c>
      <c r="AY6" s="112" t="s">
        <v>118</v>
      </c>
      <c r="AZ6" s="112" t="s">
        <v>118</v>
      </c>
      <c r="BA6" s="53" t="s">
        <v>137</v>
      </c>
      <c r="BB6" s="112" t="s">
        <v>118</v>
      </c>
      <c r="BC6" s="112" t="s">
        <v>118</v>
      </c>
      <c r="BD6" s="53" t="s">
        <v>137</v>
      </c>
      <c r="BE6" s="112" t="s">
        <v>118</v>
      </c>
      <c r="BF6" s="112" t="s">
        <v>118</v>
      </c>
      <c r="BG6" s="53" t="s">
        <v>137</v>
      </c>
      <c r="BH6" s="112" t="s">
        <v>118</v>
      </c>
      <c r="BI6" s="112" t="s">
        <v>118</v>
      </c>
      <c r="BJ6" s="53" t="s">
        <v>137</v>
      </c>
      <c r="BK6" s="112" t="s">
        <v>118</v>
      </c>
      <c r="BL6" s="112" t="s">
        <v>118</v>
      </c>
      <c r="BM6" s="141" t="s">
        <v>119</v>
      </c>
      <c r="BN6" s="140" t="s">
        <v>119</v>
      </c>
      <c r="BO6" s="140" t="s">
        <v>119</v>
      </c>
      <c r="BP6" s="140" t="s">
        <v>119</v>
      </c>
      <c r="BQ6" s="140" t="s">
        <v>119</v>
      </c>
      <c r="BR6" s="140" t="s">
        <v>119</v>
      </c>
      <c r="BS6" s="140" t="s">
        <v>119</v>
      </c>
      <c r="BT6" s="150" t="s">
        <v>119</v>
      </c>
      <c r="BU6" s="112" t="s">
        <v>119</v>
      </c>
      <c r="BV6" s="46" t="s">
        <v>119</v>
      </c>
      <c r="BW6" s="141" t="s">
        <v>136</v>
      </c>
      <c r="BX6" s="46" t="s">
        <v>138</v>
      </c>
      <c r="BY6" s="112" t="s">
        <v>118</v>
      </c>
    </row>
    <row r="7" spans="1:77" x14ac:dyDescent="0.2">
      <c r="A7" s="55" t="s">
        <v>134</v>
      </c>
      <c r="B7" s="55" t="s">
        <v>134</v>
      </c>
      <c r="C7" s="55" t="s">
        <v>134</v>
      </c>
      <c r="D7" s="55" t="s">
        <v>134</v>
      </c>
      <c r="E7" s="55" t="s">
        <v>134</v>
      </c>
      <c r="F7" s="53" t="s">
        <v>121</v>
      </c>
      <c r="G7" s="140" t="s">
        <v>120</v>
      </c>
      <c r="H7" s="140" t="s">
        <v>120</v>
      </c>
      <c r="I7" s="140" t="s">
        <v>120</v>
      </c>
      <c r="J7" s="140" t="s">
        <v>120</v>
      </c>
      <c r="K7" s="140" t="s">
        <v>120</v>
      </c>
      <c r="L7" s="140" t="s">
        <v>120</v>
      </c>
      <c r="M7" s="140" t="s">
        <v>120</v>
      </c>
      <c r="N7" s="53" t="s">
        <v>121</v>
      </c>
      <c r="O7" s="46" t="s">
        <v>121</v>
      </c>
      <c r="P7" s="46" t="s">
        <v>121</v>
      </c>
      <c r="Q7" s="112" t="s">
        <v>120</v>
      </c>
      <c r="R7" s="112" t="s">
        <v>120</v>
      </c>
      <c r="S7" s="112" t="s">
        <v>120</v>
      </c>
      <c r="T7" s="112"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2" t="s">
        <v>120</v>
      </c>
      <c r="AN7" s="112" t="s">
        <v>120</v>
      </c>
      <c r="AO7" s="53" t="s">
        <v>121</v>
      </c>
      <c r="AP7" s="112" t="s">
        <v>120</v>
      </c>
      <c r="AQ7" s="112" t="s">
        <v>120</v>
      </c>
      <c r="AR7" s="53" t="s">
        <v>121</v>
      </c>
      <c r="AS7" s="112" t="s">
        <v>120</v>
      </c>
      <c r="AT7" s="112" t="s">
        <v>120</v>
      </c>
      <c r="AU7" s="53" t="s">
        <v>121</v>
      </c>
      <c r="AV7" s="112" t="s">
        <v>120</v>
      </c>
      <c r="AW7" s="112" t="s">
        <v>120</v>
      </c>
      <c r="AX7" s="53" t="s">
        <v>121</v>
      </c>
      <c r="AY7" s="112" t="s">
        <v>120</v>
      </c>
      <c r="AZ7" s="112" t="s">
        <v>120</v>
      </c>
      <c r="BA7" s="53" t="s">
        <v>121</v>
      </c>
      <c r="BB7" s="112" t="s">
        <v>120</v>
      </c>
      <c r="BC7" s="112" t="s">
        <v>120</v>
      </c>
      <c r="BD7" s="53" t="s">
        <v>121</v>
      </c>
      <c r="BE7" s="112" t="s">
        <v>120</v>
      </c>
      <c r="BF7" s="112" t="s">
        <v>120</v>
      </c>
      <c r="BG7" s="53" t="s">
        <v>121</v>
      </c>
      <c r="BH7" s="112" t="s">
        <v>120</v>
      </c>
      <c r="BI7" s="112" t="s">
        <v>120</v>
      </c>
      <c r="BJ7" s="53" t="s">
        <v>121</v>
      </c>
      <c r="BK7" s="112" t="s">
        <v>120</v>
      </c>
      <c r="BL7" s="112" t="s">
        <v>120</v>
      </c>
      <c r="BM7" s="141" t="s">
        <v>120</v>
      </c>
      <c r="BN7" s="140" t="s">
        <v>120</v>
      </c>
      <c r="BO7" s="140" t="s">
        <v>120</v>
      </c>
      <c r="BP7" s="140" t="s">
        <v>120</v>
      </c>
      <c r="BQ7" s="140" t="s">
        <v>120</v>
      </c>
      <c r="BR7" s="140" t="s">
        <v>120</v>
      </c>
      <c r="BS7" s="140" t="s">
        <v>120</v>
      </c>
      <c r="BT7" s="150" t="s">
        <v>120</v>
      </c>
      <c r="BU7" s="112" t="s">
        <v>120</v>
      </c>
      <c r="BV7" s="46" t="s">
        <v>121</v>
      </c>
      <c r="BW7" s="141" t="s">
        <v>120</v>
      </c>
      <c r="BX7" s="46" t="s">
        <v>121</v>
      </c>
      <c r="BY7" s="112" t="s">
        <v>120</v>
      </c>
    </row>
    <row r="8" spans="1:77" x14ac:dyDescent="0.2">
      <c r="Q8" s="112" t="s">
        <v>170</v>
      </c>
      <c r="R8" s="112" t="s">
        <v>170</v>
      </c>
      <c r="S8" s="112" t="s">
        <v>172</v>
      </c>
      <c r="T8" s="112" t="s">
        <v>172</v>
      </c>
      <c r="W8" s="46"/>
      <c r="Y8" s="46"/>
      <c r="Z8" s="46"/>
      <c r="AA8" s="46"/>
      <c r="AI8" s="46"/>
      <c r="AM8" s="112" t="s">
        <v>180</v>
      </c>
      <c r="AN8" s="112" t="s">
        <v>180</v>
      </c>
      <c r="AP8" s="112" t="s">
        <v>184</v>
      </c>
      <c r="AQ8" s="112" t="s">
        <v>184</v>
      </c>
      <c r="AS8" s="112" t="s">
        <v>182</v>
      </c>
      <c r="AT8" s="112" t="s">
        <v>182</v>
      </c>
      <c r="AV8" s="112" t="s">
        <v>186</v>
      </c>
      <c r="AW8" s="112" t="s">
        <v>186</v>
      </c>
      <c r="AY8" s="112" t="s">
        <v>178</v>
      </c>
      <c r="AZ8" s="112" t="s">
        <v>178</v>
      </c>
      <c r="BB8" s="112" t="s">
        <v>190</v>
      </c>
      <c r="BC8" s="112" t="s">
        <v>190</v>
      </c>
      <c r="BE8" s="112" t="s">
        <v>188</v>
      </c>
      <c r="BF8" s="112" t="s">
        <v>188</v>
      </c>
      <c r="BH8" s="112" t="s">
        <v>174</v>
      </c>
      <c r="BI8" s="112" t="s">
        <v>174</v>
      </c>
      <c r="BK8" s="112" t="s">
        <v>176</v>
      </c>
      <c r="BL8" s="112" t="s">
        <v>176</v>
      </c>
      <c r="BM8" s="141"/>
      <c r="BN8" s="140"/>
      <c r="BO8" s="140"/>
      <c r="BP8" s="140"/>
      <c r="BQ8" s="140"/>
      <c r="BR8" s="140"/>
      <c r="BS8" s="140"/>
      <c r="BT8" s="150"/>
      <c r="BU8" s="112"/>
      <c r="BW8" s="356" t="s">
        <v>308</v>
      </c>
      <c r="BY8" s="165" t="s">
        <v>308</v>
      </c>
    </row>
    <row r="9" spans="1:77" x14ac:dyDescent="0.2">
      <c r="Q9" s="112" t="s">
        <v>171</v>
      </c>
      <c r="R9" s="112" t="s">
        <v>171</v>
      </c>
      <c r="S9" s="112" t="s">
        <v>173</v>
      </c>
      <c r="T9" s="112" t="s">
        <v>173</v>
      </c>
      <c r="W9" s="46"/>
      <c r="Y9" s="46"/>
      <c r="Z9" s="46"/>
      <c r="AA9" s="46"/>
      <c r="AI9" s="46"/>
      <c r="AM9" s="112" t="s">
        <v>181</v>
      </c>
      <c r="AN9" s="112" t="s">
        <v>181</v>
      </c>
      <c r="AP9" s="112" t="s">
        <v>185</v>
      </c>
      <c r="AQ9" s="112" t="s">
        <v>185</v>
      </c>
      <c r="AS9" s="112" t="s">
        <v>183</v>
      </c>
      <c r="AT9" s="112" t="s">
        <v>183</v>
      </c>
      <c r="AV9" s="112" t="s">
        <v>187</v>
      </c>
      <c r="AW9" s="112" t="s">
        <v>187</v>
      </c>
      <c r="AY9" s="112" t="s">
        <v>179</v>
      </c>
      <c r="AZ9" s="112" t="s">
        <v>179</v>
      </c>
      <c r="BB9" s="112" t="s">
        <v>191</v>
      </c>
      <c r="BC9" s="112" t="s">
        <v>191</v>
      </c>
      <c r="BE9" s="112" t="s">
        <v>189</v>
      </c>
      <c r="BF9" s="112" t="s">
        <v>189</v>
      </c>
      <c r="BH9" s="112" t="s">
        <v>175</v>
      </c>
      <c r="BI9" s="112" t="s">
        <v>175</v>
      </c>
      <c r="BK9" s="112" t="s">
        <v>177</v>
      </c>
      <c r="BL9" s="112" t="s">
        <v>177</v>
      </c>
      <c r="BM9" s="141"/>
      <c r="BN9" s="140"/>
      <c r="BO9" s="140"/>
      <c r="BP9" s="140"/>
      <c r="BQ9" s="140"/>
      <c r="BR9" s="140"/>
      <c r="BS9" s="140"/>
      <c r="BT9" s="150"/>
      <c r="BU9" s="112"/>
      <c r="BW9" s="356" t="s">
        <v>309</v>
      </c>
      <c r="BY9" s="165" t="s">
        <v>309</v>
      </c>
    </row>
    <row r="10" spans="1:77" x14ac:dyDescent="0.2">
      <c r="Q10" s="112" t="s">
        <v>128</v>
      </c>
      <c r="R10" s="112" t="s">
        <v>129</v>
      </c>
      <c r="S10" s="112" t="s">
        <v>128</v>
      </c>
      <c r="T10" s="112" t="s">
        <v>129</v>
      </c>
      <c r="W10" s="46"/>
      <c r="Y10" s="46"/>
      <c r="Z10" s="46"/>
      <c r="AA10" s="46"/>
      <c r="AI10" s="46"/>
      <c r="AM10" s="112" t="s">
        <v>130</v>
      </c>
      <c r="AN10" s="112" t="s">
        <v>147</v>
      </c>
      <c r="AP10" s="112" t="s">
        <v>130</v>
      </c>
      <c r="AQ10" s="112" t="s">
        <v>147</v>
      </c>
      <c r="AS10" s="112" t="s">
        <v>130</v>
      </c>
      <c r="AT10" s="112" t="s">
        <v>147</v>
      </c>
      <c r="AV10" s="112" t="s">
        <v>130</v>
      </c>
      <c r="AW10" s="112" t="s">
        <v>147</v>
      </c>
      <c r="AY10" s="112" t="s">
        <v>130</v>
      </c>
      <c r="AZ10" s="112" t="s">
        <v>147</v>
      </c>
      <c r="BB10" s="112" t="s">
        <v>130</v>
      </c>
      <c r="BC10" s="112" t="s">
        <v>147</v>
      </c>
      <c r="BE10" s="112" t="s">
        <v>130</v>
      </c>
      <c r="BF10" s="112" t="s">
        <v>147</v>
      </c>
      <c r="BH10" s="112" t="s">
        <v>130</v>
      </c>
      <c r="BI10" s="112" t="s">
        <v>147</v>
      </c>
      <c r="BK10" s="112" t="s">
        <v>130</v>
      </c>
      <c r="BL10" s="112" t="s">
        <v>147</v>
      </c>
      <c r="BM10" s="141"/>
      <c r="BN10" s="140"/>
      <c r="BO10" s="140"/>
      <c r="BP10" s="140"/>
      <c r="BQ10" s="140"/>
      <c r="BR10" s="140"/>
      <c r="BS10" s="140"/>
      <c r="BT10" s="150"/>
      <c r="BU10" s="112"/>
      <c r="BY10" s="165"/>
    </row>
    <row r="11" spans="1:77" x14ac:dyDescent="0.2">
      <c r="F11" s="53" t="s">
        <v>823</v>
      </c>
      <c r="G11" s="140" t="s">
        <v>823</v>
      </c>
      <c r="H11" s="140" t="s">
        <v>823</v>
      </c>
      <c r="I11" s="140" t="s">
        <v>823</v>
      </c>
      <c r="J11" s="140" t="s">
        <v>823</v>
      </c>
      <c r="K11" s="140" t="s">
        <v>823</v>
      </c>
      <c r="L11" s="140" t="s">
        <v>823</v>
      </c>
      <c r="M11" s="140" t="s">
        <v>823</v>
      </c>
      <c r="N11" s="53" t="s">
        <v>823</v>
      </c>
      <c r="O11" s="46" t="s">
        <v>823</v>
      </c>
      <c r="P11" s="46" t="s">
        <v>823</v>
      </c>
      <c r="Q11" s="112" t="s">
        <v>823</v>
      </c>
      <c r="R11" s="112" t="s">
        <v>823</v>
      </c>
      <c r="S11" s="112" t="s">
        <v>823</v>
      </c>
      <c r="T11" s="112" t="s">
        <v>823</v>
      </c>
      <c r="U11" s="46" t="s">
        <v>823</v>
      </c>
      <c r="V11" s="53" t="s">
        <v>823</v>
      </c>
      <c r="W11" s="46" t="s">
        <v>823</v>
      </c>
      <c r="X11" s="54" t="s">
        <v>234</v>
      </c>
      <c r="Y11" s="46" t="s">
        <v>234</v>
      </c>
      <c r="Z11" s="46" t="s">
        <v>823</v>
      </c>
      <c r="AA11" s="46" t="s">
        <v>236</v>
      </c>
      <c r="AB11" s="46" t="s">
        <v>823</v>
      </c>
      <c r="AC11" s="46" t="s">
        <v>826</v>
      </c>
      <c r="AD11" s="46" t="s">
        <v>826</v>
      </c>
      <c r="AE11" s="46" t="s">
        <v>823</v>
      </c>
      <c r="AF11" s="46" t="s">
        <v>823</v>
      </c>
      <c r="AG11" s="46" t="s">
        <v>823</v>
      </c>
      <c r="AH11" s="46" t="s">
        <v>823</v>
      </c>
      <c r="AI11" s="46" t="s">
        <v>823</v>
      </c>
      <c r="AJ11" s="46" t="s">
        <v>823</v>
      </c>
      <c r="AK11" s="46" t="s">
        <v>823</v>
      </c>
      <c r="AL11" s="53" t="s">
        <v>823</v>
      </c>
      <c r="AM11" s="112" t="s">
        <v>823</v>
      </c>
      <c r="AN11" s="112" t="s">
        <v>823</v>
      </c>
      <c r="AO11" s="53" t="s">
        <v>826</v>
      </c>
      <c r="AP11" s="159" t="s">
        <v>826</v>
      </c>
      <c r="AQ11" s="159" t="s">
        <v>826</v>
      </c>
      <c r="AR11" s="53" t="s">
        <v>826</v>
      </c>
      <c r="AS11" s="159" t="s">
        <v>826</v>
      </c>
      <c r="AT11" s="159" t="s">
        <v>826</v>
      </c>
      <c r="AU11" s="53" t="s">
        <v>823</v>
      </c>
      <c r="AV11" s="112" t="s">
        <v>823</v>
      </c>
      <c r="AW11" s="112" t="s">
        <v>823</v>
      </c>
      <c r="AX11" s="53" t="s">
        <v>823</v>
      </c>
      <c r="AY11" s="112" t="s">
        <v>823</v>
      </c>
      <c r="AZ11" s="112" t="s">
        <v>823</v>
      </c>
      <c r="BA11" s="53" t="s">
        <v>823</v>
      </c>
      <c r="BB11" s="112" t="s">
        <v>823</v>
      </c>
      <c r="BC11" s="112" t="s">
        <v>823</v>
      </c>
      <c r="BD11" s="53" t="s">
        <v>823</v>
      </c>
      <c r="BE11" s="112" t="s">
        <v>823</v>
      </c>
      <c r="BF11" s="112" t="s">
        <v>823</v>
      </c>
      <c r="BG11" s="53" t="s">
        <v>823</v>
      </c>
      <c r="BH11" s="112" t="s">
        <v>823</v>
      </c>
      <c r="BI11" s="112" t="s">
        <v>823</v>
      </c>
      <c r="BJ11" s="53" t="s">
        <v>823</v>
      </c>
      <c r="BK11" s="112" t="s">
        <v>823</v>
      </c>
      <c r="BL11" s="112" t="s">
        <v>823</v>
      </c>
      <c r="BM11" s="141" t="s">
        <v>823</v>
      </c>
      <c r="BN11" s="140" t="s">
        <v>823</v>
      </c>
      <c r="BO11" s="140" t="s">
        <v>823</v>
      </c>
      <c r="BP11" s="140" t="s">
        <v>823</v>
      </c>
      <c r="BQ11" s="140" t="s">
        <v>823</v>
      </c>
      <c r="BR11" s="140" t="s">
        <v>823</v>
      </c>
      <c r="BS11" s="140" t="s">
        <v>823</v>
      </c>
      <c r="BT11" s="150" t="s">
        <v>823</v>
      </c>
      <c r="BU11" s="112" t="s">
        <v>823</v>
      </c>
      <c r="BV11" s="46" t="s">
        <v>823</v>
      </c>
      <c r="BW11" s="141" t="s">
        <v>234</v>
      </c>
      <c r="BX11" s="46" t="s">
        <v>234</v>
      </c>
      <c r="BY11" s="112" t="s">
        <v>234</v>
      </c>
    </row>
    <row r="12" spans="1:77" x14ac:dyDescent="0.2">
      <c r="F12" s="53" t="s">
        <v>232</v>
      </c>
      <c r="G12" s="140" t="s">
        <v>232</v>
      </c>
      <c r="H12" s="140" t="s">
        <v>232</v>
      </c>
      <c r="I12" s="140" t="s">
        <v>232</v>
      </c>
      <c r="J12" s="140" t="s">
        <v>232</v>
      </c>
      <c r="K12" s="140" t="s">
        <v>232</v>
      </c>
      <c r="L12" s="140" t="s">
        <v>232</v>
      </c>
      <c r="M12" s="140" t="s">
        <v>232</v>
      </c>
      <c r="N12" s="53" t="s">
        <v>232</v>
      </c>
      <c r="O12" s="46" t="s">
        <v>232</v>
      </c>
      <c r="P12" s="46" t="s">
        <v>232</v>
      </c>
      <c r="Q12" s="112" t="s">
        <v>232</v>
      </c>
      <c r="R12" s="112" t="s">
        <v>232</v>
      </c>
      <c r="S12" s="112" t="s">
        <v>232</v>
      </c>
      <c r="T12" s="112" t="s">
        <v>232</v>
      </c>
      <c r="U12" s="46" t="s">
        <v>232</v>
      </c>
      <c r="V12" s="53" t="s">
        <v>232</v>
      </c>
      <c r="W12" s="46" t="s">
        <v>232</v>
      </c>
      <c r="X12" s="54" t="s">
        <v>824</v>
      </c>
      <c r="Y12" s="46" t="s">
        <v>824</v>
      </c>
      <c r="Z12" s="46" t="s">
        <v>232</v>
      </c>
      <c r="AA12" s="46" t="s">
        <v>825</v>
      </c>
      <c r="AB12" s="46" t="s">
        <v>232</v>
      </c>
      <c r="AC12" s="46" t="s">
        <v>232</v>
      </c>
      <c r="AD12" s="46" t="s">
        <v>232</v>
      </c>
      <c r="AE12" s="46" t="s">
        <v>232</v>
      </c>
      <c r="AF12" s="46" t="s">
        <v>232</v>
      </c>
      <c r="AG12" s="46" t="s">
        <v>232</v>
      </c>
      <c r="AH12" s="46" t="s">
        <v>232</v>
      </c>
      <c r="AI12" s="46" t="s">
        <v>232</v>
      </c>
      <c r="AJ12" s="46" t="s">
        <v>232</v>
      </c>
      <c r="AK12" s="46" t="s">
        <v>232</v>
      </c>
      <c r="AL12" s="53" t="s">
        <v>232</v>
      </c>
      <c r="AM12" s="112" t="s">
        <v>232</v>
      </c>
      <c r="AN12" s="112" t="s">
        <v>232</v>
      </c>
      <c r="AO12" s="53" t="s">
        <v>232</v>
      </c>
      <c r="AP12" s="112" t="s">
        <v>232</v>
      </c>
      <c r="AQ12" s="112" t="s">
        <v>232</v>
      </c>
      <c r="AR12" s="53" t="s">
        <v>232</v>
      </c>
      <c r="AS12" s="112" t="s">
        <v>232</v>
      </c>
      <c r="AT12" s="112" t="s">
        <v>232</v>
      </c>
      <c r="AU12" s="53" t="s">
        <v>232</v>
      </c>
      <c r="AV12" s="112" t="s">
        <v>232</v>
      </c>
      <c r="AW12" s="112" t="s">
        <v>232</v>
      </c>
      <c r="AX12" s="53" t="s">
        <v>232</v>
      </c>
      <c r="AY12" s="112" t="s">
        <v>232</v>
      </c>
      <c r="AZ12" s="112" t="s">
        <v>232</v>
      </c>
      <c r="BA12" s="53" t="s">
        <v>232</v>
      </c>
      <c r="BB12" s="112" t="s">
        <v>232</v>
      </c>
      <c r="BC12" s="112" t="s">
        <v>232</v>
      </c>
      <c r="BD12" s="53" t="s">
        <v>232</v>
      </c>
      <c r="BE12" s="112" t="s">
        <v>232</v>
      </c>
      <c r="BF12" s="112" t="s">
        <v>232</v>
      </c>
      <c r="BG12" s="53" t="s">
        <v>232</v>
      </c>
      <c r="BH12" s="112" t="s">
        <v>232</v>
      </c>
      <c r="BI12" s="112" t="s">
        <v>232</v>
      </c>
      <c r="BJ12" s="53" t="s">
        <v>232</v>
      </c>
      <c r="BK12" s="112" t="s">
        <v>232</v>
      </c>
      <c r="BL12" s="112" t="s">
        <v>232</v>
      </c>
      <c r="BM12" s="141" t="s">
        <v>232</v>
      </c>
      <c r="BN12" s="140" t="s">
        <v>232</v>
      </c>
      <c r="BO12" s="140" t="s">
        <v>232</v>
      </c>
      <c r="BP12" s="140" t="s">
        <v>232</v>
      </c>
      <c r="BQ12" s="140" t="s">
        <v>232</v>
      </c>
      <c r="BR12" s="140" t="s">
        <v>232</v>
      </c>
      <c r="BS12" s="140" t="s">
        <v>232</v>
      </c>
      <c r="BT12" s="150" t="s">
        <v>232</v>
      </c>
      <c r="BU12" s="112" t="s">
        <v>232</v>
      </c>
      <c r="BV12" s="46" t="s">
        <v>232</v>
      </c>
      <c r="BW12" s="141" t="s">
        <v>232</v>
      </c>
      <c r="BX12" s="46" t="s">
        <v>232</v>
      </c>
      <c r="BY12" s="112" t="s">
        <v>232</v>
      </c>
    </row>
    <row r="13" spans="1:77" x14ac:dyDescent="0.2">
      <c r="Q13" s="112"/>
      <c r="R13" s="112"/>
      <c r="S13" s="112"/>
      <c r="T13" s="112"/>
      <c r="W13" s="46"/>
      <c r="Y13" s="46"/>
      <c r="Z13" s="46"/>
      <c r="AA13" s="46"/>
      <c r="AI13" s="46"/>
      <c r="BM13" s="141"/>
      <c r="BN13" s="140"/>
      <c r="BO13" s="140"/>
      <c r="BP13" s="140"/>
      <c r="BQ13" s="140"/>
      <c r="BR13" s="140"/>
      <c r="BS13" s="140"/>
      <c r="BT13" s="150"/>
      <c r="BU13" s="112"/>
    </row>
    <row r="14" spans="1:77" x14ac:dyDescent="0.2">
      <c r="A14" s="70" t="s">
        <v>692</v>
      </c>
      <c r="B14" s="70" t="s">
        <v>5</v>
      </c>
      <c r="C14" s="73" t="s">
        <v>37</v>
      </c>
      <c r="D14" s="73" t="s">
        <v>6</v>
      </c>
      <c r="E14" s="73" t="s">
        <v>82</v>
      </c>
      <c r="F14" s="304" t="s">
        <v>574</v>
      </c>
      <c r="G14" s="233" t="s">
        <v>598</v>
      </c>
      <c r="H14" s="233" t="s">
        <v>671</v>
      </c>
      <c r="I14" s="233" t="s">
        <v>429</v>
      </c>
      <c r="J14" s="233" t="s">
        <v>431</v>
      </c>
      <c r="K14" s="233" t="s">
        <v>427</v>
      </c>
      <c r="L14" s="233" t="s">
        <v>433</v>
      </c>
      <c r="M14" s="233" t="s">
        <v>663</v>
      </c>
      <c r="N14" s="230" t="s">
        <v>394</v>
      </c>
      <c r="O14" s="133" t="s">
        <v>395</v>
      </c>
      <c r="P14" s="133" t="s">
        <v>396</v>
      </c>
      <c r="Q14" s="133" t="s">
        <v>397</v>
      </c>
      <c r="R14" s="133" t="s">
        <v>398</v>
      </c>
      <c r="S14" s="133" t="s">
        <v>399</v>
      </c>
      <c r="T14" s="133" t="s">
        <v>400</v>
      </c>
      <c r="U14" s="133" t="s">
        <v>401</v>
      </c>
      <c r="V14" s="133" t="s">
        <v>402</v>
      </c>
      <c r="W14" s="133" t="s">
        <v>403</v>
      </c>
      <c r="X14" s="133" t="s">
        <v>408</v>
      </c>
      <c r="Y14" s="133" t="s">
        <v>409</v>
      </c>
      <c r="Z14" s="133" t="s">
        <v>407</v>
      </c>
      <c r="AA14" s="133" t="s">
        <v>410</v>
      </c>
      <c r="AB14" s="133" t="s">
        <v>404</v>
      </c>
      <c r="AC14" s="133" t="s">
        <v>405</v>
      </c>
      <c r="AD14" s="133" t="s">
        <v>406</v>
      </c>
      <c r="AE14" s="133" t="s">
        <v>411</v>
      </c>
      <c r="AF14" s="133" t="s">
        <v>412</v>
      </c>
      <c r="AG14" s="133" t="s">
        <v>413</v>
      </c>
      <c r="AH14" s="133" t="s">
        <v>414</v>
      </c>
      <c r="AI14" s="133" t="s">
        <v>415</v>
      </c>
      <c r="AJ14" s="133" t="s">
        <v>416</v>
      </c>
      <c r="AK14" s="133" t="s">
        <v>417</v>
      </c>
      <c r="AL14" s="133" t="s">
        <v>418</v>
      </c>
      <c r="AM14" s="133" t="s">
        <v>419</v>
      </c>
      <c r="AN14" s="133" t="s">
        <v>420</v>
      </c>
      <c r="AO14" s="133" t="s">
        <v>421</v>
      </c>
      <c r="AP14" s="133" t="s">
        <v>422</v>
      </c>
      <c r="AQ14" s="133" t="s">
        <v>423</v>
      </c>
      <c r="AR14" s="133" t="s">
        <v>424</v>
      </c>
      <c r="AS14" s="133" t="s">
        <v>425</v>
      </c>
      <c r="AT14" s="133" t="s">
        <v>426</v>
      </c>
      <c r="AU14" s="133" t="s">
        <v>435</v>
      </c>
      <c r="AV14" s="133" t="s">
        <v>436</v>
      </c>
      <c r="AW14" s="133" t="s">
        <v>437</v>
      </c>
      <c r="AX14" s="133" t="s">
        <v>438</v>
      </c>
      <c r="AY14" s="133" t="s">
        <v>439</v>
      </c>
      <c r="AZ14" s="133" t="s">
        <v>440</v>
      </c>
      <c r="BA14" s="133" t="s">
        <v>441</v>
      </c>
      <c r="BB14" s="133" t="s">
        <v>442</v>
      </c>
      <c r="BC14" s="133" t="s">
        <v>443</v>
      </c>
      <c r="BD14" s="133" t="s">
        <v>444</v>
      </c>
      <c r="BE14" s="133" t="s">
        <v>445</v>
      </c>
      <c r="BF14" s="133" t="s">
        <v>446</v>
      </c>
      <c r="BG14" s="133" t="s">
        <v>447</v>
      </c>
      <c r="BH14" s="133" t="s">
        <v>448</v>
      </c>
      <c r="BI14" s="133" t="s">
        <v>449</v>
      </c>
      <c r="BJ14" s="133" t="s">
        <v>450</v>
      </c>
      <c r="BK14" s="133" t="s">
        <v>451</v>
      </c>
      <c r="BL14" s="133" t="s">
        <v>452</v>
      </c>
      <c r="BM14" s="133" t="s">
        <v>453</v>
      </c>
      <c r="BN14" s="133" t="s">
        <v>454</v>
      </c>
      <c r="BO14" s="133" t="s">
        <v>455</v>
      </c>
      <c r="BP14" s="133" t="s">
        <v>430</v>
      </c>
      <c r="BQ14" s="133" t="s">
        <v>432</v>
      </c>
      <c r="BR14" s="133" t="s">
        <v>428</v>
      </c>
      <c r="BS14" s="133" t="s">
        <v>434</v>
      </c>
      <c r="BT14" s="227" t="s">
        <v>456</v>
      </c>
      <c r="BU14" s="227" t="s">
        <v>457</v>
      </c>
      <c r="BV14" s="133" t="s">
        <v>458</v>
      </c>
      <c r="BW14" s="230" t="s">
        <v>835</v>
      </c>
      <c r="BX14" s="133" t="s">
        <v>459</v>
      </c>
      <c r="BY14" s="133" t="s">
        <v>460</v>
      </c>
    </row>
    <row r="15" spans="1:77"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2" t="str">
        <f>IF(OR(SUM($AB15)&lt;=0,SUM($G15)&lt;=0),"",ROUND($G15*$AB15,0))</f>
        <v/>
      </c>
      <c r="AN15" s="112" t="str">
        <f>IF(SUM($AM15)&lt;=0,"",IF(SUM($AL15)&lt;=0,"ENTER VALID YIELD!",ROUND($AM15/$AL15,0)-$AM15))</f>
        <v/>
      </c>
      <c r="AP15" s="112" t="str">
        <f>IF(OR(SUM($AC15)&lt;=0,SUM($G15)&lt;=0),"",ROUND($G15*$AC15,0))</f>
        <v/>
      </c>
      <c r="AQ15" s="112" t="str">
        <f>IF(SUM($AP15)&lt;=0,"",IF(SUM($AO15)&lt;=0,"ENTER VALID YIELD!",ROUND($AP15/$AO15,0)-$AP15))</f>
        <v/>
      </c>
      <c r="AS15" s="112" t="str">
        <f>IF(OR(SUM($AD15)&lt;=0,SUM($G15)&lt;=0),"",ROUND($G15*$AD15,0))</f>
        <v/>
      </c>
      <c r="AT15" s="112" t="str">
        <f>IF(SUM($AS15)&lt;=0,"",IF(SUM($AR15)&lt;=0,"ENTER VALID YIELD!",ROUND($AS15/$AR15,0)-$AS15))</f>
        <v/>
      </c>
      <c r="AV15" s="112" t="str">
        <f>IF(OR(SUM($AE15)&lt;=0,SUM($G15)&lt;=0),"",ROUND($G15*$AE15,0))</f>
        <v/>
      </c>
      <c r="AW15" s="112" t="str">
        <f>IF(SUM($AV15)&lt;=0,"",IF(SUM($AU15)&lt;=0,"ENTER VALID YIELD!",ROUND($AV15/$AU15,0)-$AV15))</f>
        <v/>
      </c>
      <c r="AY15" s="112" t="str">
        <f>IF(OR(SUM($AF15)&lt;=0,SUM($G15)&lt;=0),"",ROUND($G15*$AF15,0))</f>
        <v/>
      </c>
      <c r="AZ15" s="112" t="str">
        <f>IF(SUM($AY15)&lt;=0,"",IF(SUM($AX15)&lt;=0,"ENTER VALID YIELD!",ROUND($AY15/$AX15,0)-$AY15))</f>
        <v/>
      </c>
      <c r="BB15" s="112" t="str">
        <f>IF(OR(SUM($AG15)&lt;=0,SUM($G15)&lt;=0),"",ROUND($G15*$AG15,0))</f>
        <v/>
      </c>
      <c r="BC15" s="112" t="str">
        <f>IF(SUM($BB15)&lt;=0,"",IF(SUM($BA15)&lt;=0,"ENTER VALID YIELD!",ROUND($BB15/$BA15,0)-$BB15))</f>
        <v/>
      </c>
      <c r="BE15" s="112" t="str">
        <f>IF(OR(SUM($AH15)&lt;=0,SUM($G15)&lt;=0),"",ROUND($G15*$AH15,0))</f>
        <v/>
      </c>
      <c r="BF15" s="112" t="str">
        <f>IF(SUM($BE15)&lt;=0,"",IF(SUM($BD15)&lt;=0,"ENTER VALID YIELD!",ROUND($BE15/$BD15,0)-$BE15))</f>
        <v/>
      </c>
      <c r="BH15" s="112" t="str">
        <f>IF(OR(SUM($AI15)&lt;=0,SUM($G15)&lt;=0),"",ROUND($G15*$AI15,0))</f>
        <v/>
      </c>
      <c r="BI15" s="112" t="str">
        <f>IF(SUM($BH15)&lt;=0,"",IF(SUM($BG15)&lt;=0,"ENTER VALID YIELD!",ROUND($BH15/$BG15,0)-$BH15))</f>
        <v/>
      </c>
      <c r="BK15" s="112" t="str">
        <f>IF(OR(SUM($AJ15)&lt;=0,SUM($G15)&lt;=0),"",ROUND($G15*$AJ15,0))</f>
        <v/>
      </c>
      <c r="BL15" s="112" t="str">
        <f>IF(SUM($BK15)&lt;=0,"",IF(SUM($BJ15)&lt;=0,"ENTER VALID YIELD!",ROUND($BK15/$BJ15,0)-$BK15))</f>
        <v/>
      </c>
      <c r="BM15" s="158" t="str">
        <f>IF(SUM($G15)&lt;=0,"",$G15)</f>
        <v/>
      </c>
      <c r="BN15" s="164" t="str">
        <f>IF(SUM($G15)&lt;=0,"",SUM($I15:$L15,$Q15,$S15,$AM15,$AP15,$AS15,$AV15,$AY15,$BB15,$BE15,$BH15,$BK15))</f>
        <v/>
      </c>
      <c r="BO15" s="164" t="str">
        <f>IF(AND(SUM($BN15)&lt;=0,SUM($BM15)&lt;=0),"",SUM($BN15)-SUM($BM15))</f>
        <v/>
      </c>
      <c r="BP15" s="164" t="str">
        <f>_xlfn.IFNA(INDEX(PMTCT!$AF:$AF,MATCH($E15,PMTCT!$E:$E,0)),"")</f>
        <v/>
      </c>
      <c r="BQ15" s="164" t="str">
        <f>_xlfn.IFNA(INDEX(PMTCT!$AV:$AV,MATCH($E15,PMTCT!$E:$E,0)),"")</f>
        <v/>
      </c>
      <c r="BR15" s="164" t="str">
        <f>_xlfn.IFNA(INDEX(TB!$R:$R,MATCH($E15,TB!$E:$E,0)),"")</f>
        <v/>
      </c>
      <c r="BS15" s="164" t="str">
        <f>_xlfn.IFNA(INDEX(VMMC!$AD:$AD,MATCH($E15,VMMC!$E:$E,0)),"")</f>
        <v/>
      </c>
      <c r="BT15" s="313" t="str">
        <f>IF(SUM($R15,$T15,$AN15,$AQ15,$AT15,$AW15,$AZ15,$BC15,$BF15,$BI15,$BL15,$BP15:$BS15)=0,"",SUM($R15,$T15,$AN15,$AQ15,$AT15,$AW15,$AZ15,$BC15,$BF15,$BI15,$BL15,$BP15:$BS15))</f>
        <v/>
      </c>
      <c r="BU15" s="313" t="str">
        <f>IF(OR(SUM($BT15)=0,SUM($BN15)=0),"",SUM($BT15,$BN15))</f>
        <v/>
      </c>
      <c r="BV15" s="46" t="str">
        <f>IF(SUM($BU15)=0,"",SUM($BN15)/$BU15)</f>
        <v/>
      </c>
      <c r="BX15" s="46">
        <f>IF(OR($C15="01-04",$C15="05-09"),"",0%)</f>
        <v>0</v>
      </c>
      <c r="BY15" s="112" t="str">
        <f>IF(OR($C15="01-04",$C15="05-09",SUM($BW15)=0),"",ROUND($BW15*(1+$BX15),0))</f>
        <v/>
      </c>
    </row>
    <row r="16" spans="1:77"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S1:BS1048576">
    <cfRule type="expression" dxfId="464" priority="13">
      <formula>OR($D1="Female",$C1="01-04",$C1="05-09",$C1="10-14")</formula>
    </cfRule>
  </conditionalFormatting>
  <conditionalFormatting sqref="AC1:AD1048576 AO1:AT1048576">
    <cfRule type="expression" dxfId="463" priority="334">
      <formula>AND(ROW(AC1)&gt;14,$B1&lt;&gt;"",$C1&lt;&gt;"01-04")</formula>
    </cfRule>
  </conditionalFormatting>
  <conditionalFormatting sqref="BW1:BY1048576">
    <cfRule type="expression" dxfId="462" priority="176">
      <formula>OR($C1="01-04",$C1="05-09")</formula>
    </cfRule>
  </conditionalFormatting>
  <conditionalFormatting sqref="O1:P1048576">
    <cfRule type="expression" dxfId="461" priority="18">
      <formula>AND(OR($C1="15-19",$C1="20-24",$C1="25-29",$C1="30-34",$C1="35-39",$C1="40-44",$C1="45-49",$C1="50+"),O1&lt;20%,O1&lt;&gt;"")</formula>
    </cfRule>
  </conditionalFormatting>
  <conditionalFormatting sqref="I1:J1048576 X1:Y1048576 BP1:BQ1048576">
    <cfRule type="expression" dxfId="460" priority="15">
      <formula>OR($D1="Male",$C1="01-04",$C1="05-09")</formula>
    </cfRule>
  </conditionalFormatting>
  <conditionalFormatting sqref="BO1:BO1048576">
    <cfRule type="expression" dxfId="459" priority="659">
      <formula>AND(ISNUMBER($BO1),SUM($BO1)&lt;&gt;0)</formula>
    </cfRule>
  </conditionalFormatting>
  <conditionalFormatting sqref="AL1:AL1048576 AU1:AU1048576 AX1:AX1048576 BA1:BA1048576 BD1:BD1048576">
    <cfRule type="expression" dxfId="458"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457" priority="5" operator="containsText" text="ENTER YIELD!">
      <formula>NOT(ISERROR(SEARCH("ENTER YIELD!",AN1)))</formula>
    </cfRule>
  </conditionalFormatting>
  <conditionalFormatting sqref="V1:AK1048576">
    <cfRule type="expression" dxfId="456"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455" priority="4">
      <formula>AND(ROW(N1)&gt;14,ISNUMBER(N1),OR(N1&gt;1,N1&lt;0))</formula>
    </cfRule>
  </conditionalFormatting>
  <conditionalFormatting sqref="AJ1:AJ1048576">
    <cfRule type="expression" dxfId="454" priority="2">
      <formula>AND(ROW($AJ1)&gt;14,SUM($F1)&gt;=80%,(SUM($G1)*SUM($AJ1))&gt;0)</formula>
    </cfRule>
  </conditionalFormatting>
  <conditionalFormatting sqref="BK1:BL1048576">
    <cfRule type="expression" dxfId="453"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A15" sqref="A15"/>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968</v>
      </c>
      <c r="B1" s="7"/>
      <c r="C1" s="153" t="s">
        <v>25</v>
      </c>
      <c r="D1" s="176"/>
      <c r="E1" s="339"/>
      <c r="F1" s="326"/>
      <c r="G1" s="176"/>
      <c r="H1" s="176"/>
      <c r="I1" s="107"/>
      <c r="J1" s="107"/>
      <c r="K1" s="153" t="s">
        <v>26</v>
      </c>
      <c r="L1" s="176"/>
      <c r="M1" s="339"/>
      <c r="N1" s="326"/>
      <c r="O1" s="176"/>
      <c r="P1" s="176"/>
      <c r="Q1" s="107"/>
      <c r="R1" s="107"/>
      <c r="S1" s="153" t="s">
        <v>0</v>
      </c>
      <c r="T1" s="339"/>
      <c r="U1" s="326"/>
      <c r="V1" s="176"/>
      <c r="W1" s="176"/>
      <c r="X1" s="107"/>
      <c r="Y1" s="107"/>
      <c r="Z1" s="153" t="s">
        <v>1</v>
      </c>
      <c r="AA1" s="339"/>
      <c r="AB1" s="326"/>
      <c r="AC1" s="176"/>
      <c r="AD1" s="176"/>
      <c r="AE1" s="107"/>
      <c r="AF1" s="107"/>
      <c r="AG1" s="153" t="s">
        <v>55</v>
      </c>
      <c r="AH1" s="339"/>
      <c r="AI1" s="326"/>
      <c r="AJ1" s="176"/>
      <c r="AK1" s="176"/>
      <c r="AL1" s="107"/>
      <c r="AM1" s="107"/>
      <c r="AN1" s="153" t="s">
        <v>54</v>
      </c>
      <c r="AO1" s="339"/>
      <c r="AP1" s="326"/>
      <c r="AQ1" s="176"/>
      <c r="AR1" s="176"/>
      <c r="AS1" s="107"/>
      <c r="AT1" s="107"/>
      <c r="AU1" s="153" t="s">
        <v>733</v>
      </c>
      <c r="AV1" s="339"/>
      <c r="AW1" s="326"/>
      <c r="AX1" s="176"/>
      <c r="AY1" s="176"/>
      <c r="AZ1" s="107"/>
      <c r="BA1" s="107"/>
      <c r="BB1" s="153" t="s">
        <v>734</v>
      </c>
      <c r="BC1" s="339"/>
      <c r="BD1" s="326"/>
      <c r="BE1" s="176"/>
      <c r="BF1" s="176"/>
      <c r="BG1" s="107"/>
      <c r="BH1" s="107"/>
      <c r="BI1" s="153" t="s">
        <v>237</v>
      </c>
      <c r="BJ1" s="339"/>
      <c r="BK1" s="326"/>
      <c r="BL1" s="176"/>
      <c r="BM1" s="176"/>
      <c r="BN1" s="107"/>
      <c r="BO1" s="107"/>
      <c r="BP1" s="153" t="s">
        <v>280</v>
      </c>
      <c r="BQ1" s="339"/>
      <c r="BR1" s="326"/>
      <c r="BS1" s="176"/>
      <c r="BT1" s="176"/>
      <c r="BU1" s="107"/>
      <c r="BV1" s="107"/>
    </row>
    <row r="2" spans="1:74" s="75" customFormat="1" ht="19" x14ac:dyDescent="0.25">
      <c r="A2" s="3"/>
      <c r="B2" s="3"/>
      <c r="C2" s="157" t="s">
        <v>864</v>
      </c>
      <c r="D2" s="161"/>
      <c r="E2" s="340"/>
      <c r="F2" s="327" t="s">
        <v>732</v>
      </c>
      <c r="G2" s="177"/>
      <c r="H2" s="177"/>
      <c r="I2" s="360"/>
      <c r="J2" s="108"/>
      <c r="K2" s="157" t="s">
        <v>864</v>
      </c>
      <c r="L2" s="161"/>
      <c r="M2" s="340"/>
      <c r="N2" s="327" t="s">
        <v>732</v>
      </c>
      <c r="O2" s="177"/>
      <c r="P2" s="177"/>
      <c r="Q2" s="360"/>
      <c r="R2" s="108"/>
      <c r="S2" s="157" t="s">
        <v>864</v>
      </c>
      <c r="T2" s="340"/>
      <c r="U2" s="327" t="s">
        <v>732</v>
      </c>
      <c r="V2" s="177"/>
      <c r="W2" s="177"/>
      <c r="X2" s="360"/>
      <c r="Y2" s="108"/>
      <c r="Z2" s="157" t="s">
        <v>864</v>
      </c>
      <c r="AA2" s="340"/>
      <c r="AB2" s="327" t="s">
        <v>732</v>
      </c>
      <c r="AC2" s="177"/>
      <c r="AD2" s="177"/>
      <c r="AE2" s="360"/>
      <c r="AF2" s="108"/>
      <c r="AG2" s="157" t="s">
        <v>864</v>
      </c>
      <c r="AH2" s="340"/>
      <c r="AI2" s="327" t="s">
        <v>732</v>
      </c>
      <c r="AJ2" s="177"/>
      <c r="AK2" s="177"/>
      <c r="AL2" s="360"/>
      <c r="AM2" s="108"/>
      <c r="AN2" s="157" t="s">
        <v>864</v>
      </c>
      <c r="AO2" s="340"/>
      <c r="AP2" s="327" t="s">
        <v>732</v>
      </c>
      <c r="AQ2" s="177"/>
      <c r="AR2" s="177"/>
      <c r="AS2" s="360"/>
      <c r="AT2" s="108"/>
      <c r="AU2" s="157" t="s">
        <v>864</v>
      </c>
      <c r="AV2" s="340"/>
      <c r="AW2" s="327" t="s">
        <v>732</v>
      </c>
      <c r="AX2" s="177"/>
      <c r="AY2" s="177"/>
      <c r="AZ2" s="360"/>
      <c r="BA2" s="108"/>
      <c r="BB2" s="157" t="s">
        <v>864</v>
      </c>
      <c r="BC2" s="340"/>
      <c r="BD2" s="327" t="s">
        <v>732</v>
      </c>
      <c r="BE2" s="177"/>
      <c r="BF2" s="177"/>
      <c r="BG2" s="360"/>
      <c r="BH2" s="108"/>
      <c r="BI2" s="157" t="s">
        <v>864</v>
      </c>
      <c r="BJ2" s="340"/>
      <c r="BK2" s="327" t="s">
        <v>732</v>
      </c>
      <c r="BL2" s="177"/>
      <c r="BM2" s="177"/>
      <c r="BN2" s="360"/>
      <c r="BO2" s="108"/>
      <c r="BP2" s="157" t="s">
        <v>864</v>
      </c>
      <c r="BQ2" s="340"/>
      <c r="BR2" s="327" t="s">
        <v>732</v>
      </c>
      <c r="BS2" s="177"/>
      <c r="BT2" s="177"/>
      <c r="BU2" s="360"/>
      <c r="BV2" s="108"/>
    </row>
    <row r="3" spans="1:74" ht="117" customHeight="1" x14ac:dyDescent="0.2">
      <c r="A3"/>
      <c r="B3"/>
      <c r="C3" s="370" t="s">
        <v>1105</v>
      </c>
      <c r="D3" s="375" t="s">
        <v>1106</v>
      </c>
      <c r="E3" s="383" t="s">
        <v>1107</v>
      </c>
      <c r="F3" s="384" t="s">
        <v>703</v>
      </c>
      <c r="G3" s="375" t="s">
        <v>704</v>
      </c>
      <c r="H3" s="375" t="s">
        <v>707</v>
      </c>
      <c r="I3" s="371" t="s">
        <v>705</v>
      </c>
      <c r="J3" s="371" t="s">
        <v>706</v>
      </c>
      <c r="K3" s="370" t="s">
        <v>1105</v>
      </c>
      <c r="L3" s="375" t="s">
        <v>1106</v>
      </c>
      <c r="M3" s="383" t="s">
        <v>1107</v>
      </c>
      <c r="N3" s="384" t="s">
        <v>703</v>
      </c>
      <c r="O3" s="375" t="s">
        <v>704</v>
      </c>
      <c r="P3" s="375" t="s">
        <v>707</v>
      </c>
      <c r="Q3" s="371" t="s">
        <v>705</v>
      </c>
      <c r="R3" s="371" t="s">
        <v>706</v>
      </c>
      <c r="S3" s="370" t="s">
        <v>1105</v>
      </c>
      <c r="T3" s="383" t="s">
        <v>1107</v>
      </c>
      <c r="U3" s="384" t="s">
        <v>703</v>
      </c>
      <c r="V3" s="375" t="s">
        <v>704</v>
      </c>
      <c r="W3" s="375" t="s">
        <v>707</v>
      </c>
      <c r="X3" s="371" t="s">
        <v>705</v>
      </c>
      <c r="Y3" s="371" t="s">
        <v>706</v>
      </c>
      <c r="Z3" s="370" t="s">
        <v>1105</v>
      </c>
      <c r="AA3" s="383" t="s">
        <v>1107</v>
      </c>
      <c r="AB3" s="384" t="s">
        <v>703</v>
      </c>
      <c r="AC3" s="375" t="s">
        <v>704</v>
      </c>
      <c r="AD3" s="375" t="s">
        <v>707</v>
      </c>
      <c r="AE3" s="371" t="s">
        <v>705</v>
      </c>
      <c r="AF3" s="371" t="s">
        <v>706</v>
      </c>
      <c r="AG3" s="370" t="s">
        <v>1105</v>
      </c>
      <c r="AH3" s="383" t="s">
        <v>1107</v>
      </c>
      <c r="AI3" s="384" t="s">
        <v>703</v>
      </c>
      <c r="AJ3" s="375" t="s">
        <v>704</v>
      </c>
      <c r="AK3" s="375" t="s">
        <v>707</v>
      </c>
      <c r="AL3" s="371" t="s">
        <v>705</v>
      </c>
      <c r="AM3" s="371" t="s">
        <v>706</v>
      </c>
      <c r="AN3" s="370" t="s">
        <v>1105</v>
      </c>
      <c r="AO3" s="383" t="s">
        <v>1107</v>
      </c>
      <c r="AP3" s="384" t="s">
        <v>703</v>
      </c>
      <c r="AQ3" s="375" t="s">
        <v>704</v>
      </c>
      <c r="AR3" s="375" t="s">
        <v>707</v>
      </c>
      <c r="AS3" s="371" t="s">
        <v>705</v>
      </c>
      <c r="AT3" s="371" t="s">
        <v>706</v>
      </c>
      <c r="AU3" s="370" t="s">
        <v>1105</v>
      </c>
      <c r="AV3" s="383" t="s">
        <v>1107</v>
      </c>
      <c r="AW3" s="384" t="s">
        <v>703</v>
      </c>
      <c r="AX3" s="375" t="s">
        <v>704</v>
      </c>
      <c r="AY3" s="375" t="s">
        <v>707</v>
      </c>
      <c r="AZ3" s="371" t="s">
        <v>705</v>
      </c>
      <c r="BA3" s="371" t="s">
        <v>706</v>
      </c>
      <c r="BB3" s="370" t="s">
        <v>1105</v>
      </c>
      <c r="BC3" s="383" t="s">
        <v>1107</v>
      </c>
      <c r="BD3" s="384" t="s">
        <v>703</v>
      </c>
      <c r="BE3" s="375" t="s">
        <v>704</v>
      </c>
      <c r="BF3" s="375" t="s">
        <v>707</v>
      </c>
      <c r="BG3" s="371" t="s">
        <v>705</v>
      </c>
      <c r="BH3" s="371" t="s">
        <v>706</v>
      </c>
      <c r="BI3" s="370" t="s">
        <v>1105</v>
      </c>
      <c r="BJ3" s="383" t="s">
        <v>1107</v>
      </c>
      <c r="BK3" s="384" t="s">
        <v>703</v>
      </c>
      <c r="BL3" s="375" t="s">
        <v>704</v>
      </c>
      <c r="BM3" s="375" t="s">
        <v>707</v>
      </c>
      <c r="BN3" s="371" t="s">
        <v>705</v>
      </c>
      <c r="BO3" s="371" t="s">
        <v>706</v>
      </c>
      <c r="BP3" s="370" t="s">
        <v>1105</v>
      </c>
      <c r="BQ3" s="383" t="s">
        <v>1107</v>
      </c>
      <c r="BR3" s="384" t="s">
        <v>703</v>
      </c>
      <c r="BS3" s="375" t="s">
        <v>704</v>
      </c>
      <c r="BT3" s="375" t="s">
        <v>707</v>
      </c>
      <c r="BU3" s="371" t="s">
        <v>705</v>
      </c>
      <c r="BV3" s="371" t="s">
        <v>706</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124</v>
      </c>
      <c r="B5" s="104" t="s">
        <v>124</v>
      </c>
      <c r="C5" s="324" t="s">
        <v>124</v>
      </c>
      <c r="D5" s="386" t="s">
        <v>124</v>
      </c>
      <c r="E5" s="342" t="s">
        <v>124</v>
      </c>
      <c r="F5" s="329" t="s">
        <v>124</v>
      </c>
      <c r="G5" s="150" t="s">
        <v>124</v>
      </c>
      <c r="H5" s="150" t="s">
        <v>124</v>
      </c>
      <c r="I5" s="112" t="s">
        <v>124</v>
      </c>
      <c r="J5" s="112" t="s">
        <v>124</v>
      </c>
      <c r="K5" s="324" t="s">
        <v>124</v>
      </c>
      <c r="L5" s="386" t="s">
        <v>124</v>
      </c>
      <c r="M5" s="342" t="s">
        <v>124</v>
      </c>
      <c r="N5" s="329" t="s">
        <v>124</v>
      </c>
      <c r="O5" s="150" t="s">
        <v>124</v>
      </c>
      <c r="P5" s="150" t="s">
        <v>124</v>
      </c>
      <c r="Q5" s="112" t="s">
        <v>124</v>
      </c>
      <c r="R5" s="112" t="s">
        <v>124</v>
      </c>
      <c r="S5" s="324" t="s">
        <v>124</v>
      </c>
      <c r="T5" s="342" t="s">
        <v>124</v>
      </c>
      <c r="U5" s="329" t="s">
        <v>124</v>
      </c>
      <c r="V5" s="150" t="s">
        <v>124</v>
      </c>
      <c r="W5" s="150" t="s">
        <v>124</v>
      </c>
      <c r="X5" s="112" t="s">
        <v>124</v>
      </c>
      <c r="Y5" s="112" t="s">
        <v>124</v>
      </c>
      <c r="Z5" s="324" t="s">
        <v>124</v>
      </c>
      <c r="AA5" s="342" t="s">
        <v>124</v>
      </c>
      <c r="AB5" s="329" t="s">
        <v>124</v>
      </c>
      <c r="AC5" s="150" t="s">
        <v>124</v>
      </c>
      <c r="AD5" s="150" t="s">
        <v>124</v>
      </c>
      <c r="AE5" s="112" t="s">
        <v>124</v>
      </c>
      <c r="AF5" s="112" t="s">
        <v>124</v>
      </c>
      <c r="AG5" s="324" t="s">
        <v>124</v>
      </c>
      <c r="AH5" s="342" t="s">
        <v>124</v>
      </c>
      <c r="AI5" s="329" t="s">
        <v>124</v>
      </c>
      <c r="AJ5" s="150" t="s">
        <v>124</v>
      </c>
      <c r="AK5" s="150" t="s">
        <v>124</v>
      </c>
      <c r="AL5" s="112" t="s">
        <v>124</v>
      </c>
      <c r="AM5" s="112" t="s">
        <v>124</v>
      </c>
      <c r="AN5" s="324" t="s">
        <v>124</v>
      </c>
      <c r="AO5" s="342" t="s">
        <v>124</v>
      </c>
      <c r="AP5" s="329" t="s">
        <v>124</v>
      </c>
      <c r="AQ5" s="150" t="s">
        <v>124</v>
      </c>
      <c r="AR5" s="150" t="s">
        <v>124</v>
      </c>
      <c r="AS5" s="112" t="s">
        <v>124</v>
      </c>
      <c r="AT5" s="112" t="s">
        <v>124</v>
      </c>
      <c r="AU5" s="324" t="s">
        <v>124</v>
      </c>
      <c r="AV5" s="342" t="s">
        <v>124</v>
      </c>
      <c r="AW5" s="329" t="s">
        <v>124</v>
      </c>
      <c r="AX5" s="150" t="s">
        <v>124</v>
      </c>
      <c r="AY5" s="150" t="s">
        <v>124</v>
      </c>
      <c r="AZ5" s="112" t="s">
        <v>124</v>
      </c>
      <c r="BA5" s="112" t="s">
        <v>124</v>
      </c>
      <c r="BB5" s="324" t="s">
        <v>124</v>
      </c>
      <c r="BC5" s="342" t="s">
        <v>124</v>
      </c>
      <c r="BD5" s="329" t="s">
        <v>124</v>
      </c>
      <c r="BE5" s="150" t="s">
        <v>124</v>
      </c>
      <c r="BF5" s="150" t="s">
        <v>124</v>
      </c>
      <c r="BG5" s="112" t="s">
        <v>124</v>
      </c>
      <c r="BH5" s="112" t="s">
        <v>124</v>
      </c>
      <c r="BI5" s="324" t="s">
        <v>124</v>
      </c>
      <c r="BJ5" s="342" t="s">
        <v>124</v>
      </c>
      <c r="BK5" s="329" t="s">
        <v>124</v>
      </c>
      <c r="BL5" s="150" t="s">
        <v>124</v>
      </c>
      <c r="BM5" s="150" t="s">
        <v>124</v>
      </c>
      <c r="BN5" s="112" t="s">
        <v>124</v>
      </c>
      <c r="BO5" s="112" t="s">
        <v>124</v>
      </c>
      <c r="BP5" s="324" t="s">
        <v>124</v>
      </c>
      <c r="BQ5" s="342" t="s">
        <v>124</v>
      </c>
      <c r="BR5" s="329" t="s">
        <v>124</v>
      </c>
      <c r="BS5" s="150" t="s">
        <v>124</v>
      </c>
      <c r="BT5" s="150" t="s">
        <v>124</v>
      </c>
      <c r="BU5" s="112" t="s">
        <v>124</v>
      </c>
      <c r="BV5" s="112" t="s">
        <v>124</v>
      </c>
    </row>
    <row r="6" spans="1:74" x14ac:dyDescent="0.2">
      <c r="A6" s="104" t="s">
        <v>231</v>
      </c>
      <c r="B6" s="104" t="s">
        <v>231</v>
      </c>
      <c r="C6" s="324" t="s">
        <v>119</v>
      </c>
      <c r="D6" s="386" t="s">
        <v>119</v>
      </c>
      <c r="E6" s="342" t="s">
        <v>119</v>
      </c>
      <c r="F6" s="329" t="s">
        <v>119</v>
      </c>
      <c r="G6" s="150" t="s">
        <v>119</v>
      </c>
      <c r="H6" s="150" t="s">
        <v>119</v>
      </c>
      <c r="I6" s="112" t="s">
        <v>119</v>
      </c>
      <c r="J6" s="112" t="s">
        <v>119</v>
      </c>
      <c r="K6" s="324" t="s">
        <v>119</v>
      </c>
      <c r="L6" s="386" t="s">
        <v>119</v>
      </c>
      <c r="M6" s="342" t="s">
        <v>119</v>
      </c>
      <c r="N6" s="329" t="s">
        <v>119</v>
      </c>
      <c r="O6" s="150" t="s">
        <v>119</v>
      </c>
      <c r="P6" s="150" t="s">
        <v>119</v>
      </c>
      <c r="Q6" s="112" t="s">
        <v>119</v>
      </c>
      <c r="R6" s="112" t="s">
        <v>119</v>
      </c>
      <c r="S6" s="324" t="s">
        <v>119</v>
      </c>
      <c r="T6" s="342" t="s">
        <v>119</v>
      </c>
      <c r="U6" s="329" t="s">
        <v>119</v>
      </c>
      <c r="V6" s="150" t="s">
        <v>119</v>
      </c>
      <c r="W6" s="150" t="s">
        <v>119</v>
      </c>
      <c r="X6" s="112" t="s">
        <v>119</v>
      </c>
      <c r="Y6" s="112" t="s">
        <v>119</v>
      </c>
      <c r="Z6" s="324" t="s">
        <v>119</v>
      </c>
      <c r="AA6" s="342" t="s">
        <v>119</v>
      </c>
      <c r="AB6" s="329" t="s">
        <v>119</v>
      </c>
      <c r="AC6" s="150" t="s">
        <v>119</v>
      </c>
      <c r="AD6" s="150" t="s">
        <v>119</v>
      </c>
      <c r="AE6" s="112" t="s">
        <v>119</v>
      </c>
      <c r="AF6" s="112" t="s">
        <v>119</v>
      </c>
      <c r="AG6" s="324" t="s">
        <v>119</v>
      </c>
      <c r="AH6" s="342" t="s">
        <v>119</v>
      </c>
      <c r="AI6" s="329" t="s">
        <v>119</v>
      </c>
      <c r="AJ6" s="150" t="s">
        <v>119</v>
      </c>
      <c r="AK6" s="150" t="s">
        <v>119</v>
      </c>
      <c r="AL6" s="112" t="s">
        <v>119</v>
      </c>
      <c r="AM6" s="112" t="s">
        <v>119</v>
      </c>
      <c r="AN6" s="324" t="s">
        <v>119</v>
      </c>
      <c r="AO6" s="342" t="s">
        <v>119</v>
      </c>
      <c r="AP6" s="329" t="s">
        <v>119</v>
      </c>
      <c r="AQ6" s="150" t="s">
        <v>119</v>
      </c>
      <c r="AR6" s="150" t="s">
        <v>119</v>
      </c>
      <c r="AS6" s="112" t="s">
        <v>119</v>
      </c>
      <c r="AT6" s="112" t="s">
        <v>119</v>
      </c>
      <c r="AU6" s="324" t="s">
        <v>119</v>
      </c>
      <c r="AV6" s="342" t="s">
        <v>119</v>
      </c>
      <c r="AW6" s="329" t="s">
        <v>119</v>
      </c>
      <c r="AX6" s="150" t="s">
        <v>119</v>
      </c>
      <c r="AY6" s="150" t="s">
        <v>119</v>
      </c>
      <c r="AZ6" s="112" t="s">
        <v>119</v>
      </c>
      <c r="BA6" s="112" t="s">
        <v>119</v>
      </c>
      <c r="BB6" s="324" t="s">
        <v>119</v>
      </c>
      <c r="BC6" s="342" t="s">
        <v>119</v>
      </c>
      <c r="BD6" s="329" t="s">
        <v>119</v>
      </c>
      <c r="BE6" s="150" t="s">
        <v>119</v>
      </c>
      <c r="BF6" s="150" t="s">
        <v>119</v>
      </c>
      <c r="BG6" s="112" t="s">
        <v>119</v>
      </c>
      <c r="BH6" s="112" t="s">
        <v>119</v>
      </c>
      <c r="BI6" s="324" t="s">
        <v>119</v>
      </c>
      <c r="BJ6" s="342" t="s">
        <v>119</v>
      </c>
      <c r="BK6" s="329" t="s">
        <v>119</v>
      </c>
      <c r="BL6" s="150" t="s">
        <v>119</v>
      </c>
      <c r="BM6" s="150" t="s">
        <v>119</v>
      </c>
      <c r="BN6" s="112" t="s">
        <v>119</v>
      </c>
      <c r="BO6" s="112" t="s">
        <v>119</v>
      </c>
      <c r="BP6" s="324" t="s">
        <v>119</v>
      </c>
      <c r="BQ6" s="342" t="s">
        <v>119</v>
      </c>
      <c r="BR6" s="329" t="s">
        <v>119</v>
      </c>
      <c r="BS6" s="150" t="s">
        <v>119</v>
      </c>
      <c r="BT6" s="150" t="s">
        <v>119</v>
      </c>
      <c r="BU6" s="112" t="s">
        <v>119</v>
      </c>
      <c r="BV6" s="112" t="s">
        <v>119</v>
      </c>
    </row>
    <row r="7" spans="1:74" x14ac:dyDescent="0.2">
      <c r="A7" s="104" t="s">
        <v>134</v>
      </c>
      <c r="B7" s="104" t="s">
        <v>134</v>
      </c>
      <c r="C7" s="325" t="s">
        <v>120</v>
      </c>
      <c r="D7" s="387" t="s">
        <v>120</v>
      </c>
      <c r="E7" s="343" t="s">
        <v>120</v>
      </c>
      <c r="F7" s="329" t="s">
        <v>120</v>
      </c>
      <c r="G7" s="150" t="s">
        <v>120</v>
      </c>
      <c r="H7" s="150" t="s">
        <v>120</v>
      </c>
      <c r="I7" s="112" t="s">
        <v>120</v>
      </c>
      <c r="J7" s="112" t="s">
        <v>120</v>
      </c>
      <c r="K7" s="325" t="s">
        <v>120</v>
      </c>
      <c r="L7" s="387" t="s">
        <v>120</v>
      </c>
      <c r="M7" s="343" t="s">
        <v>120</v>
      </c>
      <c r="N7" s="329" t="s">
        <v>120</v>
      </c>
      <c r="O7" s="150" t="s">
        <v>120</v>
      </c>
      <c r="P7" s="150" t="s">
        <v>120</v>
      </c>
      <c r="Q7" s="112" t="s">
        <v>120</v>
      </c>
      <c r="R7" s="112" t="s">
        <v>120</v>
      </c>
      <c r="S7" s="325" t="s">
        <v>120</v>
      </c>
      <c r="T7" s="343" t="s">
        <v>120</v>
      </c>
      <c r="U7" s="329" t="s">
        <v>120</v>
      </c>
      <c r="V7" s="150" t="s">
        <v>120</v>
      </c>
      <c r="W7" s="150" t="s">
        <v>120</v>
      </c>
      <c r="X7" s="112" t="s">
        <v>120</v>
      </c>
      <c r="Y7" s="112" t="s">
        <v>120</v>
      </c>
      <c r="Z7" s="325" t="s">
        <v>120</v>
      </c>
      <c r="AA7" s="343" t="s">
        <v>120</v>
      </c>
      <c r="AB7" s="329" t="s">
        <v>120</v>
      </c>
      <c r="AC7" s="150" t="s">
        <v>120</v>
      </c>
      <c r="AD7" s="150" t="s">
        <v>120</v>
      </c>
      <c r="AE7" s="112" t="s">
        <v>120</v>
      </c>
      <c r="AF7" s="112" t="s">
        <v>120</v>
      </c>
      <c r="AG7" s="325" t="s">
        <v>120</v>
      </c>
      <c r="AH7" s="343" t="s">
        <v>120</v>
      </c>
      <c r="AI7" s="329" t="s">
        <v>120</v>
      </c>
      <c r="AJ7" s="150" t="s">
        <v>120</v>
      </c>
      <c r="AK7" s="150" t="s">
        <v>120</v>
      </c>
      <c r="AL7" s="112" t="s">
        <v>120</v>
      </c>
      <c r="AM7" s="112" t="s">
        <v>120</v>
      </c>
      <c r="AN7" s="325" t="s">
        <v>120</v>
      </c>
      <c r="AO7" s="343" t="s">
        <v>120</v>
      </c>
      <c r="AP7" s="329" t="s">
        <v>120</v>
      </c>
      <c r="AQ7" s="150" t="s">
        <v>120</v>
      </c>
      <c r="AR7" s="150" t="s">
        <v>120</v>
      </c>
      <c r="AS7" s="112" t="s">
        <v>120</v>
      </c>
      <c r="AT7" s="112" t="s">
        <v>120</v>
      </c>
      <c r="AU7" s="325" t="s">
        <v>120</v>
      </c>
      <c r="AV7" s="343" t="s">
        <v>120</v>
      </c>
      <c r="AW7" s="329" t="s">
        <v>120</v>
      </c>
      <c r="AX7" s="150" t="s">
        <v>120</v>
      </c>
      <c r="AY7" s="150" t="s">
        <v>120</v>
      </c>
      <c r="AZ7" s="112" t="s">
        <v>120</v>
      </c>
      <c r="BA7" s="112" t="s">
        <v>120</v>
      </c>
      <c r="BB7" s="325" t="s">
        <v>120</v>
      </c>
      <c r="BC7" s="343" t="s">
        <v>120</v>
      </c>
      <c r="BD7" s="329" t="s">
        <v>120</v>
      </c>
      <c r="BE7" s="150" t="s">
        <v>120</v>
      </c>
      <c r="BF7" s="150" t="s">
        <v>120</v>
      </c>
      <c r="BG7" s="112" t="s">
        <v>120</v>
      </c>
      <c r="BH7" s="112" t="s">
        <v>120</v>
      </c>
      <c r="BI7" s="325" t="s">
        <v>120</v>
      </c>
      <c r="BJ7" s="343" t="s">
        <v>120</v>
      </c>
      <c r="BK7" s="329" t="s">
        <v>120</v>
      </c>
      <c r="BL7" s="150" t="s">
        <v>120</v>
      </c>
      <c r="BM7" s="150" t="s">
        <v>120</v>
      </c>
      <c r="BN7" s="112" t="s">
        <v>120</v>
      </c>
      <c r="BO7" s="112" t="s">
        <v>120</v>
      </c>
      <c r="BP7" s="325" t="s">
        <v>120</v>
      </c>
      <c r="BQ7" s="343" t="s">
        <v>120</v>
      </c>
      <c r="BR7" s="329" t="s">
        <v>120</v>
      </c>
      <c r="BS7" s="150" t="s">
        <v>120</v>
      </c>
      <c r="BT7" s="150" t="s">
        <v>120</v>
      </c>
      <c r="BU7" s="112" t="s">
        <v>120</v>
      </c>
      <c r="BV7" s="112" t="s">
        <v>120</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692</v>
      </c>
      <c r="B14" s="70" t="s">
        <v>5</v>
      </c>
      <c r="C14" s="230" t="s">
        <v>753</v>
      </c>
      <c r="D14" s="233" t="s">
        <v>895</v>
      </c>
      <c r="E14" s="344" t="s">
        <v>754</v>
      </c>
      <c r="F14" s="361" t="s">
        <v>763</v>
      </c>
      <c r="G14" s="296" t="s">
        <v>764</v>
      </c>
      <c r="H14" s="296" t="s">
        <v>765</v>
      </c>
      <c r="I14" s="227" t="s">
        <v>766</v>
      </c>
      <c r="J14" s="227" t="s">
        <v>767</v>
      </c>
      <c r="K14" s="230" t="s">
        <v>760</v>
      </c>
      <c r="L14" s="233" t="s">
        <v>896</v>
      </c>
      <c r="M14" s="344" t="s">
        <v>761</v>
      </c>
      <c r="N14" s="361" t="s">
        <v>762</v>
      </c>
      <c r="O14" s="296" t="s">
        <v>768</v>
      </c>
      <c r="P14" s="296" t="s">
        <v>769</v>
      </c>
      <c r="Q14" s="227" t="s">
        <v>770</v>
      </c>
      <c r="R14" s="227" t="s">
        <v>771</v>
      </c>
      <c r="S14" s="230" t="s">
        <v>772</v>
      </c>
      <c r="T14" s="344" t="s">
        <v>773</v>
      </c>
      <c r="U14" s="361" t="s">
        <v>755</v>
      </c>
      <c r="V14" s="296" t="s">
        <v>756</v>
      </c>
      <c r="W14" s="296" t="s">
        <v>757</v>
      </c>
      <c r="X14" s="227" t="s">
        <v>758</v>
      </c>
      <c r="Y14" s="227" t="s">
        <v>759</v>
      </c>
      <c r="Z14" s="230" t="s">
        <v>774</v>
      </c>
      <c r="AA14" s="344" t="s">
        <v>775</v>
      </c>
      <c r="AB14" s="361" t="s">
        <v>776</v>
      </c>
      <c r="AC14" s="296" t="s">
        <v>777</v>
      </c>
      <c r="AD14" s="296" t="s">
        <v>778</v>
      </c>
      <c r="AE14" s="227" t="s">
        <v>779</v>
      </c>
      <c r="AF14" s="227" t="s">
        <v>780</v>
      </c>
      <c r="AG14" s="230" t="s">
        <v>781</v>
      </c>
      <c r="AH14" s="344" t="s">
        <v>782</v>
      </c>
      <c r="AI14" s="361" t="s">
        <v>783</v>
      </c>
      <c r="AJ14" s="296" t="s">
        <v>784</v>
      </c>
      <c r="AK14" s="296" t="s">
        <v>785</v>
      </c>
      <c r="AL14" s="227" t="s">
        <v>786</v>
      </c>
      <c r="AM14" s="227" t="s">
        <v>787</v>
      </c>
      <c r="AN14" s="230" t="s">
        <v>788</v>
      </c>
      <c r="AO14" s="344" t="s">
        <v>789</v>
      </c>
      <c r="AP14" s="361" t="s">
        <v>790</v>
      </c>
      <c r="AQ14" s="296" t="s">
        <v>791</v>
      </c>
      <c r="AR14" s="296" t="s">
        <v>792</v>
      </c>
      <c r="AS14" s="227" t="s">
        <v>793</v>
      </c>
      <c r="AT14" s="227" t="s">
        <v>794</v>
      </c>
      <c r="AU14" s="230" t="s">
        <v>795</v>
      </c>
      <c r="AV14" s="344" t="s">
        <v>796</v>
      </c>
      <c r="AW14" s="361" t="s">
        <v>797</v>
      </c>
      <c r="AX14" s="296" t="s">
        <v>798</v>
      </c>
      <c r="AY14" s="296" t="s">
        <v>799</v>
      </c>
      <c r="AZ14" s="227" t="s">
        <v>800</v>
      </c>
      <c r="BA14" s="227" t="s">
        <v>801</v>
      </c>
      <c r="BB14" s="230" t="s">
        <v>802</v>
      </c>
      <c r="BC14" s="344" t="s">
        <v>803</v>
      </c>
      <c r="BD14" s="361" t="s">
        <v>804</v>
      </c>
      <c r="BE14" s="296" t="s">
        <v>805</v>
      </c>
      <c r="BF14" s="296" t="s">
        <v>806</v>
      </c>
      <c r="BG14" s="227" t="s">
        <v>807</v>
      </c>
      <c r="BH14" s="227" t="s">
        <v>808</v>
      </c>
      <c r="BI14" s="230" t="s">
        <v>809</v>
      </c>
      <c r="BJ14" s="344" t="s">
        <v>810</v>
      </c>
      <c r="BK14" s="361" t="s">
        <v>811</v>
      </c>
      <c r="BL14" s="296" t="s">
        <v>812</v>
      </c>
      <c r="BM14" s="296" t="s">
        <v>813</v>
      </c>
      <c r="BN14" s="227" t="s">
        <v>814</v>
      </c>
      <c r="BO14" s="227" t="s">
        <v>815</v>
      </c>
      <c r="BP14" s="230" t="s">
        <v>816</v>
      </c>
      <c r="BQ14" s="344" t="s">
        <v>817</v>
      </c>
      <c r="BR14" s="361" t="s">
        <v>818</v>
      </c>
      <c r="BS14" s="296" t="s">
        <v>819</v>
      </c>
      <c r="BT14" s="296" t="s">
        <v>820</v>
      </c>
      <c r="BU14" s="227" t="s">
        <v>821</v>
      </c>
      <c r="BV14" s="227" t="s">
        <v>822</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SUM(SUMIFS(HTS!$BN:$BN,HTS!$B:$B,$B15,HTS!$C:$C,{"15-19","20-24","25-29","30-34","35-39","40-44","45-49","50+"},HTS!$D:$D,"Female"))</f>
        <v>0</v>
      </c>
      <c r="AV15" s="342" cm="1">
        <f t="array" ref="AV15">SUM(SUMIFS(HTS!$BN:$BN,HTS!$B:$B,$B15,HTS!$C:$C,{"15-19","20-24","25-29","30-34","35-39","40-44","45-49","50+"},HTS!$D:$D,"Male"))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SUM(SUMIFS(HTS!$BT:$BT,HTS!$B:$B,$B15,HTS!$C:$C,{"15-19","20-24","25-29","30-34","35-39","40-44","45-49","50+"},HTS!$D:$D,"Female"))</f>
        <v>0</v>
      </c>
      <c r="BC15" s="342" cm="1">
        <f t="array" ref="BC15">SUM(SUMIFS(HTS!$BT:$BT,HTS!$B:$B,$B15,HTS!$C:$C,{"15-19","20-24","25-29","30-34","35-39","40-44","45-49","50+"},HTS!$D:$D,"Male"))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SUM(SUMIFS(HTS_RECENT!$AF:$AF,HTS_RECENT!$B:$B,$B15,HTS_RECENT!$C:$C,{"15-19","20-24","25-29","30-34","35-39","40-44","45-49","50+"},HTS_RECENT!$D:$D,"Female"))</f>
        <v>0</v>
      </c>
      <c r="BJ15" s="342" cm="1">
        <f t="array" ref="BJ15">SUM(SUMIFS(HTS_RECENT!$AF:$AF,HTS_RECENT!$B:$B,$B15,HTS_RECENT!$C:$C,{"15-19","20-24","25-29","30-34","35-39","40-44","45-49","50+"},HTS_RECENT!$D:$D,"Male"))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SUM(SUMIFS(HTS!$BY:$BY,HTS!$B:$B,$B15,HTS!$C:$C,{"15-19","20-24","25-29","30-34","35-39","40-44","45-49","50+"},HTS!$D:$D,"Female"))</f>
        <v>0</v>
      </c>
      <c r="BQ15" s="342" cm="1">
        <f t="array" ref="BQ15">SUM(SUMIFS(HTS!$BY:$BY,HTS!$B:$B,$B15,HTS!$C:$C,{"15-19","20-24","25-29","30-34","35-39","40-44","45-49","50+"},HTS!$D:$D,"Male"))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52" priority="1135">
      <formula>AND(ROW($U1)&gt;14,SUM($U1)&gt;$S1)</formula>
    </cfRule>
  </conditionalFormatting>
  <conditionalFormatting sqref="T1:T1048576 V1:V1048576">
    <cfRule type="expression" dxfId="451" priority="45">
      <formula>AND(ROW($V1)&gt;14,SUM($V1)&gt;$T1)</formula>
    </cfRule>
  </conditionalFormatting>
  <conditionalFormatting sqref="C1:BV1048576">
    <cfRule type="expression" dxfId="450" priority="1136">
      <formula>C1&lt;0</formula>
    </cfRule>
  </conditionalFormatting>
  <conditionalFormatting sqref="S1:T1048576 W1:Y1048576">
    <cfRule type="expression" dxfId="449" priority="1137">
      <formula>AND(ISNUMBER(S1),(($S1-$U1)+($T1-$V1))&lt;SUM($W1:$Y1))</formula>
    </cfRule>
  </conditionalFormatting>
  <conditionalFormatting sqref="Z1:Z1048576 AB1:AB1048576">
    <cfRule type="expression" dxfId="448" priority="34">
      <formula>AND(ROW($AB1)&gt;14,SUM($AB1)&gt;$Z1)</formula>
    </cfRule>
  </conditionalFormatting>
  <conditionalFormatting sqref="AA1:AA1048576 AC1:AC1048576">
    <cfRule type="expression" dxfId="447" priority="33">
      <formula>AND(ROW($AC1)&gt;14,SUM($AC1)&gt;$AA1)</formula>
    </cfRule>
  </conditionalFormatting>
  <conditionalFormatting sqref="Z1:AA1048576 AD1:AF1048576">
    <cfRule type="expression" dxfId="446" priority="36">
      <formula>(($Z1-$AB1)+($AA1-$AC1))&lt;SUM($AD1:$AF1)</formula>
    </cfRule>
  </conditionalFormatting>
  <conditionalFormatting sqref="AG1:AG1048576 AI1:AI1048576">
    <cfRule type="expression" dxfId="445" priority="30">
      <formula>AND(ROW($AI1)&gt;14,SUM($AI1)&gt;$AG1)</formula>
    </cfRule>
  </conditionalFormatting>
  <conditionalFormatting sqref="AH1:AH1048576 AJ1:AJ1048576">
    <cfRule type="expression" dxfId="444" priority="29">
      <formula>AND(ROW($AJ1)&gt;14,SUM($AJ1)&gt;$AH1)</formula>
    </cfRule>
  </conditionalFormatting>
  <conditionalFormatting sqref="AG1:AH1048576 AK1:AM1048576">
    <cfRule type="expression" dxfId="443" priority="32">
      <formula>(($AG1-$AI1)+($AH1-$AJ1))&lt;SUM($AK1:$AM1)</formula>
    </cfRule>
  </conditionalFormatting>
  <conditionalFormatting sqref="AP1:AP1048576 AN1:AN1048576">
    <cfRule type="expression" dxfId="442" priority="26">
      <formula>AND(ROW($AP1)&gt;14,SUM($AP1)&gt;$AN1)</formula>
    </cfRule>
  </conditionalFormatting>
  <conditionalFormatting sqref="AQ1:AQ1048576 AO1:AO1048576">
    <cfRule type="expression" dxfId="441" priority="25">
      <formula>AND(ROW($AQ1)&gt;14,SUM($AQ1)&gt;$AO1)</formula>
    </cfRule>
  </conditionalFormatting>
  <conditionalFormatting sqref="AR1:AT1048576 AN1:AO1048576">
    <cfRule type="expression" dxfId="440" priority="28">
      <formula>(($AN1-$AP1)+($AO1-$AQ1))&lt;SUM($AR1:$AT1)</formula>
    </cfRule>
  </conditionalFormatting>
  <conditionalFormatting sqref="AW1:AW1048576 AU1:AU1048576">
    <cfRule type="expression" dxfId="439" priority="22">
      <formula>AND(ROW($AW1)&gt;14,SUM($AW1)&gt;$AU1)</formula>
    </cfRule>
  </conditionalFormatting>
  <conditionalFormatting sqref="AX1:AX1048576 AV1:AV1048576">
    <cfRule type="expression" dxfId="438" priority="21">
      <formula>AND(ROW($AX1)&gt;14,SUM($AX1)&gt;$AV1)</formula>
    </cfRule>
  </conditionalFormatting>
  <conditionalFormatting sqref="AY1:BA1048576 AU1:AV1048576">
    <cfRule type="expression" dxfId="437" priority="24">
      <formula>(($AU1-$AW1)+($AV1-$AX1))&lt;SUM($AY1:$BA1)</formula>
    </cfRule>
  </conditionalFormatting>
  <conditionalFormatting sqref="BB1:BB1048576 BD1:BD1048576">
    <cfRule type="expression" dxfId="436" priority="18">
      <formula>AND(ROW($BD1)&gt;14,SUM($BD1)&gt;$BB1)</formula>
    </cfRule>
  </conditionalFormatting>
  <conditionalFormatting sqref="BC1:BC1048576 BE1:BE1048576">
    <cfRule type="expression" dxfId="435" priority="17">
      <formula>AND(ROW($BE1)&gt;14,SUM($BE1)&gt;$BC1)</formula>
    </cfRule>
  </conditionalFormatting>
  <conditionalFormatting sqref="BB1:BC1048576 BF1:BH1048576">
    <cfRule type="expression" dxfId="434" priority="20">
      <formula>(($BB1-$BD1)+($BC1-$BE1))&lt;SUM($BF1:$BH1)</formula>
    </cfRule>
  </conditionalFormatting>
  <conditionalFormatting sqref="BK1:BK1048576 BI1:BI1048576">
    <cfRule type="expression" dxfId="433" priority="14">
      <formula>AND(ROW($BK1)&gt;14,SUM($BK1)&gt;$BI1)</formula>
    </cfRule>
  </conditionalFormatting>
  <conditionalFormatting sqref="BL1:BL1048576 BJ1:BJ1048576">
    <cfRule type="expression" dxfId="432" priority="13">
      <formula>AND(ROW($BL1)&gt;14,SUM($BL1)&gt;$BJ1)</formula>
    </cfRule>
  </conditionalFormatting>
  <conditionalFormatting sqref="BM1:BO1048576 BI1:BJ1048576">
    <cfRule type="expression" dxfId="431" priority="16">
      <formula>(($BI1-$BK1)+($BJ1-$BL1))&lt;SUM($BM1:$BO1)</formula>
    </cfRule>
  </conditionalFormatting>
  <conditionalFormatting sqref="BR1:BR1048576 BP1:BP1048576">
    <cfRule type="expression" dxfId="430" priority="10">
      <formula>AND(ROW($BR1)&gt;14,SUM($BR1)&gt;$BP1)</formula>
    </cfRule>
  </conditionalFormatting>
  <conditionalFormatting sqref="BS1:BS1048576 BQ1:BQ1048576">
    <cfRule type="expression" dxfId="429" priority="9">
      <formula>AND(ROW($BS1)&gt;14,SUM($BS1)&gt;$BQ1)</formula>
    </cfRule>
  </conditionalFormatting>
  <conditionalFormatting sqref="BT1:BV1048576 BP1:BQ1048576">
    <cfRule type="expression" dxfId="428" priority="12">
      <formula>(($BP1-$BR1)+($BQ1-$BS1))&lt;SUM($BT1:$BV1)</formula>
    </cfRule>
  </conditionalFormatting>
  <conditionalFormatting sqref="C1:D1048576 F1:F1048576">
    <cfRule type="expression" dxfId="427" priority="6">
      <formula>AND(ROW($F1)&gt;14,SUM($F1)&gt;$C1)</formula>
    </cfRule>
  </conditionalFormatting>
  <conditionalFormatting sqref="G1:G1048576 E1:E1048576">
    <cfRule type="expression" dxfId="426" priority="5">
      <formula>AND(ROW($G1)&gt;14,SUM($G1)&gt;$E1)</formula>
    </cfRule>
  </conditionalFormatting>
  <conditionalFormatting sqref="H1:J1048576 C1:E1048576">
    <cfRule type="expression" dxfId="425" priority="8">
      <formula>(($C1-$F1)+($E1-$G1))&lt;SUM($H1:$J1)</formula>
    </cfRule>
  </conditionalFormatting>
  <conditionalFormatting sqref="K1:L1048576 N1:N1048576">
    <cfRule type="expression" dxfId="424" priority="2">
      <formula>AND(ROW($N1)&gt;14,SUM($N1)&gt;$K1)</formula>
    </cfRule>
  </conditionalFormatting>
  <conditionalFormatting sqref="M1:M1048576 O1:O1048576">
    <cfRule type="expression" dxfId="423" priority="1">
      <formula>AND(ROW($O1)&gt;14,SUM($O1)&gt;$M1)</formula>
    </cfRule>
  </conditionalFormatting>
  <conditionalFormatting sqref="K1:M1048576 P1:R1048576">
    <cfRule type="expression" dxfId="42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940</v>
      </c>
      <c r="B2" s="510"/>
      <c r="C2" s="3"/>
      <c r="D2" s="3"/>
      <c r="E2" s="3"/>
      <c r="F2" s="157" t="s">
        <v>80</v>
      </c>
      <c r="G2" s="135"/>
      <c r="H2" s="135"/>
      <c r="I2" s="5"/>
      <c r="J2" s="5" t="s">
        <v>2</v>
      </c>
      <c r="K2" s="108" t="s">
        <v>3</v>
      </c>
    </row>
    <row r="3" spans="1:11" ht="117" customHeight="1" thickBot="1" x14ac:dyDescent="0.25">
      <c r="A3" s="511"/>
      <c r="B3" s="512"/>
      <c r="C3" s="65"/>
      <c r="D3" s="65"/>
      <c r="E3" s="65"/>
      <c r="F3" s="191" t="s">
        <v>1110</v>
      </c>
      <c r="G3" s="184" t="s">
        <v>1109</v>
      </c>
      <c r="H3" s="371" t="s">
        <v>1005</v>
      </c>
      <c r="I3" s="184" t="s">
        <v>1111</v>
      </c>
      <c r="J3" s="85" t="s">
        <v>627</v>
      </c>
      <c r="K3" s="109" t="s">
        <v>1108</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124</v>
      </c>
      <c r="B5" s="55" t="s">
        <v>124</v>
      </c>
      <c r="C5" s="55" t="s">
        <v>124</v>
      </c>
      <c r="D5" s="55" t="s">
        <v>124</v>
      </c>
      <c r="E5" s="55" t="s">
        <v>124</v>
      </c>
      <c r="F5" s="158" t="s">
        <v>135</v>
      </c>
      <c r="G5" s="119" t="s">
        <v>135</v>
      </c>
      <c r="H5" s="119" t="s">
        <v>124</v>
      </c>
      <c r="I5" s="46" t="s">
        <v>124</v>
      </c>
      <c r="J5" s="46" t="s">
        <v>124</v>
      </c>
      <c r="K5" s="112" t="s">
        <v>135</v>
      </c>
    </row>
    <row r="6" spans="1:11" x14ac:dyDescent="0.2">
      <c r="A6" s="55" t="s">
        <v>231</v>
      </c>
      <c r="B6" s="55" t="s">
        <v>231</v>
      </c>
      <c r="C6" s="55" t="s">
        <v>231</v>
      </c>
      <c r="D6" s="55" t="s">
        <v>231</v>
      </c>
      <c r="E6" s="55" t="s">
        <v>231</v>
      </c>
      <c r="F6" s="158" t="s">
        <v>136</v>
      </c>
      <c r="G6" s="119" t="s">
        <v>136</v>
      </c>
      <c r="H6" s="119" t="s">
        <v>119</v>
      </c>
      <c r="I6" s="46" t="s">
        <v>137</v>
      </c>
      <c r="J6" s="46" t="s">
        <v>138</v>
      </c>
      <c r="K6" s="112" t="s">
        <v>118</v>
      </c>
    </row>
    <row r="7" spans="1:11" x14ac:dyDescent="0.2">
      <c r="A7" s="55" t="s">
        <v>134</v>
      </c>
      <c r="B7" s="55" t="s">
        <v>134</v>
      </c>
      <c r="C7" s="55" t="s">
        <v>134</v>
      </c>
      <c r="D7" s="55" t="s">
        <v>134</v>
      </c>
      <c r="E7" s="55" t="s">
        <v>134</v>
      </c>
      <c r="F7" s="158" t="s">
        <v>120</v>
      </c>
      <c r="G7" s="119" t="s">
        <v>120</v>
      </c>
      <c r="H7" s="119" t="s">
        <v>120</v>
      </c>
      <c r="I7" s="46" t="s">
        <v>121</v>
      </c>
      <c r="J7" s="46" t="s">
        <v>121</v>
      </c>
      <c r="K7" s="112" t="s">
        <v>120</v>
      </c>
    </row>
    <row r="8" spans="1:11" x14ac:dyDescent="0.2">
      <c r="F8" s="158" t="s">
        <v>549</v>
      </c>
      <c r="G8" s="115" t="s">
        <v>168</v>
      </c>
      <c r="K8" s="112" t="s">
        <v>168</v>
      </c>
    </row>
    <row r="9" spans="1:11" x14ac:dyDescent="0.2">
      <c r="F9" s="158" t="s">
        <v>550</v>
      </c>
      <c r="G9" s="115" t="s">
        <v>169</v>
      </c>
      <c r="K9" s="112" t="s">
        <v>169</v>
      </c>
    </row>
    <row r="10" spans="1:11" x14ac:dyDescent="0.2">
      <c r="F10" s="141" t="s">
        <v>130</v>
      </c>
      <c r="G10" s="115" t="s">
        <v>130</v>
      </c>
      <c r="K10" s="112" t="s">
        <v>130</v>
      </c>
    </row>
    <row r="11" spans="1:11" x14ac:dyDescent="0.2">
      <c r="F11" s="158" t="s">
        <v>235</v>
      </c>
      <c r="G11" s="119" t="s">
        <v>235</v>
      </c>
      <c r="H11" s="119" t="s">
        <v>235</v>
      </c>
      <c r="I11" s="46" t="s">
        <v>235</v>
      </c>
      <c r="J11" s="46" t="s">
        <v>235</v>
      </c>
      <c r="K11" s="112" t="s">
        <v>235</v>
      </c>
    </row>
    <row r="12" spans="1:11" x14ac:dyDescent="0.2">
      <c r="F12" s="158" t="s">
        <v>824</v>
      </c>
      <c r="G12" s="119" t="s">
        <v>824</v>
      </c>
      <c r="H12" s="119" t="s">
        <v>824</v>
      </c>
      <c r="I12" s="46" t="s">
        <v>824</v>
      </c>
      <c r="J12" s="46" t="s">
        <v>824</v>
      </c>
      <c r="K12" s="112" t="s">
        <v>824</v>
      </c>
    </row>
    <row r="14" spans="1:11" x14ac:dyDescent="0.2">
      <c r="A14" s="70" t="s">
        <v>692</v>
      </c>
      <c r="B14" s="70" t="s">
        <v>5</v>
      </c>
      <c r="C14" s="70" t="s">
        <v>37</v>
      </c>
      <c r="D14" s="70" t="s">
        <v>6</v>
      </c>
      <c r="E14" s="70" t="s">
        <v>82</v>
      </c>
      <c r="F14" s="230" t="s">
        <v>624</v>
      </c>
      <c r="G14" s="133" t="s">
        <v>625</v>
      </c>
      <c r="H14" s="133" t="s">
        <v>373</v>
      </c>
      <c r="I14" s="133" t="s">
        <v>626</v>
      </c>
      <c r="J14" s="133" t="s">
        <v>628</v>
      </c>
      <c r="K14" s="133" t="s">
        <v>461</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421" priority="1">
      <formula>AND(ISNUMBER($J1),ROW($J1)&gt;14,ROUND($J1,2)&gt;1)</formula>
    </cfRule>
    <cfRule type="expression" dxfId="42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G4" sqref="AG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158" customWidth="1"/>
    <col min="33" max="33" width="11.83203125" style="164" customWidth="1"/>
    <col min="34" max="34" width="11.83203125" style="351" customWidth="1"/>
    <col min="35" max="16384" width="10.83203125" style="44"/>
  </cols>
  <sheetData>
    <row r="1" spans="1:34" s="76" customFormat="1" ht="31" customHeight="1" x14ac:dyDescent="0.3">
      <c r="A1" s="367" t="s">
        <v>237</v>
      </c>
      <c r="B1" s="7"/>
      <c r="C1" s="2"/>
      <c r="D1" s="2"/>
      <c r="E1" s="2"/>
      <c r="F1" s="345" t="s">
        <v>249</v>
      </c>
      <c r="G1" s="107"/>
      <c r="H1" s="345" t="s">
        <v>250</v>
      </c>
      <c r="I1" s="107"/>
      <c r="J1" s="345" t="s">
        <v>251</v>
      </c>
      <c r="K1" s="107"/>
      <c r="L1" s="345" t="s">
        <v>252</v>
      </c>
      <c r="M1" s="107"/>
      <c r="N1" s="345" t="s">
        <v>248</v>
      </c>
      <c r="O1" s="107"/>
      <c r="P1" s="345" t="s">
        <v>247</v>
      </c>
      <c r="Q1" s="107"/>
      <c r="R1" s="345" t="s">
        <v>65</v>
      </c>
      <c r="S1" s="107"/>
      <c r="T1" s="345" t="s">
        <v>68</v>
      </c>
      <c r="U1" s="107"/>
      <c r="V1" s="345" t="s">
        <v>64</v>
      </c>
      <c r="W1" s="107"/>
      <c r="X1" s="345" t="s">
        <v>70</v>
      </c>
      <c r="Y1" s="107"/>
      <c r="Z1" s="345" t="s">
        <v>69</v>
      </c>
      <c r="AA1" s="107"/>
      <c r="AB1" s="345" t="s">
        <v>57</v>
      </c>
      <c r="AC1" s="107"/>
      <c r="AD1" s="345" t="s">
        <v>63</v>
      </c>
      <c r="AE1" s="107"/>
      <c r="AF1" s="156" t="s">
        <v>287</v>
      </c>
      <c r="AG1" s="160"/>
      <c r="AH1" s="347"/>
    </row>
    <row r="2" spans="1:34"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157" t="s">
        <v>62</v>
      </c>
      <c r="AG2" s="161"/>
      <c r="AH2" s="348"/>
    </row>
    <row r="3" spans="1:34" ht="117" customHeight="1" x14ac:dyDescent="0.2">
      <c r="B3"/>
      <c r="C3"/>
      <c r="D3" s="65"/>
      <c r="E3" s="65"/>
      <c r="F3" s="382" t="s">
        <v>238</v>
      </c>
      <c r="G3" s="109" t="s">
        <v>246</v>
      </c>
      <c r="H3" s="382" t="s">
        <v>238</v>
      </c>
      <c r="I3" s="109" t="s">
        <v>246</v>
      </c>
      <c r="J3" s="382" t="s">
        <v>238</v>
      </c>
      <c r="K3" s="109" t="s">
        <v>246</v>
      </c>
      <c r="L3" s="382" t="s">
        <v>238</v>
      </c>
      <c r="M3" s="109" t="s">
        <v>246</v>
      </c>
      <c r="N3" s="382" t="s">
        <v>238</v>
      </c>
      <c r="O3" s="109" t="s">
        <v>246</v>
      </c>
      <c r="P3" s="382" t="s">
        <v>238</v>
      </c>
      <c r="Q3" s="109" t="s">
        <v>246</v>
      </c>
      <c r="R3" s="382" t="s">
        <v>238</v>
      </c>
      <c r="S3" s="109" t="s">
        <v>246</v>
      </c>
      <c r="T3" s="382" t="s">
        <v>238</v>
      </c>
      <c r="U3" s="109" t="s">
        <v>246</v>
      </c>
      <c r="V3" s="382" t="s">
        <v>238</v>
      </c>
      <c r="W3" s="109" t="s">
        <v>246</v>
      </c>
      <c r="X3" s="382" t="s">
        <v>238</v>
      </c>
      <c r="Y3" s="109" t="s">
        <v>246</v>
      </c>
      <c r="Z3" s="382" t="s">
        <v>238</v>
      </c>
      <c r="AA3" s="109" t="s">
        <v>246</v>
      </c>
      <c r="AB3" s="382" t="s">
        <v>238</v>
      </c>
      <c r="AC3" s="109" t="s">
        <v>246</v>
      </c>
      <c r="AD3" s="382" t="s">
        <v>238</v>
      </c>
      <c r="AE3" s="109" t="s">
        <v>246</v>
      </c>
      <c r="AF3" s="183" t="s">
        <v>289</v>
      </c>
      <c r="AG3" s="375" t="s">
        <v>1038</v>
      </c>
      <c r="AH3" s="349" t="s">
        <v>702</v>
      </c>
    </row>
    <row r="4" spans="1:34"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155">
        <f>SUBTOTAL(109,AF$15:INDEX(AF:AF,COUNTA($B:$B)+14-COUNTA($B$1:$B$14)))</f>
        <v>0</v>
      </c>
      <c r="AG4" s="163">
        <f>SUBTOTAL(109,AG$15:INDEX(AG:AG,COUNTA($B:$B)+14-COUNTA($B$1:$B$14)))</f>
        <v>0</v>
      </c>
      <c r="AH4" s="350" t="str">
        <f>IF(SUM($AG4)=0,"",$AF4/$AG4)</f>
        <v/>
      </c>
    </row>
    <row r="5" spans="1:34" x14ac:dyDescent="0.2">
      <c r="A5" s="44" t="s">
        <v>124</v>
      </c>
      <c r="B5" s="55" t="s">
        <v>124</v>
      </c>
      <c r="C5" s="55" t="s">
        <v>124</v>
      </c>
      <c r="D5" s="55" t="s">
        <v>124</v>
      </c>
      <c r="E5" s="55" t="s">
        <v>124</v>
      </c>
      <c r="F5" s="213" t="s">
        <v>124</v>
      </c>
      <c r="G5" s="115" t="s">
        <v>135</v>
      </c>
      <c r="H5" s="213" t="s">
        <v>124</v>
      </c>
      <c r="I5" s="115" t="s">
        <v>135</v>
      </c>
      <c r="J5" s="213" t="s">
        <v>124</v>
      </c>
      <c r="K5" s="115" t="s">
        <v>135</v>
      </c>
      <c r="L5" s="213" t="s">
        <v>124</v>
      </c>
      <c r="M5" s="115" t="s">
        <v>135</v>
      </c>
      <c r="N5" s="213" t="s">
        <v>124</v>
      </c>
      <c r="O5" s="115" t="s">
        <v>135</v>
      </c>
      <c r="P5" s="213" t="s">
        <v>124</v>
      </c>
      <c r="Q5" s="115" t="s">
        <v>135</v>
      </c>
      <c r="R5" s="213" t="s">
        <v>124</v>
      </c>
      <c r="S5" s="115" t="s">
        <v>135</v>
      </c>
      <c r="T5" s="213" t="s">
        <v>124</v>
      </c>
      <c r="U5" s="115" t="s">
        <v>135</v>
      </c>
      <c r="V5" s="213" t="s">
        <v>124</v>
      </c>
      <c r="W5" s="115" t="s">
        <v>135</v>
      </c>
      <c r="X5" s="213" t="s">
        <v>124</v>
      </c>
      <c r="Y5" s="115" t="s">
        <v>135</v>
      </c>
      <c r="Z5" s="213" t="s">
        <v>124</v>
      </c>
      <c r="AA5" s="115" t="s">
        <v>135</v>
      </c>
      <c r="AB5" s="213" t="s">
        <v>124</v>
      </c>
      <c r="AC5" s="115" t="s">
        <v>135</v>
      </c>
      <c r="AD5" s="213" t="s">
        <v>124</v>
      </c>
      <c r="AE5" s="115" t="s">
        <v>135</v>
      </c>
      <c r="AF5" s="141" t="s">
        <v>124</v>
      </c>
      <c r="AG5" s="115" t="s">
        <v>124</v>
      </c>
      <c r="AH5" s="40" t="s">
        <v>124</v>
      </c>
    </row>
    <row r="6" spans="1:34" x14ac:dyDescent="0.2">
      <c r="A6" s="44" t="s">
        <v>231</v>
      </c>
      <c r="B6" s="55" t="s">
        <v>231</v>
      </c>
      <c r="C6" s="55" t="s">
        <v>231</v>
      </c>
      <c r="D6" s="55" t="s">
        <v>231</v>
      </c>
      <c r="E6" s="55" t="s">
        <v>231</v>
      </c>
      <c r="F6" s="213" t="s">
        <v>138</v>
      </c>
      <c r="G6" s="115" t="s">
        <v>118</v>
      </c>
      <c r="H6" s="213" t="s">
        <v>138</v>
      </c>
      <c r="I6" s="115" t="s">
        <v>118</v>
      </c>
      <c r="J6" s="213" t="s">
        <v>138</v>
      </c>
      <c r="K6" s="115" t="s">
        <v>118</v>
      </c>
      <c r="L6" s="213" t="s">
        <v>138</v>
      </c>
      <c r="M6" s="115" t="s">
        <v>118</v>
      </c>
      <c r="N6" s="213" t="s">
        <v>138</v>
      </c>
      <c r="O6" s="115" t="s">
        <v>118</v>
      </c>
      <c r="P6" s="213" t="s">
        <v>138</v>
      </c>
      <c r="Q6" s="115" t="s">
        <v>118</v>
      </c>
      <c r="R6" s="213" t="s">
        <v>138</v>
      </c>
      <c r="S6" s="115" t="s">
        <v>118</v>
      </c>
      <c r="T6" s="213" t="s">
        <v>138</v>
      </c>
      <c r="U6" s="115" t="s">
        <v>118</v>
      </c>
      <c r="V6" s="213" t="s">
        <v>138</v>
      </c>
      <c r="W6" s="115" t="s">
        <v>118</v>
      </c>
      <c r="X6" s="213" t="s">
        <v>138</v>
      </c>
      <c r="Y6" s="115" t="s">
        <v>118</v>
      </c>
      <c r="Z6" s="213" t="s">
        <v>138</v>
      </c>
      <c r="AA6" s="115" t="s">
        <v>118</v>
      </c>
      <c r="AB6" s="213" t="s">
        <v>138</v>
      </c>
      <c r="AC6" s="115" t="s">
        <v>118</v>
      </c>
      <c r="AD6" s="213" t="s">
        <v>138</v>
      </c>
      <c r="AE6" s="115" t="s">
        <v>118</v>
      </c>
      <c r="AF6" s="141" t="s">
        <v>119</v>
      </c>
      <c r="AG6" s="115" t="s">
        <v>119</v>
      </c>
      <c r="AH6" s="40" t="s">
        <v>119</v>
      </c>
    </row>
    <row r="7" spans="1:34" x14ac:dyDescent="0.2">
      <c r="A7" s="44" t="s">
        <v>134</v>
      </c>
      <c r="B7" s="55" t="s">
        <v>134</v>
      </c>
      <c r="C7" s="55" t="s">
        <v>134</v>
      </c>
      <c r="D7" s="55" t="s">
        <v>134</v>
      </c>
      <c r="E7" s="55" t="s">
        <v>134</v>
      </c>
      <c r="F7" s="213" t="s">
        <v>121</v>
      </c>
      <c r="G7" s="115" t="s">
        <v>120</v>
      </c>
      <c r="H7" s="213" t="s">
        <v>121</v>
      </c>
      <c r="I7" s="115" t="s">
        <v>120</v>
      </c>
      <c r="J7" s="213" t="s">
        <v>121</v>
      </c>
      <c r="K7" s="115" t="s">
        <v>120</v>
      </c>
      <c r="L7" s="213" t="s">
        <v>121</v>
      </c>
      <c r="M7" s="115" t="s">
        <v>120</v>
      </c>
      <c r="N7" s="213" t="s">
        <v>121</v>
      </c>
      <c r="O7" s="115" t="s">
        <v>120</v>
      </c>
      <c r="P7" s="213" t="s">
        <v>121</v>
      </c>
      <c r="Q7" s="115" t="s">
        <v>120</v>
      </c>
      <c r="R7" s="213" t="s">
        <v>121</v>
      </c>
      <c r="S7" s="115" t="s">
        <v>120</v>
      </c>
      <c r="T7" s="213" t="s">
        <v>121</v>
      </c>
      <c r="U7" s="115" t="s">
        <v>120</v>
      </c>
      <c r="V7" s="213" t="s">
        <v>121</v>
      </c>
      <c r="W7" s="115" t="s">
        <v>120</v>
      </c>
      <c r="X7" s="213" t="s">
        <v>121</v>
      </c>
      <c r="Y7" s="115" t="s">
        <v>120</v>
      </c>
      <c r="Z7" s="213" t="s">
        <v>121</v>
      </c>
      <c r="AA7" s="115" t="s">
        <v>120</v>
      </c>
      <c r="AB7" s="213" t="s">
        <v>121</v>
      </c>
      <c r="AC7" s="115" t="s">
        <v>120</v>
      </c>
      <c r="AD7" s="213" t="s">
        <v>121</v>
      </c>
      <c r="AE7" s="115" t="s">
        <v>120</v>
      </c>
      <c r="AF7" s="141" t="s">
        <v>120</v>
      </c>
      <c r="AG7" s="115" t="s">
        <v>120</v>
      </c>
      <c r="AH7" s="40" t="s">
        <v>121</v>
      </c>
    </row>
    <row r="8" spans="1:34" x14ac:dyDescent="0.2">
      <c r="G8" s="115" t="s">
        <v>257</v>
      </c>
      <c r="I8" s="115" t="s">
        <v>258</v>
      </c>
      <c r="K8" s="115" t="s">
        <v>260</v>
      </c>
      <c r="M8" s="115" t="s">
        <v>262</v>
      </c>
      <c r="O8" s="115" t="s">
        <v>264</v>
      </c>
      <c r="Q8" s="115" t="s">
        <v>254</v>
      </c>
      <c r="S8" s="354" t="s">
        <v>256</v>
      </c>
      <c r="U8" s="115" t="s">
        <v>259</v>
      </c>
      <c r="W8" s="115" t="s">
        <v>255</v>
      </c>
      <c r="Y8" s="115" t="s">
        <v>263</v>
      </c>
      <c r="AA8" s="115" t="s">
        <v>261</v>
      </c>
      <c r="AC8" s="115" t="s">
        <v>265</v>
      </c>
      <c r="AE8" s="115" t="s">
        <v>266</v>
      </c>
      <c r="AF8" s="141"/>
      <c r="AG8" s="115"/>
      <c r="AH8" s="40"/>
    </row>
    <row r="9" spans="1:34" x14ac:dyDescent="0.2">
      <c r="G9" s="115" t="s">
        <v>269</v>
      </c>
      <c r="I9" s="115" t="s">
        <v>270</v>
      </c>
      <c r="K9" s="115" t="s">
        <v>272</v>
      </c>
      <c r="M9" s="115" t="s">
        <v>274</v>
      </c>
      <c r="O9" s="115" t="s">
        <v>276</v>
      </c>
      <c r="Q9" s="115" t="s">
        <v>253</v>
      </c>
      <c r="S9" s="115" t="s">
        <v>268</v>
      </c>
      <c r="U9" s="115" t="s">
        <v>271</v>
      </c>
      <c r="W9" s="115" t="s">
        <v>267</v>
      </c>
      <c r="Y9" s="115" t="s">
        <v>275</v>
      </c>
      <c r="AA9" s="115" t="s">
        <v>273</v>
      </c>
      <c r="AC9" s="115" t="s">
        <v>277</v>
      </c>
      <c r="AE9" s="115" t="s">
        <v>278</v>
      </c>
      <c r="AF9" s="141"/>
      <c r="AG9" s="115"/>
      <c r="AH9" s="40"/>
    </row>
    <row r="10" spans="1:34" x14ac:dyDescent="0.2">
      <c r="G10" s="115" t="s">
        <v>130</v>
      </c>
      <c r="I10" s="115" t="s">
        <v>130</v>
      </c>
      <c r="K10" s="115" t="s">
        <v>130</v>
      </c>
      <c r="M10" s="115" t="s">
        <v>130</v>
      </c>
      <c r="O10" s="115" t="s">
        <v>130</v>
      </c>
      <c r="Q10" s="115" t="s">
        <v>130</v>
      </c>
      <c r="S10" s="115" t="s">
        <v>130</v>
      </c>
      <c r="U10" s="115" t="s">
        <v>130</v>
      </c>
      <c r="W10" s="115" t="s">
        <v>130</v>
      </c>
      <c r="Y10" s="115" t="s">
        <v>130</v>
      </c>
      <c r="AA10" s="115" t="s">
        <v>130</v>
      </c>
      <c r="AC10" s="115" t="s">
        <v>130</v>
      </c>
      <c r="AE10" s="115" t="s">
        <v>130</v>
      </c>
      <c r="AF10" s="141"/>
      <c r="AG10" s="115"/>
      <c r="AH10" s="40"/>
    </row>
    <row r="11" spans="1:34" x14ac:dyDescent="0.2">
      <c r="F11" s="213" t="s">
        <v>236</v>
      </c>
      <c r="G11" s="115" t="s">
        <v>236</v>
      </c>
      <c r="H11" s="213" t="s">
        <v>236</v>
      </c>
      <c r="I11" s="115" t="s">
        <v>236</v>
      </c>
      <c r="J11" s="213" t="s">
        <v>236</v>
      </c>
      <c r="K11" s="115" t="s">
        <v>236</v>
      </c>
      <c r="L11" s="213" t="s">
        <v>236</v>
      </c>
      <c r="M11" s="115" t="s">
        <v>236</v>
      </c>
      <c r="N11" s="213" t="s">
        <v>236</v>
      </c>
      <c r="O11" s="115" t="s">
        <v>236</v>
      </c>
      <c r="P11" s="213" t="s">
        <v>236</v>
      </c>
      <c r="Q11" s="115" t="s">
        <v>236</v>
      </c>
      <c r="R11" s="213" t="s">
        <v>236</v>
      </c>
      <c r="S11" s="115" t="s">
        <v>236</v>
      </c>
      <c r="T11" s="213" t="s">
        <v>236</v>
      </c>
      <c r="U11" s="115" t="s">
        <v>236</v>
      </c>
      <c r="V11" s="213" t="s">
        <v>236</v>
      </c>
      <c r="W11" s="115" t="s">
        <v>236</v>
      </c>
      <c r="X11" s="213" t="s">
        <v>236</v>
      </c>
      <c r="Y11" s="115" t="s">
        <v>236</v>
      </c>
      <c r="Z11" s="213" t="s">
        <v>236</v>
      </c>
      <c r="AA11" s="115" t="s">
        <v>236</v>
      </c>
      <c r="AB11" s="213" t="s">
        <v>236</v>
      </c>
      <c r="AC11" s="115" t="s">
        <v>236</v>
      </c>
      <c r="AD11" s="213" t="s">
        <v>236</v>
      </c>
      <c r="AE11" s="115" t="s">
        <v>236</v>
      </c>
      <c r="AF11" s="141" t="s">
        <v>236</v>
      </c>
      <c r="AG11" s="115" t="s">
        <v>236</v>
      </c>
      <c r="AH11" s="40" t="s">
        <v>236</v>
      </c>
    </row>
    <row r="12" spans="1:34" x14ac:dyDescent="0.2">
      <c r="F12" s="213" t="s">
        <v>824</v>
      </c>
      <c r="G12" s="115" t="s">
        <v>824</v>
      </c>
      <c r="H12" s="213" t="s">
        <v>824</v>
      </c>
      <c r="I12" s="115" t="s">
        <v>824</v>
      </c>
      <c r="J12" s="213" t="s">
        <v>232</v>
      </c>
      <c r="K12" s="115" t="s">
        <v>232</v>
      </c>
      <c r="L12" s="213" t="s">
        <v>825</v>
      </c>
      <c r="M12" s="115" t="s">
        <v>825</v>
      </c>
      <c r="N12" s="213" t="s">
        <v>232</v>
      </c>
      <c r="O12" s="115" t="s">
        <v>232</v>
      </c>
      <c r="P12" s="213" t="s">
        <v>232</v>
      </c>
      <c r="Q12" s="115" t="s">
        <v>232</v>
      </c>
      <c r="R12" s="213" t="s">
        <v>232</v>
      </c>
      <c r="S12" s="115" t="s">
        <v>232</v>
      </c>
      <c r="T12" s="213" t="s">
        <v>232</v>
      </c>
      <c r="U12" s="115" t="s">
        <v>232</v>
      </c>
      <c r="V12" s="213" t="s">
        <v>232</v>
      </c>
      <c r="W12" s="115" t="s">
        <v>232</v>
      </c>
      <c r="X12" s="213" t="s">
        <v>232</v>
      </c>
      <c r="Y12" s="115" t="s">
        <v>232</v>
      </c>
      <c r="Z12" s="213" t="s">
        <v>232</v>
      </c>
      <c r="AA12" s="115" t="s">
        <v>232</v>
      </c>
      <c r="AB12" s="213" t="s">
        <v>232</v>
      </c>
      <c r="AC12" s="115" t="s">
        <v>232</v>
      </c>
      <c r="AD12" s="213" t="s">
        <v>232</v>
      </c>
      <c r="AE12" s="115" t="s">
        <v>232</v>
      </c>
      <c r="AF12" s="141" t="s">
        <v>232</v>
      </c>
      <c r="AG12" s="115" t="s">
        <v>232</v>
      </c>
      <c r="AH12" s="40" t="s">
        <v>232</v>
      </c>
    </row>
    <row r="13" spans="1:34" x14ac:dyDescent="0.2">
      <c r="G13" s="115"/>
      <c r="I13" s="115"/>
      <c r="K13" s="115"/>
      <c r="M13" s="115"/>
      <c r="O13" s="115"/>
      <c r="Q13" s="115"/>
      <c r="S13" s="115"/>
      <c r="U13" s="115"/>
      <c r="W13" s="115"/>
      <c r="Y13" s="115"/>
      <c r="AA13" s="115"/>
      <c r="AC13" s="115"/>
      <c r="AE13" s="115"/>
      <c r="AF13" s="141"/>
      <c r="AG13" s="115"/>
      <c r="AH13" s="40"/>
    </row>
    <row r="14" spans="1:34" x14ac:dyDescent="0.2">
      <c r="A14" s="70" t="s">
        <v>692</v>
      </c>
      <c r="B14" s="70" t="s">
        <v>5</v>
      </c>
      <c r="C14" s="73" t="s">
        <v>37</v>
      </c>
      <c r="D14" s="73" t="s">
        <v>6</v>
      </c>
      <c r="E14" s="73" t="s">
        <v>82</v>
      </c>
      <c r="F14" s="291" t="s">
        <v>629</v>
      </c>
      <c r="G14" s="133" t="s">
        <v>630</v>
      </c>
      <c r="H14" s="291" t="s">
        <v>470</v>
      </c>
      <c r="I14" s="133" t="s">
        <v>471</v>
      </c>
      <c r="J14" s="291" t="s">
        <v>468</v>
      </c>
      <c r="K14" s="133" t="s">
        <v>469</v>
      </c>
      <c r="L14" s="291" t="s">
        <v>472</v>
      </c>
      <c r="M14" s="133" t="s">
        <v>473</v>
      </c>
      <c r="N14" s="291" t="s">
        <v>462</v>
      </c>
      <c r="O14" s="133" t="s">
        <v>463</v>
      </c>
      <c r="P14" s="291" t="s">
        <v>464</v>
      </c>
      <c r="Q14" s="133" t="s">
        <v>465</v>
      </c>
      <c r="R14" s="291" t="s">
        <v>466</v>
      </c>
      <c r="S14" s="133" t="s">
        <v>467</v>
      </c>
      <c r="T14" s="291" t="s">
        <v>474</v>
      </c>
      <c r="U14" s="133" t="s">
        <v>475</v>
      </c>
      <c r="V14" s="291" t="s">
        <v>476</v>
      </c>
      <c r="W14" s="133" t="s">
        <v>477</v>
      </c>
      <c r="X14" s="291" t="s">
        <v>478</v>
      </c>
      <c r="Y14" s="133" t="s">
        <v>479</v>
      </c>
      <c r="Z14" s="291" t="s">
        <v>480</v>
      </c>
      <c r="AA14" s="133" t="s">
        <v>481</v>
      </c>
      <c r="AB14" s="291" t="s">
        <v>482</v>
      </c>
      <c r="AC14" s="133" t="s">
        <v>483</v>
      </c>
      <c r="AD14" s="291" t="s">
        <v>484</v>
      </c>
      <c r="AE14" s="133" t="s">
        <v>485</v>
      </c>
      <c r="AF14" s="133" t="s">
        <v>486</v>
      </c>
      <c r="AG14" s="133" t="s">
        <v>598</v>
      </c>
      <c r="AH14" s="291" t="s">
        <v>631</v>
      </c>
    </row>
    <row r="15" spans="1:34"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IFERROR(ROUND($R15*INDEX(HTS!$AM:$AM,MATCH($E15,HTS!$E:$E,0)),0),"")</f>
        <v/>
      </c>
      <c r="T15" s="213">
        <v>1</v>
      </c>
      <c r="U15" s="112" t="str">
        <f>IFERROR(ROUND($T15*INDEX(HTS!$AV:$AV,MATCH($E15,HTS!$E:$E,0)),0),"")</f>
        <v/>
      </c>
      <c r="V15" s="213">
        <v>1</v>
      </c>
      <c r="W15" s="112" t="str">
        <f>IFERROR(ROUND($V15*INDEX(HTS!$AY:$AY,MATCH($E15,HTS!$E:$E,0)),0),"")</f>
        <v/>
      </c>
      <c r="X15" s="213">
        <v>1</v>
      </c>
      <c r="Y15" s="112" t="str">
        <f>IFERROR(ROUND($X15*INDEX(HTS!$BB:$BB,MATCH($E15,HTS!$E:$E,0)),0),"")</f>
        <v/>
      </c>
      <c r="Z15" s="213">
        <v>1</v>
      </c>
      <c r="AA15" s="112" t="str">
        <f>IFERROR(ROUND($Z15*INDEX(HTS!$BE:$BE,MATCH($E15,HTS!$E:$E,0)),0),"")</f>
        <v/>
      </c>
      <c r="AB15" s="213">
        <v>1</v>
      </c>
      <c r="AC15" s="112" t="str">
        <f>IFERROR(ROUND($AB15*INDEX(HTS!$BH:$BH,MATCH($E15,HTS!$E:$E,0)),0),"")</f>
        <v/>
      </c>
      <c r="AD15" s="213">
        <v>1</v>
      </c>
      <c r="AE15" s="112" t="str">
        <f>IFERROR(ROUND($AD15*INDEX(HTS!$BK:$BK,MATCH($E15,HTS!$E:$E,0)),0),"")</f>
        <v/>
      </c>
      <c r="AF15" s="158" t="str">
        <f>IF(SUM($O15,$Q15,$S15,$K15,$G15,$I15,$M15,$U15,$W15,$Y15,$AA15,$AC15,$AE15)=0,"",SUM($O15,$Q15,$S15,$K15,$G15,$I15,$M15,$U15,$W15,$Y15,$AA15,$AC15,$AE15))</f>
        <v/>
      </c>
      <c r="AG15" s="164" t="str">
        <f>INDEX(HTS!$BN:$BN,MATCH($E15,HTS!$E:$E,0))</f>
        <v/>
      </c>
      <c r="AH15" s="351" t="str">
        <f>IF(SUM($AG15)&lt;=0,"",$AF15/$AG15)</f>
        <v/>
      </c>
    </row>
  </sheetData>
  <conditionalFormatting sqref="F1:I1048576">
    <cfRule type="expression" dxfId="419" priority="4">
      <formula>$D1="Male"</formula>
    </cfRule>
  </conditionalFormatting>
  <conditionalFormatting sqref="L1:M1048576">
    <cfRule type="expression" dxfId="418" priority="3">
      <formula>$D1="Female"</formula>
    </cfRule>
  </conditionalFormatting>
  <conditionalFormatting sqref="N1:N1048576 P1:P1048576 R1:R1048576 J1:J1048576 F1:F1048576 H1:H1048576 L1:L1048576 T1:T1048576 V1:V1048576 X1:X1048576 Z1:Z1048576 AB1:AB1048576 AD1:AD1048576">
    <cfRule type="expression" dxfId="417" priority="1">
      <formula>AND(ISNUMBER(F1),ROW(F1)&gt;14,ROUND(F1,2)&gt;1)</formula>
    </cfRule>
    <cfRule type="expression" dxfId="416" priority="8">
      <formula>AND(ISNUMBER(F1),ROW(F1)&gt;14,ROUND(F1,2)&lt;1)</formula>
    </cfRule>
  </conditionalFormatting>
  <conditionalFormatting sqref="AH1:AH1048576">
    <cfRule type="expression" dxfId="415" priority="2">
      <formula>AND(ISNUMBER($AH1),ROW($AH1)&gt;14,SUM($AG1)&gt;0,ROUND($AH1,2)&gt;1)</formula>
    </cfRule>
    <cfRule type="expression" dxfId="41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114</v>
      </c>
      <c r="B1" s="7"/>
      <c r="C1" s="2"/>
      <c r="D1" s="2"/>
      <c r="E1" s="2"/>
      <c r="F1" s="4" t="s">
        <v>19</v>
      </c>
      <c r="G1" s="4"/>
      <c r="H1" s="4"/>
      <c r="I1" s="4"/>
      <c r="J1" s="117"/>
      <c r="K1" s="117"/>
      <c r="L1" s="107"/>
      <c r="M1" s="107"/>
      <c r="N1" s="107"/>
      <c r="O1" s="107"/>
      <c r="P1" s="49" t="s">
        <v>20</v>
      </c>
      <c r="Q1" s="4"/>
      <c r="R1" s="107"/>
      <c r="S1" s="107"/>
      <c r="T1" s="156" t="s">
        <v>43</v>
      </c>
      <c r="U1" s="120"/>
      <c r="V1" s="4"/>
      <c r="W1" s="107"/>
      <c r="X1" s="107"/>
      <c r="Y1" s="47"/>
      <c r="Z1" s="47"/>
    </row>
    <row r="2" spans="1:26" s="75" customFormat="1" ht="19" x14ac:dyDescent="0.25">
      <c r="A2" s="3"/>
      <c r="B2" s="3"/>
      <c r="C2" s="3"/>
      <c r="D2" s="3"/>
      <c r="E2" s="3"/>
      <c r="F2" s="5" t="s">
        <v>2</v>
      </c>
      <c r="G2" s="5"/>
      <c r="H2" s="5"/>
      <c r="I2" s="5"/>
      <c r="J2" s="113" t="s">
        <v>80</v>
      </c>
      <c r="K2" s="113"/>
      <c r="L2" s="108" t="s">
        <v>3</v>
      </c>
      <c r="M2" s="108"/>
      <c r="N2" s="108"/>
      <c r="O2" s="108"/>
      <c r="P2" s="51" t="s">
        <v>2</v>
      </c>
      <c r="Q2" s="5"/>
      <c r="R2" s="108" t="s">
        <v>3</v>
      </c>
      <c r="S2" s="108"/>
      <c r="T2" s="157" t="s">
        <v>80</v>
      </c>
      <c r="U2" s="135"/>
      <c r="V2" s="5" t="s">
        <v>2</v>
      </c>
      <c r="W2" s="108" t="s">
        <v>3</v>
      </c>
      <c r="X2" s="108"/>
      <c r="Y2" s="5" t="s">
        <v>80</v>
      </c>
      <c r="Z2" s="5"/>
    </row>
    <row r="3" spans="1:26" ht="117" customHeight="1" x14ac:dyDescent="0.2">
      <c r="A3" s="65"/>
      <c r="B3" s="65"/>
      <c r="C3" s="65"/>
      <c r="D3" s="65"/>
      <c r="E3" s="65"/>
      <c r="F3" s="85" t="s">
        <v>109</v>
      </c>
      <c r="G3" s="85" t="s">
        <v>110</v>
      </c>
      <c r="H3" s="85" t="s">
        <v>112</v>
      </c>
      <c r="I3" s="85" t="s">
        <v>113</v>
      </c>
      <c r="J3" s="371" t="s">
        <v>1004</v>
      </c>
      <c r="K3" s="371" t="s">
        <v>544</v>
      </c>
      <c r="L3" s="109" t="s">
        <v>115</v>
      </c>
      <c r="M3" s="109" t="s">
        <v>38</v>
      </c>
      <c r="N3" s="109" t="s">
        <v>39</v>
      </c>
      <c r="O3" s="109" t="s">
        <v>42</v>
      </c>
      <c r="P3" s="87" t="s">
        <v>244</v>
      </c>
      <c r="Q3" s="85" t="s">
        <v>245</v>
      </c>
      <c r="R3" s="109" t="s">
        <v>34</v>
      </c>
      <c r="S3" s="109" t="s">
        <v>35</v>
      </c>
      <c r="T3" s="183" t="s">
        <v>700</v>
      </c>
      <c r="U3" s="192" t="s">
        <v>701</v>
      </c>
      <c r="V3" s="85" t="s">
        <v>279</v>
      </c>
      <c r="W3" s="109" t="s">
        <v>34</v>
      </c>
      <c r="X3" s="109" t="s">
        <v>35</v>
      </c>
      <c r="Y3" s="86" t="s">
        <v>299</v>
      </c>
      <c r="Z3" s="86" t="s">
        <v>300</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124</v>
      </c>
      <c r="B5" s="55" t="s">
        <v>124</v>
      </c>
      <c r="C5" s="55" t="s">
        <v>124</v>
      </c>
      <c r="D5" s="55" t="s">
        <v>124</v>
      </c>
      <c r="E5" s="55" t="s">
        <v>124</v>
      </c>
      <c r="F5" s="46" t="s">
        <v>124</v>
      </c>
      <c r="G5" s="46" t="s">
        <v>124</v>
      </c>
      <c r="H5" s="46" t="s">
        <v>124</v>
      </c>
      <c r="I5" s="46" t="s">
        <v>124</v>
      </c>
      <c r="J5" s="115" t="s">
        <v>124</v>
      </c>
      <c r="K5" s="115" t="s">
        <v>124</v>
      </c>
      <c r="L5" s="112" t="s">
        <v>135</v>
      </c>
      <c r="M5" s="112" t="s">
        <v>135</v>
      </c>
      <c r="N5" s="112" t="s">
        <v>135</v>
      </c>
      <c r="O5" s="112" t="s">
        <v>135</v>
      </c>
      <c r="P5" s="53" t="s">
        <v>124</v>
      </c>
      <c r="Q5" s="46" t="s">
        <v>124</v>
      </c>
      <c r="R5" s="112" t="s">
        <v>135</v>
      </c>
      <c r="S5" s="112" t="s">
        <v>135</v>
      </c>
      <c r="T5" s="141" t="s">
        <v>135</v>
      </c>
      <c r="U5" s="115" t="s">
        <v>135</v>
      </c>
      <c r="V5" s="46" t="s">
        <v>124</v>
      </c>
      <c r="W5" s="112" t="s">
        <v>135</v>
      </c>
      <c r="X5" s="112" t="s">
        <v>135</v>
      </c>
      <c r="Y5" s="46" t="s">
        <v>124</v>
      </c>
      <c r="Z5" s="46" t="s">
        <v>124</v>
      </c>
    </row>
    <row r="6" spans="1:26" x14ac:dyDescent="0.2">
      <c r="A6" s="55" t="s">
        <v>231</v>
      </c>
      <c r="B6" s="55" t="s">
        <v>231</v>
      </c>
      <c r="C6" s="55" t="s">
        <v>231</v>
      </c>
      <c r="D6" s="55" t="s">
        <v>231</v>
      </c>
      <c r="E6" s="55" t="s">
        <v>231</v>
      </c>
      <c r="F6" s="46" t="s">
        <v>138</v>
      </c>
      <c r="G6" s="46" t="s">
        <v>138</v>
      </c>
      <c r="H6" s="46" t="s">
        <v>137</v>
      </c>
      <c r="I6" s="46" t="s">
        <v>137</v>
      </c>
      <c r="J6" s="115" t="s">
        <v>119</v>
      </c>
      <c r="K6" s="115" t="s">
        <v>119</v>
      </c>
      <c r="L6" s="112" t="s">
        <v>118</v>
      </c>
      <c r="M6" s="112" t="s">
        <v>118</v>
      </c>
      <c r="N6" s="112" t="s">
        <v>118</v>
      </c>
      <c r="O6" s="112" t="s">
        <v>118</v>
      </c>
      <c r="P6" s="53" t="s">
        <v>138</v>
      </c>
      <c r="Q6" s="46" t="s">
        <v>138</v>
      </c>
      <c r="R6" s="112" t="s">
        <v>118</v>
      </c>
      <c r="S6" s="112" t="s">
        <v>118</v>
      </c>
      <c r="T6" s="141" t="s">
        <v>136</v>
      </c>
      <c r="U6" s="115" t="s">
        <v>136</v>
      </c>
      <c r="V6" s="46" t="s">
        <v>138</v>
      </c>
      <c r="W6" s="112" t="s">
        <v>118</v>
      </c>
      <c r="X6" s="112" t="s">
        <v>118</v>
      </c>
      <c r="Y6" s="46" t="s">
        <v>119</v>
      </c>
      <c r="Z6" s="46" t="s">
        <v>119</v>
      </c>
    </row>
    <row r="7" spans="1:26" x14ac:dyDescent="0.2">
      <c r="A7" s="55" t="s">
        <v>134</v>
      </c>
      <c r="B7" s="55" t="s">
        <v>134</v>
      </c>
      <c r="C7" s="55" t="s">
        <v>134</v>
      </c>
      <c r="D7" s="55" t="s">
        <v>134</v>
      </c>
      <c r="E7" s="55" t="s">
        <v>134</v>
      </c>
      <c r="F7" s="46" t="s">
        <v>121</v>
      </c>
      <c r="G7" s="46" t="s">
        <v>121</v>
      </c>
      <c r="H7" s="46" t="s">
        <v>121</v>
      </c>
      <c r="I7" s="46" t="s">
        <v>121</v>
      </c>
      <c r="J7" s="115" t="s">
        <v>120</v>
      </c>
      <c r="K7" s="115" t="s">
        <v>120</v>
      </c>
      <c r="L7" s="112" t="s">
        <v>120</v>
      </c>
      <c r="M7" s="112" t="s">
        <v>120</v>
      </c>
      <c r="N7" s="112" t="s">
        <v>120</v>
      </c>
      <c r="O7" s="112" t="s">
        <v>120</v>
      </c>
      <c r="P7" s="53" t="s">
        <v>121</v>
      </c>
      <c r="Q7" s="46" t="s">
        <v>121</v>
      </c>
      <c r="R7" s="112" t="s">
        <v>120</v>
      </c>
      <c r="S7" s="112" t="s">
        <v>120</v>
      </c>
      <c r="T7" s="141" t="s">
        <v>120</v>
      </c>
      <c r="U7" s="115" t="s">
        <v>120</v>
      </c>
      <c r="V7" s="46" t="s">
        <v>121</v>
      </c>
      <c r="W7" s="112" t="s">
        <v>120</v>
      </c>
      <c r="X7" s="112" t="s">
        <v>120</v>
      </c>
      <c r="Y7" s="46" t="s">
        <v>121</v>
      </c>
      <c r="Z7" s="46" t="s">
        <v>121</v>
      </c>
    </row>
    <row r="8" spans="1:26" x14ac:dyDescent="0.2">
      <c r="L8" s="112" t="s">
        <v>192</v>
      </c>
      <c r="M8" s="112" t="s">
        <v>192</v>
      </c>
      <c r="N8" s="112" t="s">
        <v>192</v>
      </c>
      <c r="O8" s="112" t="s">
        <v>192</v>
      </c>
      <c r="R8" s="112" t="s">
        <v>241</v>
      </c>
      <c r="S8" s="112" t="s">
        <v>241</v>
      </c>
      <c r="T8" s="298" t="s">
        <v>242</v>
      </c>
      <c r="U8" s="228" t="s">
        <v>242</v>
      </c>
      <c r="W8" s="112" t="s">
        <v>242</v>
      </c>
      <c r="X8" s="112" t="s">
        <v>242</v>
      </c>
    </row>
    <row r="9" spans="1:26" x14ac:dyDescent="0.2">
      <c r="L9" s="112" t="s">
        <v>193</v>
      </c>
      <c r="M9" s="112" t="s">
        <v>193</v>
      </c>
      <c r="N9" s="112" t="s">
        <v>193</v>
      </c>
      <c r="O9" s="112" t="s">
        <v>193</v>
      </c>
      <c r="R9" s="112" t="s">
        <v>240</v>
      </c>
      <c r="S9" s="112" t="s">
        <v>240</v>
      </c>
      <c r="T9" s="298" t="s">
        <v>243</v>
      </c>
      <c r="U9" s="228" t="s">
        <v>243</v>
      </c>
      <c r="W9" s="112" t="s">
        <v>243</v>
      </c>
      <c r="X9" s="112" t="s">
        <v>243</v>
      </c>
    </row>
    <row r="10" spans="1:26" x14ac:dyDescent="0.2">
      <c r="L10" s="112" t="s">
        <v>194</v>
      </c>
      <c r="M10" s="112" t="s">
        <v>195</v>
      </c>
      <c r="N10" s="112" t="s">
        <v>196</v>
      </c>
      <c r="O10" s="112" t="s">
        <v>197</v>
      </c>
      <c r="R10" s="112" t="s">
        <v>145</v>
      </c>
      <c r="S10" s="165" t="s">
        <v>146</v>
      </c>
      <c r="T10" s="298" t="s">
        <v>145</v>
      </c>
      <c r="U10" s="228" t="s">
        <v>146</v>
      </c>
      <c r="W10" s="112" t="s">
        <v>145</v>
      </c>
      <c r="X10" s="165" t="s">
        <v>146</v>
      </c>
    </row>
    <row r="11" spans="1:26" x14ac:dyDescent="0.2">
      <c r="F11" s="46" t="s">
        <v>827</v>
      </c>
      <c r="G11" s="46" t="s">
        <v>827</v>
      </c>
      <c r="H11" s="46" t="s">
        <v>827</v>
      </c>
      <c r="I11" s="46" t="s">
        <v>827</v>
      </c>
      <c r="J11" s="115" t="s">
        <v>827</v>
      </c>
      <c r="K11" s="115" t="s">
        <v>827</v>
      </c>
      <c r="L11" s="112" t="s">
        <v>827</v>
      </c>
      <c r="M11" s="112" t="s">
        <v>827</v>
      </c>
      <c r="N11" s="112" t="s">
        <v>827</v>
      </c>
      <c r="O11" s="112" t="s">
        <v>827</v>
      </c>
      <c r="P11" s="53" t="s">
        <v>827</v>
      </c>
      <c r="Q11" s="46" t="s">
        <v>827</v>
      </c>
      <c r="R11" s="112" t="s">
        <v>827</v>
      </c>
      <c r="S11" s="112" t="s">
        <v>827</v>
      </c>
      <c r="T11" s="141" t="s">
        <v>827</v>
      </c>
      <c r="U11" s="115" t="s">
        <v>827</v>
      </c>
      <c r="V11" s="46" t="s">
        <v>827</v>
      </c>
      <c r="W11" s="112" t="s">
        <v>827</v>
      </c>
      <c r="X11" s="112" t="s">
        <v>827</v>
      </c>
      <c r="Y11" s="46" t="s">
        <v>827</v>
      </c>
      <c r="Z11" s="46" t="s">
        <v>827</v>
      </c>
    </row>
    <row r="12" spans="1:26" x14ac:dyDescent="0.2">
      <c r="F12" s="46" t="s">
        <v>232</v>
      </c>
      <c r="G12" s="46" t="s">
        <v>232</v>
      </c>
      <c r="H12" s="46" t="s">
        <v>232</v>
      </c>
      <c r="I12" s="46" t="s">
        <v>232</v>
      </c>
      <c r="J12" s="115" t="s">
        <v>232</v>
      </c>
      <c r="K12" s="115" t="s">
        <v>232</v>
      </c>
      <c r="L12" s="112" t="s">
        <v>232</v>
      </c>
      <c r="M12" s="112" t="s">
        <v>232</v>
      </c>
      <c r="N12" s="112" t="s">
        <v>232</v>
      </c>
      <c r="O12" s="112" t="s">
        <v>232</v>
      </c>
      <c r="P12" s="53" t="s">
        <v>232</v>
      </c>
      <c r="Q12" s="46" t="s">
        <v>232</v>
      </c>
      <c r="R12" s="112" t="s">
        <v>232</v>
      </c>
      <c r="S12" s="112" t="s">
        <v>232</v>
      </c>
      <c r="T12" s="141" t="s">
        <v>232</v>
      </c>
      <c r="U12" s="115" t="s">
        <v>232</v>
      </c>
      <c r="V12" s="46" t="s">
        <v>232</v>
      </c>
      <c r="W12" s="112" t="s">
        <v>232</v>
      </c>
      <c r="X12" s="112" t="s">
        <v>232</v>
      </c>
      <c r="Y12" s="46" t="s">
        <v>232</v>
      </c>
      <c r="Z12" s="46" t="s">
        <v>232</v>
      </c>
    </row>
    <row r="14" spans="1:26" x14ac:dyDescent="0.2">
      <c r="A14" s="70" t="s">
        <v>692</v>
      </c>
      <c r="B14" s="70" t="s">
        <v>5</v>
      </c>
      <c r="C14" s="73" t="s">
        <v>37</v>
      </c>
      <c r="D14" s="73" t="s">
        <v>6</v>
      </c>
      <c r="E14" s="73" t="s">
        <v>82</v>
      </c>
      <c r="F14" s="229" t="s">
        <v>487</v>
      </c>
      <c r="G14" s="229" t="s">
        <v>488</v>
      </c>
      <c r="H14" s="229" t="s">
        <v>489</v>
      </c>
      <c r="I14" s="229" t="s">
        <v>490</v>
      </c>
      <c r="J14" s="133" t="s">
        <v>323</v>
      </c>
      <c r="K14" s="133" t="s">
        <v>324</v>
      </c>
      <c r="L14" s="133" t="s">
        <v>491</v>
      </c>
      <c r="M14" s="133" t="s">
        <v>492</v>
      </c>
      <c r="N14" s="133" t="s">
        <v>493</v>
      </c>
      <c r="O14" s="133" t="s">
        <v>494</v>
      </c>
      <c r="P14" s="230" t="s">
        <v>495</v>
      </c>
      <c r="Q14" s="133" t="s">
        <v>496</v>
      </c>
      <c r="R14" s="133" t="s">
        <v>497</v>
      </c>
      <c r="S14" s="133" t="s">
        <v>498</v>
      </c>
      <c r="T14" s="230" t="s">
        <v>499</v>
      </c>
      <c r="U14" s="133" t="s">
        <v>500</v>
      </c>
      <c r="V14" s="133" t="s">
        <v>501</v>
      </c>
      <c r="W14" s="133" t="s">
        <v>502</v>
      </c>
      <c r="X14" s="133" t="s">
        <v>503</v>
      </c>
      <c r="Y14" s="133" t="s">
        <v>504</v>
      </c>
      <c r="Z14" s="133" t="s">
        <v>505</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413" priority="20">
      <formula>AND(ISNUMBER(F1),ROUND(SUM(F1),2)&lt;1,ROW(F1)&gt;14,SUM(J1)&gt;0)</formula>
    </cfRule>
  </conditionalFormatting>
  <conditionalFormatting sqref="V1:V1048576">
    <cfRule type="expression" dxfId="412" priority="1">
      <formula>AND(ROW($V1)&gt;14,OR(SUM($R1)&gt;0,SUM($S1)&gt;0),ROUND(SUM($V1),2)&gt;1)</formula>
    </cfRule>
    <cfRule type="expression" dxfId="411" priority="19">
      <formula>AND(ROW($V1)&gt;14,OR(SUM($R1)&gt;0,SUM($S1)&gt;0),ROUND(SUM($V1),2)&lt;90%)</formula>
    </cfRule>
  </conditionalFormatting>
  <conditionalFormatting sqref="F1:F1048576 H1:H1048576">
    <cfRule type="expression" dxfId="410" priority="9">
      <formula>AND(ISNUMBER($J1),SUM($J1)&gt;0,F1="",ROW(F1)&gt;14)</formula>
    </cfRule>
  </conditionalFormatting>
  <conditionalFormatting sqref="G1:G1048576 I1:I1048576">
    <cfRule type="expression" dxfId="409" priority="8">
      <formula>AND(ISNUMBER($K1),SUM($K1)&gt;0,G1="",ROW(G1)&gt;14)</formula>
    </cfRule>
  </conditionalFormatting>
  <conditionalFormatting sqref="Q1:Q1048576">
    <cfRule type="expression" dxfId="408" priority="4">
      <formula>AND(ROW($Q1)&gt;14,ISNUMBER($O1),SUM($O1)&gt;0,ROUND(SUM($Q1),2)&gt;1)</formula>
    </cfRule>
    <cfRule type="expression" dxfId="407" priority="6">
      <formula>AND(ROW($Q1)&gt;14,ISNUMBER($O1),SUM($O1)&gt;0,ROUND(SUM($Q1),2)&lt;90%)</formula>
    </cfRule>
  </conditionalFormatting>
  <conditionalFormatting sqref="P1:P1048576">
    <cfRule type="expression" dxfId="406" priority="2">
      <formula>AND(ROW($P1)&gt;14,ISNUMBER($M1),SUM($M1)&gt;0,ROUND(SUM($P1),2)&lt;100%)</formula>
    </cfRule>
    <cfRule type="expression" dxfId="40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I3" sqref="I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49</v>
      </c>
      <c r="G1" s="4"/>
      <c r="H1" s="107"/>
    </row>
    <row r="2" spans="1:8" s="75" customFormat="1" ht="19" x14ac:dyDescent="0.25">
      <c r="A2" s="3"/>
      <c r="B2" s="3"/>
      <c r="C2" s="3"/>
      <c r="D2" s="3"/>
      <c r="E2" s="3"/>
      <c r="F2" s="113" t="s">
        <v>80</v>
      </c>
      <c r="G2" s="5" t="s">
        <v>2</v>
      </c>
      <c r="H2" s="108" t="s">
        <v>3</v>
      </c>
    </row>
    <row r="3" spans="1:8" ht="117" customHeight="1" x14ac:dyDescent="0.2">
      <c r="A3" s="65"/>
      <c r="B3" s="65"/>
      <c r="C3" s="65"/>
      <c r="D3" s="65"/>
      <c r="E3" s="65"/>
      <c r="F3" s="184" t="s">
        <v>1112</v>
      </c>
      <c r="G3" s="85" t="s">
        <v>294</v>
      </c>
      <c r="H3" s="109" t="s">
        <v>1113</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124</v>
      </c>
      <c r="B5" s="55" t="s">
        <v>124</v>
      </c>
      <c r="C5" s="55" t="s">
        <v>124</v>
      </c>
      <c r="D5" s="55" t="s">
        <v>124</v>
      </c>
      <c r="E5" s="55" t="s">
        <v>124</v>
      </c>
      <c r="F5" s="115" t="s">
        <v>135</v>
      </c>
      <c r="G5" s="46" t="s">
        <v>124</v>
      </c>
      <c r="H5" s="115" t="s">
        <v>135</v>
      </c>
    </row>
    <row r="6" spans="1:8" x14ac:dyDescent="0.2">
      <c r="A6" s="55" t="s">
        <v>231</v>
      </c>
      <c r="B6" s="55" t="s">
        <v>231</v>
      </c>
      <c r="C6" s="55" t="s">
        <v>231</v>
      </c>
      <c r="D6" s="55" t="s">
        <v>231</v>
      </c>
      <c r="E6" s="55" t="s">
        <v>231</v>
      </c>
      <c r="F6" s="115" t="s">
        <v>136</v>
      </c>
      <c r="G6" s="46" t="s">
        <v>138</v>
      </c>
      <c r="H6" s="115" t="s">
        <v>118</v>
      </c>
    </row>
    <row r="7" spans="1:8" x14ac:dyDescent="0.2">
      <c r="A7" s="55" t="s">
        <v>134</v>
      </c>
      <c r="B7" s="55" t="s">
        <v>134</v>
      </c>
      <c r="C7" s="55" t="s">
        <v>134</v>
      </c>
      <c r="D7" s="55" t="s">
        <v>134</v>
      </c>
      <c r="E7" s="55" t="s">
        <v>134</v>
      </c>
      <c r="F7" s="115" t="s">
        <v>120</v>
      </c>
      <c r="G7" s="46" t="s">
        <v>121</v>
      </c>
      <c r="H7" s="115" t="s">
        <v>120</v>
      </c>
    </row>
    <row r="8" spans="1:8" x14ac:dyDescent="0.2">
      <c r="F8" s="115" t="s">
        <v>218</v>
      </c>
      <c r="H8" s="115" t="s">
        <v>218</v>
      </c>
    </row>
    <row r="9" spans="1:8" x14ac:dyDescent="0.2">
      <c r="F9" s="115" t="s">
        <v>219</v>
      </c>
      <c r="H9" s="115" t="s">
        <v>219</v>
      </c>
    </row>
    <row r="10" spans="1:8" x14ac:dyDescent="0.2">
      <c r="H10" s="115"/>
    </row>
    <row r="11" spans="1:8" x14ac:dyDescent="0.2">
      <c r="F11" s="115" t="s">
        <v>234</v>
      </c>
      <c r="G11" s="58" t="s">
        <v>234</v>
      </c>
      <c r="H11" s="115" t="s">
        <v>234</v>
      </c>
    </row>
    <row r="12" spans="1:8" x14ac:dyDescent="0.2">
      <c r="F12" s="115" t="s">
        <v>232</v>
      </c>
      <c r="G12" s="46" t="s">
        <v>232</v>
      </c>
      <c r="H12" s="115" t="s">
        <v>232</v>
      </c>
    </row>
    <row r="13" spans="1:8" x14ac:dyDescent="0.2">
      <c r="H13" s="115"/>
    </row>
    <row r="14" spans="1:8" x14ac:dyDescent="0.2">
      <c r="A14" s="73" t="s">
        <v>692</v>
      </c>
      <c r="B14" s="73" t="s">
        <v>5</v>
      </c>
      <c r="C14" s="73" t="s">
        <v>37</v>
      </c>
      <c r="D14" s="73" t="s">
        <v>6</v>
      </c>
      <c r="E14" s="73" t="s">
        <v>82</v>
      </c>
      <c r="F14" s="133" t="s">
        <v>527</v>
      </c>
      <c r="G14" s="133" t="s">
        <v>633</v>
      </c>
      <c r="H14" s="133" t="s">
        <v>528</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48</v>
      </c>
      <c r="G1" s="189"/>
      <c r="H1" s="189"/>
      <c r="I1" s="107"/>
      <c r="J1" s="4"/>
      <c r="K1" s="4"/>
      <c r="L1" s="4"/>
      <c r="M1" s="4"/>
      <c r="N1" s="4"/>
      <c r="O1" s="107"/>
      <c r="P1" s="107"/>
      <c r="Q1" s="107"/>
      <c r="R1" s="107"/>
      <c r="S1" s="107"/>
      <c r="T1" s="49" t="s">
        <v>50</v>
      </c>
      <c r="U1" s="107"/>
    </row>
    <row r="2" spans="1:21" s="75" customFormat="1" ht="19" x14ac:dyDescent="0.25">
      <c r="A2" s="3"/>
      <c r="B2" s="3"/>
      <c r="C2" s="3"/>
      <c r="D2" s="3"/>
      <c r="E2" s="3"/>
      <c r="F2" s="246" t="s">
        <v>80</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731</v>
      </c>
      <c r="G3" s="184" t="s">
        <v>568</v>
      </c>
      <c r="H3" s="184" t="s">
        <v>1114</v>
      </c>
      <c r="I3" s="184" t="s">
        <v>1112</v>
      </c>
      <c r="J3" s="85" t="s">
        <v>293</v>
      </c>
      <c r="K3" s="85" t="s">
        <v>565</v>
      </c>
      <c r="L3" s="85" t="s">
        <v>566</v>
      </c>
      <c r="M3" s="86" t="s">
        <v>567</v>
      </c>
      <c r="N3" s="85" t="s">
        <v>737</v>
      </c>
      <c r="O3" s="109" t="s">
        <v>318</v>
      </c>
      <c r="P3" s="109" t="s">
        <v>562</v>
      </c>
      <c r="Q3" s="109" t="s">
        <v>563</v>
      </c>
      <c r="R3" s="109" t="s">
        <v>688</v>
      </c>
      <c r="S3" s="109" t="s">
        <v>689</v>
      </c>
      <c r="T3" s="87" t="s">
        <v>111</v>
      </c>
      <c r="U3" s="109" t="s">
        <v>51</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124</v>
      </c>
      <c r="B5" s="55" t="s">
        <v>124</v>
      </c>
      <c r="C5" s="55" t="s">
        <v>124</v>
      </c>
      <c r="D5" s="55" t="s">
        <v>124</v>
      </c>
      <c r="E5" s="55" t="s">
        <v>124</v>
      </c>
      <c r="F5" s="292" t="s">
        <v>124</v>
      </c>
      <c r="G5" s="292" t="s">
        <v>124</v>
      </c>
      <c r="H5" s="292" t="s">
        <v>135</v>
      </c>
      <c r="I5" s="292" t="s">
        <v>135</v>
      </c>
      <c r="J5" s="46" t="s">
        <v>124</v>
      </c>
      <c r="K5" s="46" t="s">
        <v>124</v>
      </c>
      <c r="L5" s="46" t="s">
        <v>124</v>
      </c>
      <c r="M5" s="46" t="s">
        <v>124</v>
      </c>
      <c r="N5" s="46" t="s">
        <v>124</v>
      </c>
      <c r="O5" s="112" t="s">
        <v>124</v>
      </c>
      <c r="P5" s="112" t="s">
        <v>135</v>
      </c>
      <c r="Q5" s="112" t="s">
        <v>135</v>
      </c>
      <c r="R5" s="112" t="s">
        <v>135</v>
      </c>
      <c r="S5" s="112" t="s">
        <v>135</v>
      </c>
      <c r="T5" s="53" t="s">
        <v>124</v>
      </c>
      <c r="U5" s="112" t="s">
        <v>135</v>
      </c>
    </row>
    <row r="6" spans="1:21" x14ac:dyDescent="0.2">
      <c r="A6" s="55" t="s">
        <v>231</v>
      </c>
      <c r="B6" s="55" t="s">
        <v>231</v>
      </c>
      <c r="C6" s="55" t="s">
        <v>231</v>
      </c>
      <c r="D6" s="55" t="s">
        <v>231</v>
      </c>
      <c r="E6" s="55" t="s">
        <v>231</v>
      </c>
      <c r="F6" s="292" t="s">
        <v>119</v>
      </c>
      <c r="G6" s="292" t="s">
        <v>137</v>
      </c>
      <c r="H6" s="292" t="s">
        <v>136</v>
      </c>
      <c r="I6" s="292" t="s">
        <v>136</v>
      </c>
      <c r="J6" s="46" t="s">
        <v>138</v>
      </c>
      <c r="K6" s="46" t="s">
        <v>138</v>
      </c>
      <c r="L6" s="46" t="s">
        <v>138</v>
      </c>
      <c r="M6" s="46" t="s">
        <v>138</v>
      </c>
      <c r="N6" s="46" t="s">
        <v>138</v>
      </c>
      <c r="O6" s="112" t="s">
        <v>119</v>
      </c>
      <c r="P6" s="112" t="s">
        <v>118</v>
      </c>
      <c r="Q6" s="112" t="s">
        <v>118</v>
      </c>
      <c r="R6" s="112" t="s">
        <v>118</v>
      </c>
      <c r="S6" s="112" t="s">
        <v>118</v>
      </c>
      <c r="T6" s="53" t="s">
        <v>138</v>
      </c>
      <c r="U6" s="112" t="s">
        <v>118</v>
      </c>
    </row>
    <row r="7" spans="1:21" x14ac:dyDescent="0.2">
      <c r="A7" s="55" t="s">
        <v>134</v>
      </c>
      <c r="B7" s="55" t="s">
        <v>134</v>
      </c>
      <c r="C7" s="55" t="s">
        <v>134</v>
      </c>
      <c r="D7" s="55" t="s">
        <v>134</v>
      </c>
      <c r="E7" s="55" t="s">
        <v>134</v>
      </c>
      <c r="F7" s="292" t="s">
        <v>120</v>
      </c>
      <c r="G7" s="292" t="s">
        <v>134</v>
      </c>
      <c r="H7" s="292" t="s">
        <v>120</v>
      </c>
      <c r="I7" s="115" t="s">
        <v>120</v>
      </c>
      <c r="J7" s="46" t="s">
        <v>121</v>
      </c>
      <c r="K7" s="46" t="s">
        <v>121</v>
      </c>
      <c r="L7" s="46" t="s">
        <v>121</v>
      </c>
      <c r="M7" s="46" t="s">
        <v>121</v>
      </c>
      <c r="N7" s="46" t="s">
        <v>121</v>
      </c>
      <c r="O7" s="112" t="s">
        <v>120</v>
      </c>
      <c r="P7" s="112" t="s">
        <v>120</v>
      </c>
      <c r="Q7" s="112" t="s">
        <v>120</v>
      </c>
      <c r="R7" s="112" t="s">
        <v>120</v>
      </c>
      <c r="S7" s="112" t="s">
        <v>120</v>
      </c>
      <c r="T7" s="53" t="s">
        <v>121</v>
      </c>
      <c r="U7" s="112" t="s">
        <v>120</v>
      </c>
    </row>
    <row r="8" spans="1:21" x14ac:dyDescent="0.2">
      <c r="F8" s="292" t="s">
        <v>336</v>
      </c>
      <c r="H8" s="357" t="s">
        <v>836</v>
      </c>
      <c r="I8" s="311" t="s">
        <v>198</v>
      </c>
      <c r="P8" s="358" t="s">
        <v>840</v>
      </c>
      <c r="Q8" s="358" t="s">
        <v>838</v>
      </c>
      <c r="R8" s="112" t="s">
        <v>842</v>
      </c>
      <c r="S8" s="112" t="s">
        <v>842</v>
      </c>
      <c r="U8" s="112" t="s">
        <v>202</v>
      </c>
    </row>
    <row r="9" spans="1:21" x14ac:dyDescent="0.2">
      <c r="H9" s="357" t="s">
        <v>837</v>
      </c>
      <c r="I9" s="311" t="s">
        <v>199</v>
      </c>
      <c r="P9" s="358" t="s">
        <v>841</v>
      </c>
      <c r="Q9" s="358" t="s">
        <v>839</v>
      </c>
      <c r="R9" s="112" t="s">
        <v>843</v>
      </c>
      <c r="S9" s="112" t="s">
        <v>843</v>
      </c>
      <c r="U9" s="112" t="s">
        <v>203</v>
      </c>
    </row>
    <row r="10" spans="1:21" x14ac:dyDescent="0.2">
      <c r="F10" s="292" t="s">
        <v>130</v>
      </c>
      <c r="H10" s="292"/>
      <c r="R10" s="112" t="s">
        <v>201</v>
      </c>
      <c r="S10" s="112" t="s">
        <v>200</v>
      </c>
    </row>
    <row r="11" spans="1:21" x14ac:dyDescent="0.2">
      <c r="F11" s="292" t="s">
        <v>828</v>
      </c>
      <c r="H11" s="292" t="s">
        <v>828</v>
      </c>
      <c r="I11" s="115" t="s">
        <v>828</v>
      </c>
      <c r="J11" s="115" t="s">
        <v>828</v>
      </c>
      <c r="K11" s="115" t="s">
        <v>829</v>
      </c>
      <c r="L11" s="115" t="s">
        <v>830</v>
      </c>
      <c r="M11" s="115" t="s">
        <v>828</v>
      </c>
      <c r="N11" s="46" t="s">
        <v>828</v>
      </c>
      <c r="O11" s="112" t="s">
        <v>828</v>
      </c>
      <c r="P11" s="112" t="s">
        <v>829</v>
      </c>
      <c r="Q11" s="112" t="s">
        <v>830</v>
      </c>
      <c r="R11" s="112" t="s">
        <v>828</v>
      </c>
      <c r="S11" s="112" t="s">
        <v>828</v>
      </c>
      <c r="T11" s="53" t="s">
        <v>831</v>
      </c>
      <c r="U11" s="112" t="s">
        <v>831</v>
      </c>
    </row>
    <row r="12" spans="1:21" x14ac:dyDescent="0.2">
      <c r="F12" s="292" t="s">
        <v>232</v>
      </c>
      <c r="H12" s="292" t="s">
        <v>232</v>
      </c>
      <c r="I12" s="115" t="s">
        <v>232</v>
      </c>
      <c r="J12" s="115" t="s">
        <v>232</v>
      </c>
      <c r="K12" s="115" t="s">
        <v>824</v>
      </c>
      <c r="L12" s="115" t="s">
        <v>232</v>
      </c>
      <c r="M12" s="115" t="s">
        <v>232</v>
      </c>
      <c r="N12" s="46" t="s">
        <v>232</v>
      </c>
      <c r="O12" s="112" t="s">
        <v>232</v>
      </c>
      <c r="P12" s="112" t="s">
        <v>824</v>
      </c>
      <c r="Q12" s="112" t="s">
        <v>232</v>
      </c>
      <c r="R12" s="112" t="s">
        <v>232</v>
      </c>
      <c r="S12" s="112" t="s">
        <v>232</v>
      </c>
      <c r="T12" s="53" t="s">
        <v>232</v>
      </c>
      <c r="U12" s="112" t="s">
        <v>232</v>
      </c>
    </row>
    <row r="13" spans="1:21" x14ac:dyDescent="0.2">
      <c r="H13" s="292"/>
    </row>
    <row r="14" spans="1:21" x14ac:dyDescent="0.2">
      <c r="A14" s="70" t="s">
        <v>692</v>
      </c>
      <c r="B14" s="70" t="s">
        <v>5</v>
      </c>
      <c r="C14" s="70" t="s">
        <v>37</v>
      </c>
      <c r="D14" s="70" t="s">
        <v>6</v>
      </c>
      <c r="E14" s="70" t="s">
        <v>82</v>
      </c>
      <c r="F14" s="241" t="s">
        <v>357</v>
      </c>
      <c r="G14" s="245" t="s">
        <v>637</v>
      </c>
      <c r="H14" s="241" t="s">
        <v>687</v>
      </c>
      <c r="I14" s="133" t="s">
        <v>529</v>
      </c>
      <c r="J14" s="133" t="s">
        <v>640</v>
      </c>
      <c r="K14" s="133" t="s">
        <v>641</v>
      </c>
      <c r="L14" s="133" t="s">
        <v>643</v>
      </c>
      <c r="M14" s="133" t="s">
        <v>642</v>
      </c>
      <c r="N14" s="133" t="s">
        <v>644</v>
      </c>
      <c r="O14" s="227" t="s">
        <v>646</v>
      </c>
      <c r="P14" s="227" t="s">
        <v>564</v>
      </c>
      <c r="Q14" s="227" t="s">
        <v>647</v>
      </c>
      <c r="R14" s="227" t="s">
        <v>645</v>
      </c>
      <c r="S14" s="227" t="s">
        <v>530</v>
      </c>
      <c r="T14" s="230" t="s">
        <v>648</v>
      </c>
      <c r="U14" s="227" t="s">
        <v>531</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404" priority="23">
      <formula>OR($C1="18-20",$C1="18+")</formula>
    </cfRule>
  </conditionalFormatting>
  <conditionalFormatting sqref="T1:T1048576">
    <cfRule type="expression" dxfId="403" priority="3">
      <formula>AND(ISNUMBER($T1),ROW($T1)&gt;14,SUM($O1)&gt;0,ROUND(SUM($T1),2)&gt;1)</formula>
    </cfRule>
    <cfRule type="expression" dxfId="402" priority="22">
      <formula>AND(ISNUMBER($T1),ROW($T1)&gt;14,SUM($O1)&gt;0,ROUND(SUM($T1),2)&lt;1)</formula>
    </cfRule>
  </conditionalFormatting>
  <conditionalFormatting sqref="N1:N1048576">
    <cfRule type="expression" dxfId="401" priority="21">
      <formula>AND(ISNUMBER($N1),ROW($N1)&gt;14,(SUM($I1)*(1+SUM($J1))*SUM($M1))&gt;0,ROUND(SUM($N1),2)&lt;20%)</formula>
    </cfRule>
  </conditionalFormatting>
  <conditionalFormatting sqref="K1:K1048576 P1:P1048576">
    <cfRule type="expression" dxfId="400" priority="15">
      <formula>AND($B1&lt;&gt;"",ROW(K1)&gt;14,NOT(AND($D1="Female",$G1="Y",OR($C1="10-14",$C1="15-17"))))</formula>
    </cfRule>
  </conditionalFormatting>
  <conditionalFormatting sqref="Q1:Q1048576 L1:L1048576">
    <cfRule type="expression" dxfId="399" priority="14">
      <formula>AND($E1&lt;&gt;"",ROW(L1)&gt;14,NOT(OR($C1="05-09",$C1="10-14")))</formula>
    </cfRule>
  </conditionalFormatting>
  <conditionalFormatting sqref="M1:N1048576">
    <cfRule type="expression" dxfId="398" priority="2">
      <formula>AND(ROW(M1)&gt;14,ISNUMBER(M1),OR(M1&gt;1,M1&lt;0))</formula>
    </cfRule>
  </conditionalFormatting>
  <conditionalFormatting sqref="F1:F1048576">
    <cfRule type="expression" dxfId="39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27</v>
      </c>
      <c r="D1" s="189"/>
      <c r="E1" s="63"/>
      <c r="F1" s="63"/>
      <c r="G1" s="189"/>
      <c r="H1" s="189"/>
    </row>
    <row r="2" spans="1:8" s="42" customFormat="1" ht="19" x14ac:dyDescent="0.25">
      <c r="A2" s="12"/>
      <c r="B2" s="12"/>
      <c r="C2" s="113" t="s">
        <v>80</v>
      </c>
      <c r="D2" s="113"/>
      <c r="E2" s="5" t="s">
        <v>2</v>
      </c>
      <c r="F2" s="5"/>
      <c r="G2" s="108" t="s">
        <v>3</v>
      </c>
      <c r="H2" s="108"/>
    </row>
    <row r="3" spans="1:8" ht="117" customHeight="1" x14ac:dyDescent="0.2">
      <c r="C3" s="184" t="s">
        <v>1117</v>
      </c>
      <c r="D3" s="184" t="s">
        <v>1118</v>
      </c>
      <c r="E3" s="85" t="s">
        <v>347</v>
      </c>
      <c r="F3" s="85" t="s">
        <v>548</v>
      </c>
      <c r="G3" s="109" t="s">
        <v>1115</v>
      </c>
      <c r="H3" s="109" t="s">
        <v>1116</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124</v>
      </c>
      <c r="B5" s="67" t="s">
        <v>124</v>
      </c>
      <c r="C5" s="115" t="s">
        <v>135</v>
      </c>
      <c r="D5" s="115" t="s">
        <v>135</v>
      </c>
      <c r="E5" s="46" t="s">
        <v>124</v>
      </c>
      <c r="F5" s="46" t="s">
        <v>124</v>
      </c>
      <c r="G5" s="112" t="s">
        <v>135</v>
      </c>
      <c r="H5" s="112" t="s">
        <v>135</v>
      </c>
    </row>
    <row r="6" spans="1:8" x14ac:dyDescent="0.2">
      <c r="A6" s="67" t="s">
        <v>231</v>
      </c>
      <c r="B6" s="67" t="s">
        <v>231</v>
      </c>
      <c r="C6" s="115" t="s">
        <v>136</v>
      </c>
      <c r="D6" s="115" t="s">
        <v>136</v>
      </c>
      <c r="E6" s="46" t="s">
        <v>138</v>
      </c>
      <c r="F6" s="46" t="s">
        <v>138</v>
      </c>
      <c r="G6" s="112" t="s">
        <v>118</v>
      </c>
      <c r="H6" s="112" t="s">
        <v>118</v>
      </c>
    </row>
    <row r="7" spans="1:8" x14ac:dyDescent="0.2">
      <c r="A7" s="67" t="s">
        <v>134</v>
      </c>
      <c r="B7" s="67" t="s">
        <v>134</v>
      </c>
      <c r="C7" s="115" t="s">
        <v>120</v>
      </c>
      <c r="D7" s="115" t="s">
        <v>120</v>
      </c>
      <c r="E7" s="46" t="s">
        <v>121</v>
      </c>
      <c r="F7" s="46" t="s">
        <v>121</v>
      </c>
      <c r="G7" s="112" t="s">
        <v>120</v>
      </c>
      <c r="H7" s="112" t="s">
        <v>120</v>
      </c>
    </row>
    <row r="8" spans="1:8" x14ac:dyDescent="0.2">
      <c r="A8" s="67"/>
      <c r="B8" s="67"/>
      <c r="C8" s="115" t="s">
        <v>224</v>
      </c>
      <c r="D8" s="115" t="s">
        <v>224</v>
      </c>
      <c r="G8" s="112" t="s">
        <v>224</v>
      </c>
      <c r="H8" s="112" t="s">
        <v>224</v>
      </c>
    </row>
    <row r="9" spans="1:8" x14ac:dyDescent="0.2">
      <c r="A9" s="67"/>
      <c r="B9" s="67"/>
      <c r="C9" s="115" t="s">
        <v>225</v>
      </c>
      <c r="D9" s="115" t="s">
        <v>225</v>
      </c>
      <c r="G9" s="112" t="s">
        <v>225</v>
      </c>
      <c r="H9" s="112" t="s">
        <v>225</v>
      </c>
    </row>
    <row r="10" spans="1:8" x14ac:dyDescent="0.2">
      <c r="A10" s="67"/>
      <c r="B10" s="67"/>
      <c r="C10" s="115" t="s">
        <v>226</v>
      </c>
      <c r="D10" s="115" t="s">
        <v>227</v>
      </c>
      <c r="G10" s="112" t="s">
        <v>226</v>
      </c>
      <c r="H10" s="112" t="s">
        <v>227</v>
      </c>
    </row>
    <row r="11" spans="1:8" x14ac:dyDescent="0.2">
      <c r="A11" s="67"/>
      <c r="B11" s="67"/>
    </row>
    <row r="12" spans="1:8" x14ac:dyDescent="0.2">
      <c r="A12" s="67"/>
      <c r="B12" s="67"/>
    </row>
    <row r="13" spans="1:8" x14ac:dyDescent="0.2">
      <c r="A13" s="67"/>
      <c r="B13" s="67"/>
    </row>
    <row r="14" spans="1:8" x14ac:dyDescent="0.2">
      <c r="A14" s="70" t="s">
        <v>692</v>
      </c>
      <c r="B14" s="70" t="s">
        <v>5</v>
      </c>
      <c r="C14" s="133" t="s">
        <v>536</v>
      </c>
      <c r="D14" s="247" t="s">
        <v>537</v>
      </c>
      <c r="E14" s="247" t="s">
        <v>635</v>
      </c>
      <c r="F14" s="247" t="s">
        <v>636</v>
      </c>
      <c r="G14" s="248" t="s">
        <v>538</v>
      </c>
      <c r="H14" s="248" t="s">
        <v>539</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551</v>
      </c>
      <c r="B1" s="7"/>
      <c r="C1" s="2"/>
      <c r="D1" s="2"/>
      <c r="E1" s="2"/>
      <c r="F1" s="153" t="s">
        <v>552</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80</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1044</v>
      </c>
      <c r="G3" s="116" t="s">
        <v>1124</v>
      </c>
      <c r="H3" s="371" t="s">
        <v>1119</v>
      </c>
      <c r="I3" s="371" t="s">
        <v>1120</v>
      </c>
      <c r="J3" s="371" t="s">
        <v>1121</v>
      </c>
      <c r="K3" s="371" t="s">
        <v>1122</v>
      </c>
      <c r="L3" s="371" t="s">
        <v>1123</v>
      </c>
      <c r="M3" s="184" t="s">
        <v>1125</v>
      </c>
      <c r="N3" s="184" t="s">
        <v>1126</v>
      </c>
      <c r="O3" s="184" t="s">
        <v>1127</v>
      </c>
      <c r="P3" s="184" t="s">
        <v>1128</v>
      </c>
      <c r="Q3" s="184" t="s">
        <v>1129</v>
      </c>
      <c r="R3" s="86" t="s">
        <v>1130</v>
      </c>
      <c r="S3" s="85" t="s">
        <v>1131</v>
      </c>
      <c r="T3" s="85" t="s">
        <v>573</v>
      </c>
      <c r="U3" s="109" t="s">
        <v>569</v>
      </c>
      <c r="V3" s="109" t="s">
        <v>572</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124</v>
      </c>
      <c r="B5" s="55" t="s">
        <v>124</v>
      </c>
      <c r="C5" s="55" t="s">
        <v>124</v>
      </c>
      <c r="D5" s="55" t="s">
        <v>124</v>
      </c>
      <c r="E5" s="55" t="s">
        <v>124</v>
      </c>
      <c r="F5" s="115" t="s">
        <v>124</v>
      </c>
      <c r="G5" s="115" t="s">
        <v>124</v>
      </c>
      <c r="H5" s="115" t="s">
        <v>124</v>
      </c>
      <c r="I5" s="115" t="s">
        <v>124</v>
      </c>
      <c r="J5" s="115" t="s">
        <v>124</v>
      </c>
      <c r="K5" s="115" t="s">
        <v>124</v>
      </c>
      <c r="L5" s="115" t="s">
        <v>124</v>
      </c>
      <c r="M5" s="115" t="s">
        <v>135</v>
      </c>
      <c r="N5" s="115" t="s">
        <v>135</v>
      </c>
      <c r="O5" s="115" t="s">
        <v>135</v>
      </c>
      <c r="P5" s="115" t="s">
        <v>135</v>
      </c>
      <c r="Q5" s="115" t="s">
        <v>124</v>
      </c>
      <c r="R5" s="46" t="s">
        <v>124</v>
      </c>
      <c r="S5" s="46" t="s">
        <v>124</v>
      </c>
      <c r="T5" s="46" t="s">
        <v>124</v>
      </c>
      <c r="U5" s="112" t="s">
        <v>135</v>
      </c>
      <c r="V5" s="112" t="s">
        <v>135</v>
      </c>
    </row>
    <row r="6" spans="1:22" x14ac:dyDescent="0.2">
      <c r="A6" s="55" t="s">
        <v>231</v>
      </c>
      <c r="B6" s="55" t="s">
        <v>231</v>
      </c>
      <c r="C6" s="55" t="s">
        <v>231</v>
      </c>
      <c r="D6" s="55" t="s">
        <v>231</v>
      </c>
      <c r="E6" s="55" t="s">
        <v>231</v>
      </c>
      <c r="F6" s="115" t="s">
        <v>119</v>
      </c>
      <c r="G6" s="115" t="s">
        <v>138</v>
      </c>
      <c r="H6" s="115" t="s">
        <v>119</v>
      </c>
      <c r="I6" s="115" t="s">
        <v>119</v>
      </c>
      <c r="J6" s="115" t="s">
        <v>119</v>
      </c>
      <c r="K6" s="115" t="s">
        <v>119</v>
      </c>
      <c r="L6" s="115" t="s">
        <v>119</v>
      </c>
      <c r="M6" s="115" t="s">
        <v>136</v>
      </c>
      <c r="N6" s="115" t="s">
        <v>136</v>
      </c>
      <c r="O6" s="115" t="s">
        <v>136</v>
      </c>
      <c r="P6" s="115" t="s">
        <v>136</v>
      </c>
      <c r="Q6" s="115" t="s">
        <v>119</v>
      </c>
      <c r="R6" s="46" t="s">
        <v>119</v>
      </c>
      <c r="S6" s="46" t="s">
        <v>138</v>
      </c>
      <c r="T6" s="46" t="s">
        <v>138</v>
      </c>
      <c r="U6" s="112" t="s">
        <v>118</v>
      </c>
      <c r="V6" s="112" t="s">
        <v>118</v>
      </c>
    </row>
    <row r="7" spans="1:22" x14ac:dyDescent="0.2">
      <c r="A7" s="55" t="s">
        <v>134</v>
      </c>
      <c r="B7" s="55" t="s">
        <v>134</v>
      </c>
      <c r="C7" s="55" t="s">
        <v>134</v>
      </c>
      <c r="D7" s="55" t="s">
        <v>134</v>
      </c>
      <c r="E7" s="55" t="s">
        <v>134</v>
      </c>
      <c r="F7" s="115" t="s">
        <v>120</v>
      </c>
      <c r="G7" s="115" t="s">
        <v>120</v>
      </c>
      <c r="H7" s="115" t="s">
        <v>120</v>
      </c>
      <c r="I7" s="115" t="s">
        <v>120</v>
      </c>
      <c r="J7" s="115" t="s">
        <v>120</v>
      </c>
      <c r="K7" s="115" t="s">
        <v>120</v>
      </c>
      <c r="L7" s="115" t="s">
        <v>120</v>
      </c>
      <c r="M7" s="115" t="s">
        <v>120</v>
      </c>
      <c r="N7" s="115" t="s">
        <v>120</v>
      </c>
      <c r="O7" s="115" t="s">
        <v>120</v>
      </c>
      <c r="P7" s="115" t="s">
        <v>120</v>
      </c>
      <c r="Q7" s="115" t="s">
        <v>120</v>
      </c>
      <c r="R7" s="46" t="s">
        <v>121</v>
      </c>
      <c r="S7" s="46" t="s">
        <v>121</v>
      </c>
      <c r="T7" s="46" t="s">
        <v>121</v>
      </c>
      <c r="U7" s="112" t="s">
        <v>120</v>
      </c>
      <c r="V7" s="112" t="s">
        <v>120</v>
      </c>
    </row>
    <row r="8" spans="1:22" x14ac:dyDescent="0.2">
      <c r="M8" s="226" t="s">
        <v>557</v>
      </c>
      <c r="N8" s="226" t="s">
        <v>556</v>
      </c>
      <c r="O8" s="226" t="s">
        <v>555</v>
      </c>
      <c r="P8" s="226" t="s">
        <v>554</v>
      </c>
      <c r="Q8" s="226"/>
      <c r="R8" s="368"/>
      <c r="U8" s="165" t="s">
        <v>844</v>
      </c>
      <c r="V8" s="165" t="s">
        <v>845</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862</v>
      </c>
      <c r="V10" s="165" t="s">
        <v>863</v>
      </c>
    </row>
    <row r="11" spans="1:22" x14ac:dyDescent="0.2">
      <c r="F11" s="115" t="s">
        <v>553</v>
      </c>
      <c r="G11" s="115" t="s">
        <v>553</v>
      </c>
      <c r="H11" s="115" t="s">
        <v>736</v>
      </c>
      <c r="I11" s="115" t="s">
        <v>736</v>
      </c>
      <c r="J11" s="115" t="s">
        <v>553</v>
      </c>
      <c r="K11" s="115" t="s">
        <v>553</v>
      </c>
      <c r="L11" s="115" t="s">
        <v>553</v>
      </c>
      <c r="M11" s="115" t="s">
        <v>553</v>
      </c>
      <c r="N11" s="115" t="s">
        <v>553</v>
      </c>
      <c r="O11" s="115" t="s">
        <v>553</v>
      </c>
      <c r="P11" s="115" t="s">
        <v>553</v>
      </c>
      <c r="Q11" s="115" t="s">
        <v>553</v>
      </c>
      <c r="R11" s="46" t="s">
        <v>553</v>
      </c>
      <c r="S11" s="115" t="s">
        <v>553</v>
      </c>
      <c r="T11" s="115" t="s">
        <v>553</v>
      </c>
      <c r="U11" s="112" t="s">
        <v>553</v>
      </c>
      <c r="V11" s="112" t="s">
        <v>553</v>
      </c>
    </row>
    <row r="12" spans="1:22" x14ac:dyDescent="0.2">
      <c r="F12" s="115" t="s">
        <v>824</v>
      </c>
      <c r="G12" s="115" t="s">
        <v>824</v>
      </c>
      <c r="H12" s="115" t="s">
        <v>824</v>
      </c>
      <c r="I12" s="115" t="s">
        <v>824</v>
      </c>
      <c r="J12" s="115" t="s">
        <v>824</v>
      </c>
      <c r="K12" s="115" t="s">
        <v>824</v>
      </c>
      <c r="L12" s="115" t="s">
        <v>824</v>
      </c>
      <c r="M12" s="115" t="s">
        <v>824</v>
      </c>
      <c r="N12" s="115" t="s">
        <v>824</v>
      </c>
      <c r="O12" s="115" t="s">
        <v>824</v>
      </c>
      <c r="P12" s="115" t="s">
        <v>824</v>
      </c>
      <c r="Q12" s="115" t="s">
        <v>824</v>
      </c>
      <c r="R12" s="46" t="s">
        <v>824</v>
      </c>
      <c r="S12" s="115" t="s">
        <v>824</v>
      </c>
      <c r="T12" s="115" t="s">
        <v>824</v>
      </c>
      <c r="U12" s="112" t="s">
        <v>824</v>
      </c>
      <c r="V12" s="112" t="s">
        <v>824</v>
      </c>
    </row>
    <row r="14" spans="1:22" x14ac:dyDescent="0.2">
      <c r="A14" s="73" t="s">
        <v>692</v>
      </c>
      <c r="B14" s="73" t="s">
        <v>5</v>
      </c>
      <c r="C14" s="73" t="s">
        <v>37</v>
      </c>
      <c r="D14" s="73" t="s">
        <v>6</v>
      </c>
      <c r="E14" s="73" t="s">
        <v>82</v>
      </c>
      <c r="F14" s="133" t="s">
        <v>355</v>
      </c>
      <c r="G14" s="133" t="s">
        <v>638</v>
      </c>
      <c r="H14" s="133" t="s">
        <v>533</v>
      </c>
      <c r="I14" s="133" t="s">
        <v>535</v>
      </c>
      <c r="J14" s="133" t="s">
        <v>528</v>
      </c>
      <c r="K14" s="133" t="s">
        <v>431</v>
      </c>
      <c r="L14" s="133" t="s">
        <v>432</v>
      </c>
      <c r="M14" s="133" t="s">
        <v>558</v>
      </c>
      <c r="N14" s="133" t="s">
        <v>559</v>
      </c>
      <c r="O14" s="133" t="s">
        <v>560</v>
      </c>
      <c r="P14" s="133" t="s">
        <v>561</v>
      </c>
      <c r="Q14" s="133" t="s">
        <v>880</v>
      </c>
      <c r="R14" s="229" t="s">
        <v>879</v>
      </c>
      <c r="S14" s="229" t="s">
        <v>881</v>
      </c>
      <c r="T14" s="229" t="s">
        <v>639</v>
      </c>
      <c r="U14" s="227" t="s">
        <v>570</v>
      </c>
      <c r="V14" s="227" t="s">
        <v>571</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_xlfn.IFNA(INDEX(HTS!$BN:$BN,MATCH($E15,HTS!$E:$E,0)),"")</f>
        <v/>
      </c>
      <c r="L15" s="115" t="str">
        <f>_xlfn.IFNA(INDEX(HTS!$BT:$BT,MATCH($E15,HTS!$E:$E,0)),"")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396" priority="12">
      <formula>AND(ISNUMBER(V1),SUM($V1)&gt;SUM($U1))</formula>
    </cfRule>
  </conditionalFormatting>
  <conditionalFormatting sqref="H1:I1048576">
    <cfRule type="expression" dxfId="395" priority="4">
      <formula>AND(ROW(H1)&gt;14,$C1="10-14")</formula>
    </cfRule>
  </conditionalFormatting>
  <conditionalFormatting sqref="S1:T1048576">
    <cfRule type="expression" dxfId="394" priority="1269">
      <formula>AND(ROUND(SUM($T1),2)&gt;100%,SUM($U1)&gt;0)</formula>
    </cfRule>
  </conditionalFormatting>
  <conditionalFormatting sqref="T1:T1048576">
    <cfRule type="expression" dxfId="393" priority="1270">
      <formula>AND(ROUND(SUM($T1),2)&lt;60%,SUM($U1)&gt;0)</formula>
    </cfRule>
  </conditionalFormatting>
  <conditionalFormatting sqref="S1:S1048576">
    <cfRule type="expression" dxfId="392" priority="2">
      <formula>AND(ROUND(SUM($S1),2)&lt;&gt;0%,SUM($Q1)&gt;0,ROW($S1)&gt;14,ISNUMBER($S1))</formula>
    </cfRule>
  </conditionalFormatting>
  <conditionalFormatting sqref="F1:F1048576">
    <cfRule type="expression" dxfId="39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26</v>
      </c>
      <c r="G1" s="107"/>
      <c r="H1" s="107"/>
      <c r="I1" s="107"/>
      <c r="J1" s="107"/>
      <c r="K1" s="107"/>
      <c r="L1" s="107"/>
      <c r="M1" s="153" t="s">
        <v>25</v>
      </c>
      <c r="N1" s="107"/>
      <c r="O1" s="107"/>
    </row>
    <row r="2" spans="1:15" s="75" customFormat="1" ht="19" x14ac:dyDescent="0.25">
      <c r="A2" s="3"/>
      <c r="B2" s="3"/>
      <c r="C2" s="3"/>
      <c r="D2" s="3"/>
      <c r="E2" s="3"/>
      <c r="F2" s="113" t="s">
        <v>80</v>
      </c>
      <c r="G2" s="113"/>
      <c r="H2" s="113"/>
      <c r="I2" s="113"/>
      <c r="J2" s="113"/>
      <c r="K2" s="113"/>
      <c r="L2" s="108" t="s">
        <v>3</v>
      </c>
      <c r="M2" s="154" t="s">
        <v>80</v>
      </c>
      <c r="N2" s="113"/>
      <c r="O2" s="108" t="s">
        <v>3</v>
      </c>
    </row>
    <row r="3" spans="1:15" ht="117" customHeight="1" x14ac:dyDescent="0.2">
      <c r="A3" s="65"/>
      <c r="B3" s="65"/>
      <c r="C3" s="65"/>
      <c r="D3" s="65"/>
      <c r="E3" s="65"/>
      <c r="F3" s="371" t="s">
        <v>1132</v>
      </c>
      <c r="G3" s="371" t="s">
        <v>1133</v>
      </c>
      <c r="H3" s="371" t="s">
        <v>1134</v>
      </c>
      <c r="I3" s="371" t="s">
        <v>1135</v>
      </c>
      <c r="J3" s="184" t="s">
        <v>1140</v>
      </c>
      <c r="K3" s="184" t="s">
        <v>1138</v>
      </c>
      <c r="L3" s="185" t="s">
        <v>1136</v>
      </c>
      <c r="M3" s="191" t="s">
        <v>1141</v>
      </c>
      <c r="N3" s="184" t="s">
        <v>1139</v>
      </c>
      <c r="O3" s="185" t="s">
        <v>1137</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124</v>
      </c>
      <c r="B5" s="55" t="s">
        <v>124</v>
      </c>
      <c r="C5" s="55" t="s">
        <v>124</v>
      </c>
      <c r="D5" s="55" t="s">
        <v>124</v>
      </c>
      <c r="E5" s="55" t="s">
        <v>124</v>
      </c>
      <c r="F5" s="115" t="s">
        <v>124</v>
      </c>
      <c r="G5" s="115" t="s">
        <v>124</v>
      </c>
      <c r="H5" s="115" t="s">
        <v>124</v>
      </c>
      <c r="I5" s="115" t="s">
        <v>124</v>
      </c>
      <c r="J5" s="115" t="s">
        <v>135</v>
      </c>
      <c r="K5" s="115" t="s">
        <v>135</v>
      </c>
      <c r="L5" s="112" t="s">
        <v>135</v>
      </c>
      <c r="M5" s="141" t="s">
        <v>135</v>
      </c>
      <c r="N5" s="115" t="s">
        <v>135</v>
      </c>
      <c r="O5" s="112" t="s">
        <v>135</v>
      </c>
    </row>
    <row r="6" spans="1:15" x14ac:dyDescent="0.2">
      <c r="A6" s="55" t="s">
        <v>231</v>
      </c>
      <c r="B6" s="55" t="s">
        <v>231</v>
      </c>
      <c r="C6" s="55" t="s">
        <v>231</v>
      </c>
      <c r="D6" s="55" t="s">
        <v>231</v>
      </c>
      <c r="E6" s="55" t="s">
        <v>231</v>
      </c>
      <c r="F6" s="115" t="s">
        <v>119</v>
      </c>
      <c r="G6" s="115" t="s">
        <v>119</v>
      </c>
      <c r="H6" s="115" t="s">
        <v>119</v>
      </c>
      <c r="I6" s="115" t="s">
        <v>119</v>
      </c>
      <c r="J6" s="115" t="s">
        <v>136</v>
      </c>
      <c r="K6" s="115" t="s">
        <v>136</v>
      </c>
      <c r="L6" s="112" t="s">
        <v>118</v>
      </c>
      <c r="M6" s="141" t="s">
        <v>136</v>
      </c>
      <c r="N6" s="115" t="s">
        <v>136</v>
      </c>
      <c r="O6" s="112" t="s">
        <v>118</v>
      </c>
    </row>
    <row r="7" spans="1:15" x14ac:dyDescent="0.2">
      <c r="A7" s="55" t="s">
        <v>134</v>
      </c>
      <c r="B7" s="55" t="s">
        <v>134</v>
      </c>
      <c r="C7" s="55" t="s">
        <v>134</v>
      </c>
      <c r="D7" s="55" t="s">
        <v>134</v>
      </c>
      <c r="E7" s="55" t="s">
        <v>134</v>
      </c>
      <c r="F7" s="115" t="s">
        <v>120</v>
      </c>
      <c r="G7" s="115" t="s">
        <v>120</v>
      </c>
      <c r="H7" s="115" t="s">
        <v>120</v>
      </c>
      <c r="I7" s="115" t="s">
        <v>120</v>
      </c>
      <c r="J7" s="115" t="s">
        <v>120</v>
      </c>
      <c r="K7" s="115" t="s">
        <v>120</v>
      </c>
      <c r="L7" s="112" t="s">
        <v>120</v>
      </c>
      <c r="M7" s="141" t="s">
        <v>120</v>
      </c>
      <c r="N7" s="115" t="s">
        <v>120</v>
      </c>
      <c r="O7" s="112" t="s">
        <v>120</v>
      </c>
    </row>
    <row r="8" spans="1:15" x14ac:dyDescent="0.2">
      <c r="J8" s="311" t="s">
        <v>710</v>
      </c>
      <c r="K8" s="115" t="s">
        <v>220</v>
      </c>
      <c r="L8" s="112" t="s">
        <v>220</v>
      </c>
      <c r="M8" s="356" t="s">
        <v>712</v>
      </c>
      <c r="N8" s="115" t="s">
        <v>222</v>
      </c>
      <c r="O8" s="112" t="s">
        <v>222</v>
      </c>
    </row>
    <row r="9" spans="1:15" x14ac:dyDescent="0.2">
      <c r="J9" s="311" t="s">
        <v>711</v>
      </c>
      <c r="K9" s="115" t="s">
        <v>221</v>
      </c>
      <c r="L9" s="112" t="s">
        <v>221</v>
      </c>
      <c r="M9" s="356" t="s">
        <v>713</v>
      </c>
      <c r="N9" s="115" t="s">
        <v>223</v>
      </c>
      <c r="O9" s="112" t="s">
        <v>223</v>
      </c>
    </row>
    <row r="10" spans="1:15" x14ac:dyDescent="0.2">
      <c r="F10" s="115" t="s">
        <v>130</v>
      </c>
    </row>
    <row r="11" spans="1:15" x14ac:dyDescent="0.2">
      <c r="F11" s="115" t="s">
        <v>236</v>
      </c>
      <c r="G11" s="115" t="s">
        <v>236</v>
      </c>
      <c r="H11" s="115" t="s">
        <v>553</v>
      </c>
      <c r="I11" s="115" t="s">
        <v>553</v>
      </c>
      <c r="J11" s="115" t="s">
        <v>236</v>
      </c>
      <c r="K11" s="115" t="s">
        <v>236</v>
      </c>
      <c r="L11" s="112" t="s">
        <v>236</v>
      </c>
      <c r="M11" s="141" t="s">
        <v>236</v>
      </c>
      <c r="N11" s="115" t="s">
        <v>236</v>
      </c>
      <c r="O11" s="112" t="s">
        <v>236</v>
      </c>
    </row>
    <row r="12" spans="1:15" x14ac:dyDescent="0.2">
      <c r="F12" s="115" t="s">
        <v>232</v>
      </c>
      <c r="G12" s="115" t="s">
        <v>232</v>
      </c>
      <c r="H12" s="115" t="s">
        <v>824</v>
      </c>
      <c r="I12" s="115" t="s">
        <v>824</v>
      </c>
      <c r="J12" s="115" t="s">
        <v>232</v>
      </c>
      <c r="K12" s="115" t="s">
        <v>232</v>
      </c>
      <c r="L12" s="112" t="s">
        <v>232</v>
      </c>
      <c r="M12" s="141" t="s">
        <v>232</v>
      </c>
      <c r="N12" s="115" t="s">
        <v>232</v>
      </c>
      <c r="O12" s="112" t="s">
        <v>232</v>
      </c>
    </row>
    <row r="14" spans="1:15" x14ac:dyDescent="0.2">
      <c r="A14" s="73" t="s">
        <v>692</v>
      </c>
      <c r="B14" s="73" t="s">
        <v>5</v>
      </c>
      <c r="C14" s="73" t="s">
        <v>37</v>
      </c>
      <c r="D14" s="73" t="s">
        <v>6</v>
      </c>
      <c r="E14" s="73" t="s">
        <v>82</v>
      </c>
      <c r="F14" s="133" t="s">
        <v>357</v>
      </c>
      <c r="G14" s="133" t="s">
        <v>634</v>
      </c>
      <c r="H14" s="133" t="s">
        <v>570</v>
      </c>
      <c r="I14" s="133" t="s">
        <v>571</v>
      </c>
      <c r="J14" s="133" t="s">
        <v>698</v>
      </c>
      <c r="K14" s="133" t="s">
        <v>532</v>
      </c>
      <c r="L14" s="227" t="s">
        <v>533</v>
      </c>
      <c r="M14" s="230" t="s">
        <v>699</v>
      </c>
      <c r="N14" s="133" t="s">
        <v>534</v>
      </c>
      <c r="O14" s="227" t="s">
        <v>535</v>
      </c>
    </row>
    <row r="15" spans="1:15" x14ac:dyDescent="0.2">
      <c r="E15" s="55" t="str">
        <f>B15&amp;"|"&amp;C15&amp;"|"&amp;D15</f>
        <v>||</v>
      </c>
      <c r="F15" s="115" t="str">
        <f>_xlfn.IFNA(INDEX(Cascade!$H:$H,MATCH($E15,Cascade!$E:$E,0)),"")</f>
        <v/>
      </c>
      <c r="G15" s="115" t="str">
        <f>_xlfn.IFNA(INDEX(HTS!$BT:$BT,MATCH($E15,HTS!$E:$E,0)),"")</f>
        <v/>
      </c>
      <c r="H15" s="115" t="str">
        <f>_xlfn.IFNA(INDEX(AGYW!$U:$U,MATCH($E15,AGYW!$E:$E,0)),"")</f>
        <v/>
      </c>
      <c r="I15" s="115" t="str">
        <f>_xlfn.IFNA(INDEX(AGYW!$V:$V,MATCH($E15,AGYW!$E:$E,0)),"")</f>
        <v/>
      </c>
    </row>
  </sheetData>
  <conditionalFormatting sqref="L1:L1048576 O1:O1048576">
    <cfRule type="expression" dxfId="390" priority="4">
      <formula>AND(ISNUMBER(L1),SUM($L1)&gt;SUM($O1))</formula>
    </cfRule>
  </conditionalFormatting>
  <conditionalFormatting sqref="H1:I1048576">
    <cfRule type="expression" dxfId="389" priority="2">
      <formula>AND(ROW(H1)&gt;14,$E1&lt;&gt;"",NOT(OR($C1="10-14",$C1="15-19",$C1="20-24",$C1="25-29")))</formula>
    </cfRule>
    <cfRule type="expression" dxfId="388" priority="3">
      <formula>AND(ROW(H1)&gt;14,$E1&lt;&gt;"",$D1="Males")</formula>
    </cfRule>
  </conditionalFormatting>
  <conditionalFormatting sqref="F1:F1048576">
    <cfRule type="expression" dxfId="38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80</v>
      </c>
      <c r="F2" s="135"/>
      <c r="G2" s="38"/>
      <c r="H2" s="38" t="s">
        <v>2</v>
      </c>
      <c r="I2" s="38"/>
      <c r="J2" s="108" t="s">
        <v>3</v>
      </c>
      <c r="K2" s="108"/>
    </row>
    <row r="3" spans="1:11" ht="117" customHeight="1" x14ac:dyDescent="0.2">
      <c r="D3" s="101"/>
      <c r="E3" s="251" t="s">
        <v>1146</v>
      </c>
      <c r="F3" s="194" t="s">
        <v>1147</v>
      </c>
      <c r="G3" s="285" t="s">
        <v>1148</v>
      </c>
      <c r="H3" s="286" t="s">
        <v>1142</v>
      </c>
      <c r="I3" s="286" t="s">
        <v>1143</v>
      </c>
      <c r="J3" s="109" t="s">
        <v>1144</v>
      </c>
      <c r="K3" s="109" t="s">
        <v>1145</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124</v>
      </c>
      <c r="B5" s="104" t="s">
        <v>124</v>
      </c>
      <c r="C5" s="104" t="s">
        <v>124</v>
      </c>
      <c r="D5" s="104" t="s">
        <v>124</v>
      </c>
      <c r="E5" s="115" t="s">
        <v>133</v>
      </c>
      <c r="F5" s="188" t="s">
        <v>135</v>
      </c>
      <c r="G5" s="289" t="s">
        <v>124</v>
      </c>
      <c r="H5" s="290" t="s">
        <v>124</v>
      </c>
      <c r="I5" s="290" t="s">
        <v>124</v>
      </c>
      <c r="J5" s="112" t="s">
        <v>135</v>
      </c>
      <c r="K5" s="112" t="s">
        <v>133</v>
      </c>
    </row>
    <row r="6" spans="1:11" x14ac:dyDescent="0.2">
      <c r="A6" s="104" t="s">
        <v>231</v>
      </c>
      <c r="B6" s="104" t="s">
        <v>231</v>
      </c>
      <c r="C6" s="104" t="s">
        <v>231</v>
      </c>
      <c r="D6" s="104" t="s">
        <v>231</v>
      </c>
      <c r="E6" s="115" t="s">
        <v>118</v>
      </c>
      <c r="F6" s="188" t="s">
        <v>136</v>
      </c>
      <c r="G6" s="289" t="s">
        <v>119</v>
      </c>
      <c r="H6" s="290" t="s">
        <v>138</v>
      </c>
      <c r="I6" s="290" t="s">
        <v>138</v>
      </c>
      <c r="J6" s="112" t="s">
        <v>118</v>
      </c>
      <c r="K6" s="112" t="s">
        <v>118</v>
      </c>
    </row>
    <row r="7" spans="1:11" x14ac:dyDescent="0.2">
      <c r="A7" s="104" t="s">
        <v>134</v>
      </c>
      <c r="B7" s="104" t="s">
        <v>134</v>
      </c>
      <c r="C7" s="104" t="s">
        <v>134</v>
      </c>
      <c r="D7" s="104" t="s">
        <v>134</v>
      </c>
      <c r="E7" s="115" t="s">
        <v>120</v>
      </c>
      <c r="F7" s="188" t="s">
        <v>120</v>
      </c>
      <c r="G7" s="289" t="s">
        <v>121</v>
      </c>
      <c r="H7" s="290" t="s">
        <v>121</v>
      </c>
      <c r="I7" s="290" t="s">
        <v>121</v>
      </c>
      <c r="J7" s="112" t="s">
        <v>120</v>
      </c>
      <c r="K7" s="112" t="s">
        <v>120</v>
      </c>
    </row>
    <row r="8" spans="1:11" x14ac:dyDescent="0.2">
      <c r="A8" s="104"/>
      <c r="B8" s="104"/>
      <c r="C8" s="104"/>
      <c r="D8" s="104"/>
      <c r="E8" s="115" t="s">
        <v>207</v>
      </c>
      <c r="F8" s="188" t="s">
        <v>208</v>
      </c>
      <c r="G8" s="289"/>
      <c r="H8" s="290"/>
      <c r="I8" s="290"/>
      <c r="J8" s="112" t="s">
        <v>208</v>
      </c>
      <c r="K8" s="112" t="s">
        <v>207</v>
      </c>
    </row>
    <row r="9" spans="1:11" x14ac:dyDescent="0.2">
      <c r="A9" s="104"/>
      <c r="B9" s="104"/>
      <c r="C9" s="104"/>
      <c r="D9" s="104"/>
      <c r="E9" s="115"/>
      <c r="F9" s="188" t="s">
        <v>209</v>
      </c>
      <c r="G9" s="289"/>
      <c r="H9" s="290"/>
      <c r="I9" s="290"/>
      <c r="J9" s="112" t="s">
        <v>209</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232</v>
      </c>
      <c r="F12" s="188" t="s">
        <v>232</v>
      </c>
      <c r="G12" s="289" t="s">
        <v>232</v>
      </c>
      <c r="H12" s="290" t="s">
        <v>232</v>
      </c>
      <c r="I12" s="290" t="s">
        <v>232</v>
      </c>
      <c r="J12" s="112" t="s">
        <v>232</v>
      </c>
      <c r="K12" s="112" t="s">
        <v>232</v>
      </c>
    </row>
    <row r="13" spans="1:11" x14ac:dyDescent="0.2">
      <c r="A13" s="104"/>
      <c r="B13" s="104"/>
      <c r="C13" s="104"/>
      <c r="D13" s="104"/>
      <c r="E13" s="115"/>
      <c r="F13" s="188"/>
      <c r="G13" s="289"/>
      <c r="H13" s="290"/>
      <c r="I13" s="290"/>
      <c r="J13" s="112"/>
      <c r="K13" s="112"/>
    </row>
    <row r="14" spans="1:11" x14ac:dyDescent="0.2">
      <c r="A14" s="70" t="s">
        <v>692</v>
      </c>
      <c r="B14" s="70" t="s">
        <v>5</v>
      </c>
      <c r="C14" s="70" t="s">
        <v>6</v>
      </c>
      <c r="D14" s="70" t="s">
        <v>82</v>
      </c>
      <c r="E14" s="133" t="s">
        <v>632</v>
      </c>
      <c r="F14" s="133" t="s">
        <v>508</v>
      </c>
      <c r="G14" s="291" t="s">
        <v>654</v>
      </c>
      <c r="H14" s="291" t="s">
        <v>683</v>
      </c>
      <c r="I14" s="291" t="s">
        <v>684</v>
      </c>
      <c r="J14" s="133" t="s">
        <v>509</v>
      </c>
      <c r="K14" s="133" t="s">
        <v>655</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38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84</v>
      </c>
      <c r="B1" s="7"/>
      <c r="C1" s="11"/>
      <c r="D1" s="11"/>
      <c r="E1" s="11"/>
      <c r="F1" s="19"/>
      <c r="G1" s="445"/>
      <c r="H1" s="465"/>
      <c r="I1" s="347" t="s">
        <v>867</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869</v>
      </c>
      <c r="CG1" s="160"/>
      <c r="CH1" s="401"/>
      <c r="CI1" s="50"/>
      <c r="CJ1" s="454"/>
      <c r="CK1" s="160"/>
      <c r="CL1" s="160"/>
      <c r="CM1" s="160"/>
      <c r="CN1" s="401"/>
      <c r="CO1" s="347"/>
      <c r="CP1" s="454"/>
      <c r="CQ1" s="160"/>
      <c r="CR1" s="160"/>
      <c r="CS1" s="160"/>
      <c r="CT1" s="401"/>
      <c r="CU1" s="50"/>
      <c r="CV1" s="454"/>
      <c r="CW1" s="160" t="s">
        <v>866</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80</v>
      </c>
      <c r="H2" s="466"/>
      <c r="I2" s="348" t="s">
        <v>878</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874</v>
      </c>
      <c r="CG2" s="161"/>
      <c r="CH2" s="402"/>
      <c r="CI2" s="52"/>
      <c r="CJ2" s="455"/>
      <c r="CK2" s="161" t="s">
        <v>871</v>
      </c>
      <c r="CL2" s="161"/>
      <c r="CM2" s="161"/>
      <c r="CN2" s="402"/>
      <c r="CO2" s="348"/>
      <c r="CP2" s="455"/>
      <c r="CQ2" s="161" t="s">
        <v>870</v>
      </c>
      <c r="CR2" s="161"/>
      <c r="CS2" s="161"/>
      <c r="CT2" s="402"/>
      <c r="CU2" s="52"/>
      <c r="CV2" s="455"/>
      <c r="CW2" s="203" t="s">
        <v>865</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931</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961</v>
      </c>
      <c r="CI3" s="443" t="s">
        <v>959</v>
      </c>
      <c r="CJ3" s="455"/>
      <c r="CK3" s="161"/>
      <c r="CL3" s="161"/>
      <c r="CM3" s="161"/>
      <c r="CN3" s="442" t="s">
        <v>961</v>
      </c>
      <c r="CO3" s="444" t="s">
        <v>959</v>
      </c>
      <c r="CP3" s="455"/>
      <c r="CQ3" s="161"/>
      <c r="CR3" s="161"/>
      <c r="CS3" s="161"/>
      <c r="CT3" s="442" t="s">
        <v>961</v>
      </c>
      <c r="CU3" s="443" t="s">
        <v>959</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124</v>
      </c>
      <c r="B5" s="425" t="s">
        <v>124</v>
      </c>
      <c r="C5" s="425" t="s">
        <v>124</v>
      </c>
      <c r="D5" s="425" t="s">
        <v>124</v>
      </c>
      <c r="E5" s="425" t="s">
        <v>124</v>
      </c>
      <c r="F5" s="434" t="s">
        <v>124</v>
      </c>
      <c r="G5" s="449" t="s">
        <v>124</v>
      </c>
      <c r="H5" s="468" t="s">
        <v>124</v>
      </c>
      <c r="I5" s="437" t="s">
        <v>124</v>
      </c>
      <c r="J5" s="437" t="s">
        <v>124</v>
      </c>
      <c r="K5" s="437" t="s">
        <v>124</v>
      </c>
      <c r="L5" s="437" t="s">
        <v>124</v>
      </c>
      <c r="M5" s="437" t="s">
        <v>124</v>
      </c>
      <c r="N5" s="437" t="s">
        <v>124</v>
      </c>
      <c r="O5" s="437" t="s">
        <v>124</v>
      </c>
      <c r="P5" s="437" t="s">
        <v>124</v>
      </c>
      <c r="Q5" s="437" t="s">
        <v>124</v>
      </c>
      <c r="R5" s="437" t="s">
        <v>124</v>
      </c>
      <c r="S5" s="437" t="s">
        <v>124</v>
      </c>
      <c r="T5" s="437" t="s">
        <v>124</v>
      </c>
      <c r="U5" s="438" t="s">
        <v>124</v>
      </c>
      <c r="V5" s="438" t="s">
        <v>124</v>
      </c>
      <c r="W5" s="438" t="s">
        <v>124</v>
      </c>
      <c r="X5" s="438" t="s">
        <v>124</v>
      </c>
      <c r="Y5" s="438" t="s">
        <v>124</v>
      </c>
      <c r="Z5" s="438" t="s">
        <v>124</v>
      </c>
      <c r="AA5" s="438" t="s">
        <v>124</v>
      </c>
      <c r="AB5" s="438" t="s">
        <v>124</v>
      </c>
      <c r="AC5" s="438" t="s">
        <v>124</v>
      </c>
      <c r="AD5" s="438" t="s">
        <v>124</v>
      </c>
      <c r="AE5" s="438" t="s">
        <v>124</v>
      </c>
      <c r="AF5" s="438" t="s">
        <v>124</v>
      </c>
      <c r="AG5" s="438" t="s">
        <v>124</v>
      </c>
      <c r="AH5" s="438" t="s">
        <v>124</v>
      </c>
      <c r="AI5" s="438" t="s">
        <v>124</v>
      </c>
      <c r="AJ5" s="438" t="s">
        <v>124</v>
      </c>
      <c r="AK5" s="438" t="s">
        <v>124</v>
      </c>
      <c r="AL5" s="438" t="s">
        <v>124</v>
      </c>
      <c r="AM5" s="438" t="s">
        <v>124</v>
      </c>
      <c r="AN5" s="438" t="s">
        <v>124</v>
      </c>
      <c r="AO5" s="438" t="s">
        <v>124</v>
      </c>
      <c r="AP5" s="438" t="s">
        <v>124</v>
      </c>
      <c r="AQ5" s="438" t="s">
        <v>124</v>
      </c>
      <c r="AR5" s="438" t="s">
        <v>124</v>
      </c>
      <c r="AS5" s="438" t="s">
        <v>124</v>
      </c>
      <c r="AT5" s="438" t="s">
        <v>124</v>
      </c>
      <c r="AU5" s="438" t="s">
        <v>124</v>
      </c>
      <c r="AV5" s="438" t="s">
        <v>124</v>
      </c>
      <c r="AW5" s="438" t="s">
        <v>124</v>
      </c>
      <c r="AX5" s="438" t="s">
        <v>124</v>
      </c>
      <c r="AY5" s="438" t="s">
        <v>124</v>
      </c>
      <c r="AZ5" s="438" t="s">
        <v>124</v>
      </c>
      <c r="BA5" s="438" t="s">
        <v>124</v>
      </c>
      <c r="BB5" s="438" t="s">
        <v>124</v>
      </c>
      <c r="BC5" s="438" t="s">
        <v>124</v>
      </c>
      <c r="BD5" s="438" t="s">
        <v>124</v>
      </c>
      <c r="BE5" s="438" t="s">
        <v>124</v>
      </c>
      <c r="BF5" s="438" t="s">
        <v>124</v>
      </c>
      <c r="BG5" s="438" t="s">
        <v>124</v>
      </c>
      <c r="BH5" s="438" t="s">
        <v>124</v>
      </c>
      <c r="BI5" s="438" t="s">
        <v>124</v>
      </c>
      <c r="BJ5" s="438" t="s">
        <v>124</v>
      </c>
      <c r="BK5" s="438" t="s">
        <v>124</v>
      </c>
      <c r="BL5" s="438" t="s">
        <v>124</v>
      </c>
      <c r="BM5" s="438" t="s">
        <v>124</v>
      </c>
      <c r="BN5" s="438" t="s">
        <v>124</v>
      </c>
      <c r="BO5" s="438" t="s">
        <v>124</v>
      </c>
      <c r="BP5" s="438" t="s">
        <v>124</v>
      </c>
      <c r="BQ5" s="438" t="s">
        <v>124</v>
      </c>
      <c r="BR5" s="438" t="s">
        <v>124</v>
      </c>
      <c r="BS5" s="438" t="s">
        <v>124</v>
      </c>
      <c r="BT5" s="438" t="s">
        <v>124</v>
      </c>
      <c r="BU5" s="438" t="s">
        <v>124</v>
      </c>
      <c r="BV5" s="438" t="s">
        <v>124</v>
      </c>
      <c r="BW5" s="438" t="s">
        <v>124</v>
      </c>
      <c r="BX5" s="438" t="s">
        <v>124</v>
      </c>
      <c r="BY5" s="438" t="s">
        <v>124</v>
      </c>
      <c r="BZ5" s="438" t="s">
        <v>124</v>
      </c>
      <c r="CA5" s="438" t="s">
        <v>124</v>
      </c>
      <c r="CB5" s="438" t="s">
        <v>124</v>
      </c>
      <c r="CC5" s="438" t="s">
        <v>124</v>
      </c>
      <c r="CD5" s="438" t="s">
        <v>124</v>
      </c>
      <c r="CE5" s="472" t="s">
        <v>124</v>
      </c>
      <c r="CF5" s="426" t="s">
        <v>124</v>
      </c>
      <c r="CG5" s="426" t="s">
        <v>124</v>
      </c>
      <c r="CH5" s="428" t="s">
        <v>124</v>
      </c>
      <c r="CI5" s="427" t="s">
        <v>124</v>
      </c>
      <c r="CJ5" s="457" t="s">
        <v>135</v>
      </c>
      <c r="CK5" s="426" t="s">
        <v>124</v>
      </c>
      <c r="CL5" s="426" t="s">
        <v>124</v>
      </c>
      <c r="CM5" s="426" t="s">
        <v>124</v>
      </c>
      <c r="CN5" s="428" t="s">
        <v>124</v>
      </c>
      <c r="CO5" s="429" t="s">
        <v>124</v>
      </c>
      <c r="CP5" s="457" t="s">
        <v>135</v>
      </c>
      <c r="CQ5" s="426" t="s">
        <v>124</v>
      </c>
      <c r="CR5" s="426" t="s">
        <v>124</v>
      </c>
      <c r="CS5" s="426" t="s">
        <v>124</v>
      </c>
      <c r="CT5" s="428" t="s">
        <v>124</v>
      </c>
      <c r="CU5" s="427" t="s">
        <v>124</v>
      </c>
      <c r="CV5" s="457" t="s">
        <v>135</v>
      </c>
      <c r="CW5" s="430" t="s">
        <v>135</v>
      </c>
      <c r="CX5" s="430" t="s">
        <v>135</v>
      </c>
      <c r="CY5" s="430" t="s">
        <v>135</v>
      </c>
      <c r="CZ5" s="430" t="s">
        <v>135</v>
      </c>
      <c r="DA5" s="430" t="s">
        <v>135</v>
      </c>
      <c r="DB5" s="430" t="s">
        <v>135</v>
      </c>
      <c r="DC5" s="430" t="s">
        <v>135</v>
      </c>
      <c r="DD5" s="430" t="s">
        <v>135</v>
      </c>
      <c r="DE5" s="430" t="s">
        <v>135</v>
      </c>
      <c r="DF5" s="430" t="s">
        <v>135</v>
      </c>
      <c r="DG5" s="430" t="s">
        <v>135</v>
      </c>
      <c r="DH5" s="430" t="s">
        <v>135</v>
      </c>
      <c r="DI5" s="430" t="s">
        <v>135</v>
      </c>
      <c r="DJ5" s="430" t="s">
        <v>135</v>
      </c>
      <c r="DK5" s="430" t="s">
        <v>135</v>
      </c>
      <c r="DL5" s="430" t="s">
        <v>135</v>
      </c>
      <c r="DM5" s="430" t="s">
        <v>135</v>
      </c>
      <c r="DN5" s="430" t="s">
        <v>135</v>
      </c>
      <c r="DO5" s="430" t="s">
        <v>135</v>
      </c>
      <c r="DP5" s="430" t="s">
        <v>135</v>
      </c>
      <c r="DQ5" s="430" t="s">
        <v>135</v>
      </c>
      <c r="DR5" s="430" t="s">
        <v>135</v>
      </c>
      <c r="DS5" s="430" t="s">
        <v>135</v>
      </c>
      <c r="DT5" s="430" t="s">
        <v>135</v>
      </c>
      <c r="DU5" s="430" t="s">
        <v>135</v>
      </c>
      <c r="DV5" s="430" t="s">
        <v>135</v>
      </c>
      <c r="DW5" s="430" t="s">
        <v>135</v>
      </c>
      <c r="DX5" s="430" t="s">
        <v>135</v>
      </c>
      <c r="DY5" s="430" t="s">
        <v>135</v>
      </c>
      <c r="DZ5" s="430" t="s">
        <v>135</v>
      </c>
      <c r="EA5" s="430" t="s">
        <v>135</v>
      </c>
      <c r="EB5" s="430" t="s">
        <v>135</v>
      </c>
      <c r="EC5" s="430" t="s">
        <v>135</v>
      </c>
      <c r="ED5" s="430" t="s">
        <v>135</v>
      </c>
      <c r="EE5" s="430" t="s">
        <v>135</v>
      </c>
      <c r="EF5" s="430" t="s">
        <v>135</v>
      </c>
      <c r="EG5" s="430" t="s">
        <v>135</v>
      </c>
      <c r="EH5" s="430" t="s">
        <v>135</v>
      </c>
      <c r="EI5" s="430" t="s">
        <v>135</v>
      </c>
      <c r="EJ5" s="430" t="s">
        <v>135</v>
      </c>
      <c r="EK5" s="430" t="s">
        <v>135</v>
      </c>
      <c r="EL5" s="430" t="s">
        <v>135</v>
      </c>
      <c r="EM5" s="430" t="s">
        <v>135</v>
      </c>
      <c r="EN5" s="430" t="s">
        <v>135</v>
      </c>
      <c r="EO5" s="430" t="s">
        <v>135</v>
      </c>
      <c r="EP5" s="430" t="s">
        <v>135</v>
      </c>
      <c r="EQ5" s="430" t="s">
        <v>135</v>
      </c>
      <c r="ER5" s="430" t="s">
        <v>135</v>
      </c>
      <c r="ES5" s="430" t="s">
        <v>135</v>
      </c>
      <c r="ET5" s="430" t="s">
        <v>135</v>
      </c>
      <c r="EU5" s="430" t="s">
        <v>135</v>
      </c>
      <c r="EV5" s="430" t="s">
        <v>135</v>
      </c>
      <c r="EW5" s="430" t="s">
        <v>135</v>
      </c>
      <c r="EX5" s="430" t="s">
        <v>135</v>
      </c>
      <c r="EY5" s="430" t="s">
        <v>135</v>
      </c>
      <c r="EZ5" s="430" t="s">
        <v>135</v>
      </c>
      <c r="FA5" s="430" t="s">
        <v>135</v>
      </c>
      <c r="FB5" s="430" t="s">
        <v>135</v>
      </c>
      <c r="FC5" s="430" t="s">
        <v>135</v>
      </c>
      <c r="FD5" s="430" t="s">
        <v>135</v>
      </c>
      <c r="FE5" s="430" t="s">
        <v>135</v>
      </c>
      <c r="FF5" s="430" t="s">
        <v>135</v>
      </c>
      <c r="FG5" s="430" t="s">
        <v>135</v>
      </c>
      <c r="FH5" s="430" t="s">
        <v>135</v>
      </c>
      <c r="FI5" s="430" t="s">
        <v>135</v>
      </c>
      <c r="FJ5" s="430" t="s">
        <v>135</v>
      </c>
      <c r="FK5" s="430" t="s">
        <v>135</v>
      </c>
      <c r="FL5" s="430" t="s">
        <v>135</v>
      </c>
      <c r="FM5" s="430" t="s">
        <v>135</v>
      </c>
      <c r="FN5" s="430" t="s">
        <v>135</v>
      </c>
      <c r="FO5" s="430" t="s">
        <v>135</v>
      </c>
      <c r="FP5" s="430" t="s">
        <v>135</v>
      </c>
      <c r="FQ5" s="430" t="s">
        <v>135</v>
      </c>
      <c r="FR5" s="430" t="s">
        <v>135</v>
      </c>
      <c r="FS5" s="430" t="s">
        <v>135</v>
      </c>
    </row>
    <row r="6" spans="1:175" x14ac:dyDescent="0.2">
      <c r="A6" s="425" t="s">
        <v>231</v>
      </c>
      <c r="B6" s="425" t="s">
        <v>231</v>
      </c>
      <c r="C6" s="425" t="s">
        <v>231</v>
      </c>
      <c r="D6" s="425" t="s">
        <v>231</v>
      </c>
      <c r="E6" s="425" t="s">
        <v>231</v>
      </c>
      <c r="F6" s="434" t="s">
        <v>231</v>
      </c>
      <c r="G6" s="449" t="s">
        <v>119</v>
      </c>
      <c r="H6" s="468" t="s">
        <v>119</v>
      </c>
      <c r="I6" s="437" t="s">
        <v>230</v>
      </c>
      <c r="J6" s="437" t="s">
        <v>230</v>
      </c>
      <c r="K6" s="437" t="s">
        <v>230</v>
      </c>
      <c r="L6" s="437" t="s">
        <v>230</v>
      </c>
      <c r="M6" s="437" t="s">
        <v>230</v>
      </c>
      <c r="N6" s="437" t="s">
        <v>230</v>
      </c>
      <c r="O6" s="437" t="s">
        <v>230</v>
      </c>
      <c r="P6" s="437" t="s">
        <v>230</v>
      </c>
      <c r="Q6" s="437" t="s">
        <v>230</v>
      </c>
      <c r="R6" s="437" t="s">
        <v>230</v>
      </c>
      <c r="S6" s="437" t="s">
        <v>230</v>
      </c>
      <c r="T6" s="437" t="s">
        <v>230</v>
      </c>
      <c r="U6" s="438" t="s">
        <v>230</v>
      </c>
      <c r="V6" s="438" t="s">
        <v>230</v>
      </c>
      <c r="W6" s="438" t="s">
        <v>230</v>
      </c>
      <c r="X6" s="438" t="s">
        <v>230</v>
      </c>
      <c r="Y6" s="438" t="s">
        <v>230</v>
      </c>
      <c r="Z6" s="438" t="s">
        <v>230</v>
      </c>
      <c r="AA6" s="438" t="s">
        <v>230</v>
      </c>
      <c r="AB6" s="438" t="s">
        <v>230</v>
      </c>
      <c r="AC6" s="438" t="s">
        <v>230</v>
      </c>
      <c r="AD6" s="438" t="s">
        <v>230</v>
      </c>
      <c r="AE6" s="438" t="s">
        <v>230</v>
      </c>
      <c r="AF6" s="438" t="s">
        <v>230</v>
      </c>
      <c r="AG6" s="438" t="s">
        <v>230</v>
      </c>
      <c r="AH6" s="438" t="s">
        <v>230</v>
      </c>
      <c r="AI6" s="438" t="s">
        <v>230</v>
      </c>
      <c r="AJ6" s="438" t="s">
        <v>230</v>
      </c>
      <c r="AK6" s="438" t="s">
        <v>230</v>
      </c>
      <c r="AL6" s="438" t="s">
        <v>230</v>
      </c>
      <c r="AM6" s="438" t="s">
        <v>230</v>
      </c>
      <c r="AN6" s="438" t="s">
        <v>230</v>
      </c>
      <c r="AO6" s="438" t="s">
        <v>230</v>
      </c>
      <c r="AP6" s="438" t="s">
        <v>230</v>
      </c>
      <c r="AQ6" s="438" t="s">
        <v>230</v>
      </c>
      <c r="AR6" s="438" t="s">
        <v>230</v>
      </c>
      <c r="AS6" s="438" t="s">
        <v>230</v>
      </c>
      <c r="AT6" s="438" t="s">
        <v>230</v>
      </c>
      <c r="AU6" s="438" t="s">
        <v>230</v>
      </c>
      <c r="AV6" s="438" t="s">
        <v>230</v>
      </c>
      <c r="AW6" s="438" t="s">
        <v>230</v>
      </c>
      <c r="AX6" s="438" t="s">
        <v>230</v>
      </c>
      <c r="AY6" s="438" t="s">
        <v>230</v>
      </c>
      <c r="AZ6" s="438" t="s">
        <v>230</v>
      </c>
      <c r="BA6" s="438" t="s">
        <v>230</v>
      </c>
      <c r="BB6" s="438" t="s">
        <v>230</v>
      </c>
      <c r="BC6" s="438" t="s">
        <v>230</v>
      </c>
      <c r="BD6" s="438" t="s">
        <v>230</v>
      </c>
      <c r="BE6" s="438" t="s">
        <v>230</v>
      </c>
      <c r="BF6" s="438" t="s">
        <v>230</v>
      </c>
      <c r="BG6" s="438" t="s">
        <v>230</v>
      </c>
      <c r="BH6" s="438" t="s">
        <v>230</v>
      </c>
      <c r="BI6" s="438" t="s">
        <v>230</v>
      </c>
      <c r="BJ6" s="438" t="s">
        <v>230</v>
      </c>
      <c r="BK6" s="438" t="s">
        <v>230</v>
      </c>
      <c r="BL6" s="438" t="s">
        <v>230</v>
      </c>
      <c r="BM6" s="438" t="s">
        <v>230</v>
      </c>
      <c r="BN6" s="438" t="s">
        <v>230</v>
      </c>
      <c r="BO6" s="438" t="s">
        <v>230</v>
      </c>
      <c r="BP6" s="438" t="s">
        <v>230</v>
      </c>
      <c r="BQ6" s="438" t="s">
        <v>230</v>
      </c>
      <c r="BR6" s="438" t="s">
        <v>230</v>
      </c>
      <c r="BS6" s="438" t="s">
        <v>230</v>
      </c>
      <c r="BT6" s="438" t="s">
        <v>230</v>
      </c>
      <c r="BU6" s="438" t="s">
        <v>230</v>
      </c>
      <c r="BV6" s="438" t="s">
        <v>230</v>
      </c>
      <c r="BW6" s="438" t="s">
        <v>230</v>
      </c>
      <c r="BX6" s="438" t="s">
        <v>230</v>
      </c>
      <c r="BY6" s="438" t="s">
        <v>230</v>
      </c>
      <c r="BZ6" s="438" t="s">
        <v>230</v>
      </c>
      <c r="CA6" s="438" t="s">
        <v>230</v>
      </c>
      <c r="CB6" s="438" t="s">
        <v>230</v>
      </c>
      <c r="CC6" s="438" t="s">
        <v>230</v>
      </c>
      <c r="CD6" s="438" t="s">
        <v>230</v>
      </c>
      <c r="CE6" s="472" t="s">
        <v>230</v>
      </c>
      <c r="CF6" s="426" t="s">
        <v>119</v>
      </c>
      <c r="CG6" s="426" t="s">
        <v>119</v>
      </c>
      <c r="CH6" s="428" t="s">
        <v>138</v>
      </c>
      <c r="CI6" s="427" t="s">
        <v>138</v>
      </c>
      <c r="CJ6" s="457" t="s">
        <v>118</v>
      </c>
      <c r="CK6" s="426" t="s">
        <v>119</v>
      </c>
      <c r="CL6" s="426" t="s">
        <v>119</v>
      </c>
      <c r="CM6" s="426" t="s">
        <v>119</v>
      </c>
      <c r="CN6" s="428" t="s">
        <v>138</v>
      </c>
      <c r="CO6" s="429" t="s">
        <v>138</v>
      </c>
      <c r="CP6" s="457" t="s">
        <v>118</v>
      </c>
      <c r="CQ6" s="426" t="s">
        <v>119</v>
      </c>
      <c r="CR6" s="426" t="s">
        <v>119</v>
      </c>
      <c r="CS6" s="426" t="s">
        <v>119</v>
      </c>
      <c r="CT6" s="428" t="s">
        <v>138</v>
      </c>
      <c r="CU6" s="427" t="s">
        <v>138</v>
      </c>
      <c r="CV6" s="457" t="s">
        <v>118</v>
      </c>
      <c r="CW6" s="430" t="s">
        <v>118</v>
      </c>
      <c r="CX6" s="430" t="s">
        <v>118</v>
      </c>
      <c r="CY6" s="430" t="s">
        <v>118</v>
      </c>
      <c r="CZ6" s="430" t="s">
        <v>118</v>
      </c>
      <c r="DA6" s="430" t="s">
        <v>118</v>
      </c>
      <c r="DB6" s="430" t="s">
        <v>118</v>
      </c>
      <c r="DC6" s="430" t="s">
        <v>118</v>
      </c>
      <c r="DD6" s="430" t="s">
        <v>118</v>
      </c>
      <c r="DE6" s="430" t="s">
        <v>118</v>
      </c>
      <c r="DF6" s="430" t="s">
        <v>118</v>
      </c>
      <c r="DG6" s="430" t="s">
        <v>118</v>
      </c>
      <c r="DH6" s="430" t="s">
        <v>118</v>
      </c>
      <c r="DI6" s="430" t="s">
        <v>118</v>
      </c>
      <c r="DJ6" s="430" t="s">
        <v>118</v>
      </c>
      <c r="DK6" s="430" t="s">
        <v>118</v>
      </c>
      <c r="DL6" s="430" t="s">
        <v>118</v>
      </c>
      <c r="DM6" s="430" t="s">
        <v>118</v>
      </c>
      <c r="DN6" s="430" t="s">
        <v>118</v>
      </c>
      <c r="DO6" s="430" t="s">
        <v>118</v>
      </c>
      <c r="DP6" s="430" t="s">
        <v>118</v>
      </c>
      <c r="DQ6" s="430" t="s">
        <v>118</v>
      </c>
      <c r="DR6" s="430" t="s">
        <v>118</v>
      </c>
      <c r="DS6" s="430" t="s">
        <v>118</v>
      </c>
      <c r="DT6" s="430" t="s">
        <v>118</v>
      </c>
      <c r="DU6" s="430" t="s">
        <v>118</v>
      </c>
      <c r="DV6" s="430" t="s">
        <v>118</v>
      </c>
      <c r="DW6" s="430" t="s">
        <v>118</v>
      </c>
      <c r="DX6" s="430" t="s">
        <v>118</v>
      </c>
      <c r="DY6" s="430" t="s">
        <v>118</v>
      </c>
      <c r="DZ6" s="430" t="s">
        <v>118</v>
      </c>
      <c r="EA6" s="430" t="s">
        <v>118</v>
      </c>
      <c r="EB6" s="430" t="s">
        <v>118</v>
      </c>
      <c r="EC6" s="430" t="s">
        <v>118</v>
      </c>
      <c r="ED6" s="430" t="s">
        <v>118</v>
      </c>
      <c r="EE6" s="430" t="s">
        <v>118</v>
      </c>
      <c r="EF6" s="430" t="s">
        <v>118</v>
      </c>
      <c r="EG6" s="430" t="s">
        <v>118</v>
      </c>
      <c r="EH6" s="430" t="s">
        <v>118</v>
      </c>
      <c r="EI6" s="430" t="s">
        <v>118</v>
      </c>
      <c r="EJ6" s="430" t="s">
        <v>118</v>
      </c>
      <c r="EK6" s="430" t="s">
        <v>118</v>
      </c>
      <c r="EL6" s="430" t="s">
        <v>118</v>
      </c>
      <c r="EM6" s="430" t="s">
        <v>118</v>
      </c>
      <c r="EN6" s="430" t="s">
        <v>118</v>
      </c>
      <c r="EO6" s="430" t="s">
        <v>118</v>
      </c>
      <c r="EP6" s="430" t="s">
        <v>118</v>
      </c>
      <c r="EQ6" s="430" t="s">
        <v>118</v>
      </c>
      <c r="ER6" s="430" t="s">
        <v>118</v>
      </c>
      <c r="ES6" s="430" t="s">
        <v>118</v>
      </c>
      <c r="ET6" s="430" t="s">
        <v>118</v>
      </c>
      <c r="EU6" s="430" t="s">
        <v>118</v>
      </c>
      <c r="EV6" s="430" t="s">
        <v>118</v>
      </c>
      <c r="EW6" s="430" t="s">
        <v>118</v>
      </c>
      <c r="EX6" s="430" t="s">
        <v>118</v>
      </c>
      <c r="EY6" s="430" t="s">
        <v>118</v>
      </c>
      <c r="EZ6" s="430" t="s">
        <v>118</v>
      </c>
      <c r="FA6" s="430" t="s">
        <v>118</v>
      </c>
      <c r="FB6" s="430" t="s">
        <v>118</v>
      </c>
      <c r="FC6" s="430" t="s">
        <v>118</v>
      </c>
      <c r="FD6" s="430" t="s">
        <v>118</v>
      </c>
      <c r="FE6" s="430" t="s">
        <v>118</v>
      </c>
      <c r="FF6" s="430" t="s">
        <v>118</v>
      </c>
      <c r="FG6" s="430" t="s">
        <v>118</v>
      </c>
      <c r="FH6" s="430" t="s">
        <v>118</v>
      </c>
      <c r="FI6" s="430" t="s">
        <v>118</v>
      </c>
      <c r="FJ6" s="430" t="s">
        <v>118</v>
      </c>
      <c r="FK6" s="430" t="s">
        <v>118</v>
      </c>
      <c r="FL6" s="430" t="s">
        <v>118</v>
      </c>
      <c r="FM6" s="430" t="s">
        <v>118</v>
      </c>
      <c r="FN6" s="430" t="s">
        <v>118</v>
      </c>
      <c r="FO6" s="430" t="s">
        <v>118</v>
      </c>
      <c r="FP6" s="430" t="s">
        <v>118</v>
      </c>
      <c r="FQ6" s="430" t="s">
        <v>118</v>
      </c>
      <c r="FR6" s="430" t="s">
        <v>118</v>
      </c>
      <c r="FS6" s="430" t="s">
        <v>118</v>
      </c>
    </row>
    <row r="7" spans="1:175" x14ac:dyDescent="0.2">
      <c r="A7" s="425" t="s">
        <v>134</v>
      </c>
      <c r="B7" s="425" t="s">
        <v>134</v>
      </c>
      <c r="C7" s="425" t="s">
        <v>134</v>
      </c>
      <c r="D7" s="425" t="s">
        <v>134</v>
      </c>
      <c r="E7" s="425" t="s">
        <v>134</v>
      </c>
      <c r="F7" s="434" t="s">
        <v>134</v>
      </c>
      <c r="G7" s="449" t="s">
        <v>120</v>
      </c>
      <c r="H7" s="468" t="s">
        <v>120</v>
      </c>
      <c r="I7" s="437" t="s">
        <v>121</v>
      </c>
      <c r="J7" s="437" t="s">
        <v>121</v>
      </c>
      <c r="K7" s="437" t="s">
        <v>121</v>
      </c>
      <c r="L7" s="437" t="s">
        <v>121</v>
      </c>
      <c r="M7" s="437" t="s">
        <v>121</v>
      </c>
      <c r="N7" s="437" t="s">
        <v>121</v>
      </c>
      <c r="O7" s="437" t="s">
        <v>121</v>
      </c>
      <c r="P7" s="437" t="s">
        <v>121</v>
      </c>
      <c r="Q7" s="437" t="s">
        <v>121</v>
      </c>
      <c r="R7" s="437" t="s">
        <v>121</v>
      </c>
      <c r="S7" s="437" t="s">
        <v>121</v>
      </c>
      <c r="T7" s="437" t="s">
        <v>121</v>
      </c>
      <c r="U7" s="438" t="s">
        <v>121</v>
      </c>
      <c r="V7" s="438" t="s">
        <v>121</v>
      </c>
      <c r="W7" s="438" t="s">
        <v>121</v>
      </c>
      <c r="X7" s="438" t="s">
        <v>121</v>
      </c>
      <c r="Y7" s="438" t="s">
        <v>121</v>
      </c>
      <c r="Z7" s="438" t="s">
        <v>121</v>
      </c>
      <c r="AA7" s="438" t="s">
        <v>121</v>
      </c>
      <c r="AB7" s="438" t="s">
        <v>121</v>
      </c>
      <c r="AC7" s="438" t="s">
        <v>121</v>
      </c>
      <c r="AD7" s="438" t="s">
        <v>121</v>
      </c>
      <c r="AE7" s="438" t="s">
        <v>121</v>
      </c>
      <c r="AF7" s="438" t="s">
        <v>121</v>
      </c>
      <c r="AG7" s="438" t="s">
        <v>121</v>
      </c>
      <c r="AH7" s="438" t="s">
        <v>121</v>
      </c>
      <c r="AI7" s="438" t="s">
        <v>121</v>
      </c>
      <c r="AJ7" s="438" t="s">
        <v>121</v>
      </c>
      <c r="AK7" s="438" t="s">
        <v>121</v>
      </c>
      <c r="AL7" s="438" t="s">
        <v>121</v>
      </c>
      <c r="AM7" s="438" t="s">
        <v>121</v>
      </c>
      <c r="AN7" s="438" t="s">
        <v>121</v>
      </c>
      <c r="AO7" s="438" t="s">
        <v>121</v>
      </c>
      <c r="AP7" s="438" t="s">
        <v>121</v>
      </c>
      <c r="AQ7" s="438" t="s">
        <v>121</v>
      </c>
      <c r="AR7" s="438" t="s">
        <v>121</v>
      </c>
      <c r="AS7" s="438" t="s">
        <v>121</v>
      </c>
      <c r="AT7" s="438" t="s">
        <v>121</v>
      </c>
      <c r="AU7" s="438" t="s">
        <v>121</v>
      </c>
      <c r="AV7" s="438" t="s">
        <v>121</v>
      </c>
      <c r="AW7" s="438" t="s">
        <v>121</v>
      </c>
      <c r="AX7" s="438" t="s">
        <v>121</v>
      </c>
      <c r="AY7" s="438" t="s">
        <v>121</v>
      </c>
      <c r="AZ7" s="438" t="s">
        <v>121</v>
      </c>
      <c r="BA7" s="438" t="s">
        <v>121</v>
      </c>
      <c r="BB7" s="438" t="s">
        <v>121</v>
      </c>
      <c r="BC7" s="438" t="s">
        <v>121</v>
      </c>
      <c r="BD7" s="438" t="s">
        <v>121</v>
      </c>
      <c r="BE7" s="438" t="s">
        <v>121</v>
      </c>
      <c r="BF7" s="438" t="s">
        <v>121</v>
      </c>
      <c r="BG7" s="438" t="s">
        <v>121</v>
      </c>
      <c r="BH7" s="438" t="s">
        <v>121</v>
      </c>
      <c r="BI7" s="438" t="s">
        <v>121</v>
      </c>
      <c r="BJ7" s="438" t="s">
        <v>121</v>
      </c>
      <c r="BK7" s="438" t="s">
        <v>121</v>
      </c>
      <c r="BL7" s="438" t="s">
        <v>121</v>
      </c>
      <c r="BM7" s="438" t="s">
        <v>121</v>
      </c>
      <c r="BN7" s="438" t="s">
        <v>121</v>
      </c>
      <c r="BO7" s="438" t="s">
        <v>121</v>
      </c>
      <c r="BP7" s="438" t="s">
        <v>121</v>
      </c>
      <c r="BQ7" s="438" t="s">
        <v>121</v>
      </c>
      <c r="BR7" s="438" t="s">
        <v>121</v>
      </c>
      <c r="BS7" s="438" t="s">
        <v>121</v>
      </c>
      <c r="BT7" s="438" t="s">
        <v>121</v>
      </c>
      <c r="BU7" s="438" t="s">
        <v>121</v>
      </c>
      <c r="BV7" s="438" t="s">
        <v>121</v>
      </c>
      <c r="BW7" s="438" t="s">
        <v>121</v>
      </c>
      <c r="BX7" s="438" t="s">
        <v>121</v>
      </c>
      <c r="BY7" s="438" t="s">
        <v>121</v>
      </c>
      <c r="BZ7" s="438" t="s">
        <v>121</v>
      </c>
      <c r="CA7" s="438" t="s">
        <v>121</v>
      </c>
      <c r="CB7" s="438" t="s">
        <v>121</v>
      </c>
      <c r="CC7" s="438" t="s">
        <v>121</v>
      </c>
      <c r="CD7" s="438" t="s">
        <v>121</v>
      </c>
      <c r="CE7" s="472" t="s">
        <v>121</v>
      </c>
      <c r="CF7" s="426" t="s">
        <v>120</v>
      </c>
      <c r="CG7" s="426" t="s">
        <v>120</v>
      </c>
      <c r="CH7" s="428" t="s">
        <v>134</v>
      </c>
      <c r="CI7" s="427" t="s">
        <v>121</v>
      </c>
      <c r="CJ7" s="457" t="s">
        <v>120</v>
      </c>
      <c r="CK7" s="426" t="s">
        <v>120</v>
      </c>
      <c r="CL7" s="426" t="s">
        <v>120</v>
      </c>
      <c r="CM7" s="426" t="s">
        <v>120</v>
      </c>
      <c r="CN7" s="428" t="s">
        <v>134</v>
      </c>
      <c r="CO7" s="429" t="s">
        <v>121</v>
      </c>
      <c r="CP7" s="457" t="s">
        <v>120</v>
      </c>
      <c r="CQ7" s="426" t="s">
        <v>120</v>
      </c>
      <c r="CR7" s="426" t="s">
        <v>120</v>
      </c>
      <c r="CS7" s="426" t="s">
        <v>120</v>
      </c>
      <c r="CT7" s="428" t="s">
        <v>134</v>
      </c>
      <c r="CU7" s="427" t="s">
        <v>121</v>
      </c>
      <c r="CV7" s="457" t="s">
        <v>120</v>
      </c>
      <c r="CW7" s="430" t="s">
        <v>120</v>
      </c>
      <c r="CX7" s="430" t="s">
        <v>120</v>
      </c>
      <c r="CY7" s="430" t="s">
        <v>120</v>
      </c>
      <c r="CZ7" s="430" t="s">
        <v>120</v>
      </c>
      <c r="DA7" s="430" t="s">
        <v>120</v>
      </c>
      <c r="DB7" s="430" t="s">
        <v>120</v>
      </c>
      <c r="DC7" s="430" t="s">
        <v>120</v>
      </c>
      <c r="DD7" s="430" t="s">
        <v>120</v>
      </c>
      <c r="DE7" s="430" t="s">
        <v>120</v>
      </c>
      <c r="DF7" s="430" t="s">
        <v>120</v>
      </c>
      <c r="DG7" s="430" t="s">
        <v>120</v>
      </c>
      <c r="DH7" s="430" t="s">
        <v>120</v>
      </c>
      <c r="DI7" s="430" t="s">
        <v>120</v>
      </c>
      <c r="DJ7" s="430" t="s">
        <v>120</v>
      </c>
      <c r="DK7" s="430" t="s">
        <v>120</v>
      </c>
      <c r="DL7" s="430" t="s">
        <v>120</v>
      </c>
      <c r="DM7" s="430" t="s">
        <v>120</v>
      </c>
      <c r="DN7" s="430" t="s">
        <v>120</v>
      </c>
      <c r="DO7" s="430" t="s">
        <v>120</v>
      </c>
      <c r="DP7" s="430" t="s">
        <v>120</v>
      </c>
      <c r="DQ7" s="430" t="s">
        <v>120</v>
      </c>
      <c r="DR7" s="430" t="s">
        <v>120</v>
      </c>
      <c r="DS7" s="430" t="s">
        <v>120</v>
      </c>
      <c r="DT7" s="430" t="s">
        <v>120</v>
      </c>
      <c r="DU7" s="430" t="s">
        <v>120</v>
      </c>
      <c r="DV7" s="430" t="s">
        <v>120</v>
      </c>
      <c r="DW7" s="430" t="s">
        <v>120</v>
      </c>
      <c r="DX7" s="430" t="s">
        <v>120</v>
      </c>
      <c r="DY7" s="430" t="s">
        <v>120</v>
      </c>
      <c r="DZ7" s="430" t="s">
        <v>120</v>
      </c>
      <c r="EA7" s="430" t="s">
        <v>120</v>
      </c>
      <c r="EB7" s="430" t="s">
        <v>120</v>
      </c>
      <c r="EC7" s="430" t="s">
        <v>120</v>
      </c>
      <c r="ED7" s="430" t="s">
        <v>120</v>
      </c>
      <c r="EE7" s="430" t="s">
        <v>120</v>
      </c>
      <c r="EF7" s="430" t="s">
        <v>120</v>
      </c>
      <c r="EG7" s="430" t="s">
        <v>120</v>
      </c>
      <c r="EH7" s="430" t="s">
        <v>120</v>
      </c>
      <c r="EI7" s="430" t="s">
        <v>120</v>
      </c>
      <c r="EJ7" s="430" t="s">
        <v>120</v>
      </c>
      <c r="EK7" s="430" t="s">
        <v>120</v>
      </c>
      <c r="EL7" s="430" t="s">
        <v>120</v>
      </c>
      <c r="EM7" s="430" t="s">
        <v>120</v>
      </c>
      <c r="EN7" s="430" t="s">
        <v>120</v>
      </c>
      <c r="EO7" s="430" t="s">
        <v>120</v>
      </c>
      <c r="EP7" s="430" t="s">
        <v>120</v>
      </c>
      <c r="EQ7" s="430" t="s">
        <v>120</v>
      </c>
      <c r="ER7" s="430" t="s">
        <v>120</v>
      </c>
      <c r="ES7" s="430" t="s">
        <v>120</v>
      </c>
      <c r="ET7" s="430" t="s">
        <v>120</v>
      </c>
      <c r="EU7" s="430" t="s">
        <v>120</v>
      </c>
      <c r="EV7" s="430" t="s">
        <v>120</v>
      </c>
      <c r="EW7" s="430" t="s">
        <v>120</v>
      </c>
      <c r="EX7" s="430" t="s">
        <v>120</v>
      </c>
      <c r="EY7" s="430" t="s">
        <v>120</v>
      </c>
      <c r="EZ7" s="430" t="s">
        <v>120</v>
      </c>
      <c r="FA7" s="430" t="s">
        <v>120</v>
      </c>
      <c r="FB7" s="430" t="s">
        <v>120</v>
      </c>
      <c r="FC7" s="430" t="s">
        <v>120</v>
      </c>
      <c r="FD7" s="430" t="s">
        <v>120</v>
      </c>
      <c r="FE7" s="430" t="s">
        <v>120</v>
      </c>
      <c r="FF7" s="430" t="s">
        <v>120</v>
      </c>
      <c r="FG7" s="430" t="s">
        <v>120</v>
      </c>
      <c r="FH7" s="430" t="s">
        <v>120</v>
      </c>
      <c r="FI7" s="430" t="s">
        <v>120</v>
      </c>
      <c r="FJ7" s="430" t="s">
        <v>120</v>
      </c>
      <c r="FK7" s="430" t="s">
        <v>120</v>
      </c>
      <c r="FL7" s="430" t="s">
        <v>120</v>
      </c>
      <c r="FM7" s="430" t="s">
        <v>120</v>
      </c>
      <c r="FN7" s="430" t="s">
        <v>120</v>
      </c>
      <c r="FO7" s="430" t="s">
        <v>120</v>
      </c>
      <c r="FP7" s="430" t="s">
        <v>120</v>
      </c>
      <c r="FQ7" s="430" t="s">
        <v>120</v>
      </c>
      <c r="FR7" s="430" t="s">
        <v>120</v>
      </c>
      <c r="FS7" s="430" t="s">
        <v>120</v>
      </c>
    </row>
    <row r="8" spans="1:175" x14ac:dyDescent="0.2">
      <c r="A8" s="425" t="s">
        <v>868</v>
      </c>
      <c r="B8" s="425" t="s">
        <v>868</v>
      </c>
      <c r="C8" s="425" t="s">
        <v>868</v>
      </c>
      <c r="D8" s="425" t="s">
        <v>868</v>
      </c>
      <c r="E8" s="431" t="s">
        <v>868</v>
      </c>
      <c r="F8" s="434" t="s">
        <v>868</v>
      </c>
      <c r="G8" s="449" t="s">
        <v>868</v>
      </c>
      <c r="H8" s="468" t="s">
        <v>868</v>
      </c>
      <c r="I8" s="437" t="s">
        <v>868</v>
      </c>
      <c r="J8" s="437" t="s">
        <v>868</v>
      </c>
      <c r="K8" s="437" t="s">
        <v>868</v>
      </c>
      <c r="L8" s="437" t="s">
        <v>868</v>
      </c>
      <c r="M8" s="437" t="s">
        <v>868</v>
      </c>
      <c r="N8" s="437" t="s">
        <v>868</v>
      </c>
      <c r="O8" s="437" t="s">
        <v>868</v>
      </c>
      <c r="P8" s="437" t="s">
        <v>868</v>
      </c>
      <c r="Q8" s="437" t="s">
        <v>868</v>
      </c>
      <c r="R8" s="437" t="s">
        <v>868</v>
      </c>
      <c r="S8" s="437" t="s">
        <v>868</v>
      </c>
      <c r="T8" s="437" t="s">
        <v>868</v>
      </c>
      <c r="U8" s="438" t="s">
        <v>868</v>
      </c>
      <c r="V8" s="438" t="s">
        <v>868</v>
      </c>
      <c r="W8" s="438" t="s">
        <v>868</v>
      </c>
      <c r="X8" s="438" t="s">
        <v>868</v>
      </c>
      <c r="Y8" s="438" t="s">
        <v>868</v>
      </c>
      <c r="Z8" s="438" t="s">
        <v>868</v>
      </c>
      <c r="AA8" s="438" t="s">
        <v>868</v>
      </c>
      <c r="AB8" s="438" t="s">
        <v>868</v>
      </c>
      <c r="AC8" s="438" t="s">
        <v>868</v>
      </c>
      <c r="AD8" s="438" t="s">
        <v>868</v>
      </c>
      <c r="AE8" s="438" t="s">
        <v>868</v>
      </c>
      <c r="AF8" s="438" t="s">
        <v>868</v>
      </c>
      <c r="AG8" s="438" t="s">
        <v>868</v>
      </c>
      <c r="AH8" s="438" t="s">
        <v>868</v>
      </c>
      <c r="AI8" s="438" t="s">
        <v>868</v>
      </c>
      <c r="AJ8" s="438" t="s">
        <v>868</v>
      </c>
      <c r="AK8" s="438" t="s">
        <v>868</v>
      </c>
      <c r="AL8" s="438" t="s">
        <v>868</v>
      </c>
      <c r="AM8" s="438" t="s">
        <v>868</v>
      </c>
      <c r="AN8" s="438" t="s">
        <v>868</v>
      </c>
      <c r="AO8" s="438" t="s">
        <v>868</v>
      </c>
      <c r="AP8" s="438" t="s">
        <v>868</v>
      </c>
      <c r="AQ8" s="438" t="s">
        <v>868</v>
      </c>
      <c r="AR8" s="438" t="s">
        <v>868</v>
      </c>
      <c r="AS8" s="438" t="s">
        <v>868</v>
      </c>
      <c r="AT8" s="438" t="s">
        <v>868</v>
      </c>
      <c r="AU8" s="438" t="s">
        <v>868</v>
      </c>
      <c r="AV8" s="438" t="s">
        <v>868</v>
      </c>
      <c r="AW8" s="438" t="s">
        <v>868</v>
      </c>
      <c r="AX8" s="438" t="s">
        <v>868</v>
      </c>
      <c r="AY8" s="438" t="s">
        <v>868</v>
      </c>
      <c r="AZ8" s="438" t="s">
        <v>868</v>
      </c>
      <c r="BA8" s="438" t="s">
        <v>868</v>
      </c>
      <c r="BB8" s="438" t="s">
        <v>868</v>
      </c>
      <c r="BC8" s="438" t="s">
        <v>868</v>
      </c>
      <c r="BD8" s="438" t="s">
        <v>868</v>
      </c>
      <c r="BE8" s="438" t="s">
        <v>868</v>
      </c>
      <c r="BF8" s="438" t="s">
        <v>868</v>
      </c>
      <c r="BG8" s="438" t="s">
        <v>868</v>
      </c>
      <c r="BH8" s="438" t="s">
        <v>868</v>
      </c>
      <c r="BI8" s="438" t="s">
        <v>868</v>
      </c>
      <c r="BJ8" s="438" t="s">
        <v>868</v>
      </c>
      <c r="BK8" s="438" t="s">
        <v>868</v>
      </c>
      <c r="BL8" s="438" t="s">
        <v>868</v>
      </c>
      <c r="BM8" s="438" t="s">
        <v>868</v>
      </c>
      <c r="BN8" s="438" t="s">
        <v>868</v>
      </c>
      <c r="BO8" s="438" t="s">
        <v>868</v>
      </c>
      <c r="BP8" s="438" t="s">
        <v>868</v>
      </c>
      <c r="BQ8" s="438" t="s">
        <v>868</v>
      </c>
      <c r="BR8" s="438" t="s">
        <v>868</v>
      </c>
      <c r="BS8" s="438" t="s">
        <v>868</v>
      </c>
      <c r="BT8" s="438" t="s">
        <v>868</v>
      </c>
      <c r="BU8" s="438" t="s">
        <v>868</v>
      </c>
      <c r="BV8" s="438" t="s">
        <v>868</v>
      </c>
      <c r="BW8" s="438" t="s">
        <v>868</v>
      </c>
      <c r="BX8" s="438" t="s">
        <v>868</v>
      </c>
      <c r="BY8" s="438" t="s">
        <v>868</v>
      </c>
      <c r="BZ8" s="438" t="s">
        <v>868</v>
      </c>
      <c r="CA8" s="438" t="s">
        <v>868</v>
      </c>
      <c r="CB8" s="438" t="s">
        <v>868</v>
      </c>
      <c r="CC8" s="438" t="s">
        <v>868</v>
      </c>
      <c r="CD8" s="438" t="s">
        <v>868</v>
      </c>
      <c r="CE8" s="472" t="s">
        <v>868</v>
      </c>
      <c r="CF8" s="426" t="s">
        <v>868</v>
      </c>
      <c r="CG8" s="426" t="s">
        <v>868</v>
      </c>
      <c r="CH8" s="428" t="s">
        <v>868</v>
      </c>
      <c r="CI8" s="427" t="s">
        <v>868</v>
      </c>
      <c r="CJ8" s="457" t="s">
        <v>868</v>
      </c>
      <c r="CK8" s="426" t="s">
        <v>868</v>
      </c>
      <c r="CL8" s="426" t="s">
        <v>868</v>
      </c>
      <c r="CM8" s="426" t="s">
        <v>868</v>
      </c>
      <c r="CN8" s="428" t="s">
        <v>868</v>
      </c>
      <c r="CO8" s="429" t="s">
        <v>868</v>
      </c>
      <c r="CP8" s="457" t="s">
        <v>868</v>
      </c>
      <c r="CQ8" s="426" t="s">
        <v>868</v>
      </c>
      <c r="CR8" s="426" t="s">
        <v>868</v>
      </c>
      <c r="CS8" s="426" t="s">
        <v>868</v>
      </c>
      <c r="CT8" s="428" t="s">
        <v>868</v>
      </c>
      <c r="CU8" s="427" t="s">
        <v>868</v>
      </c>
      <c r="CV8" s="457" t="s">
        <v>868</v>
      </c>
      <c r="CW8" s="430" t="s">
        <v>868</v>
      </c>
      <c r="CX8" s="430" t="s">
        <v>868</v>
      </c>
      <c r="CY8" s="430" t="s">
        <v>868</v>
      </c>
      <c r="CZ8" s="430" t="s">
        <v>868</v>
      </c>
      <c r="DA8" s="430" t="s">
        <v>868</v>
      </c>
      <c r="DB8" s="430" t="s">
        <v>868</v>
      </c>
      <c r="DC8" s="430" t="s">
        <v>868</v>
      </c>
      <c r="DD8" s="430" t="s">
        <v>868</v>
      </c>
      <c r="DE8" s="430" t="s">
        <v>868</v>
      </c>
      <c r="DF8" s="430" t="s">
        <v>868</v>
      </c>
      <c r="DG8" s="430" t="s">
        <v>868</v>
      </c>
      <c r="DH8" s="430" t="s">
        <v>868</v>
      </c>
      <c r="DI8" s="430" t="s">
        <v>868</v>
      </c>
      <c r="DJ8" s="430" t="s">
        <v>868</v>
      </c>
      <c r="DK8" s="430" t="s">
        <v>868</v>
      </c>
      <c r="DL8" s="430" t="s">
        <v>868</v>
      </c>
      <c r="DM8" s="430" t="s">
        <v>868</v>
      </c>
      <c r="DN8" s="430" t="s">
        <v>868</v>
      </c>
      <c r="DO8" s="430" t="s">
        <v>868</v>
      </c>
      <c r="DP8" s="430" t="s">
        <v>868</v>
      </c>
      <c r="DQ8" s="430" t="s">
        <v>868</v>
      </c>
      <c r="DR8" s="430" t="s">
        <v>868</v>
      </c>
      <c r="DS8" s="430" t="s">
        <v>868</v>
      </c>
      <c r="DT8" s="430" t="s">
        <v>868</v>
      </c>
      <c r="DU8" s="430" t="s">
        <v>868</v>
      </c>
      <c r="DV8" s="430" t="s">
        <v>868</v>
      </c>
      <c r="DW8" s="430" t="s">
        <v>868</v>
      </c>
      <c r="DX8" s="430" t="s">
        <v>868</v>
      </c>
      <c r="DY8" s="430" t="s">
        <v>868</v>
      </c>
      <c r="DZ8" s="430" t="s">
        <v>868</v>
      </c>
      <c r="EA8" s="430" t="s">
        <v>868</v>
      </c>
      <c r="EB8" s="430" t="s">
        <v>868</v>
      </c>
      <c r="EC8" s="430" t="s">
        <v>868</v>
      </c>
      <c r="ED8" s="430" t="s">
        <v>868</v>
      </c>
      <c r="EE8" s="430" t="s">
        <v>868</v>
      </c>
      <c r="EF8" s="430" t="s">
        <v>868</v>
      </c>
      <c r="EG8" s="430" t="s">
        <v>868</v>
      </c>
      <c r="EH8" s="430" t="s">
        <v>868</v>
      </c>
      <c r="EI8" s="430" t="s">
        <v>868</v>
      </c>
      <c r="EJ8" s="430" t="s">
        <v>868</v>
      </c>
      <c r="EK8" s="430" t="s">
        <v>868</v>
      </c>
      <c r="EL8" s="430" t="s">
        <v>868</v>
      </c>
      <c r="EM8" s="430" t="s">
        <v>868</v>
      </c>
      <c r="EN8" s="430" t="s">
        <v>868</v>
      </c>
      <c r="EO8" s="430" t="s">
        <v>868</v>
      </c>
      <c r="EP8" s="430" t="s">
        <v>868</v>
      </c>
      <c r="EQ8" s="430" t="s">
        <v>868</v>
      </c>
      <c r="ER8" s="430" t="s">
        <v>868</v>
      </c>
      <c r="ES8" s="430" t="s">
        <v>868</v>
      </c>
      <c r="ET8" s="430" t="s">
        <v>868</v>
      </c>
      <c r="EU8" s="430" t="s">
        <v>868</v>
      </c>
      <c r="EV8" s="430" t="s">
        <v>868</v>
      </c>
      <c r="EW8" s="430" t="s">
        <v>868</v>
      </c>
      <c r="EX8" s="430" t="s">
        <v>868</v>
      </c>
      <c r="EY8" s="430" t="s">
        <v>868</v>
      </c>
      <c r="EZ8" s="430" t="s">
        <v>868</v>
      </c>
      <c r="FA8" s="430" t="s">
        <v>868</v>
      </c>
      <c r="FB8" s="430" t="s">
        <v>868</v>
      </c>
      <c r="FC8" s="430" t="s">
        <v>868</v>
      </c>
      <c r="FD8" s="430" t="s">
        <v>868</v>
      </c>
      <c r="FE8" s="430" t="s">
        <v>868</v>
      </c>
      <c r="FF8" s="430" t="s">
        <v>868</v>
      </c>
      <c r="FG8" s="430" t="s">
        <v>868</v>
      </c>
      <c r="FH8" s="430" t="s">
        <v>868</v>
      </c>
      <c r="FI8" s="430" t="s">
        <v>868</v>
      </c>
      <c r="FJ8" s="430" t="s">
        <v>868</v>
      </c>
      <c r="FK8" s="430" t="s">
        <v>868</v>
      </c>
      <c r="FL8" s="430" t="s">
        <v>868</v>
      </c>
      <c r="FM8" s="430" t="s">
        <v>868</v>
      </c>
      <c r="FN8" s="430" t="s">
        <v>868</v>
      </c>
      <c r="FO8" s="430" t="s">
        <v>868</v>
      </c>
      <c r="FP8" s="430" t="s">
        <v>868</v>
      </c>
      <c r="FQ8" s="430" t="s">
        <v>868</v>
      </c>
      <c r="FR8" s="430" t="s">
        <v>868</v>
      </c>
      <c r="FS8" s="430" t="s">
        <v>868</v>
      </c>
    </row>
    <row r="9" spans="1:175" x14ac:dyDescent="0.2">
      <c r="A9" s="425" t="s">
        <v>868</v>
      </c>
      <c r="B9" s="425" t="s">
        <v>868</v>
      </c>
      <c r="C9" s="425" t="s">
        <v>868</v>
      </c>
      <c r="D9" s="425" t="s">
        <v>868</v>
      </c>
      <c r="E9" s="431" t="s">
        <v>868</v>
      </c>
      <c r="F9" s="434" t="s">
        <v>868</v>
      </c>
      <c r="G9" s="449" t="s">
        <v>868</v>
      </c>
      <c r="H9" s="468" t="s">
        <v>868</v>
      </c>
      <c r="I9" s="437" t="s">
        <v>868</v>
      </c>
      <c r="J9" s="437" t="s">
        <v>868</v>
      </c>
      <c r="K9" s="437" t="s">
        <v>868</v>
      </c>
      <c r="L9" s="437" t="s">
        <v>868</v>
      </c>
      <c r="M9" s="437" t="s">
        <v>868</v>
      </c>
      <c r="N9" s="437" t="s">
        <v>868</v>
      </c>
      <c r="O9" s="437" t="s">
        <v>868</v>
      </c>
      <c r="P9" s="437" t="s">
        <v>868</v>
      </c>
      <c r="Q9" s="437" t="s">
        <v>868</v>
      </c>
      <c r="R9" s="437" t="s">
        <v>868</v>
      </c>
      <c r="S9" s="437" t="s">
        <v>868</v>
      </c>
      <c r="T9" s="437" t="s">
        <v>868</v>
      </c>
      <c r="U9" s="438" t="s">
        <v>868</v>
      </c>
      <c r="V9" s="438" t="s">
        <v>868</v>
      </c>
      <c r="W9" s="438" t="s">
        <v>868</v>
      </c>
      <c r="X9" s="438" t="s">
        <v>868</v>
      </c>
      <c r="Y9" s="438" t="s">
        <v>868</v>
      </c>
      <c r="Z9" s="438" t="s">
        <v>868</v>
      </c>
      <c r="AA9" s="438" t="s">
        <v>868</v>
      </c>
      <c r="AB9" s="438" t="s">
        <v>868</v>
      </c>
      <c r="AC9" s="438" t="s">
        <v>868</v>
      </c>
      <c r="AD9" s="438" t="s">
        <v>868</v>
      </c>
      <c r="AE9" s="438" t="s">
        <v>868</v>
      </c>
      <c r="AF9" s="438" t="s">
        <v>868</v>
      </c>
      <c r="AG9" s="438" t="s">
        <v>868</v>
      </c>
      <c r="AH9" s="438" t="s">
        <v>868</v>
      </c>
      <c r="AI9" s="438" t="s">
        <v>868</v>
      </c>
      <c r="AJ9" s="438" t="s">
        <v>868</v>
      </c>
      <c r="AK9" s="438" t="s">
        <v>868</v>
      </c>
      <c r="AL9" s="438" t="s">
        <v>868</v>
      </c>
      <c r="AM9" s="438" t="s">
        <v>868</v>
      </c>
      <c r="AN9" s="438" t="s">
        <v>868</v>
      </c>
      <c r="AO9" s="438" t="s">
        <v>868</v>
      </c>
      <c r="AP9" s="438" t="s">
        <v>868</v>
      </c>
      <c r="AQ9" s="438" t="s">
        <v>868</v>
      </c>
      <c r="AR9" s="438" t="s">
        <v>868</v>
      </c>
      <c r="AS9" s="438" t="s">
        <v>868</v>
      </c>
      <c r="AT9" s="438" t="s">
        <v>868</v>
      </c>
      <c r="AU9" s="438" t="s">
        <v>868</v>
      </c>
      <c r="AV9" s="438" t="s">
        <v>868</v>
      </c>
      <c r="AW9" s="438" t="s">
        <v>868</v>
      </c>
      <c r="AX9" s="438" t="s">
        <v>868</v>
      </c>
      <c r="AY9" s="438" t="s">
        <v>868</v>
      </c>
      <c r="AZ9" s="438" t="s">
        <v>868</v>
      </c>
      <c r="BA9" s="438" t="s">
        <v>868</v>
      </c>
      <c r="BB9" s="438" t="s">
        <v>868</v>
      </c>
      <c r="BC9" s="438" t="s">
        <v>868</v>
      </c>
      <c r="BD9" s="438" t="s">
        <v>868</v>
      </c>
      <c r="BE9" s="438" t="s">
        <v>868</v>
      </c>
      <c r="BF9" s="438" t="s">
        <v>868</v>
      </c>
      <c r="BG9" s="438" t="s">
        <v>868</v>
      </c>
      <c r="BH9" s="438" t="s">
        <v>868</v>
      </c>
      <c r="BI9" s="438" t="s">
        <v>868</v>
      </c>
      <c r="BJ9" s="438" t="s">
        <v>868</v>
      </c>
      <c r="BK9" s="438" t="s">
        <v>868</v>
      </c>
      <c r="BL9" s="438" t="s">
        <v>868</v>
      </c>
      <c r="BM9" s="438" t="s">
        <v>868</v>
      </c>
      <c r="BN9" s="438" t="s">
        <v>868</v>
      </c>
      <c r="BO9" s="438" t="s">
        <v>868</v>
      </c>
      <c r="BP9" s="438" t="s">
        <v>868</v>
      </c>
      <c r="BQ9" s="438" t="s">
        <v>868</v>
      </c>
      <c r="BR9" s="438" t="s">
        <v>868</v>
      </c>
      <c r="BS9" s="438" t="s">
        <v>868</v>
      </c>
      <c r="BT9" s="438" t="s">
        <v>868</v>
      </c>
      <c r="BU9" s="438" t="s">
        <v>868</v>
      </c>
      <c r="BV9" s="438" t="s">
        <v>868</v>
      </c>
      <c r="BW9" s="438" t="s">
        <v>868</v>
      </c>
      <c r="BX9" s="438" t="s">
        <v>868</v>
      </c>
      <c r="BY9" s="438" t="s">
        <v>868</v>
      </c>
      <c r="BZ9" s="438" t="s">
        <v>868</v>
      </c>
      <c r="CA9" s="438" t="s">
        <v>868</v>
      </c>
      <c r="CB9" s="438" t="s">
        <v>868</v>
      </c>
      <c r="CC9" s="438" t="s">
        <v>868</v>
      </c>
      <c r="CD9" s="438" t="s">
        <v>868</v>
      </c>
      <c r="CE9" s="472" t="s">
        <v>868</v>
      </c>
      <c r="CF9" s="426" t="s">
        <v>868</v>
      </c>
      <c r="CG9" s="426" t="s">
        <v>868</v>
      </c>
      <c r="CH9" s="428" t="s">
        <v>868</v>
      </c>
      <c r="CI9" s="427" t="s">
        <v>868</v>
      </c>
      <c r="CJ9" s="457" t="s">
        <v>868</v>
      </c>
      <c r="CK9" s="426" t="s">
        <v>868</v>
      </c>
      <c r="CL9" s="426" t="s">
        <v>868</v>
      </c>
      <c r="CM9" s="426" t="s">
        <v>868</v>
      </c>
      <c r="CN9" s="428" t="s">
        <v>868</v>
      </c>
      <c r="CO9" s="429" t="s">
        <v>868</v>
      </c>
      <c r="CP9" s="457" t="s">
        <v>868</v>
      </c>
      <c r="CQ9" s="426" t="s">
        <v>868</v>
      </c>
      <c r="CR9" s="426" t="s">
        <v>868</v>
      </c>
      <c r="CS9" s="426" t="s">
        <v>868</v>
      </c>
      <c r="CT9" s="428" t="s">
        <v>868</v>
      </c>
      <c r="CU9" s="427" t="s">
        <v>868</v>
      </c>
      <c r="CV9" s="457" t="s">
        <v>868</v>
      </c>
      <c r="CW9" s="430" t="s">
        <v>868</v>
      </c>
      <c r="CX9" s="430" t="s">
        <v>868</v>
      </c>
      <c r="CY9" s="430" t="s">
        <v>868</v>
      </c>
      <c r="CZ9" s="430" t="s">
        <v>868</v>
      </c>
      <c r="DA9" s="430" t="s">
        <v>868</v>
      </c>
      <c r="DB9" s="430" t="s">
        <v>868</v>
      </c>
      <c r="DC9" s="430" t="s">
        <v>868</v>
      </c>
      <c r="DD9" s="430" t="s">
        <v>868</v>
      </c>
      <c r="DE9" s="430" t="s">
        <v>868</v>
      </c>
      <c r="DF9" s="430" t="s">
        <v>868</v>
      </c>
      <c r="DG9" s="430" t="s">
        <v>868</v>
      </c>
      <c r="DH9" s="430" t="s">
        <v>868</v>
      </c>
      <c r="DI9" s="430" t="s">
        <v>868</v>
      </c>
      <c r="DJ9" s="430" t="s">
        <v>868</v>
      </c>
      <c r="DK9" s="430" t="s">
        <v>868</v>
      </c>
      <c r="DL9" s="430" t="s">
        <v>868</v>
      </c>
      <c r="DM9" s="430" t="s">
        <v>868</v>
      </c>
      <c r="DN9" s="430" t="s">
        <v>868</v>
      </c>
      <c r="DO9" s="430" t="s">
        <v>868</v>
      </c>
      <c r="DP9" s="430" t="s">
        <v>868</v>
      </c>
      <c r="DQ9" s="430" t="s">
        <v>868</v>
      </c>
      <c r="DR9" s="430" t="s">
        <v>868</v>
      </c>
      <c r="DS9" s="430" t="s">
        <v>868</v>
      </c>
      <c r="DT9" s="430" t="s">
        <v>868</v>
      </c>
      <c r="DU9" s="430" t="s">
        <v>868</v>
      </c>
      <c r="DV9" s="430" t="s">
        <v>868</v>
      </c>
      <c r="DW9" s="430" t="s">
        <v>868</v>
      </c>
      <c r="DX9" s="430" t="s">
        <v>868</v>
      </c>
      <c r="DY9" s="430" t="s">
        <v>868</v>
      </c>
      <c r="DZ9" s="430" t="s">
        <v>868</v>
      </c>
      <c r="EA9" s="430" t="s">
        <v>868</v>
      </c>
      <c r="EB9" s="430" t="s">
        <v>868</v>
      </c>
      <c r="EC9" s="430" t="s">
        <v>868</v>
      </c>
      <c r="ED9" s="430" t="s">
        <v>868</v>
      </c>
      <c r="EE9" s="430" t="s">
        <v>868</v>
      </c>
      <c r="EF9" s="430" t="s">
        <v>868</v>
      </c>
      <c r="EG9" s="430" t="s">
        <v>868</v>
      </c>
      <c r="EH9" s="430" t="s">
        <v>868</v>
      </c>
      <c r="EI9" s="430" t="s">
        <v>868</v>
      </c>
      <c r="EJ9" s="430" t="s">
        <v>868</v>
      </c>
      <c r="EK9" s="430" t="s">
        <v>868</v>
      </c>
      <c r="EL9" s="430" t="s">
        <v>868</v>
      </c>
      <c r="EM9" s="430" t="s">
        <v>868</v>
      </c>
      <c r="EN9" s="430" t="s">
        <v>868</v>
      </c>
      <c r="EO9" s="430" t="s">
        <v>868</v>
      </c>
      <c r="EP9" s="430" t="s">
        <v>868</v>
      </c>
      <c r="EQ9" s="430" t="s">
        <v>868</v>
      </c>
      <c r="ER9" s="430" t="s">
        <v>868</v>
      </c>
      <c r="ES9" s="430" t="s">
        <v>868</v>
      </c>
      <c r="ET9" s="430" t="s">
        <v>868</v>
      </c>
      <c r="EU9" s="430" t="s">
        <v>868</v>
      </c>
      <c r="EV9" s="430" t="s">
        <v>868</v>
      </c>
      <c r="EW9" s="430" t="s">
        <v>868</v>
      </c>
      <c r="EX9" s="430" t="s">
        <v>868</v>
      </c>
      <c r="EY9" s="430" t="s">
        <v>868</v>
      </c>
      <c r="EZ9" s="430" t="s">
        <v>868</v>
      </c>
      <c r="FA9" s="430" t="s">
        <v>868</v>
      </c>
      <c r="FB9" s="430" t="s">
        <v>868</v>
      </c>
      <c r="FC9" s="430" t="s">
        <v>868</v>
      </c>
      <c r="FD9" s="430" t="s">
        <v>868</v>
      </c>
      <c r="FE9" s="430" t="s">
        <v>868</v>
      </c>
      <c r="FF9" s="430" t="s">
        <v>868</v>
      </c>
      <c r="FG9" s="430" t="s">
        <v>868</v>
      </c>
      <c r="FH9" s="430" t="s">
        <v>868</v>
      </c>
      <c r="FI9" s="430" t="s">
        <v>868</v>
      </c>
      <c r="FJ9" s="430" t="s">
        <v>868</v>
      </c>
      <c r="FK9" s="430" t="s">
        <v>868</v>
      </c>
      <c r="FL9" s="430" t="s">
        <v>868</v>
      </c>
      <c r="FM9" s="430" t="s">
        <v>868</v>
      </c>
      <c r="FN9" s="430" t="s">
        <v>868</v>
      </c>
      <c r="FO9" s="430" t="s">
        <v>868</v>
      </c>
      <c r="FP9" s="430" t="s">
        <v>868</v>
      </c>
      <c r="FQ9" s="430" t="s">
        <v>868</v>
      </c>
      <c r="FR9" s="430" t="s">
        <v>868</v>
      </c>
      <c r="FS9" s="430" t="s">
        <v>868</v>
      </c>
    </row>
    <row r="10" spans="1:175" x14ac:dyDescent="0.2">
      <c r="A10" s="425" t="s">
        <v>868</v>
      </c>
      <c r="B10" s="425" t="s">
        <v>868</v>
      </c>
      <c r="C10" s="425" t="s">
        <v>868</v>
      </c>
      <c r="D10" s="425" t="s">
        <v>868</v>
      </c>
      <c r="E10" s="431" t="s">
        <v>868</v>
      </c>
      <c r="F10" s="434" t="s">
        <v>868</v>
      </c>
      <c r="G10" s="449" t="s">
        <v>868</v>
      </c>
      <c r="H10" s="468" t="s">
        <v>868</v>
      </c>
      <c r="I10" s="437" t="s">
        <v>868</v>
      </c>
      <c r="J10" s="437" t="s">
        <v>868</v>
      </c>
      <c r="K10" s="437" t="s">
        <v>868</v>
      </c>
      <c r="L10" s="437" t="s">
        <v>868</v>
      </c>
      <c r="M10" s="437" t="s">
        <v>868</v>
      </c>
      <c r="N10" s="437" t="s">
        <v>868</v>
      </c>
      <c r="O10" s="437" t="s">
        <v>868</v>
      </c>
      <c r="P10" s="437" t="s">
        <v>868</v>
      </c>
      <c r="Q10" s="437" t="s">
        <v>868</v>
      </c>
      <c r="R10" s="437" t="s">
        <v>868</v>
      </c>
      <c r="S10" s="437" t="s">
        <v>868</v>
      </c>
      <c r="T10" s="437" t="s">
        <v>868</v>
      </c>
      <c r="U10" s="438" t="s">
        <v>868</v>
      </c>
      <c r="V10" s="438" t="s">
        <v>868</v>
      </c>
      <c r="W10" s="438" t="s">
        <v>868</v>
      </c>
      <c r="X10" s="438" t="s">
        <v>868</v>
      </c>
      <c r="Y10" s="438" t="s">
        <v>868</v>
      </c>
      <c r="Z10" s="438" t="s">
        <v>868</v>
      </c>
      <c r="AA10" s="438" t="s">
        <v>868</v>
      </c>
      <c r="AB10" s="438" t="s">
        <v>868</v>
      </c>
      <c r="AC10" s="438" t="s">
        <v>868</v>
      </c>
      <c r="AD10" s="438" t="s">
        <v>868</v>
      </c>
      <c r="AE10" s="438" t="s">
        <v>868</v>
      </c>
      <c r="AF10" s="438" t="s">
        <v>868</v>
      </c>
      <c r="AG10" s="438" t="s">
        <v>868</v>
      </c>
      <c r="AH10" s="438" t="s">
        <v>868</v>
      </c>
      <c r="AI10" s="438" t="s">
        <v>868</v>
      </c>
      <c r="AJ10" s="438" t="s">
        <v>868</v>
      </c>
      <c r="AK10" s="438" t="s">
        <v>868</v>
      </c>
      <c r="AL10" s="438" t="s">
        <v>868</v>
      </c>
      <c r="AM10" s="438" t="s">
        <v>868</v>
      </c>
      <c r="AN10" s="438" t="s">
        <v>868</v>
      </c>
      <c r="AO10" s="438" t="s">
        <v>868</v>
      </c>
      <c r="AP10" s="438" t="s">
        <v>868</v>
      </c>
      <c r="AQ10" s="438" t="s">
        <v>868</v>
      </c>
      <c r="AR10" s="438" t="s">
        <v>868</v>
      </c>
      <c r="AS10" s="438" t="s">
        <v>868</v>
      </c>
      <c r="AT10" s="438" t="s">
        <v>868</v>
      </c>
      <c r="AU10" s="438" t="s">
        <v>868</v>
      </c>
      <c r="AV10" s="438" t="s">
        <v>868</v>
      </c>
      <c r="AW10" s="438" t="s">
        <v>868</v>
      </c>
      <c r="AX10" s="438" t="s">
        <v>868</v>
      </c>
      <c r="AY10" s="438" t="s">
        <v>868</v>
      </c>
      <c r="AZ10" s="438" t="s">
        <v>868</v>
      </c>
      <c r="BA10" s="438" t="s">
        <v>868</v>
      </c>
      <c r="BB10" s="438" t="s">
        <v>868</v>
      </c>
      <c r="BC10" s="438" t="s">
        <v>868</v>
      </c>
      <c r="BD10" s="438" t="s">
        <v>868</v>
      </c>
      <c r="BE10" s="438" t="s">
        <v>868</v>
      </c>
      <c r="BF10" s="438" t="s">
        <v>868</v>
      </c>
      <c r="BG10" s="438" t="s">
        <v>868</v>
      </c>
      <c r="BH10" s="438" t="s">
        <v>868</v>
      </c>
      <c r="BI10" s="438" t="s">
        <v>868</v>
      </c>
      <c r="BJ10" s="438" t="s">
        <v>868</v>
      </c>
      <c r="BK10" s="438" t="s">
        <v>868</v>
      </c>
      <c r="BL10" s="438" t="s">
        <v>868</v>
      </c>
      <c r="BM10" s="438" t="s">
        <v>868</v>
      </c>
      <c r="BN10" s="438" t="s">
        <v>868</v>
      </c>
      <c r="BO10" s="438" t="s">
        <v>868</v>
      </c>
      <c r="BP10" s="438" t="s">
        <v>868</v>
      </c>
      <c r="BQ10" s="438" t="s">
        <v>868</v>
      </c>
      <c r="BR10" s="438" t="s">
        <v>868</v>
      </c>
      <c r="BS10" s="438" t="s">
        <v>868</v>
      </c>
      <c r="BT10" s="438" t="s">
        <v>868</v>
      </c>
      <c r="BU10" s="438" t="s">
        <v>868</v>
      </c>
      <c r="BV10" s="438" t="s">
        <v>868</v>
      </c>
      <c r="BW10" s="438" t="s">
        <v>868</v>
      </c>
      <c r="BX10" s="438" t="s">
        <v>868</v>
      </c>
      <c r="BY10" s="438" t="s">
        <v>868</v>
      </c>
      <c r="BZ10" s="438" t="s">
        <v>868</v>
      </c>
      <c r="CA10" s="438" t="s">
        <v>868</v>
      </c>
      <c r="CB10" s="438" t="s">
        <v>868</v>
      </c>
      <c r="CC10" s="438" t="s">
        <v>868</v>
      </c>
      <c r="CD10" s="438" t="s">
        <v>868</v>
      </c>
      <c r="CE10" s="472" t="s">
        <v>868</v>
      </c>
      <c r="CF10" s="426" t="s">
        <v>868</v>
      </c>
      <c r="CG10" s="426" t="s">
        <v>868</v>
      </c>
      <c r="CH10" s="428" t="s">
        <v>868</v>
      </c>
      <c r="CI10" s="427" t="s">
        <v>868</v>
      </c>
      <c r="CJ10" s="457" t="s">
        <v>868</v>
      </c>
      <c r="CK10" s="426" t="s">
        <v>868</v>
      </c>
      <c r="CL10" s="426" t="s">
        <v>868</v>
      </c>
      <c r="CM10" s="426" t="s">
        <v>868</v>
      </c>
      <c r="CN10" s="428" t="s">
        <v>868</v>
      </c>
      <c r="CO10" s="429" t="s">
        <v>868</v>
      </c>
      <c r="CP10" s="457" t="s">
        <v>868</v>
      </c>
      <c r="CQ10" s="426" t="s">
        <v>868</v>
      </c>
      <c r="CR10" s="426" t="s">
        <v>868</v>
      </c>
      <c r="CS10" s="426" t="s">
        <v>868</v>
      </c>
      <c r="CT10" s="428" t="s">
        <v>868</v>
      </c>
      <c r="CU10" s="427" t="s">
        <v>868</v>
      </c>
      <c r="CV10" s="457" t="s">
        <v>868</v>
      </c>
      <c r="CW10" s="430" t="s">
        <v>868</v>
      </c>
      <c r="CX10" s="430" t="s">
        <v>868</v>
      </c>
      <c r="CY10" s="430" t="s">
        <v>868</v>
      </c>
      <c r="CZ10" s="430" t="s">
        <v>868</v>
      </c>
      <c r="DA10" s="430" t="s">
        <v>868</v>
      </c>
      <c r="DB10" s="430" t="s">
        <v>868</v>
      </c>
      <c r="DC10" s="430" t="s">
        <v>868</v>
      </c>
      <c r="DD10" s="430" t="s">
        <v>868</v>
      </c>
      <c r="DE10" s="430" t="s">
        <v>868</v>
      </c>
      <c r="DF10" s="430" t="s">
        <v>868</v>
      </c>
      <c r="DG10" s="430" t="s">
        <v>868</v>
      </c>
      <c r="DH10" s="430" t="s">
        <v>868</v>
      </c>
      <c r="DI10" s="430" t="s">
        <v>868</v>
      </c>
      <c r="DJ10" s="430" t="s">
        <v>868</v>
      </c>
      <c r="DK10" s="430" t="s">
        <v>868</v>
      </c>
      <c r="DL10" s="430" t="s">
        <v>868</v>
      </c>
      <c r="DM10" s="430" t="s">
        <v>868</v>
      </c>
      <c r="DN10" s="430" t="s">
        <v>868</v>
      </c>
      <c r="DO10" s="430" t="s">
        <v>868</v>
      </c>
      <c r="DP10" s="430" t="s">
        <v>868</v>
      </c>
      <c r="DQ10" s="430" t="s">
        <v>868</v>
      </c>
      <c r="DR10" s="430" t="s">
        <v>868</v>
      </c>
      <c r="DS10" s="430" t="s">
        <v>868</v>
      </c>
      <c r="DT10" s="430" t="s">
        <v>868</v>
      </c>
      <c r="DU10" s="430" t="s">
        <v>868</v>
      </c>
      <c r="DV10" s="430" t="s">
        <v>868</v>
      </c>
      <c r="DW10" s="430" t="s">
        <v>868</v>
      </c>
      <c r="DX10" s="430" t="s">
        <v>868</v>
      </c>
      <c r="DY10" s="430" t="s">
        <v>868</v>
      </c>
      <c r="DZ10" s="430" t="s">
        <v>868</v>
      </c>
      <c r="EA10" s="430" t="s">
        <v>868</v>
      </c>
      <c r="EB10" s="430" t="s">
        <v>868</v>
      </c>
      <c r="EC10" s="430" t="s">
        <v>868</v>
      </c>
      <c r="ED10" s="430" t="s">
        <v>868</v>
      </c>
      <c r="EE10" s="430" t="s">
        <v>868</v>
      </c>
      <c r="EF10" s="430" t="s">
        <v>868</v>
      </c>
      <c r="EG10" s="430" t="s">
        <v>868</v>
      </c>
      <c r="EH10" s="430" t="s">
        <v>868</v>
      </c>
      <c r="EI10" s="430" t="s">
        <v>868</v>
      </c>
      <c r="EJ10" s="430" t="s">
        <v>868</v>
      </c>
      <c r="EK10" s="430" t="s">
        <v>868</v>
      </c>
      <c r="EL10" s="430" t="s">
        <v>868</v>
      </c>
      <c r="EM10" s="430" t="s">
        <v>868</v>
      </c>
      <c r="EN10" s="430" t="s">
        <v>868</v>
      </c>
      <c r="EO10" s="430" t="s">
        <v>868</v>
      </c>
      <c r="EP10" s="430" t="s">
        <v>868</v>
      </c>
      <c r="EQ10" s="430" t="s">
        <v>868</v>
      </c>
      <c r="ER10" s="430" t="s">
        <v>868</v>
      </c>
      <c r="ES10" s="430" t="s">
        <v>868</v>
      </c>
      <c r="ET10" s="430" t="s">
        <v>868</v>
      </c>
      <c r="EU10" s="430" t="s">
        <v>868</v>
      </c>
      <c r="EV10" s="430" t="s">
        <v>868</v>
      </c>
      <c r="EW10" s="430" t="s">
        <v>868</v>
      </c>
      <c r="EX10" s="430" t="s">
        <v>868</v>
      </c>
      <c r="EY10" s="430" t="s">
        <v>868</v>
      </c>
      <c r="EZ10" s="430" t="s">
        <v>868</v>
      </c>
      <c r="FA10" s="430" t="s">
        <v>868</v>
      </c>
      <c r="FB10" s="430" t="s">
        <v>868</v>
      </c>
      <c r="FC10" s="430" t="s">
        <v>868</v>
      </c>
      <c r="FD10" s="430" t="s">
        <v>868</v>
      </c>
      <c r="FE10" s="430" t="s">
        <v>868</v>
      </c>
      <c r="FF10" s="430" t="s">
        <v>868</v>
      </c>
      <c r="FG10" s="430" t="s">
        <v>868</v>
      </c>
      <c r="FH10" s="430" t="s">
        <v>868</v>
      </c>
      <c r="FI10" s="430" t="s">
        <v>868</v>
      </c>
      <c r="FJ10" s="430" t="s">
        <v>868</v>
      </c>
      <c r="FK10" s="430" t="s">
        <v>868</v>
      </c>
      <c r="FL10" s="430" t="s">
        <v>868</v>
      </c>
      <c r="FM10" s="430" t="s">
        <v>868</v>
      </c>
      <c r="FN10" s="430" t="s">
        <v>868</v>
      </c>
      <c r="FO10" s="430" t="s">
        <v>868</v>
      </c>
      <c r="FP10" s="430" t="s">
        <v>868</v>
      </c>
      <c r="FQ10" s="430" t="s">
        <v>868</v>
      </c>
      <c r="FR10" s="430" t="s">
        <v>868</v>
      </c>
      <c r="FS10" s="430" t="s">
        <v>868</v>
      </c>
    </row>
    <row r="11" spans="1:175" x14ac:dyDescent="0.2">
      <c r="A11" s="425" t="s">
        <v>868</v>
      </c>
      <c r="B11" s="425" t="s">
        <v>868</v>
      </c>
      <c r="C11" s="425" t="s">
        <v>868</v>
      </c>
      <c r="D11" s="425" t="s">
        <v>868</v>
      </c>
      <c r="E11" s="431" t="s">
        <v>868</v>
      </c>
      <c r="F11" s="434" t="s">
        <v>868</v>
      </c>
      <c r="G11" s="449" t="s">
        <v>868</v>
      </c>
      <c r="H11" s="468" t="s">
        <v>868</v>
      </c>
      <c r="I11" s="437" t="s">
        <v>868</v>
      </c>
      <c r="J11" s="437" t="s">
        <v>868</v>
      </c>
      <c r="K11" s="437" t="s">
        <v>868</v>
      </c>
      <c r="L11" s="437" t="s">
        <v>868</v>
      </c>
      <c r="M11" s="437" t="s">
        <v>868</v>
      </c>
      <c r="N11" s="437" t="s">
        <v>868</v>
      </c>
      <c r="O11" s="437" t="s">
        <v>868</v>
      </c>
      <c r="P11" s="437" t="s">
        <v>868</v>
      </c>
      <c r="Q11" s="437" t="s">
        <v>868</v>
      </c>
      <c r="R11" s="437" t="s">
        <v>868</v>
      </c>
      <c r="S11" s="437" t="s">
        <v>868</v>
      </c>
      <c r="T11" s="437" t="s">
        <v>868</v>
      </c>
      <c r="U11" s="438" t="s">
        <v>868</v>
      </c>
      <c r="V11" s="438" t="s">
        <v>868</v>
      </c>
      <c r="W11" s="438" t="s">
        <v>868</v>
      </c>
      <c r="X11" s="438" t="s">
        <v>868</v>
      </c>
      <c r="Y11" s="438" t="s">
        <v>868</v>
      </c>
      <c r="Z11" s="438" t="s">
        <v>868</v>
      </c>
      <c r="AA11" s="438" t="s">
        <v>868</v>
      </c>
      <c r="AB11" s="438" t="s">
        <v>868</v>
      </c>
      <c r="AC11" s="438" t="s">
        <v>868</v>
      </c>
      <c r="AD11" s="438" t="s">
        <v>868</v>
      </c>
      <c r="AE11" s="438" t="s">
        <v>868</v>
      </c>
      <c r="AF11" s="438" t="s">
        <v>868</v>
      </c>
      <c r="AG11" s="438" t="s">
        <v>868</v>
      </c>
      <c r="AH11" s="438" t="s">
        <v>868</v>
      </c>
      <c r="AI11" s="438" t="s">
        <v>868</v>
      </c>
      <c r="AJ11" s="438" t="s">
        <v>868</v>
      </c>
      <c r="AK11" s="438" t="s">
        <v>868</v>
      </c>
      <c r="AL11" s="438" t="s">
        <v>868</v>
      </c>
      <c r="AM11" s="438" t="s">
        <v>868</v>
      </c>
      <c r="AN11" s="438" t="s">
        <v>868</v>
      </c>
      <c r="AO11" s="438" t="s">
        <v>868</v>
      </c>
      <c r="AP11" s="438" t="s">
        <v>868</v>
      </c>
      <c r="AQ11" s="438" t="s">
        <v>868</v>
      </c>
      <c r="AR11" s="438" t="s">
        <v>868</v>
      </c>
      <c r="AS11" s="438" t="s">
        <v>868</v>
      </c>
      <c r="AT11" s="438" t="s">
        <v>868</v>
      </c>
      <c r="AU11" s="438" t="s">
        <v>868</v>
      </c>
      <c r="AV11" s="438" t="s">
        <v>868</v>
      </c>
      <c r="AW11" s="438" t="s">
        <v>868</v>
      </c>
      <c r="AX11" s="438" t="s">
        <v>868</v>
      </c>
      <c r="AY11" s="438" t="s">
        <v>868</v>
      </c>
      <c r="AZ11" s="438" t="s">
        <v>868</v>
      </c>
      <c r="BA11" s="438" t="s">
        <v>868</v>
      </c>
      <c r="BB11" s="438" t="s">
        <v>868</v>
      </c>
      <c r="BC11" s="438" t="s">
        <v>868</v>
      </c>
      <c r="BD11" s="438" t="s">
        <v>868</v>
      </c>
      <c r="BE11" s="438" t="s">
        <v>868</v>
      </c>
      <c r="BF11" s="438" t="s">
        <v>868</v>
      </c>
      <c r="BG11" s="438" t="s">
        <v>868</v>
      </c>
      <c r="BH11" s="438" t="s">
        <v>868</v>
      </c>
      <c r="BI11" s="438" t="s">
        <v>868</v>
      </c>
      <c r="BJ11" s="438" t="s">
        <v>868</v>
      </c>
      <c r="BK11" s="438" t="s">
        <v>868</v>
      </c>
      <c r="BL11" s="438" t="s">
        <v>868</v>
      </c>
      <c r="BM11" s="438" t="s">
        <v>868</v>
      </c>
      <c r="BN11" s="438" t="s">
        <v>868</v>
      </c>
      <c r="BO11" s="438" t="s">
        <v>868</v>
      </c>
      <c r="BP11" s="438" t="s">
        <v>868</v>
      </c>
      <c r="BQ11" s="438" t="s">
        <v>868</v>
      </c>
      <c r="BR11" s="438" t="s">
        <v>868</v>
      </c>
      <c r="BS11" s="438" t="s">
        <v>868</v>
      </c>
      <c r="BT11" s="438" t="s">
        <v>868</v>
      </c>
      <c r="BU11" s="438" t="s">
        <v>868</v>
      </c>
      <c r="BV11" s="438" t="s">
        <v>868</v>
      </c>
      <c r="BW11" s="438" t="s">
        <v>868</v>
      </c>
      <c r="BX11" s="438" t="s">
        <v>868</v>
      </c>
      <c r="BY11" s="438" t="s">
        <v>868</v>
      </c>
      <c r="BZ11" s="438" t="s">
        <v>868</v>
      </c>
      <c r="CA11" s="438" t="s">
        <v>868</v>
      </c>
      <c r="CB11" s="438" t="s">
        <v>868</v>
      </c>
      <c r="CC11" s="438" t="s">
        <v>868</v>
      </c>
      <c r="CD11" s="438" t="s">
        <v>868</v>
      </c>
      <c r="CE11" s="472" t="s">
        <v>868</v>
      </c>
      <c r="CF11" s="426" t="s">
        <v>868</v>
      </c>
      <c r="CG11" s="426" t="s">
        <v>868</v>
      </c>
      <c r="CH11" s="428" t="s">
        <v>868</v>
      </c>
      <c r="CI11" s="427" t="s">
        <v>868</v>
      </c>
      <c r="CJ11" s="457" t="s">
        <v>868</v>
      </c>
      <c r="CK11" s="426" t="s">
        <v>868</v>
      </c>
      <c r="CL11" s="426" t="s">
        <v>868</v>
      </c>
      <c r="CM11" s="426" t="s">
        <v>868</v>
      </c>
      <c r="CN11" s="428" t="s">
        <v>868</v>
      </c>
      <c r="CO11" s="429" t="s">
        <v>868</v>
      </c>
      <c r="CP11" s="457" t="s">
        <v>868</v>
      </c>
      <c r="CQ11" s="426" t="s">
        <v>868</v>
      </c>
      <c r="CR11" s="426" t="s">
        <v>868</v>
      </c>
      <c r="CS11" s="426" t="s">
        <v>868</v>
      </c>
      <c r="CT11" s="428" t="s">
        <v>868</v>
      </c>
      <c r="CU11" s="427" t="s">
        <v>868</v>
      </c>
      <c r="CV11" s="457" t="s">
        <v>868</v>
      </c>
      <c r="CW11" s="430" t="s">
        <v>868</v>
      </c>
      <c r="CX11" s="430" t="s">
        <v>868</v>
      </c>
      <c r="CY11" s="430" t="s">
        <v>868</v>
      </c>
      <c r="CZ11" s="430" t="s">
        <v>868</v>
      </c>
      <c r="DA11" s="430" t="s">
        <v>868</v>
      </c>
      <c r="DB11" s="430" t="s">
        <v>868</v>
      </c>
      <c r="DC11" s="430" t="s">
        <v>868</v>
      </c>
      <c r="DD11" s="430" t="s">
        <v>868</v>
      </c>
      <c r="DE11" s="430" t="s">
        <v>868</v>
      </c>
      <c r="DF11" s="430" t="s">
        <v>868</v>
      </c>
      <c r="DG11" s="430" t="s">
        <v>868</v>
      </c>
      <c r="DH11" s="430" t="s">
        <v>868</v>
      </c>
      <c r="DI11" s="430" t="s">
        <v>868</v>
      </c>
      <c r="DJ11" s="430" t="s">
        <v>868</v>
      </c>
      <c r="DK11" s="430" t="s">
        <v>868</v>
      </c>
      <c r="DL11" s="430" t="s">
        <v>868</v>
      </c>
      <c r="DM11" s="430" t="s">
        <v>868</v>
      </c>
      <c r="DN11" s="430" t="s">
        <v>868</v>
      </c>
      <c r="DO11" s="430" t="s">
        <v>868</v>
      </c>
      <c r="DP11" s="430" t="s">
        <v>868</v>
      </c>
      <c r="DQ11" s="430" t="s">
        <v>868</v>
      </c>
      <c r="DR11" s="430" t="s">
        <v>868</v>
      </c>
      <c r="DS11" s="430" t="s">
        <v>868</v>
      </c>
      <c r="DT11" s="430" t="s">
        <v>868</v>
      </c>
      <c r="DU11" s="430" t="s">
        <v>868</v>
      </c>
      <c r="DV11" s="430" t="s">
        <v>868</v>
      </c>
      <c r="DW11" s="430" t="s">
        <v>868</v>
      </c>
      <c r="DX11" s="430" t="s">
        <v>868</v>
      </c>
      <c r="DY11" s="430" t="s">
        <v>868</v>
      </c>
      <c r="DZ11" s="430" t="s">
        <v>868</v>
      </c>
      <c r="EA11" s="430" t="s">
        <v>868</v>
      </c>
      <c r="EB11" s="430" t="s">
        <v>868</v>
      </c>
      <c r="EC11" s="430" t="s">
        <v>868</v>
      </c>
      <c r="ED11" s="430" t="s">
        <v>868</v>
      </c>
      <c r="EE11" s="430" t="s">
        <v>868</v>
      </c>
      <c r="EF11" s="430" t="s">
        <v>868</v>
      </c>
      <c r="EG11" s="430" t="s">
        <v>868</v>
      </c>
      <c r="EH11" s="430" t="s">
        <v>868</v>
      </c>
      <c r="EI11" s="430" t="s">
        <v>868</v>
      </c>
      <c r="EJ11" s="430" t="s">
        <v>868</v>
      </c>
      <c r="EK11" s="430" t="s">
        <v>868</v>
      </c>
      <c r="EL11" s="430" t="s">
        <v>868</v>
      </c>
      <c r="EM11" s="430" t="s">
        <v>868</v>
      </c>
      <c r="EN11" s="430" t="s">
        <v>868</v>
      </c>
      <c r="EO11" s="430" t="s">
        <v>868</v>
      </c>
      <c r="EP11" s="430" t="s">
        <v>868</v>
      </c>
      <c r="EQ11" s="430" t="s">
        <v>868</v>
      </c>
      <c r="ER11" s="430" t="s">
        <v>868</v>
      </c>
      <c r="ES11" s="430" t="s">
        <v>868</v>
      </c>
      <c r="ET11" s="430" t="s">
        <v>868</v>
      </c>
      <c r="EU11" s="430" t="s">
        <v>868</v>
      </c>
      <c r="EV11" s="430" t="s">
        <v>868</v>
      </c>
      <c r="EW11" s="430" t="s">
        <v>868</v>
      </c>
      <c r="EX11" s="430" t="s">
        <v>868</v>
      </c>
      <c r="EY11" s="430" t="s">
        <v>868</v>
      </c>
      <c r="EZ11" s="430" t="s">
        <v>868</v>
      </c>
      <c r="FA11" s="430" t="s">
        <v>868</v>
      </c>
      <c r="FB11" s="430" t="s">
        <v>868</v>
      </c>
      <c r="FC11" s="430" t="s">
        <v>868</v>
      </c>
      <c r="FD11" s="430" t="s">
        <v>868</v>
      </c>
      <c r="FE11" s="430" t="s">
        <v>868</v>
      </c>
      <c r="FF11" s="430" t="s">
        <v>868</v>
      </c>
      <c r="FG11" s="430" t="s">
        <v>868</v>
      </c>
      <c r="FH11" s="430" t="s">
        <v>868</v>
      </c>
      <c r="FI11" s="430" t="s">
        <v>868</v>
      </c>
      <c r="FJ11" s="430" t="s">
        <v>868</v>
      </c>
      <c r="FK11" s="430" t="s">
        <v>868</v>
      </c>
      <c r="FL11" s="430" t="s">
        <v>868</v>
      </c>
      <c r="FM11" s="430" t="s">
        <v>868</v>
      </c>
      <c r="FN11" s="430" t="s">
        <v>868</v>
      </c>
      <c r="FO11" s="430" t="s">
        <v>868</v>
      </c>
      <c r="FP11" s="430" t="s">
        <v>868</v>
      </c>
      <c r="FQ11" s="430" t="s">
        <v>868</v>
      </c>
      <c r="FR11" s="430" t="s">
        <v>868</v>
      </c>
      <c r="FS11" s="430" t="s">
        <v>868</v>
      </c>
    </row>
    <row r="12" spans="1:175" x14ac:dyDescent="0.2">
      <c r="A12" s="425" t="s">
        <v>868</v>
      </c>
      <c r="B12" s="425" t="s">
        <v>868</v>
      </c>
      <c r="C12" s="425" t="s">
        <v>868</v>
      </c>
      <c r="D12" s="425" t="s">
        <v>868</v>
      </c>
      <c r="E12" s="431" t="s">
        <v>868</v>
      </c>
      <c r="F12" s="434" t="s">
        <v>868</v>
      </c>
      <c r="G12" s="449" t="s">
        <v>868</v>
      </c>
      <c r="H12" s="468" t="s">
        <v>868</v>
      </c>
      <c r="I12" s="437" t="s">
        <v>868</v>
      </c>
      <c r="J12" s="437" t="s">
        <v>868</v>
      </c>
      <c r="K12" s="437" t="s">
        <v>868</v>
      </c>
      <c r="L12" s="437" t="s">
        <v>868</v>
      </c>
      <c r="M12" s="437" t="s">
        <v>868</v>
      </c>
      <c r="N12" s="437" t="s">
        <v>868</v>
      </c>
      <c r="O12" s="437" t="s">
        <v>868</v>
      </c>
      <c r="P12" s="437" t="s">
        <v>868</v>
      </c>
      <c r="Q12" s="437" t="s">
        <v>868</v>
      </c>
      <c r="R12" s="437" t="s">
        <v>868</v>
      </c>
      <c r="S12" s="437" t="s">
        <v>868</v>
      </c>
      <c r="T12" s="437" t="s">
        <v>868</v>
      </c>
      <c r="U12" s="438" t="s">
        <v>868</v>
      </c>
      <c r="V12" s="438" t="s">
        <v>868</v>
      </c>
      <c r="W12" s="438" t="s">
        <v>868</v>
      </c>
      <c r="X12" s="438" t="s">
        <v>868</v>
      </c>
      <c r="Y12" s="438" t="s">
        <v>868</v>
      </c>
      <c r="Z12" s="438" t="s">
        <v>868</v>
      </c>
      <c r="AA12" s="438" t="s">
        <v>868</v>
      </c>
      <c r="AB12" s="438" t="s">
        <v>868</v>
      </c>
      <c r="AC12" s="438" t="s">
        <v>868</v>
      </c>
      <c r="AD12" s="438" t="s">
        <v>868</v>
      </c>
      <c r="AE12" s="438" t="s">
        <v>868</v>
      </c>
      <c r="AF12" s="438" t="s">
        <v>868</v>
      </c>
      <c r="AG12" s="438" t="s">
        <v>868</v>
      </c>
      <c r="AH12" s="438" t="s">
        <v>868</v>
      </c>
      <c r="AI12" s="438" t="s">
        <v>868</v>
      </c>
      <c r="AJ12" s="438" t="s">
        <v>868</v>
      </c>
      <c r="AK12" s="438" t="s">
        <v>868</v>
      </c>
      <c r="AL12" s="438" t="s">
        <v>868</v>
      </c>
      <c r="AM12" s="438" t="s">
        <v>868</v>
      </c>
      <c r="AN12" s="438" t="s">
        <v>868</v>
      </c>
      <c r="AO12" s="438" t="s">
        <v>868</v>
      </c>
      <c r="AP12" s="438" t="s">
        <v>868</v>
      </c>
      <c r="AQ12" s="438" t="s">
        <v>868</v>
      </c>
      <c r="AR12" s="438" t="s">
        <v>868</v>
      </c>
      <c r="AS12" s="438" t="s">
        <v>868</v>
      </c>
      <c r="AT12" s="438" t="s">
        <v>868</v>
      </c>
      <c r="AU12" s="438" t="s">
        <v>868</v>
      </c>
      <c r="AV12" s="438" t="s">
        <v>868</v>
      </c>
      <c r="AW12" s="438" t="s">
        <v>868</v>
      </c>
      <c r="AX12" s="438" t="s">
        <v>868</v>
      </c>
      <c r="AY12" s="438" t="s">
        <v>868</v>
      </c>
      <c r="AZ12" s="438" t="s">
        <v>868</v>
      </c>
      <c r="BA12" s="438" t="s">
        <v>868</v>
      </c>
      <c r="BB12" s="438" t="s">
        <v>868</v>
      </c>
      <c r="BC12" s="438" t="s">
        <v>868</v>
      </c>
      <c r="BD12" s="438" t="s">
        <v>868</v>
      </c>
      <c r="BE12" s="438" t="s">
        <v>868</v>
      </c>
      <c r="BF12" s="438" t="s">
        <v>868</v>
      </c>
      <c r="BG12" s="438" t="s">
        <v>868</v>
      </c>
      <c r="BH12" s="438" t="s">
        <v>868</v>
      </c>
      <c r="BI12" s="438" t="s">
        <v>868</v>
      </c>
      <c r="BJ12" s="438" t="s">
        <v>868</v>
      </c>
      <c r="BK12" s="438" t="s">
        <v>868</v>
      </c>
      <c r="BL12" s="438" t="s">
        <v>868</v>
      </c>
      <c r="BM12" s="438" t="s">
        <v>868</v>
      </c>
      <c r="BN12" s="438" t="s">
        <v>868</v>
      </c>
      <c r="BO12" s="438" t="s">
        <v>868</v>
      </c>
      <c r="BP12" s="438" t="s">
        <v>868</v>
      </c>
      <c r="BQ12" s="438" t="s">
        <v>868</v>
      </c>
      <c r="BR12" s="438" t="s">
        <v>868</v>
      </c>
      <c r="BS12" s="438" t="s">
        <v>868</v>
      </c>
      <c r="BT12" s="438" t="s">
        <v>868</v>
      </c>
      <c r="BU12" s="438" t="s">
        <v>868</v>
      </c>
      <c r="BV12" s="438" t="s">
        <v>868</v>
      </c>
      <c r="BW12" s="438" t="s">
        <v>868</v>
      </c>
      <c r="BX12" s="438" t="s">
        <v>868</v>
      </c>
      <c r="BY12" s="438" t="s">
        <v>868</v>
      </c>
      <c r="BZ12" s="438" t="s">
        <v>868</v>
      </c>
      <c r="CA12" s="438" t="s">
        <v>868</v>
      </c>
      <c r="CB12" s="438" t="s">
        <v>868</v>
      </c>
      <c r="CC12" s="438" t="s">
        <v>868</v>
      </c>
      <c r="CD12" s="438" t="s">
        <v>868</v>
      </c>
      <c r="CE12" s="472" t="s">
        <v>868</v>
      </c>
      <c r="CF12" s="426" t="s">
        <v>868</v>
      </c>
      <c r="CG12" s="426" t="s">
        <v>868</v>
      </c>
      <c r="CH12" s="428" t="s">
        <v>868</v>
      </c>
      <c r="CI12" s="427" t="s">
        <v>868</v>
      </c>
      <c r="CJ12" s="457" t="s">
        <v>868</v>
      </c>
      <c r="CK12" s="426" t="s">
        <v>868</v>
      </c>
      <c r="CL12" s="426" t="s">
        <v>868</v>
      </c>
      <c r="CM12" s="426" t="s">
        <v>868</v>
      </c>
      <c r="CN12" s="428" t="s">
        <v>868</v>
      </c>
      <c r="CO12" s="429" t="s">
        <v>868</v>
      </c>
      <c r="CP12" s="457" t="s">
        <v>868</v>
      </c>
      <c r="CQ12" s="426" t="s">
        <v>868</v>
      </c>
      <c r="CR12" s="426" t="s">
        <v>868</v>
      </c>
      <c r="CS12" s="426" t="s">
        <v>868</v>
      </c>
      <c r="CT12" s="428" t="s">
        <v>868</v>
      </c>
      <c r="CU12" s="427" t="s">
        <v>868</v>
      </c>
      <c r="CV12" s="457" t="s">
        <v>868</v>
      </c>
      <c r="CW12" s="430" t="s">
        <v>868</v>
      </c>
      <c r="CX12" s="430" t="s">
        <v>868</v>
      </c>
      <c r="CY12" s="430" t="s">
        <v>868</v>
      </c>
      <c r="CZ12" s="430" t="s">
        <v>868</v>
      </c>
      <c r="DA12" s="430" t="s">
        <v>868</v>
      </c>
      <c r="DB12" s="430" t="s">
        <v>868</v>
      </c>
      <c r="DC12" s="430" t="s">
        <v>868</v>
      </c>
      <c r="DD12" s="430" t="s">
        <v>868</v>
      </c>
      <c r="DE12" s="430" t="s">
        <v>868</v>
      </c>
      <c r="DF12" s="430" t="s">
        <v>868</v>
      </c>
      <c r="DG12" s="430" t="s">
        <v>868</v>
      </c>
      <c r="DH12" s="430" t="s">
        <v>868</v>
      </c>
      <c r="DI12" s="430" t="s">
        <v>868</v>
      </c>
      <c r="DJ12" s="430" t="s">
        <v>868</v>
      </c>
      <c r="DK12" s="430" t="s">
        <v>868</v>
      </c>
      <c r="DL12" s="430" t="s">
        <v>868</v>
      </c>
      <c r="DM12" s="430" t="s">
        <v>868</v>
      </c>
      <c r="DN12" s="430" t="s">
        <v>868</v>
      </c>
      <c r="DO12" s="430" t="s">
        <v>868</v>
      </c>
      <c r="DP12" s="430" t="s">
        <v>868</v>
      </c>
      <c r="DQ12" s="430" t="s">
        <v>868</v>
      </c>
      <c r="DR12" s="430" t="s">
        <v>868</v>
      </c>
      <c r="DS12" s="430" t="s">
        <v>868</v>
      </c>
      <c r="DT12" s="430" t="s">
        <v>868</v>
      </c>
      <c r="DU12" s="430" t="s">
        <v>868</v>
      </c>
      <c r="DV12" s="430" t="s">
        <v>868</v>
      </c>
      <c r="DW12" s="430" t="s">
        <v>868</v>
      </c>
      <c r="DX12" s="430" t="s">
        <v>868</v>
      </c>
      <c r="DY12" s="430" t="s">
        <v>868</v>
      </c>
      <c r="DZ12" s="430" t="s">
        <v>868</v>
      </c>
      <c r="EA12" s="430" t="s">
        <v>868</v>
      </c>
      <c r="EB12" s="430" t="s">
        <v>868</v>
      </c>
      <c r="EC12" s="430" t="s">
        <v>868</v>
      </c>
      <c r="ED12" s="430" t="s">
        <v>868</v>
      </c>
      <c r="EE12" s="430" t="s">
        <v>868</v>
      </c>
      <c r="EF12" s="430" t="s">
        <v>868</v>
      </c>
      <c r="EG12" s="430" t="s">
        <v>868</v>
      </c>
      <c r="EH12" s="430" t="s">
        <v>868</v>
      </c>
      <c r="EI12" s="430" t="s">
        <v>868</v>
      </c>
      <c r="EJ12" s="430" t="s">
        <v>868</v>
      </c>
      <c r="EK12" s="430" t="s">
        <v>868</v>
      </c>
      <c r="EL12" s="430" t="s">
        <v>868</v>
      </c>
      <c r="EM12" s="430" t="s">
        <v>868</v>
      </c>
      <c r="EN12" s="430" t="s">
        <v>868</v>
      </c>
      <c r="EO12" s="430" t="s">
        <v>868</v>
      </c>
      <c r="EP12" s="430" t="s">
        <v>868</v>
      </c>
      <c r="EQ12" s="430" t="s">
        <v>868</v>
      </c>
      <c r="ER12" s="430" t="s">
        <v>868</v>
      </c>
      <c r="ES12" s="430" t="s">
        <v>868</v>
      </c>
      <c r="ET12" s="430" t="s">
        <v>868</v>
      </c>
      <c r="EU12" s="430" t="s">
        <v>868</v>
      </c>
      <c r="EV12" s="430" t="s">
        <v>868</v>
      </c>
      <c r="EW12" s="430" t="s">
        <v>868</v>
      </c>
      <c r="EX12" s="430" t="s">
        <v>868</v>
      </c>
      <c r="EY12" s="430" t="s">
        <v>868</v>
      </c>
      <c r="EZ12" s="430" t="s">
        <v>868</v>
      </c>
      <c r="FA12" s="430" t="s">
        <v>868</v>
      </c>
      <c r="FB12" s="430" t="s">
        <v>868</v>
      </c>
      <c r="FC12" s="430" t="s">
        <v>868</v>
      </c>
      <c r="FD12" s="430" t="s">
        <v>868</v>
      </c>
      <c r="FE12" s="430" t="s">
        <v>868</v>
      </c>
      <c r="FF12" s="430" t="s">
        <v>868</v>
      </c>
      <c r="FG12" s="430" t="s">
        <v>868</v>
      </c>
      <c r="FH12" s="430" t="s">
        <v>868</v>
      </c>
      <c r="FI12" s="430" t="s">
        <v>868</v>
      </c>
      <c r="FJ12" s="430" t="s">
        <v>868</v>
      </c>
      <c r="FK12" s="430" t="s">
        <v>868</v>
      </c>
      <c r="FL12" s="430" t="s">
        <v>868</v>
      </c>
      <c r="FM12" s="430" t="s">
        <v>868</v>
      </c>
      <c r="FN12" s="430" t="s">
        <v>868</v>
      </c>
      <c r="FO12" s="430" t="s">
        <v>868</v>
      </c>
      <c r="FP12" s="430" t="s">
        <v>868</v>
      </c>
      <c r="FQ12" s="430" t="s">
        <v>868</v>
      </c>
      <c r="FR12" s="430" t="s">
        <v>868</v>
      </c>
      <c r="FS12" s="430" t="s">
        <v>868</v>
      </c>
    </row>
    <row r="13" spans="1:175" x14ac:dyDescent="0.2">
      <c r="A13" s="425" t="s">
        <v>868</v>
      </c>
      <c r="B13" s="425" t="s">
        <v>868</v>
      </c>
      <c r="C13" s="425" t="s">
        <v>868</v>
      </c>
      <c r="D13" s="425" t="s">
        <v>868</v>
      </c>
      <c r="E13" s="431" t="s">
        <v>868</v>
      </c>
      <c r="F13" s="434" t="s">
        <v>868</v>
      </c>
      <c r="G13" s="449" t="s">
        <v>868</v>
      </c>
      <c r="H13" s="468" t="s">
        <v>868</v>
      </c>
      <c r="I13" s="437" t="s">
        <v>868</v>
      </c>
      <c r="J13" s="437" t="s">
        <v>868</v>
      </c>
      <c r="K13" s="437" t="s">
        <v>868</v>
      </c>
      <c r="L13" s="437" t="s">
        <v>868</v>
      </c>
      <c r="M13" s="437" t="s">
        <v>868</v>
      </c>
      <c r="N13" s="437" t="s">
        <v>868</v>
      </c>
      <c r="O13" s="437" t="s">
        <v>868</v>
      </c>
      <c r="P13" s="437" t="s">
        <v>868</v>
      </c>
      <c r="Q13" s="437" t="s">
        <v>868</v>
      </c>
      <c r="R13" s="437" t="s">
        <v>868</v>
      </c>
      <c r="S13" s="437" t="s">
        <v>868</v>
      </c>
      <c r="T13" s="437" t="s">
        <v>868</v>
      </c>
      <c r="U13" s="437" t="s">
        <v>868</v>
      </c>
      <c r="V13" s="437" t="s">
        <v>868</v>
      </c>
      <c r="W13" s="437" t="s">
        <v>868</v>
      </c>
      <c r="X13" s="437" t="s">
        <v>868</v>
      </c>
      <c r="Y13" s="437" t="s">
        <v>868</v>
      </c>
      <c r="Z13" s="437" t="s">
        <v>868</v>
      </c>
      <c r="AA13" s="437" t="s">
        <v>868</v>
      </c>
      <c r="AB13" s="437" t="s">
        <v>868</v>
      </c>
      <c r="AC13" s="437" t="s">
        <v>868</v>
      </c>
      <c r="AD13" s="437" t="s">
        <v>868</v>
      </c>
      <c r="AE13" s="437" t="s">
        <v>868</v>
      </c>
      <c r="AF13" s="437" t="s">
        <v>868</v>
      </c>
      <c r="AG13" s="437" t="s">
        <v>868</v>
      </c>
      <c r="AH13" s="437" t="s">
        <v>868</v>
      </c>
      <c r="AI13" s="437" t="s">
        <v>868</v>
      </c>
      <c r="AJ13" s="437" t="s">
        <v>868</v>
      </c>
      <c r="AK13" s="437" t="s">
        <v>868</v>
      </c>
      <c r="AL13" s="437" t="s">
        <v>868</v>
      </c>
      <c r="AM13" s="437" t="s">
        <v>868</v>
      </c>
      <c r="AN13" s="437" t="s">
        <v>868</v>
      </c>
      <c r="AO13" s="437" t="s">
        <v>868</v>
      </c>
      <c r="AP13" s="437" t="s">
        <v>868</v>
      </c>
      <c r="AQ13" s="437" t="s">
        <v>868</v>
      </c>
      <c r="AR13" s="437" t="s">
        <v>868</v>
      </c>
      <c r="AS13" s="437" t="s">
        <v>868</v>
      </c>
      <c r="AT13" s="437" t="s">
        <v>868</v>
      </c>
      <c r="AU13" s="437" t="s">
        <v>868</v>
      </c>
      <c r="AV13" s="437" t="s">
        <v>868</v>
      </c>
      <c r="AW13" s="437" t="s">
        <v>868</v>
      </c>
      <c r="AX13" s="437" t="s">
        <v>868</v>
      </c>
      <c r="AY13" s="437" t="s">
        <v>868</v>
      </c>
      <c r="AZ13" s="437" t="s">
        <v>868</v>
      </c>
      <c r="BA13" s="437" t="s">
        <v>868</v>
      </c>
      <c r="BB13" s="437" t="s">
        <v>868</v>
      </c>
      <c r="BC13" s="437" t="s">
        <v>868</v>
      </c>
      <c r="BD13" s="437" t="s">
        <v>868</v>
      </c>
      <c r="BE13" s="437" t="s">
        <v>868</v>
      </c>
      <c r="BF13" s="437" t="s">
        <v>868</v>
      </c>
      <c r="BG13" s="437" t="s">
        <v>868</v>
      </c>
      <c r="BH13" s="437" t="s">
        <v>868</v>
      </c>
      <c r="BI13" s="437" t="s">
        <v>868</v>
      </c>
      <c r="BJ13" s="437" t="s">
        <v>868</v>
      </c>
      <c r="BK13" s="437" t="s">
        <v>868</v>
      </c>
      <c r="BL13" s="437" t="s">
        <v>868</v>
      </c>
      <c r="BM13" s="437" t="s">
        <v>868</v>
      </c>
      <c r="BN13" s="437" t="s">
        <v>868</v>
      </c>
      <c r="BO13" s="437" t="s">
        <v>868</v>
      </c>
      <c r="BP13" s="437" t="s">
        <v>868</v>
      </c>
      <c r="BQ13" s="437" t="s">
        <v>868</v>
      </c>
      <c r="BR13" s="437" t="s">
        <v>868</v>
      </c>
      <c r="BS13" s="437" t="s">
        <v>868</v>
      </c>
      <c r="BT13" s="437" t="s">
        <v>868</v>
      </c>
      <c r="BU13" s="437" t="s">
        <v>868</v>
      </c>
      <c r="BV13" s="437" t="s">
        <v>868</v>
      </c>
      <c r="BW13" s="437" t="s">
        <v>868</v>
      </c>
      <c r="BX13" s="437" t="s">
        <v>868</v>
      </c>
      <c r="BY13" s="437" t="s">
        <v>868</v>
      </c>
      <c r="BZ13" s="437" t="s">
        <v>868</v>
      </c>
      <c r="CA13" s="437" t="s">
        <v>868</v>
      </c>
      <c r="CB13" s="437" t="s">
        <v>868</v>
      </c>
      <c r="CC13" s="437" t="s">
        <v>868</v>
      </c>
      <c r="CD13" s="437" t="s">
        <v>868</v>
      </c>
      <c r="CE13" s="462" t="s">
        <v>868</v>
      </c>
      <c r="CF13" s="426" t="s">
        <v>868</v>
      </c>
      <c r="CG13" s="426" t="s">
        <v>868</v>
      </c>
      <c r="CH13" s="428" t="s">
        <v>868</v>
      </c>
      <c r="CI13" s="427" t="s">
        <v>868</v>
      </c>
      <c r="CJ13" s="457" t="s">
        <v>868</v>
      </c>
      <c r="CK13" s="426" t="s">
        <v>868</v>
      </c>
      <c r="CL13" s="426" t="s">
        <v>868</v>
      </c>
      <c r="CM13" s="426" t="s">
        <v>868</v>
      </c>
      <c r="CN13" s="428" t="s">
        <v>868</v>
      </c>
      <c r="CO13" s="429" t="s">
        <v>868</v>
      </c>
      <c r="CP13" s="457" t="s">
        <v>868</v>
      </c>
      <c r="CQ13" s="426" t="s">
        <v>868</v>
      </c>
      <c r="CR13" s="426" t="s">
        <v>868</v>
      </c>
      <c r="CS13" s="426" t="s">
        <v>868</v>
      </c>
      <c r="CT13" s="428" t="s">
        <v>868</v>
      </c>
      <c r="CU13" s="427" t="s">
        <v>868</v>
      </c>
      <c r="CV13" s="457" t="s">
        <v>868</v>
      </c>
      <c r="CW13" s="430" t="s">
        <v>868</v>
      </c>
      <c r="CX13" s="430" t="s">
        <v>868</v>
      </c>
      <c r="CY13" s="430" t="s">
        <v>868</v>
      </c>
      <c r="CZ13" s="430" t="s">
        <v>868</v>
      </c>
      <c r="DA13" s="430" t="s">
        <v>868</v>
      </c>
      <c r="DB13" s="430" t="s">
        <v>868</v>
      </c>
      <c r="DC13" s="430" t="s">
        <v>868</v>
      </c>
      <c r="DD13" s="430" t="s">
        <v>868</v>
      </c>
      <c r="DE13" s="430" t="s">
        <v>868</v>
      </c>
      <c r="DF13" s="430" t="s">
        <v>868</v>
      </c>
      <c r="DG13" s="430" t="s">
        <v>868</v>
      </c>
      <c r="DH13" s="430" t="s">
        <v>868</v>
      </c>
      <c r="DI13" s="430" t="s">
        <v>868</v>
      </c>
      <c r="DJ13" s="430" t="s">
        <v>868</v>
      </c>
      <c r="DK13" s="430" t="s">
        <v>868</v>
      </c>
      <c r="DL13" s="430" t="s">
        <v>868</v>
      </c>
      <c r="DM13" s="430" t="s">
        <v>868</v>
      </c>
      <c r="DN13" s="430" t="s">
        <v>868</v>
      </c>
      <c r="DO13" s="430" t="s">
        <v>868</v>
      </c>
      <c r="DP13" s="430" t="s">
        <v>868</v>
      </c>
      <c r="DQ13" s="430" t="s">
        <v>868</v>
      </c>
      <c r="DR13" s="430" t="s">
        <v>868</v>
      </c>
      <c r="DS13" s="430" t="s">
        <v>868</v>
      </c>
      <c r="DT13" s="430" t="s">
        <v>868</v>
      </c>
      <c r="DU13" s="430" t="s">
        <v>868</v>
      </c>
      <c r="DV13" s="430" t="s">
        <v>868</v>
      </c>
      <c r="DW13" s="430" t="s">
        <v>868</v>
      </c>
      <c r="DX13" s="430" t="s">
        <v>868</v>
      </c>
      <c r="DY13" s="430" t="s">
        <v>868</v>
      </c>
      <c r="DZ13" s="430" t="s">
        <v>868</v>
      </c>
      <c r="EA13" s="430" t="s">
        <v>868</v>
      </c>
      <c r="EB13" s="430" t="s">
        <v>868</v>
      </c>
      <c r="EC13" s="430" t="s">
        <v>868</v>
      </c>
      <c r="ED13" s="430" t="s">
        <v>868</v>
      </c>
      <c r="EE13" s="430" t="s">
        <v>868</v>
      </c>
      <c r="EF13" s="430" t="s">
        <v>868</v>
      </c>
      <c r="EG13" s="430" t="s">
        <v>868</v>
      </c>
      <c r="EH13" s="430" t="s">
        <v>868</v>
      </c>
      <c r="EI13" s="430" t="s">
        <v>868</v>
      </c>
      <c r="EJ13" s="430" t="s">
        <v>868</v>
      </c>
      <c r="EK13" s="430" t="s">
        <v>868</v>
      </c>
      <c r="EL13" s="430" t="s">
        <v>868</v>
      </c>
      <c r="EM13" s="430" t="s">
        <v>868</v>
      </c>
      <c r="EN13" s="430" t="s">
        <v>868</v>
      </c>
      <c r="EO13" s="430" t="s">
        <v>868</v>
      </c>
      <c r="EP13" s="430" t="s">
        <v>868</v>
      </c>
      <c r="EQ13" s="430" t="s">
        <v>868</v>
      </c>
      <c r="ER13" s="430" t="s">
        <v>868</v>
      </c>
      <c r="ES13" s="430" t="s">
        <v>868</v>
      </c>
      <c r="ET13" s="430" t="s">
        <v>868</v>
      </c>
      <c r="EU13" s="430" t="s">
        <v>868</v>
      </c>
      <c r="EV13" s="430" t="s">
        <v>868</v>
      </c>
      <c r="EW13" s="430" t="s">
        <v>868</v>
      </c>
      <c r="EX13" s="430" t="s">
        <v>868</v>
      </c>
      <c r="EY13" s="430" t="s">
        <v>868</v>
      </c>
      <c r="EZ13" s="430" t="s">
        <v>868</v>
      </c>
      <c r="FA13" s="430" t="s">
        <v>868</v>
      </c>
      <c r="FB13" s="430" t="s">
        <v>868</v>
      </c>
      <c r="FC13" s="430" t="s">
        <v>868</v>
      </c>
      <c r="FD13" s="430" t="s">
        <v>868</v>
      </c>
      <c r="FE13" s="430" t="s">
        <v>868</v>
      </c>
      <c r="FF13" s="430" t="s">
        <v>868</v>
      </c>
      <c r="FG13" s="430" t="s">
        <v>868</v>
      </c>
      <c r="FH13" s="430" t="s">
        <v>868</v>
      </c>
      <c r="FI13" s="430" t="s">
        <v>868</v>
      </c>
      <c r="FJ13" s="430" t="s">
        <v>868</v>
      </c>
      <c r="FK13" s="430" t="s">
        <v>868</v>
      </c>
      <c r="FL13" s="430" t="s">
        <v>868</v>
      </c>
      <c r="FM13" s="430" t="s">
        <v>868</v>
      </c>
      <c r="FN13" s="430" t="s">
        <v>868</v>
      </c>
      <c r="FO13" s="430" t="s">
        <v>868</v>
      </c>
      <c r="FP13" s="430" t="s">
        <v>868</v>
      </c>
      <c r="FQ13" s="430" t="s">
        <v>868</v>
      </c>
      <c r="FR13" s="430" t="s">
        <v>868</v>
      </c>
      <c r="FS13" s="430" t="s">
        <v>868</v>
      </c>
    </row>
    <row r="14" spans="1:175" ht="117" customHeight="1" x14ac:dyDescent="0.2">
      <c r="A14" s="365" t="s">
        <v>5</v>
      </c>
      <c r="B14" s="366" t="s">
        <v>344</v>
      </c>
      <c r="C14" s="366" t="s">
        <v>37</v>
      </c>
      <c r="D14" s="366" t="s">
        <v>6</v>
      </c>
      <c r="E14" s="366" t="s">
        <v>79</v>
      </c>
      <c r="F14" s="435" t="s">
        <v>82</v>
      </c>
      <c r="G14" s="450" t="s">
        <v>116</v>
      </c>
      <c r="H14" s="469" t="s">
        <v>117</v>
      </c>
      <c r="I14" s="453" t="s">
        <v>345</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926</v>
      </c>
      <c r="CG14" s="395" t="s">
        <v>927</v>
      </c>
      <c r="CH14" s="396" t="s">
        <v>938</v>
      </c>
      <c r="CI14" s="352" t="s">
        <v>937</v>
      </c>
      <c r="CJ14" s="458" t="s">
        <v>876</v>
      </c>
      <c r="CK14" s="395" t="s">
        <v>897</v>
      </c>
      <c r="CL14" s="395" t="s">
        <v>898</v>
      </c>
      <c r="CM14" s="395" t="s">
        <v>960</v>
      </c>
      <c r="CN14" s="396" t="s">
        <v>928</v>
      </c>
      <c r="CO14" s="398" t="s">
        <v>936</v>
      </c>
      <c r="CP14" s="458" t="s">
        <v>875</v>
      </c>
      <c r="CQ14" s="395" t="s">
        <v>924</v>
      </c>
      <c r="CR14" s="395" t="s">
        <v>925</v>
      </c>
      <c r="CS14" s="395" t="s">
        <v>962</v>
      </c>
      <c r="CT14" s="396" t="s">
        <v>939</v>
      </c>
      <c r="CU14" s="352" t="s">
        <v>952</v>
      </c>
      <c r="CV14" s="458" t="s">
        <v>877</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385" priority="1321">
      <formula>AND(ROW(CH1)&gt;14,UPPER(CH1)&lt;&gt;"CUSTOM",UPPER(CH1)&lt;&gt;"MAX",UPPER(CH1)&lt;&gt;"SUM",CH1&lt;&gt;"")</formula>
    </cfRule>
  </conditionalFormatting>
  <conditionalFormatting sqref="CV1:CV1048576">
    <cfRule type="expression" dxfId="384" priority="1318">
      <formula>AND(ROW($CV1)&gt;14,OR(SUM($CV1)&gt;SUM($CQ1),SUM($CV1)&lt;SUM($CR1)))</formula>
    </cfRule>
  </conditionalFormatting>
  <conditionalFormatting sqref="CJ1:CJ1048576">
    <cfRule type="expression" dxfId="383" priority="1319">
      <formula>AND(ROW(CJ1)&gt;14,OR(CJ1&gt;CF1,CJ1&lt;CG1))</formula>
    </cfRule>
  </conditionalFormatting>
  <conditionalFormatting sqref="I1:CE1048576">
    <cfRule type="expression" dxfId="382" priority="13">
      <formula>AND(ROW(I1)&gt;14,OR(SUM(I1)&gt;1,SUM(I1)&lt;0))</formula>
    </cfRule>
  </conditionalFormatting>
  <conditionalFormatting sqref="CO1:CO1048576 CU1:CU1048576 CI1:CI1048576">
    <cfRule type="expression" dxfId="381" priority="1320">
      <formula>AND(ROW(CI1)&gt;14,SUM(CI1)&gt;0)</formula>
    </cfRule>
  </conditionalFormatting>
  <conditionalFormatting sqref="H1:H1048576">
    <cfRule type="expression" dxfId="380" priority="14">
      <formula>AND(ROW($H1)&gt;14,ABS(ROUND(SUM($H1),0)-ROUND(SUM($G1),0))&gt;2)</formula>
    </cfRule>
    <cfRule type="expression" dxfId="379" priority="18">
      <formula>AND(ROW($H1)&gt;14,ROUND(SUM($H1),0)&lt;&gt;ROUND(SUM($G1),0))</formula>
    </cfRule>
  </conditionalFormatting>
  <conditionalFormatting sqref="CP1:CP1048576">
    <cfRule type="expression" dxfId="378" priority="1322">
      <formula>AND(ROW($CP1)&gt;14,OR(SUM($CP1)&gt;SUM($CK1),SUM($CP1)&lt;SUM($CL1)))</formula>
    </cfRule>
  </conditionalFormatting>
  <conditionalFormatting sqref="CQ1:CU1048576">
    <cfRule type="expression" dxfId="377" priority="1286">
      <formula>AND(ROW($CQ1)&gt;14,$A1&lt;&gt;"",OR(SUM($CQ1)=0,$CS1&lt;=1,SUM($CQ1)=SUM($CR1),AND(SUM($G1)=SUM($CQ1),SUM($CK1)=0)))</formula>
    </cfRule>
  </conditionalFormatting>
  <conditionalFormatting sqref="CF1:CI1048576">
    <cfRule type="expression" dxfId="376" priority="1288">
      <formula>AND(ROW($CF1)&gt;14,$A1&lt;&gt;"",OR(SUM($CP1)=0,SUM($CV1)=0,$CM1=0,$CS1=0,SUM($CF1)=SUM($CG1),SUM($G1)&gt;=SUM($CF1)))</formula>
    </cfRule>
  </conditionalFormatting>
  <conditionalFormatting sqref="CO1:CO1048576">
    <cfRule type="expression" dxfId="375" priority="1313">
      <formula>AND(ROW($CO1)&gt;14,$A1&lt;&gt;"",UPPER($CN1)&lt;&gt;"CUSTOM")</formula>
    </cfRule>
  </conditionalFormatting>
  <conditionalFormatting sqref="CK1:CO1048576">
    <cfRule type="expression" dxfId="374" priority="15">
      <formula>AND(ROW($CK1)&gt;14,$A1&lt;&gt;"",OR(SUM($CK1)=0,$CM1&lt;=1,SUM($CK1)=SUM($CL1),AND(SUM($G1)=SUM($CK1),SUM($CQ1)=0)))</formula>
    </cfRule>
  </conditionalFormatting>
  <conditionalFormatting sqref="CU1:CU1048576">
    <cfRule type="expression" dxfId="373" priority="3">
      <formula>AND(ROW($CU1)&gt;14,$A1&lt;&gt;"",UPPER($CT1)&lt;&gt;"CUSTOM")</formula>
    </cfRule>
  </conditionalFormatting>
  <conditionalFormatting sqref="CI1:CI1048576">
    <cfRule type="expression" dxfId="37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2021-10-04T16:56:00Z</dcterms:modified>
</cp:coreProperties>
</file>