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BE407C6D-BA33-1143-938F-9270B2CDF3C5}"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B18" i="49" l="1"/>
  <c r="CB19" i="49"/>
  <c r="CB20" i="49"/>
  <c r="CB21" i="49"/>
  <c r="CB22" i="49"/>
  <c r="CB23" i="49"/>
  <c r="CJ23" i="49" s="1"/>
  <c r="CB24" i="49"/>
  <c r="CJ24" i="49" s="1"/>
  <c r="CB25" i="49"/>
  <c r="CJ25" i="49" s="1"/>
  <c r="CB26" i="49"/>
  <c r="CB27" i="49"/>
  <c r="CB28" i="49"/>
  <c r="CB17" i="49"/>
  <c r="BN27" i="49"/>
  <c r="BV27" i="49" s="1"/>
  <c r="BN25" i="49"/>
  <c r="BN23" i="49"/>
  <c r="BN21" i="49"/>
  <c r="BN19" i="49"/>
  <c r="P16" i="49"/>
  <c r="P17" i="49"/>
  <c r="P18" i="49"/>
  <c r="P19" i="49"/>
  <c r="P20" i="49"/>
  <c r="P21" i="49"/>
  <c r="P22" i="49"/>
  <c r="P23" i="49"/>
  <c r="P24" i="49"/>
  <c r="P25" i="49"/>
  <c r="P26" i="49"/>
  <c r="P27" i="49"/>
  <c r="P28" i="49"/>
  <c r="P29" i="49"/>
  <c r="P30" i="49"/>
  <c r="P31" i="49"/>
  <c r="P32" i="49"/>
  <c r="P33"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DT35" i="49"/>
  <c r="DT36" i="49"/>
  <c r="DT37" i="49"/>
  <c r="DT34" i="49"/>
  <c r="DV35" i="49"/>
  <c r="DV36" i="49"/>
  <c r="DV37" i="49"/>
  <c r="CJ18" i="49"/>
  <c r="CJ19" i="49"/>
  <c r="CJ20" i="49"/>
  <c r="CJ21" i="49"/>
  <c r="CJ22" i="49"/>
  <c r="CJ26" i="49"/>
  <c r="CJ27" i="49"/>
  <c r="CJ28" i="49"/>
  <c r="CJ17" i="49"/>
  <c r="CI18" i="49"/>
  <c r="CI19" i="49"/>
  <c r="CI20" i="49"/>
  <c r="CI21" i="49"/>
  <c r="CI22" i="49"/>
  <c r="CI23" i="49"/>
  <c r="CI24" i="49"/>
  <c r="CI25" i="49"/>
  <c r="CI26" i="49"/>
  <c r="CI27" i="49"/>
  <c r="CI28" i="49"/>
  <c r="CI17" i="49"/>
  <c r="CD18" i="49"/>
  <c r="CD19" i="49"/>
  <c r="CD20" i="49"/>
  <c r="CD21" i="49"/>
  <c r="CD22" i="49"/>
  <c r="CD23" i="49"/>
  <c r="CD24" i="49"/>
  <c r="CD25" i="49"/>
  <c r="CD26" i="49"/>
  <c r="CD27" i="49"/>
  <c r="CD28" i="49"/>
  <c r="CD17" i="49"/>
  <c r="BP27" i="49"/>
  <c r="BP25" i="49"/>
  <c r="BP23" i="49"/>
  <c r="BP21" i="49"/>
  <c r="BP19" i="49"/>
  <c r="CA18" i="49"/>
  <c r="CA19" i="49"/>
  <c r="CA20" i="49"/>
  <c r="CA21" i="49"/>
  <c r="CA22" i="49"/>
  <c r="CA23" i="49"/>
  <c r="CA24" i="49"/>
  <c r="CA25" i="49"/>
  <c r="CA26" i="49"/>
  <c r="CA27" i="49"/>
  <c r="CA28" i="49"/>
  <c r="CA17" i="49"/>
  <c r="BV25" i="49"/>
  <c r="BV23" i="49"/>
  <c r="BV21" i="49"/>
  <c r="BV19" i="49"/>
  <c r="BM27" i="49"/>
  <c r="BM25" i="49"/>
  <c r="BM23" i="49"/>
  <c r="BM21" i="49"/>
  <c r="BM19" i="49"/>
  <c r="O15" i="49"/>
  <c r="N15" i="49"/>
  <c r="AJ15" i="5"/>
  <c r="T15" i="9"/>
  <c r="T15" i="44"/>
  <c r="U15" i="44" s="1"/>
  <c r="S15" i="44"/>
  <c r="K15" i="44"/>
  <c r="M16" i="49" l="1"/>
  <c r="M17" i="49"/>
  <c r="M18" i="49"/>
  <c r="M19" i="49"/>
  <c r="M20" i="49"/>
  <c r="M21" i="49"/>
  <c r="M22" i="49"/>
  <c r="M23" i="49"/>
  <c r="AK4" i="5"/>
  <c r="V15" i="49"/>
  <c r="J15" i="49"/>
  <c r="AS15" i="5"/>
  <c r="AL15" i="5"/>
  <c r="AL4" i="5"/>
  <c r="BX18" i="49" l="1"/>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BY17" i="49"/>
  <c r="BX17" i="49"/>
  <c r="BU27" i="49"/>
  <c r="BT27" i="49"/>
  <c r="BS27" i="49"/>
  <c r="BU25" i="49"/>
  <c r="BT25" i="49"/>
  <c r="BS25" i="49"/>
  <c r="BU23" i="49"/>
  <c r="BT23" i="49"/>
  <c r="BS23" i="49"/>
  <c r="BU21" i="49"/>
  <c r="BT21" i="49"/>
  <c r="BS21" i="49"/>
  <c r="BT19" i="49"/>
  <c r="BS19" i="49"/>
  <c r="BJ21" i="49"/>
  <c r="BK21" i="49"/>
  <c r="BL21" i="49"/>
  <c r="BJ23" i="49"/>
  <c r="BK23" i="49"/>
  <c r="BL23" i="49"/>
  <c r="BJ25" i="49"/>
  <c r="BK25" i="49"/>
  <c r="BL25" i="49"/>
  <c r="BJ27" i="49"/>
  <c r="BK27" i="49"/>
  <c r="BL27" i="49"/>
  <c r="BL19" i="49"/>
  <c r="BK19" i="49"/>
  <c r="BJ19" i="49"/>
  <c r="CF19" i="49" l="1"/>
  <c r="CF21" i="49"/>
  <c r="CO28" i="49"/>
  <c r="CT28" i="49" s="1"/>
  <c r="CO26" i="49"/>
  <c r="CT26" i="49" s="1"/>
  <c r="CO24" i="49"/>
  <c r="CT24" i="49" s="1"/>
  <c r="CO22" i="49"/>
  <c r="CT22" i="49" s="1"/>
  <c r="CF23" i="49" l="1"/>
  <c r="BR27" i="49"/>
  <c r="CF25" i="49"/>
  <c r="CF24" i="49"/>
  <c r="CF18" i="49"/>
  <c r="CF22" i="49"/>
  <c r="CF26" i="49"/>
  <c r="CF17" i="49"/>
  <c r="CF27" i="49"/>
  <c r="CF28" i="49"/>
  <c r="CF20" i="49"/>
  <c r="BR25" i="49"/>
  <c r="BR21" i="49"/>
  <c r="BR23" i="49"/>
  <c r="AI15" i="5" l="1"/>
  <c r="M15" i="49"/>
  <c r="P15" i="44"/>
  <c r="W15" i="44" l="1"/>
  <c r="K4" i="44"/>
  <c r="I4" i="44"/>
  <c r="G4" i="44"/>
  <c r="J4" i="44"/>
  <c r="AK15" i="5" l="1"/>
  <c r="K16" i="49" l="1"/>
  <c r="S16" i="49" s="1"/>
  <c r="K17" i="49"/>
  <c r="K18" i="49"/>
  <c r="K19" i="49"/>
  <c r="S19" i="49" s="1"/>
  <c r="K20" i="49"/>
  <c r="K21" i="49"/>
  <c r="K22" i="49"/>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Q35" i="49"/>
  <c r="DR35" i="49"/>
  <c r="DS35" i="49" a="1"/>
  <c r="DS35" i="49" s="1"/>
  <c r="DQ36" i="49"/>
  <c r="DR36" i="49"/>
  <c r="DQ37" i="49"/>
  <c r="DR37" i="49"/>
  <c r="DS34" i="49" a="1"/>
  <c r="DS34" i="49" s="1"/>
  <c r="DR34" i="49"/>
  <c r="DQ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L16" i="49" l="1"/>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R28" i="49"/>
  <c r="EJ44" i="49"/>
  <c r="EK48" i="49"/>
  <c r="EL40" i="49"/>
  <c r="EL50" i="49"/>
  <c r="R24" i="49"/>
  <c r="DS36" i="49" a="1"/>
  <c r="DS36" i="49" s="1"/>
  <c r="DU36" i="49" s="1" a="1"/>
  <c r="DU36" i="49" s="1"/>
  <c r="EL42" i="49"/>
  <c r="EL41" i="49"/>
  <c r="R26" i="49"/>
  <c r="R18" i="49"/>
  <c r="T18" i="49" s="1"/>
  <c r="Y18" i="49" s="1"/>
  <c r="EJ47" i="49"/>
  <c r="EM41" i="49"/>
  <c r="ES41" i="49" s="1"/>
  <c r="AL17" i="49"/>
  <c r="AU17" i="49" s="1"/>
  <c r="EL49" i="49"/>
  <c r="EK45" i="49"/>
  <c r="DX36" i="49" a="1"/>
  <c r="DX36" i="49" s="1"/>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ER47" i="49" l="1"/>
  <c r="BB21" i="49"/>
  <c r="ES40" i="49"/>
  <c r="ES47" i="49"/>
  <c r="V20" i="49"/>
  <c r="BB28" i="49"/>
  <c r="EA36" i="49"/>
  <c r="ED36" i="49" s="1"/>
  <c r="BB17" i="49"/>
  <c r="BB18" i="49"/>
  <c r="EA37" i="49"/>
  <c r="ED37" i="49" s="1"/>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G15" i="9" a="1"/>
  <c r="G15" i="9" s="1"/>
  <c r="AZ15" i="12"/>
  <c r="AX15" i="12"/>
  <c r="AY15" i="12"/>
  <c r="E15" i="14"/>
  <c r="L15" i="14"/>
  <c r="N15" i="14"/>
  <c r="CC21" i="49" l="1"/>
  <c r="BO21" i="49"/>
  <c r="CE20" i="49"/>
  <c r="CK20" i="49"/>
  <c r="CE18" i="49"/>
  <c r="CK18" i="49"/>
  <c r="O15" i="14"/>
  <c r="P15" i="14"/>
  <c r="EB35" i="49"/>
  <c r="EE35" i="49" s="1"/>
  <c r="DU34" i="49" a="1"/>
  <c r="DU34" i="49" s="1"/>
  <c r="U26" i="49"/>
  <c r="AA22" i="49"/>
  <c r="AI22" i="49" s="1"/>
  <c r="CC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DV34" i="49"/>
  <c r="EB34" i="49" s="1"/>
  <c r="EE34" i="49" s="1"/>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FD58" i="49" s="1"/>
  <c r="G4" i="34"/>
  <c r="FC58" i="49" s="1"/>
  <c r="FE58" i="49" s="1"/>
  <c r="T4" i="7"/>
  <c r="E15" i="9"/>
  <c r="AY4" i="12"/>
  <c r="E15" i="6"/>
  <c r="E15" i="10"/>
  <c r="E15" i="8"/>
  <c r="AZ15" i="7" s="1"/>
  <c r="AZ4" i="7" s="1"/>
  <c r="E15" i="7"/>
  <c r="H4" i="15"/>
  <c r="R4" i="14"/>
  <c r="H4" i="8"/>
  <c r="FH58" i="49" l="1"/>
  <c r="FF58" i="49"/>
  <c r="FG58" i="49"/>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5"/>
            <color rgb="FF000000"/>
            <rFont val="Calibri"/>
            <family val="2"/>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<sst xmlns="http://schemas.openxmlformats.org/spreadsheetml/2006/main" count="4989" uniqueCount="1276">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</sst>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9" fontId="0" fillId="7" borderId="0" xfId="0" applyNumberFormat="1" applyFill="1" applyAlignment="1">
      <alignment horizontal="center" vertical="center" wrapText="1"/>
    </xf>
    <xf numFmtId="9" fontId="32" fillId="3" borderId="0" xfId="1" applyNumberFormat="1" applyFont="1" applyFill="1"/>
    <xf numFmtId="9" fontId="31" fillId="6" borderId="0" xfId="1" applyNumberFormat="1" applyFont="1" applyFill="1" applyAlignment="1">
      <alignment vertical="center"/>
    </xf>
    <xf numFmtId="9" fontId="7" fillId="0" borderId="0" xfId="1" applyNumberFormat="1" applyFont="1"/>
    <xf numFmtId="9" fontId="1" fillId="7" borderId="0" xfId="1" applyNumberFormat="1" applyFont="1" applyFill="1" applyAlignment="1">
      <alignment horizontal="center" vertical="center" wrapText="1"/>
    </xf>
    <xf numFmtId="9" fontId="1" fillId="0" borderId="0" xfId="1" applyNumberFormat="1" applyFont="1" applyAlignment="1">
      <alignment horizontal="right"/>
    </xf>
    <xf numFmtId="9" fontId="1" fillId="0" borderId="0" xfId="1" applyNumberFormat="1" applyFont="1"/>
    <xf numFmtId="9" fontId="1" fillId="0" borderId="0" xfId="1" applyNumberFormat="1" applyFont="1" applyFill="1"/>
    <xf numFmtId="9" fontId="1" fillId="3" borderId="0" xfId="1" applyNumberFormat="1" applyFont="1" applyFill="1" applyAlignment="1">
      <alignment horizontal="center" vertical="center" wrapText="1"/>
    </xf>
    <xf numFmtId="9" fontId="20" fillId="0" borderId="0" xfId="1"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81">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1183</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5" t="s">
        <v>167</v>
      </c>
      <c r="D6" s="5"/>
      <c r="E6" s="5"/>
      <c r="F6" s="5"/>
      <c r="G6" s="5"/>
      <c r="H6" s="5"/>
      <c r="J6" s="5"/>
      <c r="K6" s="5"/>
      <c r="L6" s="5"/>
    </row>
    <row r="7" spans="2:19" x14ac:dyDescent="0.2">
      <c r="B7" s="435"/>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5" t="s">
        <v>169</v>
      </c>
      <c r="D11" s="5"/>
      <c r="E11" s="5"/>
      <c r="F11" s="5"/>
      <c r="G11" s="5"/>
      <c r="H11" s="5"/>
      <c r="J11" s="5"/>
      <c r="K11" s="5"/>
      <c r="L11" s="5"/>
    </row>
    <row r="12" spans="2:19" x14ac:dyDescent="0.2">
      <c r="B12" s="435"/>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5" t="s">
        <v>171</v>
      </c>
      <c r="D16" s="5"/>
      <c r="E16" s="5"/>
      <c r="F16" s="5"/>
      <c r="G16" s="5"/>
      <c r="H16" s="5"/>
      <c r="J16" s="5"/>
      <c r="K16" s="5"/>
      <c r="L16" s="5"/>
    </row>
    <row r="17" spans="2:12" x14ac:dyDescent="0.2">
      <c r="B17" s="435"/>
      <c r="D17" s="5"/>
      <c r="E17" s="5"/>
      <c r="F17" s="5"/>
      <c r="G17" s="5"/>
      <c r="H17" s="5"/>
      <c r="J17" s="5"/>
      <c r="K17" s="5"/>
      <c r="L17" s="5"/>
    </row>
    <row r="18" spans="2:12" x14ac:dyDescent="0.2">
      <c r="B18" s="251"/>
      <c r="D18" s="5"/>
      <c r="E18" s="5"/>
      <c r="F18" s="5"/>
      <c r="G18" s="5"/>
      <c r="H18" s="5"/>
      <c r="J18" s="5"/>
      <c r="K18" s="5"/>
      <c r="L18" s="5"/>
    </row>
    <row r="19" spans="2:12" x14ac:dyDescent="0.2">
      <c r="B19" s="435" t="s">
        <v>172</v>
      </c>
      <c r="D19" s="5"/>
      <c r="E19" s="5"/>
      <c r="F19" s="5"/>
      <c r="G19" s="5"/>
      <c r="H19" s="5"/>
      <c r="J19" s="5"/>
      <c r="K19" s="5"/>
      <c r="L19" s="5"/>
    </row>
    <row r="20" spans="2:12" x14ac:dyDescent="0.2">
      <c r="B20" s="435"/>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5" t="s">
        <v>1184</v>
      </c>
      <c r="D26" s="5"/>
      <c r="E26" s="5"/>
      <c r="F26" s="5"/>
      <c r="G26" s="5"/>
      <c r="H26" s="5"/>
      <c r="J26" s="5"/>
      <c r="K26" s="5"/>
      <c r="L26" s="5"/>
    </row>
    <row r="27" spans="2:12" x14ac:dyDescent="0.2">
      <c r="B27" s="435"/>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772</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80" priority="3" operator="containsText" text="BLANK PRIORITIZATIONS">
      <formula>NOT(ISERROR(SEARCH("BLANK PRIORITIZATIONS",D4)))</formula>
    </cfRule>
  </conditionalFormatting>
  <conditionalFormatting sqref="B1:C1048576">
    <cfRule type="expression" dxfId="279" priority="2">
      <formula>AND(ROW(B1)&gt;14,LEFT($A1,4)&lt;&gt;"_Mil",$A1&lt;&gt;"",B1&lt;&gt;1,B1&lt;&gt;2,B1&lt;&gt;4,B1&lt;&gt;5,B1&lt;&gt;6,B1&lt;&gt;7,B1&lt;&gt;8,B1&lt;&gt;"M",B1&lt;&gt;"NA")</formula>
    </cfRule>
  </conditionalFormatting>
  <conditionalFormatting sqref="C1:C1048576">
    <cfRule type="expression" dxfId="27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1129</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6" t="s">
        <v>1177</v>
      </c>
      <c r="B2" s="437"/>
      <c r="C2" s="2"/>
      <c r="D2" s="2"/>
      <c r="E2" s="13"/>
      <c r="F2" s="52"/>
      <c r="G2" s="52"/>
      <c r="H2" s="43"/>
      <c r="I2" s="43"/>
      <c r="J2" s="55"/>
      <c r="K2" s="43"/>
      <c r="L2" s="52"/>
      <c r="M2" s="43"/>
      <c r="N2" s="43"/>
      <c r="O2" s="55"/>
      <c r="P2" s="46"/>
      <c r="Q2" s="43"/>
      <c r="R2" s="43"/>
      <c r="S2" s="52" t="s">
        <v>630</v>
      </c>
      <c r="T2" s="55" t="s">
        <v>769</v>
      </c>
      <c r="U2" s="46"/>
      <c r="V2" s="46"/>
      <c r="W2" s="89"/>
      <c r="X2" s="46"/>
      <c r="Y2" s="3"/>
      <c r="Z2" s="46"/>
      <c r="AA2" s="121"/>
      <c r="AB2" s="3"/>
      <c r="AC2" s="399"/>
      <c r="AD2" s="3"/>
      <c r="AE2" s="121"/>
      <c r="AF2" s="46"/>
      <c r="AG2" s="121"/>
      <c r="AH2" s="89" t="s">
        <v>768</v>
      </c>
      <c r="AI2" s="46"/>
      <c r="AJ2" s="55"/>
      <c r="AK2" s="55"/>
      <c r="AL2" s="55"/>
      <c r="AM2" s="120" t="s">
        <v>632</v>
      </c>
      <c r="AN2" s="55"/>
      <c r="AO2" s="55"/>
      <c r="AP2" s="55"/>
      <c r="AQ2" s="307" t="s">
        <v>772</v>
      </c>
      <c r="AR2" s="254" t="s">
        <v>772</v>
      </c>
      <c r="AS2" s="121"/>
      <c r="AT2" s="120"/>
      <c r="AU2" s="121"/>
      <c r="AV2" s="55"/>
      <c r="AW2" s="55"/>
      <c r="AX2" s="339"/>
      <c r="AY2" s="255" t="s">
        <v>772</v>
      </c>
      <c r="AZ2" s="310"/>
      <c r="BA2" s="320"/>
      <c r="BB2" s="248"/>
      <c r="BC2" s="253" t="s">
        <v>772</v>
      </c>
      <c r="BD2" s="424"/>
      <c r="BE2" s="341"/>
      <c r="BF2" s="253" t="s">
        <v>772</v>
      </c>
      <c r="BG2" s="253" t="s">
        <v>772</v>
      </c>
      <c r="BH2" s="315"/>
      <c r="BI2" s="253" t="s">
        <v>772</v>
      </c>
    </row>
    <row r="3" spans="1:61" ht="134" customHeight="1" thickBot="1" x14ac:dyDescent="0.25">
      <c r="A3" s="438"/>
      <c r="B3" s="439"/>
      <c r="C3" s="17"/>
      <c r="D3" s="17"/>
      <c r="E3" s="296"/>
      <c r="F3" s="304" t="s">
        <v>771</v>
      </c>
      <c r="G3" s="105" t="s">
        <v>574</v>
      </c>
      <c r="H3" s="145" t="s">
        <v>1</v>
      </c>
      <c r="I3" s="145" t="s">
        <v>0</v>
      </c>
      <c r="J3" s="140" t="s">
        <v>36</v>
      </c>
      <c r="K3" s="145" t="s">
        <v>35</v>
      </c>
      <c r="L3" s="105" t="s">
        <v>574</v>
      </c>
      <c r="M3" s="145" t="s">
        <v>1</v>
      </c>
      <c r="N3" s="145" t="s">
        <v>0</v>
      </c>
      <c r="O3" s="318" t="s">
        <v>764</v>
      </c>
      <c r="P3" s="74" t="s">
        <v>36</v>
      </c>
      <c r="Q3" s="145" t="s">
        <v>35</v>
      </c>
      <c r="R3" s="145" t="s">
        <v>607</v>
      </c>
      <c r="S3" s="305" t="s">
        <v>765</v>
      </c>
      <c r="T3" s="199" t="s">
        <v>608</v>
      </c>
      <c r="U3" s="200" t="s">
        <v>1178</v>
      </c>
      <c r="V3" s="200" t="s">
        <v>1179</v>
      </c>
      <c r="W3" s="326" t="s">
        <v>609</v>
      </c>
      <c r="X3" s="200" t="s">
        <v>612</v>
      </c>
      <c r="Y3" s="201" t="s">
        <v>613</v>
      </c>
      <c r="Z3" s="200" t="s">
        <v>766</v>
      </c>
      <c r="AA3" s="332" t="s">
        <v>614</v>
      </c>
      <c r="AB3" s="201" t="s">
        <v>615</v>
      </c>
      <c r="AC3" s="400" t="s">
        <v>1181</v>
      </c>
      <c r="AD3" s="201" t="s">
        <v>616</v>
      </c>
      <c r="AE3" s="332" t="s">
        <v>618</v>
      </c>
      <c r="AF3" s="200" t="s">
        <v>617</v>
      </c>
      <c r="AG3" s="332" t="s">
        <v>767</v>
      </c>
      <c r="AH3" s="326" t="s">
        <v>610</v>
      </c>
      <c r="AI3" s="200" t="s">
        <v>611</v>
      </c>
      <c r="AJ3" s="243" t="s">
        <v>1268</v>
      </c>
      <c r="AK3" s="243" t="s">
        <v>1227</v>
      </c>
      <c r="AL3" s="243" t="s">
        <v>1263</v>
      </c>
      <c r="AM3" s="246" t="s">
        <v>1130</v>
      </c>
      <c r="AN3" s="75" t="s">
        <v>1131</v>
      </c>
      <c r="AO3" s="68" t="s">
        <v>786</v>
      </c>
      <c r="AP3" s="199" t="s">
        <v>770</v>
      </c>
      <c r="AQ3" s="308" t="s">
        <v>584</v>
      </c>
      <c r="AR3" s="256" t="s">
        <v>1132</v>
      </c>
      <c r="AS3" s="338" t="s">
        <v>1133</v>
      </c>
      <c r="AT3" s="246" t="s">
        <v>622</v>
      </c>
      <c r="AU3" s="332" t="s">
        <v>621</v>
      </c>
      <c r="AV3" s="75" t="s">
        <v>583</v>
      </c>
      <c r="AW3" s="75" t="s">
        <v>620</v>
      </c>
      <c r="AX3" s="332" t="s">
        <v>619</v>
      </c>
      <c r="AY3" s="30" t="s">
        <v>585</v>
      </c>
      <c r="AZ3" s="311" t="s">
        <v>623</v>
      </c>
      <c r="BA3" s="321" t="s">
        <v>624</v>
      </c>
      <c r="BB3" s="177" t="s">
        <v>625</v>
      </c>
      <c r="BC3" s="30" t="s">
        <v>586</v>
      </c>
      <c r="BD3" s="425" t="s">
        <v>1134</v>
      </c>
      <c r="BE3" s="246" t="s">
        <v>589</v>
      </c>
      <c r="BF3" s="30" t="s">
        <v>773</v>
      </c>
      <c r="BG3" s="256" t="s">
        <v>1135</v>
      </c>
      <c r="BH3" s="311" t="s">
        <v>654</v>
      </c>
      <c r="BI3" s="30" t="s">
        <v>967</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59</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891</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1233</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890</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875</v>
      </c>
      <c r="G11" s="47" t="s">
        <v>876</v>
      </c>
      <c r="H11" s="155" t="s">
        <v>876</v>
      </c>
      <c r="I11" s="155" t="s">
        <v>876</v>
      </c>
      <c r="J11" s="36" t="s">
        <v>876</v>
      </c>
      <c r="K11" s="36" t="s">
        <v>876</v>
      </c>
      <c r="L11" s="47" t="s">
        <v>876</v>
      </c>
      <c r="M11" s="155" t="s">
        <v>876</v>
      </c>
      <c r="N11" s="155" t="s">
        <v>876</v>
      </c>
      <c r="O11" s="57" t="s">
        <v>876</v>
      </c>
      <c r="P11" s="36" t="s">
        <v>876</v>
      </c>
      <c r="Q11" s="155" t="s">
        <v>876</v>
      </c>
      <c r="R11" s="155" t="s">
        <v>876</v>
      </c>
      <c r="S11" s="47" t="s">
        <v>876</v>
      </c>
      <c r="T11" s="36" t="s">
        <v>876</v>
      </c>
      <c r="U11" s="36" t="s">
        <v>876</v>
      </c>
      <c r="V11" s="36" t="s">
        <v>876</v>
      </c>
      <c r="W11" s="82" t="s">
        <v>876</v>
      </c>
      <c r="X11" s="36" t="s">
        <v>876</v>
      </c>
      <c r="Y11" s="98" t="s">
        <v>876</v>
      </c>
      <c r="Z11" s="36" t="s">
        <v>876</v>
      </c>
      <c r="AA11" s="124" t="s">
        <v>876</v>
      </c>
      <c r="AB11" s="98" t="s">
        <v>876</v>
      </c>
      <c r="AC11" s="402" t="s">
        <v>876</v>
      </c>
      <c r="AD11" s="19" t="s">
        <v>876</v>
      </c>
      <c r="AE11" s="141" t="s">
        <v>876</v>
      </c>
      <c r="AF11" s="36" t="s">
        <v>876</v>
      </c>
      <c r="AG11" s="141" t="s">
        <v>876</v>
      </c>
      <c r="AH11" s="93" t="s">
        <v>876</v>
      </c>
      <c r="AI11" s="37" t="s">
        <v>876</v>
      </c>
      <c r="AJ11" s="36" t="s">
        <v>876</v>
      </c>
      <c r="AK11" s="36" t="s">
        <v>876</v>
      </c>
      <c r="AL11" s="36" t="s">
        <v>876</v>
      </c>
      <c r="AM11" s="81" t="s">
        <v>875</v>
      </c>
      <c r="AN11" s="36" t="s">
        <v>875</v>
      </c>
      <c r="AO11" s="36" t="s">
        <v>26</v>
      </c>
      <c r="AP11" s="36" t="s">
        <v>876</v>
      </c>
      <c r="AQ11" s="60" t="s">
        <v>876</v>
      </c>
      <c r="AR11" s="33" t="s">
        <v>876</v>
      </c>
      <c r="AS11" s="124" t="s">
        <v>876</v>
      </c>
      <c r="AT11" s="81" t="s">
        <v>875</v>
      </c>
      <c r="AU11" s="124" t="s">
        <v>875</v>
      </c>
      <c r="AV11" s="36" t="s">
        <v>876</v>
      </c>
      <c r="AW11" s="36" t="s">
        <v>876</v>
      </c>
      <c r="AX11" s="141" t="s">
        <v>875</v>
      </c>
      <c r="AY11" s="102" t="s">
        <v>876</v>
      </c>
      <c r="AZ11" s="149" t="s">
        <v>875</v>
      </c>
      <c r="BA11" s="323" t="s">
        <v>876</v>
      </c>
      <c r="BB11" s="19" t="s">
        <v>875</v>
      </c>
      <c r="BC11" s="33" t="s">
        <v>876</v>
      </c>
      <c r="BD11" s="427" t="s">
        <v>876</v>
      </c>
      <c r="BE11" s="81" t="s">
        <v>875</v>
      </c>
      <c r="BF11" s="33" t="s">
        <v>876</v>
      </c>
      <c r="BG11" s="33" t="s">
        <v>876</v>
      </c>
      <c r="BH11" s="149" t="s">
        <v>875</v>
      </c>
      <c r="BI11" s="33" t="s">
        <v>876</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832</v>
      </c>
      <c r="P14" s="193" t="s">
        <v>570</v>
      </c>
      <c r="Q14" s="192" t="s">
        <v>544</v>
      </c>
      <c r="R14" s="192" t="s">
        <v>578</v>
      </c>
      <c r="S14" s="217" t="s">
        <v>387</v>
      </c>
      <c r="T14" s="190" t="s">
        <v>188</v>
      </c>
      <c r="U14" s="193" t="s">
        <v>1266</v>
      </c>
      <c r="V14" s="193" t="s">
        <v>1180</v>
      </c>
      <c r="W14" s="215" t="s">
        <v>191</v>
      </c>
      <c r="X14" s="193" t="s">
        <v>190</v>
      </c>
      <c r="Y14" s="194" t="s">
        <v>633</v>
      </c>
      <c r="Z14" s="193" t="s">
        <v>192</v>
      </c>
      <c r="AA14" s="195" t="s">
        <v>637</v>
      </c>
      <c r="AB14" s="194" t="s">
        <v>306</v>
      </c>
      <c r="AC14" s="404" t="s">
        <v>1182</v>
      </c>
      <c r="AD14" s="194" t="s">
        <v>526</v>
      </c>
      <c r="AE14" s="195" t="s">
        <v>634</v>
      </c>
      <c r="AF14" s="193" t="s">
        <v>906</v>
      </c>
      <c r="AG14" s="195" t="s">
        <v>905</v>
      </c>
      <c r="AH14" s="215" t="s">
        <v>1054</v>
      </c>
      <c r="AI14" s="193" t="s">
        <v>1053</v>
      </c>
      <c r="AJ14" s="190" t="s">
        <v>1265</v>
      </c>
      <c r="AK14" s="190" t="s">
        <v>1228</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877</v>
      </c>
      <c r="BE14" s="342" t="s">
        <v>546</v>
      </c>
      <c r="BF14" s="192" t="s">
        <v>542</v>
      </c>
      <c r="BG14" s="192" t="s">
        <v>907</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71" priority="13">
      <formula>AND($N1&lt;&gt;$O1,ISNUMBER($O1))</formula>
    </cfRule>
  </conditionalFormatting>
  <conditionalFormatting sqref="F1:BI1048576">
    <cfRule type="expression" dxfId="170" priority="1">
      <formula>AND(ISNUMBER(F1),F1&lt;0)</formula>
    </cfRule>
  </conditionalFormatting>
  <conditionalFormatting sqref="F1:F1048576 AM1:AN1048576 AT1:AU1048576 AX1:AX1048576 AZ1:AZ1048576 BB1:BB1048576 BE1:BE1048576 BH1:BH1048576">
    <cfRule type="expression" dxfId="169" priority="3">
      <formula>$C1="&lt;01"</formula>
    </cfRule>
  </conditionalFormatting>
  <conditionalFormatting sqref="AR1:AS1048576 BD1:BD1048576 BG1:BG1048576 S1:AN1048576">
    <cfRule type="expression" dxfId="168" priority="2">
      <formula>AND(ROW($S1)&gt;14,$E1&lt;&gt;"",LEFT($B1,4)="_Mil")</formula>
    </cfRule>
  </conditionalFormatting>
  <conditionalFormatting sqref="AO1:AO1048576">
    <cfRule type="expression" dxfId="167" priority="9">
      <formula>AND(ROW($AO1)&gt;14,$E1&lt;&gt;"",$C1&lt;&gt;"&lt;01")</formula>
    </cfRule>
  </conditionalFormatting>
  <conditionalFormatting sqref="W1:W1048576 Y1:Y1048576 AB1:AB1048576 AE1:AE1048576 AG1:AH1048576 AT1:AU1048576 AX1:AX1048576 AZ1:AZ1048576 BB1:BB1048576 BE1:BE1048576 BH1:BH1048576">
    <cfRule type="expression" dxfId="166" priority="5">
      <formula>AND(ISNUMBER(W1),W1&gt;1)</formula>
    </cfRule>
  </conditionalFormatting>
  <conditionalFormatting sqref="AA1:AA1048576 AM1:AM1048576 AS1:AS1048576">
    <cfRule type="expression" dxfId="165" priority="11">
      <formula>AND(ISNUMBER(AA1),AA1&gt;1)</formula>
    </cfRule>
    <cfRule type="expression" dxfId="164" priority="14">
      <formula>AND(ISNUMBER(AA1),AA1&lt;0.9)</formula>
    </cfRule>
  </conditionalFormatting>
  <conditionalFormatting sqref="Y1:Y1048576 AB1:AB1048576 AE1:AE1048576 AG1:AG1048576 BB1:BB1048576 BE1:BE1048576 BH1:BH1048576">
    <cfRule type="expression" dxfId="163" priority="12">
      <formula>AND(ISNUMBER(Y1),Y1&lt;0.95)</formula>
    </cfRule>
  </conditionalFormatting>
  <conditionalFormatting sqref="AT1:AU1048576">
    <cfRule type="expression" dxfId="162" priority="10">
      <formula>AND(ISNUMBER(AT1),AT1&lt;0.98)</formula>
    </cfRule>
  </conditionalFormatting>
  <conditionalFormatting sqref="AX1:AX1048576">
    <cfRule type="expression" dxfId="161" priority="8">
      <formula>AND(ISNUMBER(AX1),AX1&lt;1)</formula>
    </cfRule>
  </conditionalFormatting>
  <conditionalFormatting sqref="AZ1:AZ1048576">
    <cfRule type="expression" dxfId="160" priority="7">
      <formula>AND(ISNUMBER(AZ1),AZ1&lt;0.7)</formula>
    </cfRule>
  </conditionalFormatting>
  <conditionalFormatting sqref="AL1:AL1048576">
    <cfRule type="expression" dxfId="159" priority="6">
      <formula>AND(ISNUMBER($AL1),ROW($AL1)&gt;14,SUM($AL1)=SUM($AK1))</formula>
    </cfRule>
    <cfRule type="expression" dxfId="158" priority="4">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772</v>
      </c>
      <c r="F2" s="263" t="s">
        <v>772</v>
      </c>
      <c r="G2" s="273" t="s">
        <v>772</v>
      </c>
      <c r="H2" s="50"/>
      <c r="I2" s="263" t="s">
        <v>772</v>
      </c>
      <c r="J2" s="52"/>
      <c r="K2" s="263" t="s">
        <v>772</v>
      </c>
      <c r="L2" s="52"/>
      <c r="M2" s="257" t="s">
        <v>772</v>
      </c>
      <c r="N2" s="52"/>
      <c r="O2" s="46"/>
      <c r="P2" s="46"/>
      <c r="Q2" s="263" t="s">
        <v>772</v>
      </c>
      <c r="R2" s="406"/>
      <c r="S2" s="406"/>
      <c r="T2" s="52"/>
      <c r="U2" s="3"/>
      <c r="V2" s="3"/>
      <c r="W2" s="258"/>
      <c r="X2" s="258"/>
      <c r="Y2" s="121"/>
      <c r="Z2" s="263" t="s">
        <v>772</v>
      </c>
      <c r="AA2" s="120"/>
      <c r="AB2" s="55"/>
      <c r="AC2" s="3"/>
      <c r="AD2" s="263" t="s">
        <v>772</v>
      </c>
      <c r="AE2" s="120"/>
      <c r="AF2" s="263" t="s">
        <v>772</v>
      </c>
      <c r="AG2" s="50"/>
      <c r="AH2" s="34"/>
      <c r="AI2" s="3"/>
      <c r="AJ2" s="3"/>
      <c r="AK2" s="263" t="s">
        <v>772</v>
      </c>
      <c r="AL2" s="263" t="s">
        <v>772</v>
      </c>
      <c r="AM2" s="120"/>
      <c r="AN2" s="263" t="s">
        <v>772</v>
      </c>
      <c r="AO2" s="50"/>
      <c r="AP2" s="263" t="s">
        <v>772</v>
      </c>
    </row>
    <row r="3" spans="1:42" s="25" customFormat="1" ht="117" customHeight="1" x14ac:dyDescent="0.2">
      <c r="A3"/>
      <c r="B3"/>
      <c r="C3"/>
      <c r="D3" s="26"/>
      <c r="E3" s="265" t="s">
        <v>1136</v>
      </c>
      <c r="F3" s="256" t="s">
        <v>1137</v>
      </c>
      <c r="G3" s="274" t="s">
        <v>1138</v>
      </c>
      <c r="H3" s="72" t="s">
        <v>864</v>
      </c>
      <c r="I3" s="256" t="s">
        <v>674</v>
      </c>
      <c r="J3" s="112" t="s">
        <v>687</v>
      </c>
      <c r="K3" s="256" t="s">
        <v>675</v>
      </c>
      <c r="L3" s="105" t="s">
        <v>688</v>
      </c>
      <c r="M3" s="260" t="s">
        <v>676</v>
      </c>
      <c r="N3" s="105" t="s">
        <v>692</v>
      </c>
      <c r="O3" s="74" t="s">
        <v>689</v>
      </c>
      <c r="P3" s="200" t="s">
        <v>861</v>
      </c>
      <c r="Q3" s="256" t="s">
        <v>677</v>
      </c>
      <c r="R3" s="243" t="s">
        <v>1188</v>
      </c>
      <c r="S3" s="68" t="s">
        <v>1187</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859</v>
      </c>
      <c r="AH3" s="68" t="s">
        <v>860</v>
      </c>
      <c r="AI3" s="201" t="s">
        <v>654</v>
      </c>
      <c r="AJ3" s="201" t="s">
        <v>682</v>
      </c>
      <c r="AK3" s="30" t="s">
        <v>683</v>
      </c>
      <c r="AL3" s="256" t="s">
        <v>684</v>
      </c>
      <c r="AM3" s="246" t="s">
        <v>1241</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1055</v>
      </c>
      <c r="F14" s="216" t="s">
        <v>1056</v>
      </c>
      <c r="G14" s="238" t="s">
        <v>1057</v>
      </c>
      <c r="H14" s="217" t="s">
        <v>863</v>
      </c>
      <c r="I14" s="216" t="s">
        <v>533</v>
      </c>
      <c r="J14" s="217" t="s">
        <v>273</v>
      </c>
      <c r="K14" s="216" t="s">
        <v>274</v>
      </c>
      <c r="L14" s="217" t="s">
        <v>259</v>
      </c>
      <c r="M14" s="216" t="s">
        <v>260</v>
      </c>
      <c r="N14" s="217" t="s">
        <v>390</v>
      </c>
      <c r="O14" s="193" t="s">
        <v>391</v>
      </c>
      <c r="P14" s="193" t="s">
        <v>865</v>
      </c>
      <c r="Q14" s="216" t="s">
        <v>269</v>
      </c>
      <c r="R14" s="193" t="s">
        <v>1185</v>
      </c>
      <c r="S14" s="193" t="s">
        <v>1186</v>
      </c>
      <c r="T14" s="217" t="s">
        <v>267</v>
      </c>
      <c r="U14" s="194" t="s">
        <v>394</v>
      </c>
      <c r="V14" s="194" t="s">
        <v>393</v>
      </c>
      <c r="W14" s="193" t="s">
        <v>392</v>
      </c>
      <c r="X14" s="193" t="s">
        <v>866</v>
      </c>
      <c r="Y14" s="195" t="s">
        <v>867</v>
      </c>
      <c r="Z14" s="216" t="s">
        <v>268</v>
      </c>
      <c r="AA14" s="222" t="s">
        <v>644</v>
      </c>
      <c r="AB14" s="190" t="s">
        <v>645</v>
      </c>
      <c r="AC14" s="194" t="s">
        <v>868</v>
      </c>
      <c r="AD14" s="216" t="s">
        <v>270</v>
      </c>
      <c r="AE14" s="222" t="s">
        <v>271</v>
      </c>
      <c r="AF14" s="216" t="s">
        <v>272</v>
      </c>
      <c r="AG14" s="217" t="s">
        <v>498</v>
      </c>
      <c r="AH14" s="193" t="s">
        <v>499</v>
      </c>
      <c r="AI14" s="194" t="s">
        <v>395</v>
      </c>
      <c r="AJ14" s="194" t="s">
        <v>396</v>
      </c>
      <c r="AK14" s="216" t="s">
        <v>263</v>
      </c>
      <c r="AL14" s="216" t="s">
        <v>264</v>
      </c>
      <c r="AM14" s="222" t="s">
        <v>869</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77" priority="3836">
      <formula>AND(ISNUMBER(AC1),SUM(AC1)&lt;95%)</formula>
    </cfRule>
  </conditionalFormatting>
  <conditionalFormatting sqref="E1:G1048576">
    <cfRule type="expression" dxfId="276" priority="2">
      <formula>LEFT($B1,4)="_Mil"</formula>
    </cfRule>
  </conditionalFormatting>
  <conditionalFormatting sqref="AA1:AA1048576">
    <cfRule type="expression" dxfId="275" priority="34">
      <formula>AND(ISNUMBER($AA1),ROUND(SUM($X1),0)&gt;0,ROUND(SUM($AA1),2)&lt;70%)</formula>
    </cfRule>
  </conditionalFormatting>
  <conditionalFormatting sqref="V1:V1048576">
    <cfRule type="expression" dxfId="274" priority="19">
      <formula>AND(ISNUMBER($V1),SUM($V1)&lt;98%)</formula>
    </cfRule>
  </conditionalFormatting>
  <conditionalFormatting sqref="E1:AP1048576">
    <cfRule type="expression" dxfId="273" priority="3">
      <formula>AND(ISNUMBER(E1),E1&lt;0)</formula>
    </cfRule>
  </conditionalFormatting>
  <conditionalFormatting sqref="G1:G1048576 U1:V1048576 Y1:Y1048576 AA1:AA1048576 AC1:AC1048576 AE1:AE1048576 AI1:AJ1048576 AM1:AM1048576">
    <cfRule type="expression" dxfId="272" priority="4">
      <formula>AND(ISNUMBER(G1),G1&gt;1)</formula>
    </cfRule>
  </conditionalFormatting>
  <conditionalFormatting sqref="U1:U1048576">
    <cfRule type="expression" dxfId="271" priority="13">
      <formula>AND(ISNUMBER($U1),SUM($U1)&lt;98%)</formula>
    </cfRule>
  </conditionalFormatting>
  <conditionalFormatting sqref="AI1:AI1048576">
    <cfRule type="expression" dxfId="270" priority="10">
      <formula>AND(ROW($AI1)&gt;14,$AK1="ENTER LINKAGE RATE")</formula>
    </cfRule>
  </conditionalFormatting>
  <conditionalFormatting sqref="AJ1:AJ1048576">
    <cfRule type="expression" dxfId="269"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970</v>
      </c>
      <c r="AK1" s="331"/>
      <c r="AL1" s="331"/>
      <c r="AM1" s="331"/>
      <c r="AN1" s="331"/>
      <c r="AO1" s="331"/>
      <c r="AP1" s="331"/>
      <c r="AQ1" s="331"/>
      <c r="AR1" s="331"/>
      <c r="AS1" s="185"/>
      <c r="AT1" s="185"/>
      <c r="AU1" s="185"/>
      <c r="AV1" s="185"/>
      <c r="AW1" s="185"/>
      <c r="AX1" s="185"/>
      <c r="AY1" s="185"/>
      <c r="AZ1" s="185"/>
      <c r="BA1" s="185"/>
      <c r="BB1" s="331"/>
      <c r="BC1" s="211" t="s">
        <v>991</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0" t="s">
        <v>968</v>
      </c>
      <c r="B2" s="440"/>
      <c r="C2" s="440"/>
      <c r="D2" s="379"/>
      <c r="E2" s="373" t="s">
        <v>943</v>
      </c>
      <c r="F2" s="29"/>
      <c r="G2" s="29"/>
      <c r="H2" s="29"/>
      <c r="I2" s="29"/>
      <c r="J2" s="29"/>
      <c r="K2" s="29"/>
      <c r="L2" s="376"/>
      <c r="M2" s="373" t="s">
        <v>944</v>
      </c>
      <c r="N2" s="29"/>
      <c r="O2" s="29"/>
      <c r="P2" s="29"/>
      <c r="Q2" s="376"/>
      <c r="R2" s="382"/>
      <c r="S2" s="376"/>
      <c r="T2" s="373" t="s">
        <v>628</v>
      </c>
      <c r="U2" s="29"/>
      <c r="V2" s="376"/>
      <c r="W2" s="374" t="s">
        <v>629</v>
      </c>
      <c r="X2" s="376"/>
      <c r="Y2" s="29"/>
      <c r="Z2" s="376"/>
      <c r="AA2" s="29"/>
      <c r="AB2" s="374" t="s">
        <v>627</v>
      </c>
      <c r="AC2" s="29"/>
      <c r="AD2" s="376"/>
      <c r="AE2" s="29"/>
      <c r="AF2" s="374" t="s">
        <v>937</v>
      </c>
      <c r="AG2" s="29"/>
      <c r="AH2" s="374" t="s">
        <v>582</v>
      </c>
      <c r="AI2" s="29"/>
      <c r="AJ2" s="374" t="s">
        <v>971</v>
      </c>
      <c r="AK2" s="376"/>
      <c r="AL2" s="376"/>
      <c r="AM2" s="376"/>
      <c r="AN2" s="376"/>
      <c r="AO2" s="376"/>
      <c r="AP2" s="376"/>
      <c r="AQ2" s="376"/>
      <c r="AR2" s="376"/>
      <c r="AS2" s="374" t="s">
        <v>981</v>
      </c>
      <c r="AT2" s="376"/>
      <c r="AU2" s="376"/>
      <c r="AV2" s="376"/>
      <c r="AW2" s="376"/>
      <c r="AX2" s="376"/>
      <c r="AY2" s="376"/>
      <c r="AZ2" s="376"/>
      <c r="BA2" s="376"/>
      <c r="BB2" s="376"/>
      <c r="BC2" s="373" t="s">
        <v>139</v>
      </c>
      <c r="BD2" s="397"/>
      <c r="BE2" s="397"/>
      <c r="BF2" s="29"/>
      <c r="BG2" s="373" t="s">
        <v>145</v>
      </c>
      <c r="BH2" s="29"/>
      <c r="BI2" s="381"/>
      <c r="BJ2" s="373" t="s">
        <v>1204</v>
      </c>
      <c r="BK2" s="34"/>
      <c r="BL2" s="34"/>
      <c r="BM2" s="34"/>
      <c r="BN2" s="29"/>
      <c r="BO2" s="29"/>
      <c r="BP2" s="29"/>
      <c r="BQ2" s="29"/>
      <c r="BR2" s="34"/>
      <c r="BS2" s="373" t="s">
        <v>1189</v>
      </c>
      <c r="BT2" s="34"/>
      <c r="BU2" s="430"/>
      <c r="BV2" s="29"/>
      <c r="BW2" s="34"/>
      <c r="BX2" s="373" t="s">
        <v>1212</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0"/>
      <c r="B3" s="440"/>
      <c r="C3" s="440"/>
      <c r="D3" s="379"/>
      <c r="E3" s="127" t="s">
        <v>969</v>
      </c>
      <c r="F3" s="128" t="s">
        <v>585</v>
      </c>
      <c r="G3" s="131" t="s">
        <v>584</v>
      </c>
      <c r="H3" s="128" t="s">
        <v>586</v>
      </c>
      <c r="I3" s="128" t="s">
        <v>773</v>
      </c>
      <c r="J3" s="128" t="s">
        <v>927</v>
      </c>
      <c r="K3" s="128" t="s">
        <v>1139</v>
      </c>
      <c r="L3" s="130" t="s">
        <v>1140</v>
      </c>
      <c r="M3" s="371" t="s">
        <v>926</v>
      </c>
      <c r="N3" s="383" t="s">
        <v>1269</v>
      </c>
      <c r="O3" s="383" t="s">
        <v>1239</v>
      </c>
      <c r="P3" s="383" t="s">
        <v>1264</v>
      </c>
      <c r="Q3" s="377" t="s">
        <v>1141</v>
      </c>
      <c r="R3" s="370" t="s">
        <v>1142</v>
      </c>
      <c r="S3" s="377" t="s">
        <v>1143</v>
      </c>
      <c r="T3" s="371" t="s">
        <v>591</v>
      </c>
      <c r="U3" s="383" t="s">
        <v>1144</v>
      </c>
      <c r="V3" s="378" t="s">
        <v>1145</v>
      </c>
      <c r="W3" s="375" t="s">
        <v>930</v>
      </c>
      <c r="X3" s="377" t="s">
        <v>929</v>
      </c>
      <c r="Y3" s="370" t="s">
        <v>928</v>
      </c>
      <c r="Z3" s="377" t="s">
        <v>939</v>
      </c>
      <c r="AA3" s="48" t="s">
        <v>931</v>
      </c>
      <c r="AB3" s="375" t="s">
        <v>932</v>
      </c>
      <c r="AC3" s="370" t="s">
        <v>933</v>
      </c>
      <c r="AD3" s="377" t="s">
        <v>934</v>
      </c>
      <c r="AE3" s="48" t="s">
        <v>592</v>
      </c>
      <c r="AF3" s="375" t="s">
        <v>935</v>
      </c>
      <c r="AG3" s="48" t="s">
        <v>936</v>
      </c>
      <c r="AH3" s="375" t="s">
        <v>938</v>
      </c>
      <c r="AI3" s="48" t="s">
        <v>966</v>
      </c>
      <c r="AJ3" s="380" t="s">
        <v>496</v>
      </c>
      <c r="AK3" s="378" t="s">
        <v>647</v>
      </c>
      <c r="AL3" s="378" t="s">
        <v>495</v>
      </c>
      <c r="AM3" s="378" t="s">
        <v>840</v>
      </c>
      <c r="AN3" s="378" t="s">
        <v>1071</v>
      </c>
      <c r="AO3" s="378" t="s">
        <v>1070</v>
      </c>
      <c r="AP3" s="378" t="s">
        <v>1072</v>
      </c>
      <c r="AQ3" s="378" t="s">
        <v>1073</v>
      </c>
      <c r="AR3" s="378" t="s">
        <v>1074</v>
      </c>
      <c r="AS3" s="384" t="s">
        <v>496</v>
      </c>
      <c r="AT3" s="385" t="s">
        <v>647</v>
      </c>
      <c r="AU3" s="385" t="s">
        <v>495</v>
      </c>
      <c r="AV3" s="385" t="s">
        <v>840</v>
      </c>
      <c r="AW3" s="385" t="s">
        <v>1071</v>
      </c>
      <c r="AX3" s="385" t="s">
        <v>1070</v>
      </c>
      <c r="AY3" s="385" t="s">
        <v>1072</v>
      </c>
      <c r="AZ3" s="385" t="s">
        <v>1073</v>
      </c>
      <c r="BA3" s="385" t="s">
        <v>1074</v>
      </c>
      <c r="BB3" s="378" t="s">
        <v>51</v>
      </c>
      <c r="BC3" s="127" t="s">
        <v>999</v>
      </c>
      <c r="BD3" s="390" t="s">
        <v>1015</v>
      </c>
      <c r="BE3" s="363" t="s">
        <v>1016</v>
      </c>
      <c r="BF3" s="48" t="s">
        <v>1000</v>
      </c>
      <c r="BG3" s="127" t="s">
        <v>709</v>
      </c>
      <c r="BH3" s="383" t="s">
        <v>998</v>
      </c>
      <c r="BI3" s="378" t="s">
        <v>1021</v>
      </c>
      <c r="BJ3" s="127" t="s">
        <v>794</v>
      </c>
      <c r="BK3" s="128" t="s">
        <v>795</v>
      </c>
      <c r="BL3" s="128" t="s">
        <v>796</v>
      </c>
      <c r="BM3" s="128" t="s">
        <v>594</v>
      </c>
      <c r="BN3" s="383" t="s">
        <v>1208</v>
      </c>
      <c r="BO3" s="383" t="s">
        <v>1207</v>
      </c>
      <c r="BP3" s="383" t="s">
        <v>1206</v>
      </c>
      <c r="BQ3" s="48" t="s">
        <v>1205</v>
      </c>
      <c r="BR3" s="370" t="s">
        <v>1209</v>
      </c>
      <c r="BS3" s="127" t="s">
        <v>595</v>
      </c>
      <c r="BT3" s="128" t="s">
        <v>596</v>
      </c>
      <c r="BU3" s="431" t="s">
        <v>938</v>
      </c>
      <c r="BV3" s="383" t="s">
        <v>1210</v>
      </c>
      <c r="BW3" s="383" t="s">
        <v>1211</v>
      </c>
      <c r="BX3" s="127" t="s">
        <v>814</v>
      </c>
      <c r="BY3" s="128" t="s">
        <v>815</v>
      </c>
      <c r="BZ3" s="128" t="s">
        <v>816</v>
      </c>
      <c r="CA3" s="128" t="s">
        <v>807</v>
      </c>
      <c r="CB3" s="383" t="s">
        <v>1213</v>
      </c>
      <c r="CC3" s="383" t="s">
        <v>1214</v>
      </c>
      <c r="CD3" s="383" t="s">
        <v>1215</v>
      </c>
      <c r="CE3" s="48" t="s">
        <v>1216</v>
      </c>
      <c r="CF3" s="390" t="s">
        <v>1217</v>
      </c>
      <c r="CG3" s="127" t="s">
        <v>595</v>
      </c>
      <c r="CH3" s="128" t="s">
        <v>596</v>
      </c>
      <c r="CI3" s="431" t="s">
        <v>938</v>
      </c>
      <c r="CJ3" s="383" t="s">
        <v>1210</v>
      </c>
      <c r="CK3" s="383" t="s">
        <v>1211</v>
      </c>
      <c r="CL3" s="127" t="s">
        <v>1219</v>
      </c>
      <c r="CM3" s="128" t="s">
        <v>1220</v>
      </c>
      <c r="CN3" s="128" t="s">
        <v>1221</v>
      </c>
      <c r="CO3" s="128" t="s">
        <v>1222</v>
      </c>
      <c r="CP3" s="383" t="s">
        <v>1223</v>
      </c>
      <c r="CQ3" s="383" t="s">
        <v>1224</v>
      </c>
      <c r="CR3" s="383" t="s">
        <v>1225</v>
      </c>
      <c r="CS3" s="48" t="s">
        <v>1226</v>
      </c>
      <c r="CT3" s="390" t="s">
        <v>1218</v>
      </c>
      <c r="CU3" s="127" t="s">
        <v>696</v>
      </c>
      <c r="CV3" s="128" t="s">
        <v>993</v>
      </c>
      <c r="CW3" s="383" t="s">
        <v>994</v>
      </c>
      <c r="CX3" s="383" t="s">
        <v>995</v>
      </c>
      <c r="CY3" s="378" t="s">
        <v>1018</v>
      </c>
      <c r="CZ3" s="378" t="s">
        <v>1019</v>
      </c>
      <c r="DA3" s="127" t="s">
        <v>722</v>
      </c>
      <c r="DB3" s="383" t="s">
        <v>1002</v>
      </c>
      <c r="DC3" s="378" t="s">
        <v>1022</v>
      </c>
      <c r="DD3" s="127" t="s">
        <v>676</v>
      </c>
      <c r="DE3" s="383" t="s">
        <v>1009</v>
      </c>
      <c r="DF3" s="378" t="s">
        <v>1020</v>
      </c>
      <c r="DG3" s="127" t="s">
        <v>712</v>
      </c>
      <c r="DH3" s="370" t="s">
        <v>1024</v>
      </c>
      <c r="DI3" s="377" t="s">
        <v>1025</v>
      </c>
      <c r="DJ3" s="377" t="s">
        <v>1026</v>
      </c>
      <c r="DK3" s="48" t="s">
        <v>1001</v>
      </c>
      <c r="DL3" s="378" t="s">
        <v>1023</v>
      </c>
      <c r="DM3" s="133" t="s">
        <v>1075</v>
      </c>
      <c r="DN3" s="130" t="s">
        <v>1076</v>
      </c>
      <c r="DO3" s="377" t="s">
        <v>1040</v>
      </c>
      <c r="DP3" s="377" t="s">
        <v>1039</v>
      </c>
      <c r="DQ3" s="377" t="s">
        <v>1086</v>
      </c>
      <c r="DR3" s="377" t="s">
        <v>1085</v>
      </c>
      <c r="DS3" s="48" t="s">
        <v>1089</v>
      </c>
      <c r="DT3" s="48" t="s">
        <v>1090</v>
      </c>
      <c r="DU3" s="48" t="s">
        <v>1091</v>
      </c>
      <c r="DV3" s="48" t="s">
        <v>1092</v>
      </c>
      <c r="DW3" s="391" t="s">
        <v>1109</v>
      </c>
      <c r="DX3" s="363" t="s">
        <v>1110</v>
      </c>
      <c r="DY3" s="363" t="s">
        <v>1105</v>
      </c>
      <c r="DZ3" s="363" t="s">
        <v>1106</v>
      </c>
      <c r="EA3" s="48" t="s">
        <v>1093</v>
      </c>
      <c r="EB3" s="48" t="s">
        <v>1094</v>
      </c>
      <c r="EC3" s="362" t="s">
        <v>1101</v>
      </c>
      <c r="ED3" s="48" t="s">
        <v>1097</v>
      </c>
      <c r="EE3" s="48" t="s">
        <v>1098</v>
      </c>
      <c r="EF3" s="127" t="s">
        <v>918</v>
      </c>
      <c r="EG3" s="128" t="s">
        <v>919</v>
      </c>
      <c r="EH3" s="128" t="s">
        <v>920</v>
      </c>
      <c r="EI3" s="128" t="s">
        <v>921</v>
      </c>
      <c r="EJ3" s="383" t="s">
        <v>1112</v>
      </c>
      <c r="EK3" s="383" t="s">
        <v>1113</v>
      </c>
      <c r="EL3" s="383" t="s">
        <v>1114</v>
      </c>
      <c r="EM3" s="383" t="s">
        <v>1115</v>
      </c>
      <c r="EN3" s="390" t="s">
        <v>1116</v>
      </c>
      <c r="EO3" s="390" t="s">
        <v>1119</v>
      </c>
      <c r="EP3" s="390" t="s">
        <v>1117</v>
      </c>
      <c r="EQ3" s="390" t="s">
        <v>1118</v>
      </c>
      <c r="ER3" s="362" t="s">
        <v>1272</v>
      </c>
      <c r="ES3" s="419" t="s">
        <v>1273</v>
      </c>
      <c r="ET3" s="127" t="s">
        <v>694</v>
      </c>
      <c r="EU3" s="128" t="s">
        <v>695</v>
      </c>
      <c r="EV3" s="383" t="s">
        <v>1003</v>
      </c>
      <c r="EW3" s="383" t="s">
        <v>1004</v>
      </c>
      <c r="EX3" s="390" t="s">
        <v>1028</v>
      </c>
      <c r="EY3" s="390" t="s">
        <v>1029</v>
      </c>
      <c r="EZ3" s="127" t="s">
        <v>743</v>
      </c>
      <c r="FA3" s="383" t="s">
        <v>1005</v>
      </c>
      <c r="FB3" s="390" t="s">
        <v>1027</v>
      </c>
      <c r="FC3" s="127" t="s">
        <v>729</v>
      </c>
      <c r="FD3" s="128" t="s">
        <v>730</v>
      </c>
      <c r="FE3" s="383" t="s">
        <v>1257</v>
      </c>
      <c r="FF3" s="383" t="s">
        <v>1258</v>
      </c>
      <c r="FG3" s="390" t="s">
        <v>1274</v>
      </c>
      <c r="FH3" s="390" t="s">
        <v>1275</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1233</v>
      </c>
      <c r="P8" s="272" t="s">
        <v>1049</v>
      </c>
      <c r="T8" s="289" t="s">
        <v>1048</v>
      </c>
      <c r="U8" s="272" t="s">
        <v>181</v>
      </c>
      <c r="AA8" s="272" t="s">
        <v>1047</v>
      </c>
      <c r="AE8" s="272" t="s">
        <v>1046</v>
      </c>
      <c r="AG8" s="272" t="s">
        <v>1045</v>
      </c>
      <c r="AI8" s="272" t="s">
        <v>1044</v>
      </c>
      <c r="AS8" s="392" t="s">
        <v>76</v>
      </c>
      <c r="AT8" s="393" t="s">
        <v>518</v>
      </c>
      <c r="AU8" s="393" t="s">
        <v>89</v>
      </c>
      <c r="AV8" s="393" t="s">
        <v>93</v>
      </c>
      <c r="AW8" s="393" t="s">
        <v>878</v>
      </c>
      <c r="AX8" s="393" t="s">
        <v>879</v>
      </c>
      <c r="AY8" s="393" t="s">
        <v>880</v>
      </c>
      <c r="AZ8" s="393" t="s">
        <v>105</v>
      </c>
      <c r="BA8" s="393" t="s">
        <v>881</v>
      </c>
      <c r="BF8" s="272" t="s">
        <v>1196</v>
      </c>
      <c r="BH8" s="272" t="s">
        <v>1052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1050</v>
      </c>
      <c r="CX8" s="272" t="s">
        <v>1051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1197</v>
      </c>
      <c r="T10" s="289" t="s">
        <v>1197</v>
      </c>
      <c r="U10" s="272" t="s">
        <v>65</v>
      </c>
      <c r="AA10" s="272" t="s">
        <v>1197</v>
      </c>
      <c r="AE10" s="272" t="s">
        <v>1198</v>
      </c>
      <c r="AG10" s="272" t="s">
        <v>1198</v>
      </c>
      <c r="AI10" s="272" t="s">
        <v>1199</v>
      </c>
      <c r="AS10" s="392" t="s">
        <v>63</v>
      </c>
      <c r="AT10" s="393" t="s">
        <v>65</v>
      </c>
      <c r="AU10" s="393" t="s">
        <v>63</v>
      </c>
      <c r="AV10" s="393" t="s">
        <v>65</v>
      </c>
      <c r="AW10" s="393" t="s">
        <v>63</v>
      </c>
      <c r="AX10" s="393" t="s">
        <v>65</v>
      </c>
      <c r="AY10" s="393" t="s">
        <v>65</v>
      </c>
      <c r="AZ10" s="393" t="s">
        <v>65</v>
      </c>
      <c r="BA10" s="393" t="s">
        <v>65</v>
      </c>
      <c r="BF10" s="272" t="s">
        <v>1197</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876</v>
      </c>
      <c r="F11" s="36" t="s">
        <v>876</v>
      </c>
      <c r="G11" s="36" t="s">
        <v>876</v>
      </c>
      <c r="H11" s="36" t="s">
        <v>876</v>
      </c>
      <c r="I11" s="36" t="s">
        <v>876</v>
      </c>
      <c r="J11" s="36" t="s">
        <v>876</v>
      </c>
      <c r="K11" s="36" t="s">
        <v>876</v>
      </c>
      <c r="L11" s="19" t="s">
        <v>876</v>
      </c>
      <c r="M11" s="60" t="s">
        <v>876</v>
      </c>
      <c r="N11" s="33" t="s">
        <v>876</v>
      </c>
      <c r="O11" s="33" t="s">
        <v>876</v>
      </c>
      <c r="Q11" s="19" t="s">
        <v>876</v>
      </c>
      <c r="R11" s="36" t="s">
        <v>876</v>
      </c>
      <c r="S11" s="19" t="s">
        <v>876</v>
      </c>
      <c r="T11" s="60" t="s">
        <v>876</v>
      </c>
      <c r="U11" s="33" t="s">
        <v>876</v>
      </c>
      <c r="V11" s="19" t="s">
        <v>876</v>
      </c>
      <c r="W11" s="149" t="s">
        <v>876</v>
      </c>
      <c r="X11" s="19" t="s">
        <v>876</v>
      </c>
      <c r="Y11" s="36" t="s">
        <v>876</v>
      </c>
      <c r="Z11" s="19" t="s">
        <v>876</v>
      </c>
      <c r="AA11" s="33" t="s">
        <v>876</v>
      </c>
      <c r="AB11" s="149" t="s">
        <v>876</v>
      </c>
      <c r="AC11" s="36" t="s">
        <v>876</v>
      </c>
      <c r="AD11" s="19" t="s">
        <v>876</v>
      </c>
      <c r="AE11" s="33" t="s">
        <v>876</v>
      </c>
      <c r="AF11" s="149" t="s">
        <v>876</v>
      </c>
      <c r="AG11" s="33" t="s">
        <v>876</v>
      </c>
      <c r="AH11" s="149" t="s">
        <v>876</v>
      </c>
      <c r="AI11" s="33" t="s">
        <v>876</v>
      </c>
      <c r="AJ11" s="149" t="s">
        <v>874</v>
      </c>
      <c r="AK11" s="19" t="s">
        <v>874</v>
      </c>
      <c r="AL11" s="19" t="s">
        <v>875</v>
      </c>
      <c r="AM11" s="19" t="s">
        <v>873</v>
      </c>
      <c r="AN11" s="19" t="s">
        <v>875</v>
      </c>
      <c r="AO11" s="19" t="s">
        <v>875</v>
      </c>
      <c r="AP11" s="19" t="s">
        <v>875</v>
      </c>
      <c r="AQ11" s="19" t="s">
        <v>875</v>
      </c>
      <c r="AR11" s="19" t="s">
        <v>875</v>
      </c>
      <c r="AS11" s="386" t="s">
        <v>874</v>
      </c>
      <c r="AT11" s="387" t="s">
        <v>874</v>
      </c>
      <c r="AU11" s="387" t="s">
        <v>875</v>
      </c>
      <c r="AV11" s="387" t="s">
        <v>873</v>
      </c>
      <c r="AW11" s="387" t="s">
        <v>875</v>
      </c>
      <c r="AX11" s="387" t="s">
        <v>875</v>
      </c>
      <c r="AY11" s="387" t="s">
        <v>875</v>
      </c>
      <c r="AZ11" s="387" t="s">
        <v>875</v>
      </c>
      <c r="BA11" s="387" t="s">
        <v>875</v>
      </c>
      <c r="BB11" s="19" t="s">
        <v>875</v>
      </c>
      <c r="BC11" s="47" t="s">
        <v>873</v>
      </c>
      <c r="BD11" s="11" t="s">
        <v>873</v>
      </c>
      <c r="BE11" s="11" t="s">
        <v>873</v>
      </c>
      <c r="BF11" s="33" t="s">
        <v>873</v>
      </c>
      <c r="BG11" s="47" t="s">
        <v>874</v>
      </c>
      <c r="BH11" s="33" t="s">
        <v>874</v>
      </c>
      <c r="BI11" s="19" t="s">
        <v>874</v>
      </c>
      <c r="BJ11" s="47" t="s">
        <v>874</v>
      </c>
      <c r="BK11" s="36" t="s">
        <v>874</v>
      </c>
      <c r="BL11" s="36" t="s">
        <v>874</v>
      </c>
      <c r="BM11" s="36" t="s">
        <v>874</v>
      </c>
      <c r="BN11" s="33" t="s">
        <v>874</v>
      </c>
      <c r="BO11" s="33" t="s">
        <v>874</v>
      </c>
      <c r="BP11" s="33" t="s">
        <v>874</v>
      </c>
      <c r="BQ11" s="33" t="s">
        <v>875</v>
      </c>
      <c r="BR11" s="36" t="s">
        <v>874</v>
      </c>
      <c r="BS11" s="47" t="s">
        <v>874</v>
      </c>
      <c r="BT11" s="36" t="s">
        <v>874</v>
      </c>
      <c r="BU11" s="141" t="s">
        <v>874</v>
      </c>
      <c r="BV11" s="33" t="s">
        <v>874</v>
      </c>
      <c r="BW11" s="33" t="s">
        <v>874</v>
      </c>
      <c r="BX11" s="47" t="s">
        <v>875</v>
      </c>
      <c r="BY11" s="36" t="s">
        <v>875</v>
      </c>
      <c r="BZ11" s="36" t="s">
        <v>875</v>
      </c>
      <c r="CA11" s="36" t="s">
        <v>875</v>
      </c>
      <c r="CB11" s="33" t="s">
        <v>875</v>
      </c>
      <c r="CC11" s="33" t="s">
        <v>875</v>
      </c>
      <c r="CD11" s="33" t="s">
        <v>875</v>
      </c>
      <c r="CE11" s="33" t="s">
        <v>875</v>
      </c>
      <c r="CF11" s="11" t="s">
        <v>875</v>
      </c>
      <c r="CG11" s="47" t="s">
        <v>875</v>
      </c>
      <c r="CH11" s="36" t="s">
        <v>875</v>
      </c>
      <c r="CI11" s="124" t="s">
        <v>875</v>
      </c>
      <c r="CJ11" s="33" t="s">
        <v>875</v>
      </c>
      <c r="CK11" s="33" t="s">
        <v>875</v>
      </c>
      <c r="CL11" s="47" t="s">
        <v>873</v>
      </c>
      <c r="CM11" s="36" t="s">
        <v>873</v>
      </c>
      <c r="CN11" s="36" t="s">
        <v>873</v>
      </c>
      <c r="CO11" s="36" t="s">
        <v>873</v>
      </c>
      <c r="CP11" s="33" t="s">
        <v>873</v>
      </c>
      <c r="CQ11" s="33" t="s">
        <v>873</v>
      </c>
      <c r="CR11" s="33" t="s">
        <v>873</v>
      </c>
      <c r="CS11" s="33" t="s">
        <v>873</v>
      </c>
      <c r="CT11" s="11" t="s">
        <v>875</v>
      </c>
      <c r="CU11" s="47" t="s">
        <v>873</v>
      </c>
      <c r="CV11" s="36" t="s">
        <v>873</v>
      </c>
      <c r="CW11" s="33" t="s">
        <v>873</v>
      </c>
      <c r="CX11" s="33" t="s">
        <v>873</v>
      </c>
      <c r="CY11" s="19" t="s">
        <v>873</v>
      </c>
      <c r="CZ11" s="19" t="s">
        <v>873</v>
      </c>
      <c r="DA11" s="47" t="s">
        <v>874</v>
      </c>
      <c r="DB11" s="33" t="s">
        <v>874</v>
      </c>
      <c r="DC11" s="19" t="s">
        <v>874</v>
      </c>
      <c r="DG11" s="47" t="s">
        <v>872</v>
      </c>
      <c r="DH11" s="36" t="s">
        <v>872</v>
      </c>
      <c r="DI11" s="19" t="s">
        <v>872</v>
      </c>
      <c r="DJ11" s="19" t="s">
        <v>872</v>
      </c>
      <c r="DK11" s="33" t="s">
        <v>872</v>
      </c>
      <c r="DL11" s="19" t="s">
        <v>872</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6" t="s">
        <v>1068</v>
      </c>
      <c r="B14" s="206" t="s">
        <v>25</v>
      </c>
      <c r="C14" s="206" t="s">
        <v>4</v>
      </c>
      <c r="D14" s="206" t="s">
        <v>45</v>
      </c>
      <c r="E14" s="217" t="s">
        <v>360</v>
      </c>
      <c r="F14" s="190" t="s">
        <v>202</v>
      </c>
      <c r="G14" s="190" t="s">
        <v>201</v>
      </c>
      <c r="H14" s="190" t="s">
        <v>204</v>
      </c>
      <c r="I14" s="190" t="s">
        <v>542</v>
      </c>
      <c r="J14" s="190" t="s">
        <v>635</v>
      </c>
      <c r="K14" s="190" t="s">
        <v>551</v>
      </c>
      <c r="L14" s="195" t="s">
        <v>636</v>
      </c>
      <c r="M14" s="237" t="s">
        <v>945</v>
      </c>
      <c r="N14" s="196" t="s">
        <v>1267</v>
      </c>
      <c r="O14" s="196" t="s">
        <v>1240</v>
      </c>
      <c r="P14" s="196" t="s">
        <v>946</v>
      </c>
      <c r="Q14" s="195" t="s">
        <v>951</v>
      </c>
      <c r="R14" s="190" t="s">
        <v>952</v>
      </c>
      <c r="S14" s="195" t="s">
        <v>948</v>
      </c>
      <c r="T14" s="237" t="s">
        <v>949</v>
      </c>
      <c r="U14" s="196" t="s">
        <v>950</v>
      </c>
      <c r="V14" s="195" t="s">
        <v>947</v>
      </c>
      <c r="W14" s="222" t="s">
        <v>953</v>
      </c>
      <c r="X14" s="195" t="s">
        <v>954</v>
      </c>
      <c r="Y14" s="190" t="s">
        <v>955</v>
      </c>
      <c r="Z14" s="195" t="s">
        <v>956</v>
      </c>
      <c r="AA14" s="196" t="s">
        <v>957</v>
      </c>
      <c r="AB14" s="222" t="s">
        <v>958</v>
      </c>
      <c r="AC14" s="190" t="s">
        <v>959</v>
      </c>
      <c r="AD14" s="195" t="s">
        <v>960</v>
      </c>
      <c r="AE14" s="196" t="s">
        <v>961</v>
      </c>
      <c r="AF14" s="222" t="s">
        <v>962</v>
      </c>
      <c r="AG14" s="196" t="s">
        <v>963</v>
      </c>
      <c r="AH14" s="222" t="s">
        <v>964</v>
      </c>
      <c r="AI14" s="196" t="s">
        <v>965</v>
      </c>
      <c r="AJ14" s="222" t="s">
        <v>972</v>
      </c>
      <c r="AK14" s="195" t="s">
        <v>973</v>
      </c>
      <c r="AL14" s="195" t="s">
        <v>974</v>
      </c>
      <c r="AM14" s="195" t="s">
        <v>975</v>
      </c>
      <c r="AN14" s="195" t="s">
        <v>976</v>
      </c>
      <c r="AO14" s="195" t="s">
        <v>977</v>
      </c>
      <c r="AP14" s="195" t="s">
        <v>978</v>
      </c>
      <c r="AQ14" s="195" t="s">
        <v>979</v>
      </c>
      <c r="AR14" s="195" t="s">
        <v>980</v>
      </c>
      <c r="AS14" s="388" t="s">
        <v>982</v>
      </c>
      <c r="AT14" s="389" t="s">
        <v>983</v>
      </c>
      <c r="AU14" s="389" t="s">
        <v>984</v>
      </c>
      <c r="AV14" s="389" t="s">
        <v>985</v>
      </c>
      <c r="AW14" s="389" t="s">
        <v>986</v>
      </c>
      <c r="AX14" s="389" t="s">
        <v>987</v>
      </c>
      <c r="AY14" s="389" t="s">
        <v>988</v>
      </c>
      <c r="AZ14" s="389" t="s">
        <v>989</v>
      </c>
      <c r="BA14" s="389" t="s">
        <v>990</v>
      </c>
      <c r="BB14" s="195" t="s">
        <v>992</v>
      </c>
      <c r="BC14" s="217" t="s">
        <v>940</v>
      </c>
      <c r="BD14" s="195" t="s">
        <v>342</v>
      </c>
      <c r="BE14" s="195" t="s">
        <v>1017</v>
      </c>
      <c r="BF14" s="196" t="s">
        <v>1007</v>
      </c>
      <c r="BG14" s="217" t="s">
        <v>243</v>
      </c>
      <c r="BH14" s="196" t="s">
        <v>1006</v>
      </c>
      <c r="BI14" s="195" t="s">
        <v>1032</v>
      </c>
      <c r="BJ14" s="217" t="s">
        <v>207</v>
      </c>
      <c r="BK14" s="190" t="s">
        <v>229</v>
      </c>
      <c r="BL14" s="190" t="s">
        <v>230</v>
      </c>
      <c r="BM14" s="190" t="s">
        <v>504</v>
      </c>
      <c r="BN14" s="196" t="s">
        <v>1242</v>
      </c>
      <c r="BO14" s="196" t="s">
        <v>1243</v>
      </c>
      <c r="BP14" s="196" t="s">
        <v>1244</v>
      </c>
      <c r="BQ14" s="196" t="s">
        <v>1245</v>
      </c>
      <c r="BR14" s="190" t="s">
        <v>1246</v>
      </c>
      <c r="BS14" s="217" t="s">
        <v>208</v>
      </c>
      <c r="BT14" s="190" t="s">
        <v>510</v>
      </c>
      <c r="BU14" s="195" t="s">
        <v>1190</v>
      </c>
      <c r="BV14" s="196" t="s">
        <v>1191</v>
      </c>
      <c r="BW14" s="196" t="s">
        <v>1192</v>
      </c>
      <c r="BX14" s="217" t="s">
        <v>214</v>
      </c>
      <c r="BY14" s="190" t="s">
        <v>227</v>
      </c>
      <c r="BZ14" s="190" t="s">
        <v>228</v>
      </c>
      <c r="CA14" s="190" t="s">
        <v>330</v>
      </c>
      <c r="CB14" s="196" t="s">
        <v>1247</v>
      </c>
      <c r="CC14" s="196" t="s">
        <v>1248</v>
      </c>
      <c r="CD14" s="196" t="s">
        <v>1249</v>
      </c>
      <c r="CE14" s="196" t="s">
        <v>1250</v>
      </c>
      <c r="CF14" s="195" t="s">
        <v>1251</v>
      </c>
      <c r="CG14" s="237" t="s">
        <v>215</v>
      </c>
      <c r="CH14" s="196" t="s">
        <v>203</v>
      </c>
      <c r="CI14" s="195" t="s">
        <v>1193</v>
      </c>
      <c r="CJ14" s="196" t="s">
        <v>1194</v>
      </c>
      <c r="CK14" s="196" t="s">
        <v>1195</v>
      </c>
      <c r="CL14" s="217" t="s">
        <v>216</v>
      </c>
      <c r="CM14" s="190" t="s">
        <v>753</v>
      </c>
      <c r="CN14" s="190" t="s">
        <v>754</v>
      </c>
      <c r="CO14" s="190" t="s">
        <v>334</v>
      </c>
      <c r="CP14" s="190" t="s">
        <v>1252</v>
      </c>
      <c r="CQ14" s="190" t="s">
        <v>1253</v>
      </c>
      <c r="CR14" s="190" t="s">
        <v>1254</v>
      </c>
      <c r="CS14" s="190" t="s">
        <v>1255</v>
      </c>
      <c r="CT14" s="195" t="s">
        <v>1256</v>
      </c>
      <c r="CU14" s="217" t="s">
        <v>281</v>
      </c>
      <c r="CV14" s="190" t="s">
        <v>532</v>
      </c>
      <c r="CW14" s="196" t="s">
        <v>996</v>
      </c>
      <c r="CX14" s="196" t="s">
        <v>997</v>
      </c>
      <c r="CY14" s="195" t="s">
        <v>1030</v>
      </c>
      <c r="CZ14" s="195" t="s">
        <v>1031</v>
      </c>
      <c r="DA14" s="217" t="s">
        <v>276</v>
      </c>
      <c r="DB14" s="196" t="s">
        <v>1011</v>
      </c>
      <c r="DC14" s="195" t="s">
        <v>1033</v>
      </c>
      <c r="DD14" s="217" t="s">
        <v>260</v>
      </c>
      <c r="DE14" s="196" t="s">
        <v>1010</v>
      </c>
      <c r="DF14" s="195" t="s">
        <v>1034</v>
      </c>
      <c r="DG14" s="217" t="s">
        <v>244</v>
      </c>
      <c r="DH14" s="190" t="s">
        <v>1035</v>
      </c>
      <c r="DI14" s="195" t="s">
        <v>1037</v>
      </c>
      <c r="DJ14" s="195" t="s">
        <v>1038</v>
      </c>
      <c r="DK14" s="196" t="s">
        <v>1008</v>
      </c>
      <c r="DL14" s="195" t="s">
        <v>1036</v>
      </c>
      <c r="DM14" s="222" t="s">
        <v>1077</v>
      </c>
      <c r="DN14" s="195" t="s">
        <v>1078</v>
      </c>
      <c r="DO14" s="195" t="s">
        <v>1079</v>
      </c>
      <c r="DP14" s="195" t="s">
        <v>1080</v>
      </c>
      <c r="DQ14" s="195" t="s">
        <v>1088</v>
      </c>
      <c r="DR14" s="195" t="s">
        <v>1087</v>
      </c>
      <c r="DS14" s="196" t="s">
        <v>1083</v>
      </c>
      <c r="DT14" s="196" t="s">
        <v>1084</v>
      </c>
      <c r="DU14" s="196" t="s">
        <v>1081</v>
      </c>
      <c r="DV14" s="196" t="s">
        <v>1082</v>
      </c>
      <c r="DW14" s="217" t="s">
        <v>1108</v>
      </c>
      <c r="DX14" s="195" t="s">
        <v>1107</v>
      </c>
      <c r="DY14" s="195" t="s">
        <v>1103</v>
      </c>
      <c r="DZ14" s="195" t="s">
        <v>1104</v>
      </c>
      <c r="EA14" s="196" t="s">
        <v>1096</v>
      </c>
      <c r="EB14" s="196" t="s">
        <v>1095</v>
      </c>
      <c r="EC14" s="222" t="s">
        <v>1102</v>
      </c>
      <c r="ED14" s="196" t="s">
        <v>1099</v>
      </c>
      <c r="EE14" s="196" t="s">
        <v>1100</v>
      </c>
      <c r="EF14" s="217" t="s">
        <v>302</v>
      </c>
      <c r="EG14" s="190" t="s">
        <v>358</v>
      </c>
      <c r="EH14" s="190" t="s">
        <v>356</v>
      </c>
      <c r="EI14" s="190" t="s">
        <v>278</v>
      </c>
      <c r="EJ14" s="196" t="s">
        <v>1120</v>
      </c>
      <c r="EK14" s="196" t="s">
        <v>1121</v>
      </c>
      <c r="EL14" s="196" t="s">
        <v>1122</v>
      </c>
      <c r="EM14" s="196" t="s">
        <v>1123</v>
      </c>
      <c r="EN14" s="195" t="s">
        <v>1202</v>
      </c>
      <c r="EO14" s="195" t="s">
        <v>1124</v>
      </c>
      <c r="EP14" s="195" t="s">
        <v>1125</v>
      </c>
      <c r="EQ14" s="195" t="s">
        <v>1126</v>
      </c>
      <c r="ER14" s="222" t="s">
        <v>1201</v>
      </c>
      <c r="ES14" s="421" t="s">
        <v>1200</v>
      </c>
      <c r="ET14" s="217" t="s">
        <v>304</v>
      </c>
      <c r="EU14" s="190" t="s">
        <v>305</v>
      </c>
      <c r="EV14" s="196" t="s">
        <v>1012</v>
      </c>
      <c r="EW14" s="196" t="s">
        <v>1013</v>
      </c>
      <c r="EX14" s="195" t="s">
        <v>1041</v>
      </c>
      <c r="EY14" s="195" t="s">
        <v>1042</v>
      </c>
      <c r="EZ14" s="217" t="s">
        <v>262</v>
      </c>
      <c r="FA14" s="196" t="s">
        <v>1014</v>
      </c>
      <c r="FB14" s="195" t="s">
        <v>1043</v>
      </c>
      <c r="FC14" s="217" t="s">
        <v>284</v>
      </c>
      <c r="FD14" s="190" t="s">
        <v>285</v>
      </c>
      <c r="FE14" s="196" t="s">
        <v>1259</v>
      </c>
      <c r="FF14" s="196" t="s">
        <v>1260</v>
      </c>
      <c r="FG14" s="195" t="s">
        <v>1261</v>
      </c>
      <c r="FH14" s="195" t="s">
        <v>1262</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1203</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1203</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1069</v>
      </c>
      <c r="B34" s="5" t="s">
        <v>1058</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f>IFERROR(ROUND($DS34/$DQ34,0)-$DS34,"")</f>
        <v/>
      </c>
      <c r="DU34" s="33" t="str" cm="1">
        <f t="array" ref="DU34">IFERROR(ROUND(SUM(SUMIFS($Y:$Y,$B:$B,IF($B34="&lt;15",{"&lt;01","01-09","10-14"},{"15-24","24-34","35-49","50+"}),$C:$C,$C34))*$DP34*$DR34,0),"")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1069</v>
      </c>
      <c r="B35" s="5" t="s">
        <v>1058</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f t="shared" ref="DT35:DT37" si="48">IFERROR(ROUND($DS35/$DQ35,0)-$DS35,"")</f>
        <v/>
      </c>
      <c r="DU35" s="33" t="str" cm="1">
        <f t="array" ref="DU35">IFERROR(ROUND(SUM(SUMIFS($G:$G,$B:$B,IF($B35="&lt;15",{"&lt;01","01-09","10-14"},{"15-24","24-34","35-49","50+"}),$C:$C,$C35))*$DO35,0)-$DS35,"")</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1069</v>
      </c>
      <c r="B36" s="5" t="s">
        <v>1059</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f t="shared" si="48"/>
        <v/>
      </c>
      <c r="DU36" s="33" t="str" cm="1">
        <f t="array" ref="DU36">IFERROR(ROUND(SUM(SUMIFS($G:$G,$B:$B,IF($B36="&lt;15",{"&lt;01","01-09","10-14"},{"15-24","24-34","35-49","50+"}),$C:$C,$C36))*$DO36,0)-$DS36,"")</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1069</v>
      </c>
      <c r="B37" s="5" t="s">
        <v>1059</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f t="shared" si="48"/>
        <v/>
      </c>
      <c r="DU37" s="33" t="str" cm="1">
        <f t="array" ref="DU37">IFERROR(ROUND(SUM(SUMIFS($G:$G,$B:$B,IF($B37="&lt;15",{"&lt;01","01-09","10-14"},{"15-24","24-34","35-49","50+"}),$C:$C,$C37))*$DO37,0)-$DS37,"")</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1060</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1060</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1061</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1061</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1062</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1062</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1063</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1063</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1064</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1064</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1065</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1066</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1067</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IFERROR(1/(1/SUM(GEND!$G:$G)),"")</f>
        <v/>
      </c>
      <c r="FD58" s="36"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99" priority="7">
      <formula>AND(ISNUMBER(AS1),AS1&lt;&gt;AJ1)</formula>
    </cfRule>
  </conditionalFormatting>
  <conditionalFormatting sqref="BB1:BB1048576">
    <cfRule type="expression" dxfId="98" priority="8">
      <formula>AND(ISNUMBER($BB1),SUM($AI1)&lt;&gt;0,$BB1&lt;&gt;1)</formula>
    </cfRule>
  </conditionalFormatting>
  <conditionalFormatting sqref="P15:P33">
    <cfRule type="expression" dxfId="97" priority="1">
      <formula>AND(ISNUMBER(P15),P15&lt;0)</formula>
    </cfRule>
  </conditionalFormatting>
  <conditionalFormatting sqref="P15:P33">
    <cfRule type="expression" dxfId="96" priority="4">
      <formula>AND(ISNUMBER($P15),SUM($P15)=SUM($O15))</formula>
    </cfRule>
    <cfRule type="expression" dxfId="95" priority="3">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1146</v>
      </c>
      <c r="G1" s="182"/>
      <c r="H1" s="210"/>
      <c r="I1" s="182"/>
      <c r="J1" s="184"/>
      <c r="K1" s="182"/>
      <c r="L1" s="182"/>
      <c r="M1" s="182"/>
      <c r="N1" s="182"/>
      <c r="O1" s="182"/>
      <c r="P1" s="182"/>
      <c r="Q1" s="182"/>
      <c r="R1" s="211" t="s">
        <v>789</v>
      </c>
      <c r="S1" s="183"/>
      <c r="T1" s="212"/>
      <c r="U1" s="183"/>
      <c r="V1" s="212"/>
      <c r="W1" s="213" t="s">
        <v>793</v>
      </c>
      <c r="X1" s="185"/>
      <c r="Y1" s="185"/>
      <c r="Z1" s="185"/>
      <c r="AA1" s="180"/>
      <c r="AB1" s="180"/>
      <c r="AC1" s="180"/>
      <c r="AD1" s="180"/>
      <c r="AE1" s="214" t="s">
        <v>1127</v>
      </c>
      <c r="AF1" s="180"/>
      <c r="AG1" s="180"/>
      <c r="AH1" s="180"/>
      <c r="AI1" s="213" t="s">
        <v>797</v>
      </c>
      <c r="AJ1" s="178"/>
      <c r="AK1" s="186"/>
      <c r="AL1" s="211" t="s">
        <v>1128</v>
      </c>
      <c r="AM1" s="178"/>
      <c r="AN1" s="186"/>
      <c r="AO1" s="214" t="s">
        <v>790</v>
      </c>
      <c r="AP1" s="185"/>
      <c r="AQ1" s="185"/>
      <c r="AR1" s="185"/>
      <c r="AS1" s="180"/>
      <c r="AT1" s="180"/>
      <c r="AU1" s="180"/>
      <c r="AV1" s="214" t="s">
        <v>370</v>
      </c>
      <c r="AW1" s="180"/>
      <c r="AX1" s="343"/>
      <c r="AY1" s="343"/>
      <c r="AZ1" s="343"/>
      <c r="BA1" s="343"/>
    </row>
    <row r="2" spans="1:53" s="21" customFormat="1" ht="19" customHeight="1" x14ac:dyDescent="0.25">
      <c r="A2" s="441" t="s">
        <v>580</v>
      </c>
      <c r="B2" s="437"/>
      <c r="D2" s="2"/>
      <c r="E2" s="2"/>
      <c r="F2" s="52"/>
      <c r="G2" s="46"/>
      <c r="H2" s="89"/>
      <c r="I2" s="46"/>
      <c r="J2" s="3"/>
      <c r="K2" s="46"/>
      <c r="L2" s="46"/>
      <c r="M2" s="46"/>
      <c r="N2" s="46"/>
      <c r="O2" s="46"/>
      <c r="P2" s="46"/>
      <c r="Q2" s="46"/>
      <c r="R2" s="52"/>
      <c r="S2" s="3"/>
      <c r="T2" s="262" t="s">
        <v>772</v>
      </c>
      <c r="U2" s="3"/>
      <c r="V2" s="262" t="s">
        <v>772</v>
      </c>
      <c r="W2" s="120"/>
      <c r="X2" s="121"/>
      <c r="Y2" s="121"/>
      <c r="Z2" s="121"/>
      <c r="AA2" s="263" t="s">
        <v>772</v>
      </c>
      <c r="AB2" s="263" t="s">
        <v>772</v>
      </c>
      <c r="AC2" s="263" t="s">
        <v>772</v>
      </c>
      <c r="AD2" s="263" t="s">
        <v>772</v>
      </c>
      <c r="AE2" s="264" t="s">
        <v>772</v>
      </c>
      <c r="AF2" s="263" t="s">
        <v>772</v>
      </c>
      <c r="AG2" s="263" t="s">
        <v>772</v>
      </c>
      <c r="AH2" s="263" t="s">
        <v>772</v>
      </c>
      <c r="AI2" s="120"/>
      <c r="AJ2" s="263" t="s">
        <v>772</v>
      </c>
      <c r="AK2" s="263" t="s">
        <v>772</v>
      </c>
      <c r="AL2" s="264" t="s">
        <v>772</v>
      </c>
      <c r="AM2" s="263" t="s">
        <v>772</v>
      </c>
      <c r="AN2" s="263" t="s">
        <v>772</v>
      </c>
      <c r="AO2" s="50"/>
      <c r="AP2" s="121"/>
      <c r="AQ2" s="121"/>
      <c r="AR2" s="121"/>
      <c r="AS2" s="263" t="s">
        <v>772</v>
      </c>
      <c r="AT2" s="263" t="s">
        <v>772</v>
      </c>
      <c r="AU2" s="46"/>
      <c r="AV2" s="50"/>
      <c r="AW2" s="34"/>
      <c r="AX2" s="344"/>
      <c r="AY2" s="344"/>
      <c r="AZ2" s="344"/>
      <c r="BA2" s="344"/>
    </row>
    <row r="3" spans="1:53" ht="117" customHeight="1" thickBot="1" x14ac:dyDescent="0.25">
      <c r="A3" s="438"/>
      <c r="B3" s="439"/>
      <c r="D3" s="17"/>
      <c r="E3" s="17"/>
      <c r="F3" s="127" t="s">
        <v>1147</v>
      </c>
      <c r="G3" s="128" t="s">
        <v>1148</v>
      </c>
      <c r="H3" s="129" t="s">
        <v>1138</v>
      </c>
      <c r="I3" s="128" t="s">
        <v>1149</v>
      </c>
      <c r="J3" s="130" t="s">
        <v>1150</v>
      </c>
      <c r="K3" s="200" t="s">
        <v>1151</v>
      </c>
      <c r="L3" s="200" t="s">
        <v>1152</v>
      </c>
      <c r="M3" s="200" t="s">
        <v>1153</v>
      </c>
      <c r="N3" s="200" t="s">
        <v>1154</v>
      </c>
      <c r="O3" s="200" t="s">
        <v>1155</v>
      </c>
      <c r="P3" s="200" t="s">
        <v>1156</v>
      </c>
      <c r="Q3" s="200" t="s">
        <v>1157</v>
      </c>
      <c r="R3" s="67" t="s">
        <v>788</v>
      </c>
      <c r="S3" s="223" t="s">
        <v>156</v>
      </c>
      <c r="T3" s="261" t="s">
        <v>593</v>
      </c>
      <c r="U3" s="223" t="s">
        <v>1158</v>
      </c>
      <c r="V3" s="261" t="s">
        <v>1159</v>
      </c>
      <c r="W3" s="153" t="s">
        <v>812</v>
      </c>
      <c r="X3" s="225" t="s">
        <v>810</v>
      </c>
      <c r="Y3" s="122" t="s">
        <v>791</v>
      </c>
      <c r="Z3" s="225" t="s">
        <v>792</v>
      </c>
      <c r="AA3" s="59" t="s">
        <v>594</v>
      </c>
      <c r="AB3" s="30" t="s">
        <v>794</v>
      </c>
      <c r="AC3" s="30" t="s">
        <v>795</v>
      </c>
      <c r="AD3" s="30" t="s">
        <v>796</v>
      </c>
      <c r="AE3" s="265" t="s">
        <v>1160</v>
      </c>
      <c r="AF3" s="256" t="s">
        <v>1161</v>
      </c>
      <c r="AG3" s="256" t="s">
        <v>1162</v>
      </c>
      <c r="AH3" s="256" t="s">
        <v>1163</v>
      </c>
      <c r="AI3" s="157" t="s">
        <v>654</v>
      </c>
      <c r="AJ3" s="30" t="s">
        <v>595</v>
      </c>
      <c r="AK3" s="30" t="s">
        <v>596</v>
      </c>
      <c r="AL3" s="265" t="s">
        <v>1164</v>
      </c>
      <c r="AM3" s="256" t="s">
        <v>1165</v>
      </c>
      <c r="AN3" s="256" t="s">
        <v>1166</v>
      </c>
      <c r="AO3" s="226" t="s">
        <v>655</v>
      </c>
      <c r="AP3" s="158" t="s">
        <v>661</v>
      </c>
      <c r="AQ3" s="227" t="s">
        <v>656</v>
      </c>
      <c r="AR3" s="158" t="s">
        <v>654</v>
      </c>
      <c r="AS3" s="30" t="s">
        <v>597</v>
      </c>
      <c r="AT3" s="30" t="s">
        <v>598</v>
      </c>
      <c r="AU3" s="68" t="s">
        <v>657</v>
      </c>
      <c r="AV3" s="72" t="s">
        <v>798</v>
      </c>
      <c r="AW3" s="131" t="s">
        <v>658</v>
      </c>
      <c r="AX3" s="131" t="s">
        <v>799</v>
      </c>
      <c r="AY3" s="131" t="s">
        <v>800</v>
      </c>
      <c r="AZ3" s="131" t="s">
        <v>817</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874</v>
      </c>
      <c r="G11" s="36" t="s">
        <v>874</v>
      </c>
      <c r="H11" s="82" t="s">
        <v>874</v>
      </c>
      <c r="I11" s="36" t="s">
        <v>874</v>
      </c>
      <c r="J11" s="11" t="s">
        <v>874</v>
      </c>
      <c r="K11" s="36" t="s">
        <v>874</v>
      </c>
      <c r="L11" s="36" t="s">
        <v>874</v>
      </c>
      <c r="M11" s="36" t="s">
        <v>874</v>
      </c>
      <c r="N11" s="36" t="s">
        <v>874</v>
      </c>
      <c r="O11" s="36" t="s">
        <v>874</v>
      </c>
      <c r="P11" s="36" t="s">
        <v>874</v>
      </c>
      <c r="Q11" s="36" t="s">
        <v>874</v>
      </c>
      <c r="R11" s="47" t="s">
        <v>874</v>
      </c>
      <c r="S11" s="11" t="s">
        <v>874</v>
      </c>
      <c r="T11" s="33" t="s">
        <v>874</v>
      </c>
      <c r="U11" s="11" t="s">
        <v>874</v>
      </c>
      <c r="V11" s="33" t="s">
        <v>874</v>
      </c>
      <c r="W11" s="81" t="s">
        <v>874</v>
      </c>
      <c r="X11" s="124" t="s">
        <v>874</v>
      </c>
      <c r="Y11" s="124" t="s">
        <v>874</v>
      </c>
      <c r="Z11" s="124" t="s">
        <v>874</v>
      </c>
      <c r="AA11" s="33" t="s">
        <v>874</v>
      </c>
      <c r="AB11" s="63" t="s">
        <v>874</v>
      </c>
      <c r="AC11" s="33" t="s">
        <v>874</v>
      </c>
      <c r="AD11" s="33" t="s">
        <v>874</v>
      </c>
      <c r="AE11" s="60" t="s">
        <v>874</v>
      </c>
      <c r="AF11" s="33" t="s">
        <v>874</v>
      </c>
      <c r="AG11" s="33" t="s">
        <v>874</v>
      </c>
      <c r="AH11" s="33" t="s">
        <v>874</v>
      </c>
      <c r="AI11" s="81" t="s">
        <v>874</v>
      </c>
      <c r="AJ11" s="33" t="s">
        <v>874</v>
      </c>
      <c r="AK11" s="33" t="s">
        <v>874</v>
      </c>
      <c r="AL11" s="60" t="s">
        <v>874</v>
      </c>
      <c r="AM11" s="33" t="s">
        <v>874</v>
      </c>
      <c r="AN11" s="33" t="s">
        <v>874</v>
      </c>
      <c r="AO11" s="47" t="s">
        <v>874</v>
      </c>
      <c r="AP11" s="11" t="s">
        <v>874</v>
      </c>
      <c r="AQ11" s="11" t="s">
        <v>874</v>
      </c>
      <c r="AR11" s="11" t="s">
        <v>874</v>
      </c>
      <c r="AS11" s="33" t="s">
        <v>874</v>
      </c>
      <c r="AT11" s="33" t="s">
        <v>874</v>
      </c>
      <c r="AU11" s="36" t="s">
        <v>874</v>
      </c>
      <c r="AV11" s="47" t="s">
        <v>874</v>
      </c>
      <c r="AW11" s="36" t="s">
        <v>874</v>
      </c>
      <c r="AX11" s="155" t="s">
        <v>874</v>
      </c>
      <c r="AY11" s="155" t="s">
        <v>874</v>
      </c>
      <c r="AZ11" s="155" t="s">
        <v>874</v>
      </c>
      <c r="BA11" s="155" t="s">
        <v>874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903</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904</v>
      </c>
      <c r="AG14" s="219" t="s">
        <v>502</v>
      </c>
      <c r="AH14" s="219" t="s">
        <v>503</v>
      </c>
      <c r="AI14" s="222" t="s">
        <v>331</v>
      </c>
      <c r="AJ14" s="219" t="s">
        <v>208</v>
      </c>
      <c r="AK14" s="219" t="s">
        <v>510</v>
      </c>
      <c r="AL14" s="221" t="s">
        <v>506</v>
      </c>
      <c r="AM14" s="219" t="s">
        <v>507</v>
      </c>
      <c r="AN14" s="219" t="s">
        <v>508</v>
      </c>
      <c r="AO14" s="221" t="s">
        <v>313</v>
      </c>
      <c r="AP14" s="194" t="s">
        <v>837</v>
      </c>
      <c r="AQ14" s="194" t="s">
        <v>314</v>
      </c>
      <c r="AR14" s="194" t="s">
        <v>315</v>
      </c>
      <c r="AS14" s="220" t="s">
        <v>231</v>
      </c>
      <c r="AT14" s="220" t="s">
        <v>232</v>
      </c>
      <c r="AU14" s="219" t="s">
        <v>316</v>
      </c>
      <c r="AV14" s="221" t="s">
        <v>317</v>
      </c>
      <c r="AW14" s="219" t="s">
        <v>318</v>
      </c>
      <c r="AX14" s="345" t="s">
        <v>801</v>
      </c>
      <c r="AY14" s="345" t="s">
        <v>802</v>
      </c>
      <c r="AZ14" s="345" t="s">
        <v>818</v>
      </c>
      <c r="BA14" s="345" t="s">
        <v>803</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53" priority="49">
      <formula>AND(ISNUMBER($S1),ROUND($S1,2)&lt;0)</formula>
    </cfRule>
  </conditionalFormatting>
  <conditionalFormatting sqref="AI1:AI1048576 AR1:AR1048576">
    <cfRule type="expression" dxfId="52" priority="47">
      <formula>AND(ISNUMBER(AI1),ROUND(AI1,2)&lt;0.95)</formula>
    </cfRule>
  </conditionalFormatting>
  <conditionalFormatting sqref="X1:X1048576">
    <cfRule type="expression" dxfId="51" priority="4">
      <formula>$AB1="ENTER KNOWN POSITIVITY RATE"</formula>
    </cfRule>
    <cfRule type="expression" dxfId="50" priority="1283">
      <formula>AND(ISNUMBER(X1),ROUND(X1,2)&gt;=0.75)</formula>
    </cfRule>
  </conditionalFormatting>
  <conditionalFormatting sqref="Z1:Z1048576 AQ1:AQ1048576">
    <cfRule type="expression" dxfId="49" priority="24">
      <formula>AND(ISNUMBER(Z1),Z1&gt;10%)</formula>
    </cfRule>
  </conditionalFormatting>
  <conditionalFormatting sqref="F1:Q1048576 U1:V1048576 AE1:AH1048576 AL1:AN1048576">
    <cfRule type="expression" dxfId="48" priority="1">
      <formula>AND(ROW(F1)&gt;14,LEFT($B1,4)="_Mil")</formula>
    </cfRule>
  </conditionalFormatting>
  <conditionalFormatting sqref="H1:H1048576 U1:U1048576 W1:Z1048576 AI1:AI1048576 AP1:AR1048576">
    <cfRule type="expression" dxfId="43" priority="7">
      <formula>AND(ISNUMBER(H1),H1&gt;1)</formula>
    </cfRule>
  </conditionalFormatting>
  <conditionalFormatting sqref="F1:R1048576 T1:BA1048576">
    <cfRule type="expression" dxfId="47" priority="2">
      <formula>AND(ISNUMBER(F1),F1&lt;0)</formula>
    </cfRule>
  </conditionalFormatting>
  <conditionalFormatting sqref="AQ1:AQ1048576">
    <cfRule type="expression" dxfId="46" priority="6">
      <formula>$AS1="ENTER YIELD RATE"</formula>
    </cfRule>
  </conditionalFormatting>
  <conditionalFormatting sqref="Z1:Z1048576">
    <cfRule type="expression" dxfId="45" priority="5">
      <formula>$AC1="ENTER YIELD RATE"</formula>
    </cfRule>
  </conditionalFormatting>
  <conditionalFormatting sqref="J1:J1048576">
    <cfRule type="expression" dxfId="4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772</v>
      </c>
      <c r="G2" s="257" t="s">
        <v>772</v>
      </c>
      <c r="H2" s="120"/>
      <c r="I2" s="121"/>
      <c r="J2" s="121"/>
      <c r="L2" s="257" t="s">
        <v>772</v>
      </c>
      <c r="N2" s="257" t="s">
        <v>772</v>
      </c>
      <c r="P2" s="257" t="s">
        <v>772</v>
      </c>
      <c r="R2" s="258"/>
      <c r="T2" s="257" t="s">
        <v>772</v>
      </c>
      <c r="V2" s="257" t="s">
        <v>772</v>
      </c>
    </row>
    <row r="3" spans="1:22" ht="117" customHeight="1" x14ac:dyDescent="0.2">
      <c r="A3" s="296"/>
      <c r="B3" s="17"/>
      <c r="C3" s="127" t="s">
        <v>663</v>
      </c>
      <c r="D3" s="223" t="s">
        <v>776</v>
      </c>
      <c r="E3" s="223" t="s">
        <v>777</v>
      </c>
      <c r="F3" s="30" t="s">
        <v>779</v>
      </c>
      <c r="G3" s="30" t="s">
        <v>778</v>
      </c>
      <c r="H3" s="157" t="s">
        <v>781</v>
      </c>
      <c r="I3" s="158" t="s">
        <v>782</v>
      </c>
      <c r="J3" s="227" t="s">
        <v>780</v>
      </c>
      <c r="K3" s="247" t="s">
        <v>783</v>
      </c>
      <c r="L3" s="128" t="s">
        <v>664</v>
      </c>
      <c r="M3" s="247" t="s">
        <v>654</v>
      </c>
      <c r="N3" s="128" t="s">
        <v>787</v>
      </c>
      <c r="O3" s="247" t="s">
        <v>665</v>
      </c>
      <c r="P3" s="128" t="s">
        <v>666</v>
      </c>
      <c r="Q3" s="227" t="s">
        <v>785</v>
      </c>
      <c r="R3" s="131" t="s">
        <v>667</v>
      </c>
      <c r="S3" s="227" t="s">
        <v>784</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896</v>
      </c>
      <c r="T14" s="236" t="s">
        <v>554</v>
      </c>
      <c r="U14" s="194" t="s">
        <v>897</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68" priority="1268">
      <formula>AND(ISNUMBER(D1),ROUND(D1,2)&lt;0.95)</formula>
    </cfRule>
  </conditionalFormatting>
  <conditionalFormatting sqref="D1:E1048576 H1:K1048576 M1:M1048576 O1:O1048576 Q1:Q1048576 S1:S1048576 U1:U1048576">
    <cfRule type="expression" dxfId="267" priority="3">
      <formula>AND(ISNUMBER(D1),D1&gt;1)</formula>
    </cfRule>
  </conditionalFormatting>
  <conditionalFormatting sqref="K1:K1048576">
    <cfRule type="expression" dxfId="266" priority="6">
      <formula>AND(SUM(G1)&gt;0,ROW(K1)&gt;14,SUM(K1)=0)</formula>
    </cfRule>
  </conditionalFormatting>
  <conditionalFormatting sqref="J1:J1048576">
    <cfRule type="expression" dxfId="265" priority="14">
      <formula>AND(SUM(F1)&gt;0,ROW(J1)&gt;14,SUM(J1)=0)</formula>
    </cfRule>
  </conditionalFormatting>
  <conditionalFormatting sqref="D1:E1048576">
    <cfRule type="expression" dxfId="264" priority="4">
      <formula>AND(ISNUMBER($D1),ROUND($E1,2)&lt;ROUND($D1,2))</formula>
    </cfRule>
  </conditionalFormatting>
  <conditionalFormatting sqref="C1:V1048576">
    <cfRule type="expression" dxfId="263" priority="1">
      <formula>AND(ISNUMBER(C1),C1&lt;0)</formula>
    </cfRule>
  </conditionalFormatting>
  <conditionalFormatting sqref="O1:O1048576">
    <cfRule type="expression" dxfId="262" priority="24">
      <formula>AND(ISNUMBER(O1),ROUND(O1,2)&lt;98%)</formula>
    </cfRule>
  </conditionalFormatting>
  <conditionalFormatting sqref="Q1:Q1048576">
    <cfRule type="expression" dxfId="261" priority="23">
      <formula>AND(ISNUMBER(Q1),ROUND(Q1,2)&lt;70%)</formula>
    </cfRule>
  </conditionalFormatting>
  <conditionalFormatting sqref="E1:E1048576">
    <cfRule type="expression" dxfId="260"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1" t="s">
        <v>671</v>
      </c>
      <c r="B2" s="437"/>
      <c r="C2" s="2"/>
      <c r="D2" s="2"/>
      <c r="E2" s="2"/>
      <c r="F2" s="50"/>
      <c r="G2" s="3"/>
      <c r="H2" s="263" t="s">
        <v>772</v>
      </c>
      <c r="I2" s="52"/>
      <c r="J2" s="121"/>
      <c r="K2" s="121"/>
      <c r="L2" s="121"/>
      <c r="M2" s="121"/>
      <c r="N2" s="263" t="s">
        <v>772</v>
      </c>
      <c r="O2" s="263" t="s">
        <v>772</v>
      </c>
      <c r="P2" s="263" t="s">
        <v>772</v>
      </c>
      <c r="Q2" s="263" t="s">
        <v>772</v>
      </c>
      <c r="R2" s="120"/>
      <c r="S2" s="263" t="s">
        <v>772</v>
      </c>
      <c r="T2" s="263" t="s">
        <v>772</v>
      </c>
      <c r="U2" s="350"/>
      <c r="V2" s="351"/>
      <c r="W2" s="351"/>
      <c r="X2" s="351"/>
      <c r="Y2" s="351"/>
      <c r="Z2" s="351"/>
    </row>
    <row r="3" spans="1:26" ht="117" customHeight="1" thickBot="1" x14ac:dyDescent="0.25">
      <c r="A3" s="438"/>
      <c r="B3" s="439"/>
      <c r="C3" s="17"/>
      <c r="D3" s="17"/>
      <c r="E3" s="17"/>
      <c r="F3" s="72" t="s">
        <v>804</v>
      </c>
      <c r="G3" s="223" t="s">
        <v>805</v>
      </c>
      <c r="H3" s="30" t="s">
        <v>672</v>
      </c>
      <c r="I3" s="67" t="s">
        <v>806</v>
      </c>
      <c r="J3" s="122" t="s">
        <v>809</v>
      </c>
      <c r="K3" s="225" t="s">
        <v>808</v>
      </c>
      <c r="L3" s="122" t="s">
        <v>811</v>
      </c>
      <c r="M3" s="225" t="s">
        <v>813</v>
      </c>
      <c r="N3" s="59" t="s">
        <v>807</v>
      </c>
      <c r="O3" s="30" t="s">
        <v>814</v>
      </c>
      <c r="P3" s="30" t="s">
        <v>815</v>
      </c>
      <c r="Q3" s="30" t="s">
        <v>816</v>
      </c>
      <c r="R3" s="153" t="s">
        <v>654</v>
      </c>
      <c r="S3" s="30" t="s">
        <v>595</v>
      </c>
      <c r="T3" s="30" t="s">
        <v>596</v>
      </c>
      <c r="U3" s="127" t="s">
        <v>658</v>
      </c>
      <c r="V3" s="128" t="s">
        <v>817</v>
      </c>
      <c r="W3" s="128" t="s">
        <v>799</v>
      </c>
      <c r="X3" s="128" t="s">
        <v>800</v>
      </c>
      <c r="Y3" s="128" t="s">
        <v>774</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875</v>
      </c>
      <c r="G11" s="11" t="s">
        <v>875</v>
      </c>
      <c r="H11" s="33" t="s">
        <v>875</v>
      </c>
      <c r="I11" s="53" t="s">
        <v>875</v>
      </c>
      <c r="J11" s="124" t="s">
        <v>875</v>
      </c>
      <c r="K11" s="124" t="s">
        <v>875</v>
      </c>
      <c r="L11" s="124" t="s">
        <v>875</v>
      </c>
      <c r="M11" s="124" t="s">
        <v>875</v>
      </c>
      <c r="N11" s="33" t="s">
        <v>875</v>
      </c>
      <c r="O11" s="33" t="s">
        <v>875</v>
      </c>
      <c r="P11" s="33" t="s">
        <v>875</v>
      </c>
      <c r="Q11" s="33" t="s">
        <v>875</v>
      </c>
      <c r="R11" s="81" t="s">
        <v>875</v>
      </c>
      <c r="S11" s="33" t="s">
        <v>875</v>
      </c>
      <c r="T11" s="33" t="s">
        <v>875</v>
      </c>
      <c r="U11" s="354" t="s">
        <v>875</v>
      </c>
      <c r="V11" s="355" t="s">
        <v>875</v>
      </c>
      <c r="W11" s="355" t="s">
        <v>874</v>
      </c>
      <c r="X11" s="355" t="s">
        <v>874</v>
      </c>
      <c r="Y11" s="355" t="s">
        <v>873</v>
      </c>
      <c r="Z11" s="355" t="s">
        <v>875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818</v>
      </c>
      <c r="W14" s="359" t="s">
        <v>801</v>
      </c>
      <c r="X14" s="359" t="s">
        <v>802</v>
      </c>
      <c r="Y14" s="359" t="s">
        <v>822</v>
      </c>
      <c r="Z14" s="359" t="s">
        <v>803</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259" priority="17">
      <formula>AND(ISNUMBER(G1),G1&lt;0)</formula>
    </cfRule>
  </conditionalFormatting>
  <conditionalFormatting sqref="R1:R1048576">
    <cfRule type="expression" dxfId="258" priority="23">
      <formula>AND(ISNUMBER(R1),R1&lt;0.95)</formula>
    </cfRule>
  </conditionalFormatting>
  <conditionalFormatting sqref="M1:M1048576">
    <cfRule type="expression" dxfId="257" priority="10">
      <formula>AND(ROW($M1)&gt;14,$P1="ENTER YIELD RATE")</formula>
    </cfRule>
    <cfRule type="expression" dxfId="256" priority="690">
      <formula>AND(ISNUMBER($M1),SUM($M1)&gt;10%)</formula>
    </cfRule>
  </conditionalFormatting>
  <conditionalFormatting sqref="K1:K1048576">
    <cfRule type="expression" dxfId="255" priority="15">
      <formula>AND(ROW($K1)&gt;14,$O1="ENTER KNOWN POSITIVITY RATE")</formula>
    </cfRule>
    <cfRule type="expression" dxfId="254" priority="3819">
      <formula>AND(ISNUMBER($K1),ROUND(SUM($K1),2)&gt;=0.75)</formula>
    </cfRule>
  </conditionalFormatting>
  <conditionalFormatting sqref="F1:F1048576 H1:Z1048576">
    <cfRule type="expression" dxfId="253" priority="3">
      <formula>AND(ISNUMBER(F1),F1&lt;0)</formula>
    </cfRule>
  </conditionalFormatting>
  <conditionalFormatting sqref="U1:Z1048576">
    <cfRule type="expression" dxfId="252" priority="6">
      <formula>AND(ROW($Z1)&gt;14,$Z1&lt;0)</formula>
    </cfRule>
    <cfRule type="expression" dxfId="251" priority="8">
      <formula>AND(ROW($Z1)&gt;14,ISERROR($Z1))</formula>
    </cfRule>
  </conditionalFormatting>
  <conditionalFormatting sqref="P1:P1048576">
    <cfRule type="expression" dxfId="250" priority="18">
      <formula>AND(ISNUMBER($P1),ROUND(SUM($P1),2)&gt;ROUND(SUM($I1),2))</formula>
    </cfRule>
  </conditionalFormatting>
  <conditionalFormatting sqref="W1:X1048576">
    <cfRule type="expression" dxfId="249" priority="1">
      <formula>AND(ROW(W1)&gt;14,$B1&lt;&gt;"",OR($D1&lt;&gt;"Female",$C1="&lt;01",$C1="01-09"))</formula>
    </cfRule>
  </conditionalFormatting>
  <conditionalFormatting sqref="Y1:Y1048576">
    <cfRule type="expression" dxfId="248" priority="2">
      <formula>AND(ROW(Y1)&gt;14,$B1&lt;&gt;"",OR($D1&lt;&gt;"Male",$C1="&lt;01",$C1="01-09",$C1="10-14"))</formula>
    </cfRule>
  </conditionalFormatting>
  <conditionalFormatting sqref="J1:M1048576 R1:R1048576">
    <cfRule type="expression" dxfId="247"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1" t="s">
        <v>512</v>
      </c>
      <c r="B2" s="437"/>
      <c r="C2" s="2"/>
      <c r="D2" s="2"/>
      <c r="E2" s="2"/>
      <c r="F2" s="50"/>
      <c r="G2" s="34"/>
      <c r="H2" s="121"/>
      <c r="I2" s="34"/>
      <c r="J2" s="121"/>
      <c r="K2" s="34"/>
      <c r="L2" s="34"/>
      <c r="M2" s="263" t="s">
        <v>772</v>
      </c>
      <c r="N2" s="263" t="s">
        <v>772</v>
      </c>
      <c r="O2" s="3"/>
      <c r="P2" s="3"/>
      <c r="Q2" s="257" t="s">
        <v>772</v>
      </c>
      <c r="R2" s="257" t="s">
        <v>772</v>
      </c>
      <c r="S2" s="120"/>
      <c r="T2" s="3"/>
      <c r="U2" s="3"/>
      <c r="V2" s="3"/>
      <c r="W2" s="3"/>
      <c r="X2" s="3"/>
      <c r="Y2" s="263" t="s">
        <v>772</v>
      </c>
      <c r="Z2" s="263" t="s">
        <v>772</v>
      </c>
      <c r="AA2" s="263" t="s">
        <v>772</v>
      </c>
      <c r="AB2" s="263" t="s">
        <v>772</v>
      </c>
      <c r="AC2" s="350"/>
      <c r="AD2" s="344"/>
      <c r="AE2" s="344"/>
      <c r="AF2" s="344"/>
    </row>
    <row r="3" spans="1:32" ht="117" customHeight="1" thickBot="1" x14ac:dyDescent="0.25">
      <c r="A3" s="438"/>
      <c r="B3" s="439"/>
      <c r="C3" s="17"/>
      <c r="D3" s="17"/>
      <c r="E3" s="17"/>
      <c r="F3" s="127" t="s">
        <v>1167</v>
      </c>
      <c r="G3" s="128" t="s">
        <v>1148</v>
      </c>
      <c r="H3" s="130" t="s">
        <v>1138</v>
      </c>
      <c r="I3" s="128" t="s">
        <v>1149</v>
      </c>
      <c r="J3" s="130" t="s">
        <v>1150</v>
      </c>
      <c r="K3" s="68" t="s">
        <v>889</v>
      </c>
      <c r="L3" s="68" t="s">
        <v>888</v>
      </c>
      <c r="M3" s="256" t="s">
        <v>1168</v>
      </c>
      <c r="N3" s="256" t="s">
        <v>1169</v>
      </c>
      <c r="O3" s="147" t="s">
        <v>1170</v>
      </c>
      <c r="P3" s="223" t="s">
        <v>1171</v>
      </c>
      <c r="Q3" s="260" t="s">
        <v>1172</v>
      </c>
      <c r="R3" s="260" t="s">
        <v>1173</v>
      </c>
      <c r="S3" s="246" t="s">
        <v>1174</v>
      </c>
      <c r="T3" s="201" t="s">
        <v>819</v>
      </c>
      <c r="U3" s="147" t="s">
        <v>821</v>
      </c>
      <c r="V3" s="201" t="s">
        <v>820</v>
      </c>
      <c r="W3" s="147" t="s">
        <v>811</v>
      </c>
      <c r="X3" s="201" t="s">
        <v>813</v>
      </c>
      <c r="Y3" s="256" t="s">
        <v>140</v>
      </c>
      <c r="Z3" s="30" t="s">
        <v>653</v>
      </c>
      <c r="AA3" s="30" t="s">
        <v>751</v>
      </c>
      <c r="AB3" s="30" t="s">
        <v>752</v>
      </c>
      <c r="AC3" s="127" t="s">
        <v>658</v>
      </c>
      <c r="AD3" s="131" t="s">
        <v>774</v>
      </c>
      <c r="AE3" s="131" t="s">
        <v>659</v>
      </c>
      <c r="AF3" s="68" t="s">
        <v>775</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873</v>
      </c>
      <c r="G11" s="36" t="s">
        <v>873</v>
      </c>
      <c r="H11" s="11" t="s">
        <v>873</v>
      </c>
      <c r="I11" s="36" t="s">
        <v>873</v>
      </c>
      <c r="J11" s="11" t="s">
        <v>873</v>
      </c>
      <c r="K11" s="36" t="s">
        <v>873</v>
      </c>
      <c r="L11" s="36" t="s">
        <v>873</v>
      </c>
      <c r="M11" s="33" t="s">
        <v>873</v>
      </c>
      <c r="N11" s="33" t="s">
        <v>873</v>
      </c>
      <c r="O11" s="11" t="s">
        <v>873</v>
      </c>
      <c r="P11" s="19" t="s">
        <v>873</v>
      </c>
      <c r="Q11" s="40" t="s">
        <v>873</v>
      </c>
      <c r="R11" s="40" t="s">
        <v>873</v>
      </c>
      <c r="S11" s="161" t="s">
        <v>873</v>
      </c>
      <c r="T11" s="98" t="s">
        <v>873</v>
      </c>
      <c r="U11" s="98" t="s">
        <v>873</v>
      </c>
      <c r="V11" s="98" t="s">
        <v>873</v>
      </c>
      <c r="W11" s="98" t="s">
        <v>873</v>
      </c>
      <c r="X11" s="98" t="s">
        <v>873</v>
      </c>
      <c r="Y11" s="33" t="s">
        <v>873</v>
      </c>
      <c r="Z11" s="33" t="s">
        <v>873</v>
      </c>
      <c r="AA11" s="33" t="s">
        <v>873</v>
      </c>
      <c r="AB11" s="33" t="s">
        <v>873</v>
      </c>
      <c r="AC11" s="354" t="s">
        <v>873</v>
      </c>
      <c r="AD11" s="155" t="s">
        <v>873</v>
      </c>
      <c r="AE11" s="155" t="s">
        <v>873</v>
      </c>
      <c r="AF11" s="323" t="s">
        <v>873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822</v>
      </c>
      <c r="AE14" s="345" t="s">
        <v>818</v>
      </c>
      <c r="AF14" s="345" t="s">
        <v>803</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31" priority="3764">
      <formula>AND(ISNUMBER($P1),$P1&lt;0.8)</formula>
    </cfRule>
  </conditionalFormatting>
  <conditionalFormatting sqref="X1:X1048576">
    <cfRule type="expression" dxfId="30" priority="13">
      <formula>AND(ROW($X1)&gt;14,$AA1="ENTER YIELD RATE")</formula>
    </cfRule>
    <cfRule type="expression" dxfId="29" priority="19">
      <formula>AND(ROW($X1)&gt;14,ROUND(SUM($X1),2)&gt;0.01)</formula>
    </cfRule>
  </conditionalFormatting>
  <conditionalFormatting sqref="Q1:Q1048576">
    <cfRule type="expression" dxfId="28" priority="29">
      <formula>AND(ISNUMBER($Q1),$Q1&lt;$N1)</formula>
    </cfRule>
  </conditionalFormatting>
  <conditionalFormatting sqref="M1:N1048576">
    <cfRule type="expression" dxfId="27" priority="3765">
      <formula>AND(ISNUMBER($M1),ISNUMBER($N1),$N1&lt;$M1)</formula>
    </cfRule>
  </conditionalFormatting>
  <conditionalFormatting sqref="V1:V1048576">
    <cfRule type="expression" dxfId="26" priority="9">
      <formula>AND(ROW($V1)&gt;14,$Z1="ENTER INDETERMINATE RATE")</formula>
    </cfRule>
  </conditionalFormatting>
  <conditionalFormatting sqref="F1:S1048576 U1:AF1048576">
    <cfRule type="expression" dxfId="25" priority="7">
      <formula>AND(ISNUMBER(F1),F1&lt;0)</formula>
    </cfRule>
  </conditionalFormatting>
  <conditionalFormatting sqref="H1:H1048576 O1:P1048576 S1:S1048576 U1:X1048576">
    <cfRule type="expression" dxfId="24" priority="8">
      <formula>AND(ISNUMBER(H1),H1&gt;1)</formula>
    </cfRule>
  </conditionalFormatting>
  <conditionalFormatting sqref="AC1:AF1048576">
    <cfRule type="expression" dxfId="23" priority="18">
      <formula>AND(ISNUMBER($AF1),OR(ISERROR($AF1),$AF1&lt;0))</formula>
    </cfRule>
  </conditionalFormatting>
  <conditionalFormatting sqref="F1:J1048576 M1:S1048576">
    <cfRule type="expression" dxfId="22" priority="1">
      <formula>LEFT($B1,4)="_Mil"</formula>
    </cfRule>
  </conditionalFormatting>
  <conditionalFormatting sqref="T1:T1048576">
    <cfRule type="expression" dxfId="21" priority="4">
      <formula>AND(ROW($T1)&gt;14,$E1&lt;&gt;"",LEFT($B1,4)&lt;&gt;"_Mil")</formula>
    </cfRule>
  </conditionalFormatting>
  <conditionalFormatting sqref="S1:S1048576">
    <cfRule type="expression" dxfId="20"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823</v>
      </c>
      <c r="Q1" s="180"/>
    </row>
    <row r="2" spans="1:17" s="21" customFormat="1" ht="19" x14ac:dyDescent="0.25">
      <c r="A2" s="13"/>
      <c r="B2" s="2"/>
      <c r="C2" s="2"/>
      <c r="D2" s="2"/>
      <c r="E2" s="2"/>
      <c r="F2" s="50"/>
      <c r="G2" s="34"/>
      <c r="H2" s="34"/>
      <c r="I2" s="34"/>
      <c r="J2" s="34"/>
      <c r="K2" s="34"/>
      <c r="L2" s="263" t="s">
        <v>772</v>
      </c>
      <c r="M2" s="50"/>
      <c r="N2" s="34"/>
      <c r="O2" s="263" t="s">
        <v>772</v>
      </c>
      <c r="P2" s="50"/>
      <c r="Q2" s="263" t="s">
        <v>772</v>
      </c>
    </row>
    <row r="3" spans="1:17" ht="117" customHeight="1" x14ac:dyDescent="0.2">
      <c r="A3" s="296"/>
      <c r="B3" s="17"/>
      <c r="C3" s="17"/>
      <c r="D3" s="17"/>
      <c r="E3" s="17"/>
      <c r="F3" s="127" t="s">
        <v>1148</v>
      </c>
      <c r="G3" s="128" t="s">
        <v>693</v>
      </c>
      <c r="H3" s="128" t="s">
        <v>694</v>
      </c>
      <c r="I3" s="128" t="s">
        <v>695</v>
      </c>
      <c r="J3" s="68" t="s">
        <v>756</v>
      </c>
      <c r="K3" s="68" t="s">
        <v>697</v>
      </c>
      <c r="L3" s="256" t="s">
        <v>696</v>
      </c>
      <c r="M3" s="72" t="s">
        <v>757</v>
      </c>
      <c r="N3" s="68" t="s">
        <v>755</v>
      </c>
      <c r="O3" s="256" t="s">
        <v>662</v>
      </c>
      <c r="P3" s="245" t="s">
        <v>824</v>
      </c>
      <c r="Q3" s="256" t="s">
        <v>825</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893</v>
      </c>
      <c r="N8" s="276" t="s">
        <v>566</v>
      </c>
      <c r="O8" s="272" t="s">
        <v>566</v>
      </c>
      <c r="P8" s="266"/>
      <c r="Q8" s="272" t="s">
        <v>924</v>
      </c>
    </row>
    <row r="9" spans="1:17" x14ac:dyDescent="0.2">
      <c r="J9" s="285" t="s">
        <v>378</v>
      </c>
      <c r="K9" s="276" t="s">
        <v>132</v>
      </c>
      <c r="L9" s="272" t="s">
        <v>132</v>
      </c>
      <c r="M9" s="283" t="s">
        <v>892</v>
      </c>
      <c r="N9" s="276" t="s">
        <v>567</v>
      </c>
      <c r="O9" s="272" t="s">
        <v>567</v>
      </c>
      <c r="P9" s="266"/>
      <c r="Q9" s="272" t="s">
        <v>923</v>
      </c>
    </row>
    <row r="10" spans="1:17" x14ac:dyDescent="0.2">
      <c r="J10" s="276"/>
      <c r="K10" s="276"/>
      <c r="L10" s="272"/>
      <c r="M10" s="278"/>
      <c r="N10" s="276"/>
      <c r="O10" s="272"/>
      <c r="Q10" s="272" t="s">
        <v>82</v>
      </c>
    </row>
    <row r="11" spans="1:17" x14ac:dyDescent="0.2">
      <c r="F11" s="47" t="s">
        <v>873</v>
      </c>
      <c r="G11" s="36" t="s">
        <v>873</v>
      </c>
      <c r="H11" s="36" t="s">
        <v>922</v>
      </c>
      <c r="I11" s="36" t="s">
        <v>922</v>
      </c>
      <c r="J11" s="36" t="s">
        <v>873</v>
      </c>
      <c r="K11" s="36" t="s">
        <v>873</v>
      </c>
      <c r="L11" s="33" t="s">
        <v>873</v>
      </c>
      <c r="M11" s="47" t="s">
        <v>873</v>
      </c>
      <c r="N11" s="36" t="s">
        <v>873</v>
      </c>
      <c r="O11" s="33" t="s">
        <v>873</v>
      </c>
      <c r="P11" s="47" t="s">
        <v>873</v>
      </c>
      <c r="Q11" s="33" t="s">
        <v>873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826</v>
      </c>
      <c r="N14" s="193" t="s">
        <v>827</v>
      </c>
      <c r="O14" s="216" t="s">
        <v>532</v>
      </c>
      <c r="P14" s="217" t="s">
        <v>828</v>
      </c>
      <c r="Q14" s="216" t="s">
        <v>829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46" priority="3">
      <formula>AND(ROW(H1)&gt;14,$E1&lt;&gt;"",$D1&lt;&gt;"Female")</formula>
    </cfRule>
    <cfRule type="expression" dxfId="245" priority="4">
      <formula>AND(ROW(H1)&gt;14,$E1&lt;&gt;"",NOT(OR($C1="15-24",$C1="25-34")))</formula>
    </cfRule>
  </conditionalFormatting>
  <conditionalFormatting sqref="F1:F1048576">
    <cfRule type="expression" dxfId="244" priority="2">
      <formula>AND(ROW(F1)&gt;14,LEFT(B1,4)="_Mil")</formula>
    </cfRule>
  </conditionalFormatting>
  <conditionalFormatting sqref="F1:Q1048576">
    <cfRule type="expression" dxfId="24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845</v>
      </c>
      <c r="X1" s="180"/>
      <c r="Y1" s="180"/>
      <c r="Z1" s="213" t="s">
        <v>599</v>
      </c>
      <c r="AA1" s="180"/>
      <c r="AB1" s="180"/>
      <c r="AC1" s="213" t="s">
        <v>600</v>
      </c>
      <c r="AD1" s="180"/>
      <c r="AE1" s="180"/>
      <c r="AF1" s="213" t="s">
        <v>42</v>
      </c>
      <c r="AG1" s="180"/>
      <c r="AH1" s="180"/>
      <c r="AI1" s="213" t="s">
        <v>846</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1" t="s">
        <v>514</v>
      </c>
      <c r="B2" s="437"/>
      <c r="C2" s="2"/>
      <c r="D2" s="2"/>
      <c r="E2" s="2"/>
      <c r="F2" s="120"/>
      <c r="G2" s="34"/>
      <c r="H2" s="34"/>
      <c r="I2" s="34"/>
      <c r="J2" s="34"/>
      <c r="K2" s="34"/>
      <c r="L2" s="34"/>
      <c r="M2" s="120"/>
      <c r="N2" s="121"/>
      <c r="O2" s="121"/>
      <c r="P2" s="121"/>
      <c r="Q2" s="121"/>
      <c r="R2" s="121"/>
      <c r="S2" s="3"/>
      <c r="T2" s="3"/>
      <c r="U2" s="3"/>
      <c r="V2" s="3"/>
      <c r="W2" s="120"/>
      <c r="X2" s="263" t="s">
        <v>772</v>
      </c>
      <c r="Y2" s="263" t="s">
        <v>772</v>
      </c>
      <c r="Z2" s="120"/>
      <c r="AA2" s="263" t="s">
        <v>772</v>
      </c>
      <c r="AB2" s="263" t="s">
        <v>772</v>
      </c>
      <c r="AC2" s="120"/>
      <c r="AD2" s="263" t="s">
        <v>772</v>
      </c>
      <c r="AE2" s="263" t="s">
        <v>772</v>
      </c>
      <c r="AF2" s="120"/>
      <c r="AG2" s="263" t="s">
        <v>772</v>
      </c>
      <c r="AH2" s="263" t="s">
        <v>772</v>
      </c>
      <c r="AI2" s="120"/>
      <c r="AJ2" s="263" t="s">
        <v>772</v>
      </c>
      <c r="AK2" s="263" t="s">
        <v>772</v>
      </c>
      <c r="AL2" s="52"/>
      <c r="AM2" s="138"/>
      <c r="AN2" s="55"/>
      <c r="AO2" s="55"/>
      <c r="AP2" s="55"/>
      <c r="AQ2" s="55"/>
      <c r="AR2" s="55"/>
      <c r="AS2" s="55"/>
      <c r="AT2" s="138"/>
      <c r="AU2" s="138"/>
      <c r="AV2" s="3"/>
      <c r="AW2" s="50"/>
      <c r="AX2" s="3"/>
      <c r="AY2" s="263" t="s">
        <v>772</v>
      </c>
      <c r="AZ2" s="120"/>
      <c r="BA2" s="254" t="s">
        <v>772</v>
      </c>
    </row>
    <row r="3" spans="1:53" ht="117" customHeight="1" thickBot="1" x14ac:dyDescent="0.25">
      <c r="A3" s="438"/>
      <c r="B3" s="439"/>
      <c r="C3" s="17"/>
      <c r="D3" s="17"/>
      <c r="E3" s="17"/>
      <c r="F3" s="133" t="s">
        <v>1150</v>
      </c>
      <c r="G3" s="131" t="s">
        <v>658</v>
      </c>
      <c r="H3" s="131" t="s">
        <v>698</v>
      </c>
      <c r="I3" s="131" t="s">
        <v>699</v>
      </c>
      <c r="J3" s="131" t="s">
        <v>700</v>
      </c>
      <c r="K3" s="131" t="s">
        <v>760</v>
      </c>
      <c r="L3" s="68" t="s">
        <v>701</v>
      </c>
      <c r="M3" s="133" t="s">
        <v>496</v>
      </c>
      <c r="N3" s="132" t="s">
        <v>647</v>
      </c>
      <c r="O3" s="132" t="s">
        <v>495</v>
      </c>
      <c r="P3" s="132" t="s">
        <v>840</v>
      </c>
      <c r="Q3" s="244" t="s">
        <v>841</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862</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878</v>
      </c>
      <c r="Y8" s="272" t="s">
        <v>878</v>
      </c>
      <c r="Z8" s="143"/>
      <c r="AA8" s="272" t="s">
        <v>879</v>
      </c>
      <c r="AB8" s="272" t="s">
        <v>879</v>
      </c>
      <c r="AC8" s="143"/>
      <c r="AD8" s="272" t="s">
        <v>880</v>
      </c>
      <c r="AE8" s="272" t="s">
        <v>880</v>
      </c>
      <c r="AF8" s="143"/>
      <c r="AG8" s="272" t="s">
        <v>105</v>
      </c>
      <c r="AH8" s="272" t="s">
        <v>105</v>
      </c>
      <c r="AI8" s="143"/>
      <c r="AJ8" s="272" t="s">
        <v>881</v>
      </c>
      <c r="AK8" s="272" t="s">
        <v>881</v>
      </c>
      <c r="AV8" s="11"/>
      <c r="AW8" s="283" t="s">
        <v>161</v>
      </c>
      <c r="AX8" s="144"/>
      <c r="AY8" s="272" t="s">
        <v>161</v>
      </c>
      <c r="AZ8" s="143"/>
      <c r="BA8" s="280" t="s">
        <v>886</v>
      </c>
    </row>
    <row r="9" spans="1:53" x14ac:dyDescent="0.2">
      <c r="B9" s="5"/>
      <c r="C9" s="5"/>
      <c r="D9" s="5"/>
      <c r="E9" s="5"/>
      <c r="F9" s="81"/>
      <c r="M9" s="81"/>
      <c r="N9" s="11"/>
      <c r="O9" s="11"/>
      <c r="P9" s="11"/>
      <c r="Q9" s="144"/>
      <c r="R9" s="144"/>
      <c r="S9" s="144"/>
      <c r="T9" s="144"/>
      <c r="U9" s="144"/>
      <c r="V9" s="144"/>
      <c r="W9" s="143"/>
      <c r="X9" s="272" t="s">
        <v>882</v>
      </c>
      <c r="Y9" s="272" t="s">
        <v>882</v>
      </c>
      <c r="Z9" s="143"/>
      <c r="AA9" s="272" t="s">
        <v>883</v>
      </c>
      <c r="AB9" s="272" t="s">
        <v>883</v>
      </c>
      <c r="AC9" s="143"/>
      <c r="AD9" s="272" t="s">
        <v>884</v>
      </c>
      <c r="AE9" s="272" t="s">
        <v>884</v>
      </c>
      <c r="AF9" s="143"/>
      <c r="AG9" s="272" t="s">
        <v>106</v>
      </c>
      <c r="AH9" s="272" t="s">
        <v>106</v>
      </c>
      <c r="AI9" s="143"/>
      <c r="AJ9" s="272" t="s">
        <v>885</v>
      </c>
      <c r="AK9" s="272" t="s">
        <v>885</v>
      </c>
      <c r="AV9" s="11"/>
      <c r="AW9" s="283" t="s">
        <v>162</v>
      </c>
      <c r="AX9" s="144"/>
      <c r="AY9" s="272" t="s">
        <v>162</v>
      </c>
      <c r="AZ9" s="143"/>
      <c r="BA9" s="280" t="s">
        <v>887</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875</v>
      </c>
      <c r="G11" s="36" t="s">
        <v>875</v>
      </c>
      <c r="H11" s="36" t="s">
        <v>874</v>
      </c>
      <c r="I11" s="36" t="s">
        <v>874</v>
      </c>
      <c r="J11" s="36" t="s">
        <v>875</v>
      </c>
      <c r="K11" s="36" t="s">
        <v>873</v>
      </c>
      <c r="L11" s="36" t="s">
        <v>875</v>
      </c>
      <c r="M11" s="81" t="s">
        <v>874</v>
      </c>
      <c r="N11" s="11" t="s">
        <v>874</v>
      </c>
      <c r="O11" s="11" t="s">
        <v>875</v>
      </c>
      <c r="P11" s="11" t="s">
        <v>873</v>
      </c>
      <c r="Q11" s="11" t="s">
        <v>875</v>
      </c>
      <c r="R11" s="11" t="s">
        <v>875</v>
      </c>
      <c r="S11" s="11" t="s">
        <v>875</v>
      </c>
      <c r="T11" s="11" t="s">
        <v>875</v>
      </c>
      <c r="U11" s="11" t="s">
        <v>875</v>
      </c>
      <c r="V11" s="11" t="s">
        <v>875</v>
      </c>
      <c r="W11" s="81" t="s">
        <v>875</v>
      </c>
      <c r="X11" s="33" t="s">
        <v>875</v>
      </c>
      <c r="Y11" s="33" t="s">
        <v>875</v>
      </c>
      <c r="Z11" s="81" t="s">
        <v>875</v>
      </c>
      <c r="AA11" s="54" t="s">
        <v>875</v>
      </c>
      <c r="AB11" s="54" t="s">
        <v>875</v>
      </c>
      <c r="AC11" s="81" t="s">
        <v>875</v>
      </c>
      <c r="AD11" s="54" t="s">
        <v>875</v>
      </c>
      <c r="AE11" s="54" t="s">
        <v>875</v>
      </c>
      <c r="AF11" s="81" t="s">
        <v>875</v>
      </c>
      <c r="AG11" s="33" t="s">
        <v>875</v>
      </c>
      <c r="AH11" s="33" t="s">
        <v>875</v>
      </c>
      <c r="AI11" s="81" t="s">
        <v>875</v>
      </c>
      <c r="AJ11" s="33" t="s">
        <v>875</v>
      </c>
      <c r="AK11" s="33" t="s">
        <v>875</v>
      </c>
      <c r="AL11" s="47" t="s">
        <v>875</v>
      </c>
      <c r="AM11" s="33" t="s">
        <v>875</v>
      </c>
      <c r="AN11" s="36" t="s">
        <v>875</v>
      </c>
      <c r="AO11" s="36" t="s">
        <v>874</v>
      </c>
      <c r="AP11" s="36" t="s">
        <v>874</v>
      </c>
      <c r="AQ11" s="36" t="s">
        <v>875</v>
      </c>
      <c r="AR11" s="36" t="s">
        <v>873</v>
      </c>
      <c r="AS11" s="36" t="s">
        <v>873</v>
      </c>
      <c r="AT11" s="33" t="s">
        <v>875</v>
      </c>
      <c r="AU11" s="33" t="s">
        <v>875</v>
      </c>
      <c r="AV11" s="11" t="s">
        <v>875</v>
      </c>
      <c r="AW11" s="47" t="s">
        <v>874</v>
      </c>
      <c r="AX11" s="11" t="s">
        <v>874</v>
      </c>
      <c r="AY11" s="33" t="s">
        <v>874</v>
      </c>
      <c r="AZ11" s="81" t="s">
        <v>873</v>
      </c>
      <c r="BA11" s="40" t="s">
        <v>873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842</v>
      </c>
      <c r="Q14" s="194" t="s">
        <v>870</v>
      </c>
      <c r="R14" s="194" t="s">
        <v>838</v>
      </c>
      <c r="S14" s="194" t="s">
        <v>839</v>
      </c>
      <c r="T14" s="194" t="s">
        <v>224</v>
      </c>
      <c r="U14" s="194" t="s">
        <v>225</v>
      </c>
      <c r="V14" s="194" t="s">
        <v>226</v>
      </c>
      <c r="W14" s="222" t="s">
        <v>847</v>
      </c>
      <c r="X14" s="216" t="s">
        <v>848</v>
      </c>
      <c r="Y14" s="216" t="s">
        <v>849</v>
      </c>
      <c r="Z14" s="222" t="s">
        <v>850</v>
      </c>
      <c r="AA14" s="216" t="s">
        <v>851</v>
      </c>
      <c r="AB14" s="216" t="s">
        <v>852</v>
      </c>
      <c r="AC14" s="222" t="s">
        <v>854</v>
      </c>
      <c r="AD14" s="216" t="s">
        <v>855</v>
      </c>
      <c r="AE14" s="216" t="s">
        <v>856</v>
      </c>
      <c r="AF14" s="222" t="s">
        <v>233</v>
      </c>
      <c r="AG14" s="216" t="s">
        <v>234</v>
      </c>
      <c r="AH14" s="216" t="s">
        <v>235</v>
      </c>
      <c r="AI14" s="222" t="s">
        <v>853</v>
      </c>
      <c r="AJ14" s="216" t="s">
        <v>857</v>
      </c>
      <c r="AK14" s="216" t="s">
        <v>858</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940</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5" priority="2">
      <formula>OR($D1="Female",$C1="01-09",$C1="10-14")</formula>
    </cfRule>
  </conditionalFormatting>
  <conditionalFormatting sqref="AW1:AY1048576">
    <cfRule type="expression" dxfId="74" priority="19">
      <formula>OR($C1="01-09")</formula>
    </cfRule>
  </conditionalFormatting>
  <conditionalFormatting sqref="H1:I1048576 M1:N1048576 AO1:AP1048576">
    <cfRule type="expression" dxfId="73" priority="1">
      <formula>OR($D1="Male",$C1="01-09")</formula>
    </cfRule>
  </conditionalFormatting>
  <conditionalFormatting sqref="AN1:AN1048576">
    <cfRule type="expression" dxfId="72" priority="55">
      <formula>AND(ISNUMBER($AN1),ROUND(SUM($AN1),0)&lt;&gt;0)</formula>
    </cfRule>
  </conditionalFormatting>
  <conditionalFormatting sqref="Y1:Y1048576 AB1:AB1048576 AE1:AE1048576 AH1:AH1048576 AK1:AK1048576">
    <cfRule type="containsText" dxfId="71" priority="46" operator="containsText" text="ENTER YIELD">
      <formula>NOT(ISERROR(SEARCH("ENTER YIELD",Y1)))</formula>
    </cfRule>
  </conditionalFormatting>
  <conditionalFormatting sqref="F1:F1048576">
    <cfRule type="expression" dxfId="70" priority="23">
      <formula>LEFT($B1,4)="_Mil"</formula>
    </cfRule>
  </conditionalFormatting>
  <conditionalFormatting sqref="F1:AW1048576 AY1:BA1048576">
    <cfRule type="expression" dxfId="69" priority="26">
      <formula>AND(ISNUMBER(F1),F1&lt;0)</formula>
    </cfRule>
  </conditionalFormatting>
  <conditionalFormatting sqref="AZ1:AZ1048576">
    <cfRule type="expression" dxfId="68" priority="701">
      <formula>AND(ISNUMBER(AZ1),AZ1&lt;1)</formula>
    </cfRule>
  </conditionalFormatting>
  <conditionalFormatting sqref="M1:V1048576">
    <cfRule type="expression" dxfId="67" priority="218">
      <formula>AND(OR(ISNUMBER($V1),ROW($V1)&gt;14),IF(SUM($G1)=0,SUM($V1)&lt;&gt;0,ROUND($V1,2)&lt;1))</formula>
    </cfRule>
  </conditionalFormatting>
  <conditionalFormatting sqref="AS1:AS1048576 AZ1:BA1048576">
    <cfRule type="expression" dxfId="66" priority="22">
      <formula>OR($C1="01-09",$C1="10-14")</formula>
    </cfRule>
  </conditionalFormatting>
  <conditionalFormatting sqref="M1:W1048576 Z1:Z1048576 AC1:AC1048576 AF1:AF1048576 AI1:AI1048576 AV1:AV1048576 AZ1:AZ1048576">
    <cfRule type="expression" dxfId="65"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1" t="s">
        <v>511</v>
      </c>
      <c r="B2" s="437"/>
      <c r="C2" s="2"/>
      <c r="D2" s="2"/>
      <c r="E2" s="2"/>
      <c r="F2" s="52"/>
      <c r="G2" s="46"/>
      <c r="H2" s="46"/>
      <c r="I2" s="46"/>
      <c r="J2" s="3"/>
      <c r="K2" s="3"/>
      <c r="L2" s="3"/>
      <c r="M2" s="263" t="s">
        <v>772</v>
      </c>
    </row>
    <row r="3" spans="1:13" ht="117" customHeight="1" thickBot="1" x14ac:dyDescent="0.25">
      <c r="A3" s="438"/>
      <c r="B3" s="439"/>
      <c r="C3" s="17"/>
      <c r="D3" s="17"/>
      <c r="E3" s="17"/>
      <c r="F3" s="72" t="s">
        <v>714</v>
      </c>
      <c r="G3" s="68" t="s">
        <v>713</v>
      </c>
      <c r="H3" s="128" t="s">
        <v>831</v>
      </c>
      <c r="I3" s="128" t="s">
        <v>620</v>
      </c>
      <c r="J3" s="164" t="s">
        <v>830</v>
      </c>
      <c r="K3" s="223" t="s">
        <v>833</v>
      </c>
      <c r="L3" s="223" t="s">
        <v>834</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872</v>
      </c>
      <c r="G11" s="38" t="s">
        <v>872</v>
      </c>
      <c r="H11" s="38" t="s">
        <v>872</v>
      </c>
      <c r="I11" s="38" t="s">
        <v>872</v>
      </c>
      <c r="J11" s="11" t="s">
        <v>872</v>
      </c>
      <c r="K11" s="11" t="s">
        <v>872</v>
      </c>
      <c r="L11" s="11" t="s">
        <v>872</v>
      </c>
      <c r="M11" s="33" t="s">
        <v>872</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835</v>
      </c>
      <c r="L14" s="194" t="s">
        <v>836</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242" priority="3">
      <formula>AND(ISNUMBER($K1),$K1&lt;33%)</formula>
    </cfRule>
  </conditionalFormatting>
  <conditionalFormatting sqref="J1:L1048576">
    <cfRule type="expression" dxfId="241" priority="2">
      <formula>AND(ISNUMBER(J1),J1&gt;1)</formula>
    </cfRule>
  </conditionalFormatting>
  <conditionalFormatting sqref="F1:M1048576">
    <cfRule type="expression" dxfId="240" priority="1">
      <formula>AND(ISNUMBER(F1),F1&lt;0)</formula>
    </cfRule>
  </conditionalFormatting>
  <conditionalFormatting sqref="L1:L1048576">
    <cfRule type="expression" dxfId="239"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772</v>
      </c>
      <c r="M2" s="263" t="s">
        <v>772</v>
      </c>
      <c r="N2" s="263" t="s">
        <v>772</v>
      </c>
      <c r="O2" s="263" t="s">
        <v>772</v>
      </c>
      <c r="P2" s="50"/>
      <c r="Q2" s="46"/>
      <c r="R2" s="55"/>
      <c r="S2" s="55"/>
      <c r="T2" s="121"/>
      <c r="U2" s="3"/>
      <c r="V2" s="121"/>
      <c r="W2" s="263" t="s">
        <v>772</v>
      </c>
      <c r="X2" s="263" t="s">
        <v>772</v>
      </c>
      <c r="Y2" s="120"/>
      <c r="Z2" s="263" t="s">
        <v>772</v>
      </c>
      <c r="AA2" s="263" t="s">
        <v>772</v>
      </c>
      <c r="AB2" s="3"/>
      <c r="AC2" s="3"/>
    </row>
    <row r="3" spans="1:29" ht="117" customHeight="1" x14ac:dyDescent="0.2">
      <c r="A3" s="296"/>
      <c r="B3" s="17"/>
      <c r="C3" s="17"/>
      <c r="D3" s="17"/>
      <c r="E3" s="17"/>
      <c r="F3" s="127" t="s">
        <v>831</v>
      </c>
      <c r="G3" s="131" t="s">
        <v>711</v>
      </c>
      <c r="H3" s="223" t="s">
        <v>716</v>
      </c>
      <c r="I3" s="223" t="s">
        <v>715</v>
      </c>
      <c r="J3" s="223" t="s">
        <v>718</v>
      </c>
      <c r="K3" s="223" t="s">
        <v>717</v>
      </c>
      <c r="L3" s="30" t="s">
        <v>910</v>
      </c>
      <c r="M3" s="30" t="s">
        <v>911</v>
      </c>
      <c r="N3" s="30" t="s">
        <v>908</v>
      </c>
      <c r="O3" s="30" t="s">
        <v>909</v>
      </c>
      <c r="P3" s="72" t="s">
        <v>871</v>
      </c>
      <c r="Q3" s="73" t="s">
        <v>759</v>
      </c>
      <c r="R3" s="56" t="s">
        <v>758</v>
      </c>
      <c r="S3" s="372" t="s">
        <v>941</v>
      </c>
      <c r="T3" s="225" t="s">
        <v>942</v>
      </c>
      <c r="U3" s="223" t="s">
        <v>720</v>
      </c>
      <c r="V3" s="225" t="s">
        <v>719</v>
      </c>
      <c r="W3" s="30" t="s">
        <v>595</v>
      </c>
      <c r="X3" s="30" t="s">
        <v>596</v>
      </c>
      <c r="Y3" s="224" t="s">
        <v>721</v>
      </c>
      <c r="Z3" s="30" t="s">
        <v>595</v>
      </c>
      <c r="AA3" s="30" t="s">
        <v>596</v>
      </c>
      <c r="AB3" s="154" t="s">
        <v>912</v>
      </c>
      <c r="AC3" s="154" t="s">
        <v>913</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898</v>
      </c>
      <c r="T14" s="195" t="s">
        <v>899</v>
      </c>
      <c r="U14" s="194" t="s">
        <v>252</v>
      </c>
      <c r="V14" s="195" t="s">
        <v>251</v>
      </c>
      <c r="W14" s="216" t="s">
        <v>254</v>
      </c>
      <c r="X14" s="216" t="s">
        <v>253</v>
      </c>
      <c r="Y14" s="222" t="s">
        <v>900</v>
      </c>
      <c r="Z14" s="216" t="s">
        <v>258</v>
      </c>
      <c r="AA14" s="216" t="s">
        <v>257</v>
      </c>
      <c r="AB14" s="194" t="s">
        <v>902</v>
      </c>
      <c r="AC14" s="194" t="s">
        <v>901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238" priority="1">
      <formula>OR(Z1="ENTER COMPLETION RATE",AA1="ENTER COMPLETION RATE")</formula>
    </cfRule>
    <cfRule type="expression" dxfId="237" priority="3853">
      <formula>AND(ISNUMBER(Y1),ROUND(SUM(Y1),2)&lt;90%)</formula>
    </cfRule>
  </conditionalFormatting>
  <conditionalFormatting sqref="H1:K1048576 T1:V1048576 Y1:Y1048576">
    <cfRule type="expression" dxfId="236" priority="4">
      <formula>AND(ISNUMBER(H1),H1&gt;1)</formula>
    </cfRule>
  </conditionalFormatting>
  <conditionalFormatting sqref="H1:H1048576 J1:J1048576">
    <cfRule type="expression" dxfId="235" priority="5">
      <formula>AND(SUM($F1)&gt;0,H1="",ROW(H1)&gt;14)</formula>
    </cfRule>
  </conditionalFormatting>
  <conditionalFormatting sqref="H1:I1048576 U1:V1048576">
    <cfRule type="expression" dxfId="234" priority="3849">
      <formula>AND(ISNUMBER(H1),ROUND(SUM(H1),2)&lt;100%)</formula>
    </cfRule>
  </conditionalFormatting>
  <conditionalFormatting sqref="F1:AA1048576">
    <cfRule type="expression" dxfId="233" priority="2">
      <formula>AND(ISNUMBER(F1),F1&lt;0)</formula>
    </cfRule>
  </conditionalFormatting>
  <conditionalFormatting sqref="U1:V1048576">
    <cfRule type="expression" dxfId="232" priority="2167">
      <formula>W1="ENTER INITIATION RATE"</formula>
    </cfRule>
  </conditionalFormatting>
  <conditionalFormatting sqref="T1:T1048576">
    <cfRule type="expression" dxfId="231" priority="3285">
      <formula>W1="ENTER ELIGIBILITY RATE"</formula>
    </cfRule>
  </conditionalFormatting>
  <conditionalFormatting sqref="K1:K1048576 I1:I1048576">
    <cfRule type="expression" dxfId="230"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772</v>
      </c>
    </row>
    <row r="3" spans="1:8" ht="117" customHeight="1" x14ac:dyDescent="0.2">
      <c r="A3" s="296"/>
      <c r="B3" s="17"/>
      <c r="C3" s="17"/>
      <c r="D3" s="17"/>
      <c r="E3" s="17"/>
      <c r="F3" s="72" t="s">
        <v>843</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874</v>
      </c>
      <c r="G11" s="19" t="s">
        <v>874</v>
      </c>
      <c r="H11" s="33" t="s">
        <v>874</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2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772</v>
      </c>
      <c r="P2" s="263" t="s">
        <v>772</v>
      </c>
      <c r="Q2" s="263" t="s">
        <v>772</v>
      </c>
      <c r="R2" s="263" t="s">
        <v>772</v>
      </c>
      <c r="S2" s="120"/>
      <c r="T2" s="263" t="s">
        <v>772</v>
      </c>
    </row>
    <row r="3" spans="1:20" ht="117" customHeight="1" x14ac:dyDescent="0.2">
      <c r="A3" s="296"/>
      <c r="B3" s="17"/>
      <c r="C3" s="17"/>
      <c r="D3" s="17"/>
      <c r="E3" s="296"/>
      <c r="F3" s="368" t="s">
        <v>303</v>
      </c>
      <c r="G3" s="68" t="s">
        <v>914</v>
      </c>
      <c r="H3" s="68" t="s">
        <v>915</v>
      </c>
      <c r="I3" s="223" t="s">
        <v>916</v>
      </c>
      <c r="J3" s="223" t="s">
        <v>723</v>
      </c>
      <c r="K3" s="223" t="s">
        <v>724</v>
      </c>
      <c r="L3" s="154" t="s">
        <v>727</v>
      </c>
      <c r="M3" s="223" t="s">
        <v>725</v>
      </c>
      <c r="N3" s="256" t="s">
        <v>917</v>
      </c>
      <c r="O3" s="256" t="s">
        <v>918</v>
      </c>
      <c r="P3" s="256" t="s">
        <v>919</v>
      </c>
      <c r="Q3" s="256" t="s">
        <v>920</v>
      </c>
      <c r="R3" s="256" t="s">
        <v>921</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894</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895</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228" priority="26">
      <formula>OR($C1="18-20",$C1="18+")</formula>
    </cfRule>
  </conditionalFormatting>
  <conditionalFormatting sqref="M1:M1048576">
    <cfRule type="expression" dxfId="227" priority="24">
      <formula>AND(ISNUMBER($M1),ROUND(SUM($M1),2)&lt;20%)</formula>
    </cfRule>
  </conditionalFormatting>
  <conditionalFormatting sqref="P1:P1048576 K1:K1048576">
    <cfRule type="expression" dxfId="226" priority="17">
      <formula>AND($E1&lt;&gt;"",ROW(K1)&gt;14,NOT(OR($C1="05-09",$C1="10-14")))</formula>
    </cfRule>
  </conditionalFormatting>
  <conditionalFormatting sqref="J1:T1048576 F1:H1048576">
    <cfRule type="expression" dxfId="225" priority="1">
      <formula>AND(ISNUMBER(F1),F1&lt;0)</formula>
    </cfRule>
  </conditionalFormatting>
  <conditionalFormatting sqref="J1:M1048576 S1:S1048576">
    <cfRule type="expression" dxfId="224" priority="2">
      <formula>AND(ISNUMBER(J1),OR(ROUND(SUM(J1),2)&lt;0,ROUND(SUM(J1),2)&gt;1))</formula>
    </cfRule>
  </conditionalFormatting>
  <conditionalFormatting sqref="S1:S1048576">
    <cfRule type="expression" dxfId="223" priority="25">
      <formula>AND(ISNUMBER($S1),SUM($Q1,$R1)&gt;0,ROUND(SUM($S1),2)&lt;1)</formula>
    </cfRule>
  </conditionalFormatting>
  <conditionalFormatting sqref="J1:J1048576 O1:O1048576">
    <cfRule type="expression" dxfId="22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772</v>
      </c>
      <c r="H2" s="263" t="s">
        <v>772</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2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448" customWidth="1"/>
    <col min="20" max="21" width="12.6640625" style="33" customWidth="1"/>
  </cols>
  <sheetData>
    <row r="1" spans="1:23" s="22" customFormat="1" ht="31" customHeight="1" thickBot="1" x14ac:dyDescent="0.35">
      <c r="A1" s="299" t="s">
        <v>291</v>
      </c>
      <c r="B1" s="4"/>
      <c r="C1" s="1"/>
      <c r="D1" s="1"/>
      <c r="E1" s="1"/>
      <c r="F1" s="180" t="s">
        <v>292</v>
      </c>
      <c r="G1" s="179"/>
      <c r="H1" s="187"/>
      <c r="I1" s="179"/>
      <c r="J1" s="180"/>
      <c r="K1" s="179"/>
      <c r="L1" s="179"/>
      <c r="M1" s="179"/>
      <c r="N1" s="179"/>
      <c r="O1" s="179"/>
      <c r="P1" s="179"/>
      <c r="Q1" s="444"/>
      <c r="R1" s="444"/>
      <c r="S1" s="444"/>
      <c r="T1" s="180"/>
      <c r="U1" s="180"/>
    </row>
    <row r="2" spans="1:23" s="21" customFormat="1" ht="19" x14ac:dyDescent="0.25">
      <c r="A2" s="441" t="s">
        <v>561</v>
      </c>
      <c r="B2" s="437"/>
      <c r="C2" s="2"/>
      <c r="D2" s="2"/>
      <c r="E2" s="2"/>
      <c r="F2" s="34"/>
      <c r="G2" s="34"/>
      <c r="H2" s="381"/>
      <c r="I2" s="34"/>
      <c r="J2" s="263"/>
      <c r="K2" s="34"/>
      <c r="L2" s="34"/>
      <c r="M2" s="34"/>
      <c r="N2" s="34"/>
      <c r="O2" s="34"/>
      <c r="P2" s="34"/>
      <c r="Q2" s="445"/>
      <c r="R2" s="445"/>
      <c r="S2" s="445"/>
      <c r="T2" s="263" t="s">
        <v>772</v>
      </c>
      <c r="U2" s="263" t="s">
        <v>772</v>
      </c>
    </row>
    <row r="3" spans="1:23" ht="117" customHeight="1" thickBot="1" x14ac:dyDescent="0.25">
      <c r="A3" s="438"/>
      <c r="B3" s="439"/>
      <c r="C3" s="17"/>
      <c r="D3" s="17"/>
      <c r="E3" s="17"/>
      <c r="F3" s="434" t="s">
        <v>1229</v>
      </c>
      <c r="G3" s="434" t="s">
        <v>1230</v>
      </c>
      <c r="H3" s="442" t="s">
        <v>1234</v>
      </c>
      <c r="I3" s="243" t="s">
        <v>1235</v>
      </c>
      <c r="J3" s="68" t="s">
        <v>1271</v>
      </c>
      <c r="K3" s="243" t="s">
        <v>1232</v>
      </c>
      <c r="L3" s="68" t="s">
        <v>736</v>
      </c>
      <c r="M3" s="68" t="s">
        <v>737</v>
      </c>
      <c r="N3" s="68" t="s">
        <v>738</v>
      </c>
      <c r="O3" s="68" t="s">
        <v>739</v>
      </c>
      <c r="P3" s="68" t="s">
        <v>740</v>
      </c>
      <c r="Q3" s="450" t="s">
        <v>741</v>
      </c>
      <c r="R3" s="446" t="s">
        <v>1270</v>
      </c>
      <c r="S3" s="446" t="s">
        <v>733</v>
      </c>
      <c r="T3" s="256" t="s">
        <v>734</v>
      </c>
      <c r="U3" s="256" t="s">
        <v>735</v>
      </c>
    </row>
    <row r="4" spans="1:23"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447" t="str">
        <f>IF($P$4=0,"",SUM($N$4,$O$4)/$P$4)</f>
        <v/>
      </c>
      <c r="R4" s="447" t="str">
        <f>IF($P$4=0,"",$T$4/$P$4-1)</f>
        <v/>
      </c>
      <c r="S4" s="447"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448" t="s">
        <v>59</v>
      </c>
      <c r="R5" s="448" t="s">
        <v>59</v>
      </c>
      <c r="S5" s="448" t="s">
        <v>59</v>
      </c>
      <c r="T5" s="33" t="s">
        <v>70</v>
      </c>
      <c r="U5" s="33" t="s">
        <v>70</v>
      </c>
    </row>
    <row r="6" spans="1:23"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448" t="s">
        <v>54</v>
      </c>
      <c r="R6" s="448" t="s">
        <v>73</v>
      </c>
      <c r="S6" s="448" t="s">
        <v>73</v>
      </c>
      <c r="T6" s="33" t="s">
        <v>53</v>
      </c>
      <c r="U6" s="33" t="s">
        <v>53</v>
      </c>
    </row>
    <row r="7" spans="1:23"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448" t="s">
        <v>56</v>
      </c>
      <c r="R7" s="448" t="s">
        <v>56</v>
      </c>
      <c r="S7" s="448" t="s">
        <v>56</v>
      </c>
      <c r="T7" s="33" t="s">
        <v>55</v>
      </c>
      <c r="U7" s="33" t="s">
        <v>55</v>
      </c>
    </row>
    <row r="8" spans="1:23" x14ac:dyDescent="0.2">
      <c r="J8" s="276" t="s">
        <v>477</v>
      </c>
      <c r="L8" s="276" t="s">
        <v>297</v>
      </c>
      <c r="M8" s="276" t="s">
        <v>296</v>
      </c>
      <c r="N8" s="276" t="s">
        <v>295</v>
      </c>
      <c r="O8" s="276" t="s">
        <v>294</v>
      </c>
      <c r="Q8" s="449"/>
      <c r="R8" s="449"/>
      <c r="S8" s="449"/>
      <c r="T8" s="272" t="s">
        <v>477</v>
      </c>
      <c r="U8" s="272" t="s">
        <v>478</v>
      </c>
    </row>
    <row r="9" spans="1:23" x14ac:dyDescent="0.2">
      <c r="J9" s="276"/>
      <c r="L9" s="285"/>
      <c r="M9" s="285"/>
      <c r="N9" s="285"/>
      <c r="O9" s="285"/>
      <c r="P9" s="101"/>
      <c r="Q9" s="451"/>
      <c r="R9" s="449"/>
      <c r="S9" s="449"/>
      <c r="T9" s="272"/>
      <c r="U9" s="272"/>
    </row>
    <row r="10" spans="1:23" x14ac:dyDescent="0.2">
      <c r="J10" s="276" t="s">
        <v>486</v>
      </c>
      <c r="L10" s="276" t="s">
        <v>564</v>
      </c>
      <c r="M10" s="276" t="s">
        <v>562</v>
      </c>
      <c r="N10" s="276" t="s">
        <v>565</v>
      </c>
      <c r="O10" s="276" t="s">
        <v>563</v>
      </c>
      <c r="Q10" s="449"/>
      <c r="R10" s="449"/>
      <c r="S10" s="449"/>
      <c r="T10" s="272" t="s">
        <v>486</v>
      </c>
      <c r="U10" s="272" t="s">
        <v>487</v>
      </c>
    </row>
    <row r="11" spans="1:23" x14ac:dyDescent="0.2">
      <c r="F11" s="36" t="s">
        <v>293</v>
      </c>
      <c r="G11" s="36" t="s">
        <v>293</v>
      </c>
      <c r="H11" s="19" t="s">
        <v>293</v>
      </c>
      <c r="I11" s="36" t="s">
        <v>293</v>
      </c>
      <c r="J11" s="36" t="s">
        <v>293</v>
      </c>
      <c r="K11" s="36" t="s">
        <v>293</v>
      </c>
      <c r="L11" s="36" t="s">
        <v>293</v>
      </c>
      <c r="M11" s="36" t="s">
        <v>293</v>
      </c>
      <c r="N11" s="36" t="s">
        <v>293</v>
      </c>
      <c r="O11" s="36" t="s">
        <v>293</v>
      </c>
      <c r="P11" s="36" t="s">
        <v>293</v>
      </c>
      <c r="Q11" s="448" t="s">
        <v>293</v>
      </c>
      <c r="R11" s="19" t="s">
        <v>293</v>
      </c>
      <c r="S11" s="19" t="s">
        <v>293</v>
      </c>
      <c r="T11" s="33" t="s">
        <v>293</v>
      </c>
      <c r="U11" s="33" t="s">
        <v>293</v>
      </c>
    </row>
    <row r="12" spans="1:23" x14ac:dyDescent="0.2">
      <c r="F12" s="36" t="s">
        <v>460</v>
      </c>
      <c r="G12" s="36" t="s">
        <v>460</v>
      </c>
      <c r="H12" s="19" t="s">
        <v>460</v>
      </c>
      <c r="I12" s="36" t="s">
        <v>460</v>
      </c>
      <c r="J12" s="36" t="s">
        <v>460</v>
      </c>
      <c r="K12" s="36" t="s">
        <v>460</v>
      </c>
      <c r="L12" s="36" t="s">
        <v>460</v>
      </c>
      <c r="M12" s="36" t="s">
        <v>460</v>
      </c>
      <c r="N12" s="36" t="s">
        <v>460</v>
      </c>
      <c r="O12" s="36" t="s">
        <v>460</v>
      </c>
      <c r="P12" s="36" t="s">
        <v>460</v>
      </c>
      <c r="Q12" s="448" t="s">
        <v>460</v>
      </c>
      <c r="R12" s="19" t="s">
        <v>460</v>
      </c>
      <c r="S12" s="19" t="s">
        <v>460</v>
      </c>
      <c r="T12" s="33" t="s">
        <v>460</v>
      </c>
      <c r="U12" s="33" t="s">
        <v>460</v>
      </c>
    </row>
    <row r="14" spans="1:23" x14ac:dyDescent="0.2">
      <c r="A14" s="300" t="s">
        <v>44</v>
      </c>
      <c r="B14" s="189" t="s">
        <v>3</v>
      </c>
      <c r="C14" s="189" t="s">
        <v>25</v>
      </c>
      <c r="D14" s="189" t="s">
        <v>4</v>
      </c>
      <c r="E14" s="189" t="s">
        <v>47</v>
      </c>
      <c r="F14" s="193" t="s">
        <v>188</v>
      </c>
      <c r="G14" s="193" t="s">
        <v>349</v>
      </c>
      <c r="H14" s="443" t="s">
        <v>1236</v>
      </c>
      <c r="I14" s="193" t="s">
        <v>1237</v>
      </c>
      <c r="J14" s="216" t="s">
        <v>1231</v>
      </c>
      <c r="K14" s="193" t="s">
        <v>1238</v>
      </c>
      <c r="L14" s="193" t="s">
        <v>298</v>
      </c>
      <c r="M14" s="193" t="s">
        <v>299</v>
      </c>
      <c r="N14" s="193" t="s">
        <v>300</v>
      </c>
      <c r="O14" s="193" t="s">
        <v>301</v>
      </c>
      <c r="P14" s="193" t="s">
        <v>492</v>
      </c>
      <c r="Q14" s="443" t="s">
        <v>491</v>
      </c>
      <c r="R14" s="443" t="s">
        <v>493</v>
      </c>
      <c r="S14" s="443" t="s">
        <v>350</v>
      </c>
      <c r="T14" s="216" t="s">
        <v>304</v>
      </c>
      <c r="U14" s="216" t="s">
        <v>305</v>
      </c>
    </row>
    <row r="15" spans="1:23" x14ac:dyDescent="0.2">
      <c r="A15" t="e">
        <f>INDEX(Prioritization!$D:$D,MATCH($B15,Prioritization!$A:$A,0))</f>
        <v>#N/A</v>
      </c>
      <c r="E15" s="5" t="str">
        <f>B15&amp;"|"&amp;C15&amp;"|"&amp;D15</f>
        <v>||</v>
      </c>
      <c r="K15" s="36" t="str">
        <f>IF(SUM($I15)=0,"Add to column I",ROUND($I15-$J15,0))</f>
        <v>Add to column I</v>
      </c>
      <c r="P15" s="36" t="str">
        <f>IF(SUM($L15:$O15)=0,"",SUM($L15:$O15))</f>
        <v/>
      </c>
      <c r="Q15" s="448" t="str">
        <f>IF(SUM($P15)=0,"",SUM($N15,$O15)/SUM($P15))</f>
        <v/>
      </c>
      <c r="R15" s="448">
        <v>0</v>
      </c>
      <c r="S15" s="448">
        <f>MAX(60%,SUM($Q15))</f>
        <v>0.6</v>
      </c>
      <c r="T15" s="33" t="str">
        <f>IF(SUM($K15,$P15)=0,"",ROUND(IF(SUM($K15)=0,SUM($P15),SUM($J15))*(1+$R15),0))</f>
        <v/>
      </c>
      <c r="U15" s="33" t="str">
        <f>IF(SUM($T15)=0,"",IF($S15="","Add to column S",ROUND(SUM($T15)*S15,0)))</f>
        <v/>
      </c>
      <c r="W15">
        <f>IF(OR($F15="",$C15="&lt;01"),$AO15,$F15)</f>
        <v>0</v>
      </c>
    </row>
  </sheetData>
  <mergeCells count="1">
    <mergeCell ref="A2:B3"/>
  </mergeCells>
  <phoneticPr fontId="18" type="noConversion"/>
  <conditionalFormatting sqref="T1:U1048576">
    <cfRule type="expression" dxfId="190" priority="1">
      <formula>AND(ISNUMBER(T1),SUM($U1)&gt;SUM($T1))</formula>
    </cfRule>
    <cfRule type="expression" dxfId="189" priority="35">
      <formula>AND(ISNUMBER(T1),SUM($T1)&gt;SUM($K1))</formula>
    </cfRule>
  </conditionalFormatting>
  <conditionalFormatting sqref="F1:Q1048576 S1:U1048576">
    <cfRule type="expression" dxfId="188" priority="23">
      <formula>AND(ISNUMBER(F1),F1&lt;0)</formula>
    </cfRule>
  </conditionalFormatting>
  <conditionalFormatting sqref="Q1:S1048576">
    <cfRule type="expression" dxfId="187" priority="24">
      <formula>AND(ISNUMBER(Q1),Q1&gt;1)</formula>
    </cfRule>
  </conditionalFormatting>
  <conditionalFormatting sqref="S1:S1048576">
    <cfRule type="expression" dxfId="186"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772</v>
      </c>
      <c r="K2" s="263" t="s">
        <v>772</v>
      </c>
    </row>
    <row r="3" spans="1:11" ht="117" customHeight="1" x14ac:dyDescent="0.2">
      <c r="D3" s="26"/>
      <c r="E3" s="242" t="s">
        <v>1175</v>
      </c>
      <c r="F3" s="75" t="s">
        <v>744</v>
      </c>
      <c r="G3" s="94" t="s">
        <v>745</v>
      </c>
      <c r="H3" s="201" t="s">
        <v>742</v>
      </c>
      <c r="I3" s="201" t="s">
        <v>844</v>
      </c>
      <c r="J3" s="256" t="s">
        <v>743</v>
      </c>
      <c r="K3" s="256" t="s">
        <v>1176</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7" priority="1">
      <formula>LEFT($B1,4)="_Mil"</formula>
    </cfRule>
  </conditionalFormatting>
  <conditionalFormatting sqref="H1:H1048576">
    <cfRule type="expression" dxfId="6" priority="7">
      <formula>AND(ISNUMBER(H1),H1&lt;&gt;G1)</formula>
    </cfRule>
  </conditionalFormatting>
  <conditionalFormatting sqref="E1:H1048576 J1:K1048576">
    <cfRule type="expression" dxfId="5" priority="2">
      <formula>AND(ISNUMBER(E1),E1&lt;0)</formula>
    </cfRule>
  </conditionalFormatting>
  <conditionalFormatting sqref="G1:H1048576">
    <cfRule type="expression" dxfId="4"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1" t="s">
        <v>577</v>
      </c>
      <c r="B2" s="437"/>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8"/>
      <c r="B3" s="439"/>
      <c r="C3" s="127" t="s">
        <v>746</v>
      </c>
      <c r="D3" s="131" t="s">
        <v>925</v>
      </c>
      <c r="E3" s="134" t="s">
        <v>747</v>
      </c>
      <c r="F3" s="169" t="s">
        <v>372</v>
      </c>
      <c r="G3" s="159" t="s">
        <v>373</v>
      </c>
      <c r="H3" s="159" t="s">
        <v>376</v>
      </c>
      <c r="I3" s="31" t="s">
        <v>374</v>
      </c>
      <c r="J3" s="31" t="s">
        <v>375</v>
      </c>
      <c r="K3" s="127" t="s">
        <v>746</v>
      </c>
      <c r="L3" s="131" t="s">
        <v>925</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20" priority="10">
      <formula>AND(ROW($U1)&gt;14,SUM($U1)&gt;$S1)</formula>
    </cfRule>
  </conditionalFormatting>
  <conditionalFormatting sqref="T1:T1048576 V1:V1048576">
    <cfRule type="expression" dxfId="219" priority="9">
      <formula>AND(ROW($V1)&gt;14,SUM($V1)&gt;$T1)</formula>
    </cfRule>
  </conditionalFormatting>
  <conditionalFormatting sqref="S1:T1048576 W1:Y1048576">
    <cfRule type="expression" dxfId="218" priority="12">
      <formula>(($S1-$U1)+($T1-$V1))&lt;SUM($W1:$Y1)</formula>
    </cfRule>
  </conditionalFormatting>
  <conditionalFormatting sqref="Z1:Z1048576 AB1:AB1048576">
    <cfRule type="expression" dxfId="217" priority="13">
      <formula>AND(ROW($AB1)&gt;14,SUM($AB1)&gt;$Z1)</formula>
    </cfRule>
  </conditionalFormatting>
  <conditionalFormatting sqref="AA1:AA1048576 AC1:AC1048576">
    <cfRule type="expression" dxfId="216" priority="14">
      <formula>AND(ROW($AC1)&gt;14,SUM($AC1)&gt;$AA1)</formula>
    </cfRule>
  </conditionalFormatting>
  <conditionalFormatting sqref="Z1:AA1048576 AD1:AF1048576">
    <cfRule type="expression" dxfId="215" priority="16">
      <formula>(($Z1-$AB1)+($AA1-$AC1))&lt;SUM($AD1:$AF1)</formula>
    </cfRule>
  </conditionalFormatting>
  <conditionalFormatting sqref="AG1:AG1048576 AI1:AI1048576">
    <cfRule type="expression" dxfId="214" priority="17">
      <formula>AND(ROW($AI1)&gt;14,SUM($AI1)&gt;$AG1)</formula>
    </cfRule>
  </conditionalFormatting>
  <conditionalFormatting sqref="AH1:AH1048576 AJ1:AJ1048576">
    <cfRule type="expression" dxfId="213" priority="18">
      <formula>AND(ROW($AJ1)&gt;14,SUM($AJ1)&gt;$AH1)</formula>
    </cfRule>
  </conditionalFormatting>
  <conditionalFormatting sqref="AG1:AH1048576 AK1:AM1048576">
    <cfRule type="expression" dxfId="212" priority="20">
      <formula>(($AG1-$AI1)+($AH1-$AJ1))&lt;SUM($AK1:$AM1)</formula>
    </cfRule>
  </conditionalFormatting>
  <conditionalFormatting sqref="AN1:AN1048576 AP1:AP1048576">
    <cfRule type="expression" dxfId="211" priority="21">
      <formula>AND(ROW($AP1)&gt;14,SUM($AP1)&gt;$AN1)</formula>
    </cfRule>
  </conditionalFormatting>
  <conditionalFormatting sqref="AO1:AO1048576 AQ1:AQ1048576">
    <cfRule type="expression" dxfId="210" priority="22">
      <formula>AND(ROW($AQ1)&gt;14,SUM($AQ1)&gt;$AO1)</formula>
    </cfRule>
  </conditionalFormatting>
  <conditionalFormatting sqref="AN1:AO1048576 AR1:AT1048576">
    <cfRule type="expression" dxfId="209" priority="24">
      <formula>(($AN1-$AP1)+($AO1-$AQ1))&lt;SUM($AR1:$AT1)</formula>
    </cfRule>
  </conditionalFormatting>
  <conditionalFormatting sqref="AU1:AU1048576 AW1:AW1048576">
    <cfRule type="expression" dxfId="208" priority="25">
      <formula>AND(ROW($AW1)&gt;14,SUM($AW1)&gt;$AU1)</formula>
    </cfRule>
  </conditionalFormatting>
  <conditionalFormatting sqref="AV1:AV1048576 AX1:AX1048576">
    <cfRule type="expression" dxfId="207" priority="26">
      <formula>AND(ROW($AX1)&gt;14,SUM($AX1)&gt;$AV1)</formula>
    </cfRule>
  </conditionalFormatting>
  <conditionalFormatting sqref="AU1:AV1048576 AY1:BA1048576">
    <cfRule type="expression" dxfId="206" priority="28">
      <formula>(($AU1-$AW1)+($AV1-$AX1))&lt;SUM($AY1:$BA1)</formula>
    </cfRule>
  </conditionalFormatting>
  <conditionalFormatting sqref="BB1:BB1048576 BD1:BD1048576">
    <cfRule type="expression" dxfId="205" priority="29">
      <formula>AND(ROW($BD1)&gt;14,SUM($BD1)&gt;$BB1)</formula>
    </cfRule>
  </conditionalFormatting>
  <conditionalFormatting sqref="BC1:BC1048576 BE1:BE1048576">
    <cfRule type="expression" dxfId="204" priority="30">
      <formula>AND(ROW($BE1)&gt;14,SUM($BE1)&gt;$BC1)</formula>
    </cfRule>
  </conditionalFormatting>
  <conditionalFormatting sqref="BB1:BC1048576 BF1:BH1048576">
    <cfRule type="expression" dxfId="203" priority="32">
      <formula>(($BB1-$BD1)+($BC1-$BE1))&lt;SUM($BF1:$BH1)</formula>
    </cfRule>
  </conditionalFormatting>
  <conditionalFormatting sqref="BI1:BI1048576 BK1:BK1048576">
    <cfRule type="expression" dxfId="202" priority="33">
      <formula>AND(ROW($BK1)&gt;14,SUM($BK1)&gt;$BI1)</formula>
    </cfRule>
  </conditionalFormatting>
  <conditionalFormatting sqref="BL1:BL1048576 BJ1:BJ1048576">
    <cfRule type="expression" dxfId="201" priority="34">
      <formula>AND(ROW($BL1)&gt;14,SUM($BL1)&gt;$BJ1)</formula>
    </cfRule>
  </conditionalFormatting>
  <conditionalFormatting sqref="BI1:BJ1048576 BM1:BO1048576">
    <cfRule type="expression" dxfId="200" priority="36">
      <formula>(($BI1-$BK1)+($BJ1-$BL1))&lt;SUM($BM1:$BO1)</formula>
    </cfRule>
  </conditionalFormatting>
  <conditionalFormatting sqref="BP1:BP1048576 BR1:BR1048576">
    <cfRule type="expression" dxfId="199" priority="45">
      <formula>AND(ROW($BR1)&gt;14,SUM($BR1)&gt;$BP1)</formula>
    </cfRule>
  </conditionalFormatting>
  <conditionalFormatting sqref="BQ1:BQ1048576 BS1:BS1048576">
    <cfRule type="expression" dxfId="198" priority="1135">
      <formula>AND(ROW($BS1)&gt;14,SUM($BS1)&gt;$BQ1)</formula>
    </cfRule>
  </conditionalFormatting>
  <conditionalFormatting sqref="BP1:BQ1048576 BT1:BV1048576">
    <cfRule type="expression" dxfId="197" priority="1136">
      <formula>(($BP1-$BR1)+($BQ1-$BS1))&lt;SUM($BT1:$BV1)</formula>
    </cfRule>
  </conditionalFormatting>
  <conditionalFormatting sqref="C1:D1048576 F1:F1048576">
    <cfRule type="expression" dxfId="196" priority="2">
      <formula>AND(ISNUMBER($F1),SUM($F1)&gt;$C1)</formula>
    </cfRule>
  </conditionalFormatting>
  <conditionalFormatting sqref="G1:G1048576 E1:E1048576">
    <cfRule type="expression" dxfId="195" priority="1">
      <formula>AND(ISNUMBER($G1),SUM($G1)&gt;$E1)</formula>
    </cfRule>
  </conditionalFormatting>
  <conditionalFormatting sqref="H1:J1048576 C1:E1048576">
    <cfRule type="expression" dxfId="194" priority="4">
      <formula>(($C1-$F1)+($E1-$G1))&lt;SUM($H1:$J1)</formula>
    </cfRule>
  </conditionalFormatting>
  <conditionalFormatting sqref="K1:L1048576 N1:N1048576">
    <cfRule type="expression" dxfId="193" priority="6">
      <formula>AND(ROW($N1)&gt;14,SUM($N1)&gt;$K1)</formula>
    </cfRule>
  </conditionalFormatting>
  <conditionalFormatting sqref="M1:M1048576 O1:O1048576">
    <cfRule type="expression" dxfId="192" priority="5">
      <formula>AND(ROW($O1)&gt;14,SUM($O1)&gt;$M1)</formula>
    </cfRule>
  </conditionalFormatting>
  <conditionalFormatting sqref="K1:M1048576 P1:R1048576">
    <cfRule type="expression" dxfId="19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2023-02-10T16:33:57Z</dcterms:modified>
</cp:coreProperties>
</file>