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Eg\Desktop\programmesana\ekselis\"/>
    </mc:Choice>
  </mc:AlternateContent>
  <xr:revisionPtr revIDLastSave="0" documentId="13_ncr:1_{83540296-291F-43A9-9E0F-69C12460DA9B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diagramma" sheetId="2" r:id="rId1"/>
    <sheet name="dati-testam (1)" sheetId="1" r:id="rId2"/>
    <sheet name="Biežuma tabulas" sheetId="3" r:id="rId3"/>
    <sheet name="Kastu grafiki" sheetId="4" r:id="rId4"/>
    <sheet name="Standartnovirze" sheetId="5" r:id="rId5"/>
  </sheets>
  <externalReferences>
    <externalReference r:id="rId6"/>
  </externalReferences>
  <definedNames>
    <definedName name="_xlchart.v1.0" hidden="1">'Kastu grafiki'!$A$1</definedName>
    <definedName name="_xlchart.v1.1" hidden="1">'Kastu grafiki'!$A$2:$A$21</definedName>
  </definedNames>
  <calcPr calcId="191029"/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M3" i="1" l="1"/>
  <c r="E2" i="5"/>
  <c r="I2" i="5"/>
  <c r="I3" i="5"/>
  <c r="I1" i="5"/>
  <c r="E3" i="5"/>
  <c r="E4" i="5"/>
  <c r="L6" i="4"/>
  <c r="L5" i="4"/>
  <c r="L4" i="4"/>
  <c r="L3" i="4"/>
  <c r="L2" i="4"/>
  <c r="J14" i="3"/>
  <c r="J13" i="3"/>
  <c r="J15" i="3" s="1"/>
  <c r="J12" i="3"/>
  <c r="J11" i="3"/>
  <c r="J10" i="3"/>
  <c r="L6" i="3"/>
  <c r="M2" i="3" s="1"/>
  <c r="O4" i="3" a="1"/>
  <c r="O4" i="3" s="1"/>
  <c r="L3" i="3"/>
  <c r="M3" i="3" s="1"/>
  <c r="L4" i="3"/>
  <c r="M4" i="3" s="1"/>
  <c r="L5" i="3"/>
  <c r="M5" i="3" s="1"/>
  <c r="L2" i="3"/>
  <c r="M6" i="3" l="1"/>
  <c r="O7" i="3"/>
  <c r="O6" i="3"/>
  <c r="O5" i="3"/>
  <c r="O8" i="3"/>
  <c r="B2" i="1" l="1"/>
  <c r="B5" i="1"/>
  <c r="B14" i="1"/>
  <c r="B7" i="1"/>
  <c r="B19" i="1"/>
  <c r="B8" i="1"/>
  <c r="B12" i="1"/>
  <c r="B10" i="1"/>
  <c r="B4" i="1"/>
  <c r="B11" i="1"/>
  <c r="B16" i="1"/>
  <c r="B17" i="1"/>
  <c r="B15" i="1"/>
  <c r="B6" i="1"/>
  <c r="B20" i="1"/>
  <c r="B18" i="1"/>
  <c r="B13" i="1"/>
  <c r="B3" i="1"/>
  <c r="B21" i="1"/>
  <c r="B9" i="1"/>
</calcChain>
</file>

<file path=xl/sharedStrings.xml><?xml version="1.0" encoding="utf-8"?>
<sst xmlns="http://schemas.openxmlformats.org/spreadsheetml/2006/main" count="33" uniqueCount="30">
  <si>
    <t>Gada vidējā atzīme</t>
  </si>
  <si>
    <t>Kavējumu skaits</t>
  </si>
  <si>
    <t>Column1</t>
  </si>
  <si>
    <t>Noapaļošana</t>
  </si>
  <si>
    <t>Vidējā atzīme</t>
  </si>
  <si>
    <t>Unikālās vērtības</t>
  </si>
  <si>
    <t>Relatīvais biežums</t>
  </si>
  <si>
    <t>Vērtības absolūtais biežums</t>
  </si>
  <si>
    <t>frequency</t>
  </si>
  <si>
    <t>Kopsumma</t>
  </si>
  <si>
    <t>Vidējais aritmētiskais</t>
  </si>
  <si>
    <t>Moda</t>
  </si>
  <si>
    <t>Mediāna</t>
  </si>
  <si>
    <t>Max</t>
  </si>
  <si>
    <t>Min</t>
  </si>
  <si>
    <t>Amplitūda</t>
  </si>
  <si>
    <t>Q0</t>
  </si>
  <si>
    <t>Q1</t>
  </si>
  <si>
    <t>Q2</t>
  </si>
  <si>
    <t>Q3</t>
  </si>
  <si>
    <t>Q4</t>
  </si>
  <si>
    <t>KVARTILES</t>
  </si>
  <si>
    <t>Vidējais:</t>
  </si>
  <si>
    <t>Vidējā absolūtā novirze:</t>
  </si>
  <si>
    <t>Standartnovirze(s):</t>
  </si>
  <si>
    <t>Standartnovirze(p):</t>
  </si>
  <si>
    <t>Dispersija(p):</t>
  </si>
  <si>
    <t>Dispersija(s):</t>
  </si>
  <si>
    <t>Normālsadalījums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</si>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</sst>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8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3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3" fillId="34" borderId="13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 wrapText="1"/>
    </xf>
    <xf numFmtId="0" fontId="13" fillId="34" borderId="15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7" fillId="0" borderId="0" xfId="0" applyFont="1" applyFill="1"/>
    <xf numFmtId="0" fontId="0" fillId="0" borderId="0" xfId="0" applyFont="1" applyAlignment="1">
      <alignment horizontal="center"/>
    </xf>
    <xf numFmtId="9" fontId="0" fillId="33" borderId="12" xfId="1" applyFont="1" applyFill="1" applyBorder="1" applyAlignment="1">
      <alignment horizontal="center"/>
    </xf>
    <xf numFmtId="9" fontId="0" fillId="0" borderId="12" xfId="1" applyFont="1" applyBorder="1" applyAlignment="1">
      <alignment horizontal="center"/>
    </xf>
    <xf numFmtId="9" fontId="0" fillId="0" borderId="18" xfId="1" applyFont="1" applyBorder="1" applyAlignment="1">
      <alignment horizontal="center"/>
    </xf>
    <xf numFmtId="0" fontId="0" fillId="36" borderId="0" xfId="0" applyFill="1" applyAlignment="1">
      <alignment horizontal="center"/>
    </xf>
    <xf numFmtId="0" fontId="18" fillId="35" borderId="19" xfId="0" applyFont="1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9" fontId="1" fillId="35" borderId="19" xfId="1" applyNumberFormat="1" applyFont="1" applyFill="1" applyBorder="1" applyAlignment="1">
      <alignment horizontal="center" vertical="center"/>
    </xf>
    <xf numFmtId="0" fontId="13" fillId="34" borderId="20" xfId="0" applyFont="1" applyFill="1" applyBorder="1" applyAlignment="1">
      <alignment horizontal="center" vertical="center"/>
    </xf>
    <xf numFmtId="0" fontId="0" fillId="33" borderId="2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13" fillId="0" borderId="12" xfId="0" applyFont="1" applyFill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2" fontId="0" fillId="0" borderId="0" xfId="0" applyNumberFormat="1"/>
    <xf numFmtId="2" fontId="0" fillId="0" borderId="0" xfId="0" applyNumberFormat="1" applyAlignment="1">
      <alignment horizontal="center" wrapText="1"/>
    </xf>
    <xf numFmtId="0" fontId="13" fillId="34" borderId="12" xfId="0" applyFont="1" applyFill="1" applyBorder="1"/>
    <xf numFmtId="2" fontId="13" fillId="34" borderId="11" xfId="0" applyNumberFormat="1" applyFont="1" applyFill="1" applyBorder="1"/>
    <xf numFmtId="0" fontId="0" fillId="33" borderId="12" xfId="0" applyFont="1" applyFill="1" applyBorder="1"/>
    <xf numFmtId="2" fontId="0" fillId="33" borderId="11" xfId="0" applyNumberFormat="1" applyFont="1" applyFill="1" applyBorder="1"/>
    <xf numFmtId="0" fontId="0" fillId="0" borderId="12" xfId="0" applyFont="1" applyBorder="1" applyAlignment="1"/>
    <xf numFmtId="2" fontId="0" fillId="0" borderId="11" xfId="0" applyNumberFormat="1" applyFont="1" applyBorder="1"/>
    <xf numFmtId="0" fontId="0" fillId="35" borderId="20" xfId="0" applyFill="1" applyBorder="1"/>
    <xf numFmtId="0" fontId="13" fillId="0" borderId="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3">
    <dxf>
      <numFmt numFmtId="2" formatCode="0.00"/>
      <alignment horizontal="center" vertical="bottom" textRotation="0" wrapText="1" indent="0" justifyLastLine="0" shrinkToFit="0" readingOrder="0"/>
    </dxf>
    <dxf>
      <numFmt numFmtId="2" formatCode="0.0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Gada vidējā atzīme atkarībā no kavējumu skaita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0293991522877786E-2"/>
          <c:y val="6.1597643737501255E-2"/>
          <c:w val="0.91660663596241676"/>
          <c:h val="0.799119094197682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'dati-testam (1)'!$B$1</c:f>
              <c:strCache>
                <c:ptCount val="1"/>
                <c:pt idx="0">
                  <c:v>Noapaļošana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'dati-testam (1)'!$B$2:$B$21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80-47D8-8A98-365B6EBF3218}"/>
            </c:ext>
          </c:extLst>
        </c:ser>
        <c:ser>
          <c:idx val="1"/>
          <c:order val="1"/>
          <c:tx>
            <c:strRef>
              <c:f>'dati-testam (1)'!$C$1</c:f>
              <c:strCache>
                <c:ptCount val="1"/>
                <c:pt idx="0">
                  <c:v>Kavējumu skaits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'dati-testam (1)'!$C$2:$C$21</c:f>
              <c:numCache>
                <c:formatCode>General</c:formatCode>
                <c:ptCount val="20"/>
                <c:pt idx="0">
                  <c:v>28</c:v>
                </c:pt>
                <c:pt idx="1">
                  <c:v>33</c:v>
                </c:pt>
                <c:pt idx="2">
                  <c:v>40</c:v>
                </c:pt>
                <c:pt idx="3">
                  <c:v>51</c:v>
                </c:pt>
                <c:pt idx="4">
                  <c:v>58</c:v>
                </c:pt>
                <c:pt idx="5">
                  <c:v>25</c:v>
                </c:pt>
                <c:pt idx="6">
                  <c:v>7</c:v>
                </c:pt>
                <c:pt idx="7">
                  <c:v>27</c:v>
                </c:pt>
                <c:pt idx="8">
                  <c:v>14</c:v>
                </c:pt>
                <c:pt idx="9">
                  <c:v>37</c:v>
                </c:pt>
                <c:pt idx="10">
                  <c:v>25</c:v>
                </c:pt>
                <c:pt idx="11">
                  <c:v>17</c:v>
                </c:pt>
                <c:pt idx="12">
                  <c:v>58</c:v>
                </c:pt>
                <c:pt idx="13">
                  <c:v>12</c:v>
                </c:pt>
                <c:pt idx="14">
                  <c:v>1</c:v>
                </c:pt>
                <c:pt idx="15">
                  <c:v>8</c:v>
                </c:pt>
                <c:pt idx="16">
                  <c:v>33</c:v>
                </c:pt>
                <c:pt idx="17">
                  <c:v>8</c:v>
                </c:pt>
                <c:pt idx="18">
                  <c:v>19</c:v>
                </c:pt>
                <c:pt idx="1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80-47D8-8A98-365B6EBF32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67479263"/>
        <c:axId val="270614511"/>
        <c:axId val="368303727"/>
      </c:bar3DChart>
      <c:catAx>
        <c:axId val="26747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14511"/>
        <c:crosses val="autoZero"/>
        <c:auto val="1"/>
        <c:lblAlgn val="ctr"/>
        <c:lblOffset val="100"/>
        <c:noMultiLvlLbl val="0"/>
      </c:catAx>
      <c:valAx>
        <c:axId val="270614511"/>
        <c:scaling>
          <c:orientation val="minMax"/>
          <c:max val="58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479263"/>
        <c:crosses val="autoZero"/>
        <c:crossBetween val="between"/>
      </c:valAx>
      <c:serAx>
        <c:axId val="368303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14511"/>
        <c:crosses val="autoZero"/>
      </c:ser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kavējumu skaita un vidējo atzīmju korelācija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dk1">
                  <a:tint val="88500"/>
                </a:schemeClr>
              </a:solidFill>
              <a:ln w="9525" cap="flat" cmpd="sng" algn="ctr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dk1">
                    <a:tint val="88500"/>
                    <a:alpha val="25000"/>
                  </a:schemeClr>
                </a:solidFill>
                <a:round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4.2000483074037948E-2"/>
                  <c:y val="-0.686541994750656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'dati-testam (1)'!$A$2:$A$21</c:f>
              <c:numCache>
                <c:formatCode>General</c:formatCode>
                <c:ptCount val="20"/>
                <c:pt idx="0">
                  <c:v>5.53</c:v>
                </c:pt>
                <c:pt idx="1">
                  <c:v>5.67</c:v>
                </c:pt>
                <c:pt idx="2">
                  <c:v>5.69</c:v>
                </c:pt>
                <c:pt idx="3">
                  <c:v>5.69</c:v>
                </c:pt>
                <c:pt idx="4">
                  <c:v>6.23</c:v>
                </c:pt>
                <c:pt idx="5">
                  <c:v>6.28</c:v>
                </c:pt>
                <c:pt idx="6">
                  <c:v>6.3</c:v>
                </c:pt>
                <c:pt idx="7">
                  <c:v>6.43</c:v>
                </c:pt>
                <c:pt idx="8">
                  <c:v>6.92</c:v>
                </c:pt>
                <c:pt idx="9">
                  <c:v>7.08</c:v>
                </c:pt>
                <c:pt idx="10">
                  <c:v>7.23</c:v>
                </c:pt>
                <c:pt idx="11">
                  <c:v>7.25</c:v>
                </c:pt>
                <c:pt idx="12">
                  <c:v>7.25</c:v>
                </c:pt>
                <c:pt idx="13">
                  <c:v>7.3</c:v>
                </c:pt>
                <c:pt idx="14">
                  <c:v>7.61</c:v>
                </c:pt>
                <c:pt idx="15">
                  <c:v>7.84</c:v>
                </c:pt>
                <c:pt idx="16">
                  <c:v>7.92</c:v>
                </c:pt>
                <c:pt idx="17">
                  <c:v>8.14</c:v>
                </c:pt>
                <c:pt idx="18">
                  <c:v>8.85</c:v>
                </c:pt>
                <c:pt idx="19">
                  <c:v>9.33</c:v>
                </c:pt>
              </c:numCache>
            </c:numRef>
          </c:xVal>
          <c:yVal>
            <c:numRef>
              <c:f>'dati-testam (1)'!$C$2:$C$21</c:f>
              <c:numCache>
                <c:formatCode>General</c:formatCode>
                <c:ptCount val="20"/>
                <c:pt idx="0">
                  <c:v>28</c:v>
                </c:pt>
                <c:pt idx="1">
                  <c:v>33</c:v>
                </c:pt>
                <c:pt idx="2">
                  <c:v>40</c:v>
                </c:pt>
                <c:pt idx="3">
                  <c:v>51</c:v>
                </c:pt>
                <c:pt idx="4">
                  <c:v>58</c:v>
                </c:pt>
                <c:pt idx="5">
                  <c:v>25</c:v>
                </c:pt>
                <c:pt idx="6">
                  <c:v>7</c:v>
                </c:pt>
                <c:pt idx="7">
                  <c:v>27</c:v>
                </c:pt>
                <c:pt idx="8">
                  <c:v>14</c:v>
                </c:pt>
                <c:pt idx="9">
                  <c:v>37</c:v>
                </c:pt>
                <c:pt idx="10">
                  <c:v>25</c:v>
                </c:pt>
                <c:pt idx="11">
                  <c:v>17</c:v>
                </c:pt>
                <c:pt idx="12">
                  <c:v>58</c:v>
                </c:pt>
                <c:pt idx="13">
                  <c:v>12</c:v>
                </c:pt>
                <c:pt idx="14">
                  <c:v>1</c:v>
                </c:pt>
                <c:pt idx="15">
                  <c:v>8</c:v>
                </c:pt>
                <c:pt idx="16">
                  <c:v>33</c:v>
                </c:pt>
                <c:pt idx="17">
                  <c:v>8</c:v>
                </c:pt>
                <c:pt idx="18">
                  <c:v>19</c:v>
                </c:pt>
                <c:pt idx="1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8-431B-9CBE-C07FAD0CA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550159"/>
        <c:axId val="599161631"/>
      </c:scatterChart>
      <c:valAx>
        <c:axId val="371550159"/>
        <c:scaling>
          <c:orientation val="minMax"/>
          <c:max val="9.5"/>
          <c:min val="5.3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161631"/>
        <c:crosses val="autoZero"/>
        <c:crossBetween val="midCat"/>
      </c:valAx>
      <c:valAx>
        <c:axId val="59916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5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Standartnovirze!$C$1</c:f>
              <c:strCache>
                <c:ptCount val="1"/>
                <c:pt idx="0">
                  <c:v>Normālsadalījums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Standartnovirze!$B$2:$B$21</c:f>
              <c:numCache>
                <c:formatCode>General</c:formatCode>
                <c:ptCount val="20"/>
                <c:pt idx="0">
                  <c:v>9.33</c:v>
                </c:pt>
                <c:pt idx="1">
                  <c:v>8.85</c:v>
                </c:pt>
                <c:pt idx="2">
                  <c:v>8.14</c:v>
                </c:pt>
                <c:pt idx="3">
                  <c:v>7.92</c:v>
                </c:pt>
                <c:pt idx="4">
                  <c:v>7.84</c:v>
                </c:pt>
                <c:pt idx="5">
                  <c:v>7.61</c:v>
                </c:pt>
                <c:pt idx="6">
                  <c:v>7.3</c:v>
                </c:pt>
                <c:pt idx="7">
                  <c:v>7.25</c:v>
                </c:pt>
                <c:pt idx="8">
                  <c:v>7.25</c:v>
                </c:pt>
                <c:pt idx="9">
                  <c:v>7.23</c:v>
                </c:pt>
                <c:pt idx="10">
                  <c:v>7.08</c:v>
                </c:pt>
                <c:pt idx="11">
                  <c:v>6.92</c:v>
                </c:pt>
                <c:pt idx="12">
                  <c:v>6.43</c:v>
                </c:pt>
                <c:pt idx="13">
                  <c:v>6.3</c:v>
                </c:pt>
                <c:pt idx="14">
                  <c:v>6.28</c:v>
                </c:pt>
                <c:pt idx="15">
                  <c:v>6.23</c:v>
                </c:pt>
                <c:pt idx="16">
                  <c:v>5.69</c:v>
                </c:pt>
                <c:pt idx="17">
                  <c:v>5.69</c:v>
                </c:pt>
                <c:pt idx="18">
                  <c:v>5.67</c:v>
                </c:pt>
                <c:pt idx="19">
                  <c:v>5.53</c:v>
                </c:pt>
              </c:numCache>
            </c:numRef>
          </c:xVal>
          <c:yVal>
            <c:numRef>
              <c:f>Standartnovirze!$C$2:$C$21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3B-433F-AC13-724099647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088303"/>
        <c:axId val="218075679"/>
      </c:scatterChart>
      <c:valAx>
        <c:axId val="599088303"/>
        <c:scaling>
          <c:orientation val="minMax"/>
          <c:max val="9.8000000000000007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075679"/>
        <c:crosses val="autoZero"/>
        <c:crossBetween val="midCat"/>
      </c:valAx>
      <c:valAx>
        <c:axId val="21807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8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Vidējā atzīme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Vidējā atzīme</a:t>
          </a:r>
        </a:p>
      </cx:txPr>
    </cx:title>
    <cx:plotArea>
      <cx:plotAreaRegion>
        <cx:series layoutId="boxWhisker" uniqueId="{F015F1E1-B16A-45FB-94C9-C28EFC75244F}">
          <cx:tx>
            <cx:txData>
              <cx:f>_xlchart.v1.0</cx:f>
              <cx:v>Vidējā atzīme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9.3000000000000007" min="5.7999999999999998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883A1-83BE-4B2A-AC2E-93C6400F2D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273628</xdr:colOff>
      <xdr:row>1</xdr:row>
      <xdr:rowOff>15587</xdr:rowOff>
    </xdr:from>
    <xdr:to>
      <xdr:col>11</xdr:col>
      <xdr:colOff>606137</xdr:colOff>
      <xdr:row>15</xdr:row>
      <xdr:rowOff>91787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D0745A-485F-4AE3-B509-C9BC9944F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4762</xdr:rowOff>
    </xdr:from>
    <xdr:to>
      <xdr:col>8</xdr:col>
      <xdr:colOff>485775</xdr:colOff>
      <xdr:row>15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EF35414-B7EC-4702-977F-0005FBAE4E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625" y="195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366711</xdr:colOff>
      <xdr:row>4</xdr:row>
      <xdr:rowOff>100012</xdr:rowOff>
    </xdr:from>
    <xdr:to>
      <xdr:col>11</xdr:col>
      <xdr:colOff>428625</xdr:colOff>
      <xdr:row>18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ADCFEE-0AE1-4E17-9822-F420CEDF2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ktiskais_stat_eg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Biežuma tabulas"/>
      <sheetName val="Kastu grafiki"/>
      <sheetName val="Standartnovirze"/>
      <sheetName val="Korelācija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1" totalsRowShown="0" dataDxfId="22">
  <autoFilter ref="A1:C21" xr:uid="{00000000-0009-0000-0100-000001000000}"/>
  <sortState ref="A2:C21">
    <sortCondition ref="A1:A21"/>
  </sortState>
  <tableColumns count="3">
    <tableColumn id="1" xr3:uid="{00000000-0010-0000-0000-000001000000}" name="Gada vidējā atzīme" dataDxfId="21"/>
    <tableColumn id="3" xr3:uid="{00000000-0010-0000-0000-000003000000}" name="Noapaļošana" dataDxfId="20">
      <calculatedColumnFormula>ROUND(Table1[[#This Row],[Gada vidējā atzīme]],0)</calculatedColumnFormula>
    </tableColumn>
    <tableColumn id="2" xr3:uid="{00000000-0010-0000-0000-000002000000}" name="Kavējumu skaits" dataDxfId="19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G1:G21" totalsRowShown="0" headerRowDxfId="18" dataDxfId="17">
  <autoFilter ref="G1:G21" xr:uid="{00000000-0009-0000-0100-000002000000}"/>
  <sortState ref="G2:G21">
    <sortCondition ref="G1:G21"/>
  </sortState>
  <tableColumns count="1">
    <tableColumn id="1" xr3:uid="{00000000-0010-0000-0100-000001000000}" name="Vidējā atzīme" dataDxfId="1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K1:M6" totalsRowCount="1" totalsRowDxfId="13" headerRowBorderDxfId="15" tableBorderDxfId="14" totalsRowBorderDxfId="12">
  <autoFilter ref="K1:M5" xr:uid="{00000000-0009-0000-0100-000003000000}"/>
  <tableColumns count="3">
    <tableColumn id="1" xr3:uid="{00000000-0010-0000-0200-000001000000}" name="Unikālās vērtības" totalsRowLabel="Kopsumma" totalsRowDxfId="11"/>
    <tableColumn id="2" xr3:uid="{00000000-0010-0000-0200-000002000000}" name="Vērtības absolūtais biežums" totalsRowFunction="sum" totalsRowDxfId="10">
      <calculatedColumnFormula>COUNTIF(Table2[Vidējā atzīme],K2)</calculatedColumnFormula>
    </tableColumn>
    <tableColumn id="3" xr3:uid="{00000000-0010-0000-0200-000003000000}" name="Relatīvais biežums" totalsRowFunction="sum" totalsRowDxfId="9" dataCellStyle="Percent" totalsRowCellStyle="Percent">
      <calculatedColumnFormula>(Table3[[#This Row],[Vērtības absolūtais biežums]]/Table3[[#Totals],[Vērtības absolūtais biežums]])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21" totalsRowShown="0" headerRowDxfId="8" dataDxfId="7">
  <autoFilter ref="A1:A21" xr:uid="{00000000-0009-0000-0100-000004000000}"/>
  <tableColumns count="1">
    <tableColumn id="1" xr3:uid="{00000000-0010-0000-0300-000001000000}" name="Vidējā atzīme" dataDxfId="6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6" displayName="Table26" ref="A1:C21" totalsRowShown="0" headerRowDxfId="5" dataDxfId="4">
  <autoFilter ref="A1:C21" xr:uid="{00000000-0009-0000-0100-000005000000}"/>
  <sortState ref="A2:C21">
    <sortCondition descending="1" ref="B1:B21"/>
  </sortState>
  <tableColumns count="3">
    <tableColumn id="1" xr3:uid="{00000000-0010-0000-0400-000001000000}" name="Vidējā atzīme" dataDxfId="3"/>
    <tableColumn id="2" xr3:uid="{00000000-0010-0000-0400-000002000000}" name="Gada vidējā atzīme" dataDxfId="2"/>
    <tableColumn id="3" xr3:uid="{00000000-0010-0000-0400-000003000000}" name="Normālsadalījums" dataDxfId="0">
      <calculatedColumnFormula>[1]Standartnovirze!$F$9(Table26[Gada vidējā atzīme],$E$2,$E$3,FALSE)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D1:E4" totalsRowShown="0">
  <autoFilter ref="D1:E4" xr:uid="{00000000-0009-0000-0100-000007000000}"/>
  <tableColumns count="2">
    <tableColumn id="1" xr3:uid="{00000000-0010-0000-0500-000001000000}" name="Column1"/>
    <tableColumn id="2" xr3:uid="{00000000-0010-0000-0500-000002000000}" name="Column2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tabSelected="1" zoomScaleNormal="100" workbookViewId="0">
      <selection activeCell="C2" sqref="C2:C21"/>
    </sheetView>
  </sheetViews>
  <sheetFormatPr defaultRowHeight="15" x14ac:dyDescent="0.25"/>
  <cols>
    <col min="1" max="2" width="19.7109375" customWidth="1"/>
    <col min="3" max="3" width="17.42578125" customWidth="1"/>
  </cols>
  <sheetData>
    <row r="1" spans="1:13" x14ac:dyDescent="0.25">
      <c r="A1" s="2" t="s">
        <v>0</v>
      </c>
      <c r="B1" s="2" t="s">
        <v>3</v>
      </c>
      <c r="C1" s="3" t="s">
        <v>1</v>
      </c>
    </row>
    <row r="2" spans="1:13" x14ac:dyDescent="0.25">
      <c r="A2" s="2">
        <v>5.53</v>
      </c>
      <c r="B2" s="2">
        <f>ROUND(Table1[[#This Row],[Gada vidējā atzīme]],0)</f>
        <v>6</v>
      </c>
      <c r="C2" s="2">
        <v>28</v>
      </c>
    </row>
    <row r="3" spans="1:13" x14ac:dyDescent="0.25">
      <c r="A3" s="2">
        <v>5.67</v>
      </c>
      <c r="B3" s="2">
        <f>ROUND(Table1[[#This Row],[Gada vidējā atzīme]],0)</f>
        <v>6</v>
      </c>
      <c r="C3" s="2">
        <v>33</v>
      </c>
      <c r="M3">
        <f>PEARSON(A2:A21,C2:C21)</f>
        <v>-0.45488101529833347</v>
      </c>
    </row>
    <row r="4" spans="1:13" x14ac:dyDescent="0.25">
      <c r="A4" s="2">
        <v>5.69</v>
      </c>
      <c r="B4" s="2">
        <f>ROUND(Table1[[#This Row],[Gada vidējā atzīme]],0)</f>
        <v>6</v>
      </c>
      <c r="C4" s="2">
        <v>40</v>
      </c>
    </row>
    <row r="5" spans="1:13" x14ac:dyDescent="0.25">
      <c r="A5" s="2">
        <v>5.69</v>
      </c>
      <c r="B5" s="2">
        <f>ROUND(Table1[[#This Row],[Gada vidējā atzīme]],0)</f>
        <v>6</v>
      </c>
      <c r="C5" s="2">
        <v>51</v>
      </c>
    </row>
    <row r="6" spans="1:13" x14ac:dyDescent="0.25">
      <c r="A6" s="2">
        <v>6.23</v>
      </c>
      <c r="B6" s="2">
        <f>ROUND(Table1[[#This Row],[Gada vidējā atzīme]],0)</f>
        <v>6</v>
      </c>
      <c r="C6" s="2">
        <v>58</v>
      </c>
    </row>
    <row r="7" spans="1:13" x14ac:dyDescent="0.25">
      <c r="A7" s="2">
        <v>6.28</v>
      </c>
      <c r="B7" s="2">
        <f>ROUND(Table1[[#This Row],[Gada vidējā atzīme]],0)</f>
        <v>6</v>
      </c>
      <c r="C7" s="2">
        <v>25</v>
      </c>
    </row>
    <row r="8" spans="1:13" x14ac:dyDescent="0.25">
      <c r="A8" s="2">
        <v>6.3</v>
      </c>
      <c r="B8" s="2">
        <f>ROUND(Table1[[#This Row],[Gada vidējā atzīme]],0)</f>
        <v>6</v>
      </c>
      <c r="C8" s="2">
        <v>7</v>
      </c>
    </row>
    <row r="9" spans="1:13" x14ac:dyDescent="0.25">
      <c r="A9" s="2">
        <v>6.43</v>
      </c>
      <c r="B9" s="2">
        <f>ROUND(Table1[[#This Row],[Gada vidējā atzīme]],0)</f>
        <v>6</v>
      </c>
      <c r="C9" s="2">
        <v>27</v>
      </c>
    </row>
    <row r="10" spans="1:13" x14ac:dyDescent="0.25">
      <c r="A10" s="2">
        <v>6.92</v>
      </c>
      <c r="B10" s="2">
        <f>ROUND(Table1[[#This Row],[Gada vidējā atzīme]],0)</f>
        <v>7</v>
      </c>
      <c r="C10" s="2">
        <v>14</v>
      </c>
    </row>
    <row r="11" spans="1:13" x14ac:dyDescent="0.25">
      <c r="A11" s="2">
        <v>7.08</v>
      </c>
      <c r="B11" s="2">
        <f>ROUND(Table1[[#This Row],[Gada vidējā atzīme]],0)</f>
        <v>7</v>
      </c>
      <c r="C11" s="2">
        <v>37</v>
      </c>
    </row>
    <row r="12" spans="1:13" x14ac:dyDescent="0.25">
      <c r="A12" s="2">
        <v>7.23</v>
      </c>
      <c r="B12" s="2">
        <f>ROUND(Table1[[#This Row],[Gada vidējā atzīme]],0)</f>
        <v>7</v>
      </c>
      <c r="C12" s="2">
        <v>25</v>
      </c>
    </row>
    <row r="13" spans="1:13" x14ac:dyDescent="0.25">
      <c r="A13" s="2">
        <v>7.25</v>
      </c>
      <c r="B13" s="2">
        <f>ROUND(Table1[[#This Row],[Gada vidējā atzīme]],0)</f>
        <v>7</v>
      </c>
      <c r="C13" s="2">
        <v>17</v>
      </c>
    </row>
    <row r="14" spans="1:13" x14ac:dyDescent="0.25">
      <c r="A14" s="2">
        <v>7.25</v>
      </c>
      <c r="B14" s="2">
        <f>ROUND(Table1[[#This Row],[Gada vidējā atzīme]],0)</f>
        <v>7</v>
      </c>
      <c r="C14" s="2">
        <v>58</v>
      </c>
    </row>
    <row r="15" spans="1:13" x14ac:dyDescent="0.25">
      <c r="A15" s="2">
        <v>7.3</v>
      </c>
      <c r="B15" s="2">
        <f>ROUND(Table1[[#This Row],[Gada vidējā atzīme]],0)</f>
        <v>7</v>
      </c>
      <c r="C15" s="2">
        <v>12</v>
      </c>
    </row>
    <row r="16" spans="1:13" x14ac:dyDescent="0.25">
      <c r="A16" s="2">
        <v>7.61</v>
      </c>
      <c r="B16" s="2">
        <f>ROUND(Table1[[#This Row],[Gada vidējā atzīme]],0)</f>
        <v>8</v>
      </c>
      <c r="C16" s="2">
        <v>1</v>
      </c>
    </row>
    <row r="17" spans="1:3" x14ac:dyDescent="0.25">
      <c r="A17" s="2">
        <v>7.84</v>
      </c>
      <c r="B17" s="2">
        <f>ROUND(Table1[[#This Row],[Gada vidējā atzīme]],0)</f>
        <v>8</v>
      </c>
      <c r="C17" s="2">
        <v>8</v>
      </c>
    </row>
    <row r="18" spans="1:3" x14ac:dyDescent="0.25">
      <c r="A18" s="2">
        <v>7.92</v>
      </c>
      <c r="B18" s="2">
        <f>ROUND(Table1[[#This Row],[Gada vidējā atzīme]],0)</f>
        <v>8</v>
      </c>
      <c r="C18" s="2">
        <v>33</v>
      </c>
    </row>
    <row r="19" spans="1:3" x14ac:dyDescent="0.25">
      <c r="A19" s="2">
        <v>8.14</v>
      </c>
      <c r="B19" s="2">
        <f>ROUND(Table1[[#This Row],[Gada vidējā atzīme]],0)</f>
        <v>8</v>
      </c>
      <c r="C19" s="2">
        <v>8</v>
      </c>
    </row>
    <row r="20" spans="1:3" x14ac:dyDescent="0.25">
      <c r="A20" s="2">
        <v>8.85</v>
      </c>
      <c r="B20" s="2">
        <f>ROUND(Table1[[#This Row],[Gada vidējā atzīme]],0)</f>
        <v>9</v>
      </c>
      <c r="C20" s="2">
        <v>19</v>
      </c>
    </row>
    <row r="21" spans="1:3" x14ac:dyDescent="0.25">
      <c r="A21" s="2">
        <v>9.33</v>
      </c>
      <c r="B21" s="2">
        <f>ROUND(Table1[[#This Row],[Gada vidējā atzīme]],0)</f>
        <v>9</v>
      </c>
      <c r="C21" s="2">
        <v>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1:O21"/>
  <sheetViews>
    <sheetView topLeftCell="C1" workbookViewId="0">
      <selection activeCell="O4" sqref="O4"/>
    </sheetView>
  </sheetViews>
  <sheetFormatPr defaultRowHeight="15" x14ac:dyDescent="0.25"/>
  <cols>
    <col min="7" max="7" width="15.140625" customWidth="1"/>
    <col min="9" max="9" width="20.28515625" bestFit="1" customWidth="1"/>
    <col min="11" max="11" width="18.28515625" customWidth="1"/>
    <col min="12" max="12" width="18.85546875" customWidth="1"/>
    <col min="13" max="13" width="19.5703125" customWidth="1"/>
    <col min="15" max="15" width="9.7109375" customWidth="1"/>
  </cols>
  <sheetData>
    <row r="1" spans="7:15" ht="30" x14ac:dyDescent="0.25">
      <c r="G1" s="3" t="s">
        <v>4</v>
      </c>
      <c r="K1" s="8" t="s">
        <v>5</v>
      </c>
      <c r="L1" s="9" t="s">
        <v>7</v>
      </c>
      <c r="M1" s="10" t="s">
        <v>6</v>
      </c>
    </row>
    <row r="2" spans="7:15" x14ac:dyDescent="0.25">
      <c r="G2" s="2">
        <v>6</v>
      </c>
      <c r="K2" s="6">
        <v>6</v>
      </c>
      <c r="L2" s="4">
        <f>COUNTIF(Table2[Vidējā atzīme],K2)</f>
        <v>8</v>
      </c>
      <c r="M2" s="15">
        <f>(Table3[[#This Row],[Vērtības absolūtais biežums]]/Table3[[#Totals],[Vērtības absolūtais biežums]])</f>
        <v>0.4</v>
      </c>
    </row>
    <row r="3" spans="7:15" x14ac:dyDescent="0.25">
      <c r="G3" s="2">
        <v>6</v>
      </c>
      <c r="K3" s="7">
        <v>7</v>
      </c>
      <c r="L3" s="5">
        <f>COUNTIF(Table2[Vidējā atzīme],K3)</f>
        <v>6</v>
      </c>
      <c r="M3" s="16">
        <f>(Table3[[#This Row],[Vērtības absolūtais biežums]]/Table3[[#Totals],[Vērtības absolūtais biežums]])</f>
        <v>0.3</v>
      </c>
      <c r="O3" s="18" t="s">
        <v>8</v>
      </c>
    </row>
    <row r="4" spans="7:15" x14ac:dyDescent="0.25">
      <c r="G4" s="2">
        <v>6</v>
      </c>
      <c r="K4" s="6">
        <v>8</v>
      </c>
      <c r="L4" s="4">
        <f>COUNTIF(Table2[Vidējā atzīme],K4)</f>
        <v>4</v>
      </c>
      <c r="M4" s="15">
        <f>(Table3[[#This Row],[Vērtības absolūtais biežums]]/Table3[[#Totals],[Vērtības absolūtais biežums]])</f>
        <v>0.2</v>
      </c>
      <c r="O4" s="2">
        <f t="array" ref="O4:O8">FREQUENCY(G2:G21,K2:K5)</f>
        <v>8</v>
      </c>
    </row>
    <row r="5" spans="7:15" x14ac:dyDescent="0.25">
      <c r="G5" s="2">
        <v>6</v>
      </c>
      <c r="K5" s="11">
        <v>9</v>
      </c>
      <c r="L5" s="12">
        <f>COUNTIF(Table2[Vidējā atzīme],K5)</f>
        <v>2</v>
      </c>
      <c r="M5" s="17">
        <f>(Table3[[#This Row],[Vērtības absolūtais biežums]]/Table3[[#Totals],[Vērtības absolūtais biežums]])</f>
        <v>0.1</v>
      </c>
      <c r="O5" s="2">
        <v>6</v>
      </c>
    </row>
    <row r="6" spans="7:15" x14ac:dyDescent="0.25">
      <c r="G6" s="2">
        <v>6</v>
      </c>
      <c r="K6" s="19" t="s">
        <v>9</v>
      </c>
      <c r="L6" s="20">
        <f>SUBTOTAL(109,Table3[Vērtības absolūtais biežums])</f>
        <v>20</v>
      </c>
      <c r="M6" s="21">
        <f>SUBTOTAL(109,Table3[Relatīvais biežums])</f>
        <v>0.99999999999999989</v>
      </c>
      <c r="O6" s="2">
        <v>4</v>
      </c>
    </row>
    <row r="7" spans="7:15" x14ac:dyDescent="0.25">
      <c r="G7" s="2">
        <v>6</v>
      </c>
      <c r="K7" s="2"/>
      <c r="L7" s="14"/>
      <c r="M7" s="2"/>
      <c r="O7" s="2">
        <v>2</v>
      </c>
    </row>
    <row r="8" spans="7:15" x14ac:dyDescent="0.25">
      <c r="G8" s="2">
        <v>6</v>
      </c>
      <c r="K8" s="2"/>
      <c r="L8" s="2"/>
      <c r="M8" s="2"/>
      <c r="O8" s="13">
        <v>0</v>
      </c>
    </row>
    <row r="9" spans="7:15" x14ac:dyDescent="0.25">
      <c r="G9" s="2">
        <v>6</v>
      </c>
      <c r="K9" s="2"/>
      <c r="L9" s="2"/>
      <c r="M9" s="2"/>
    </row>
    <row r="10" spans="7:15" x14ac:dyDescent="0.25">
      <c r="G10" s="2">
        <v>7</v>
      </c>
      <c r="I10" s="22" t="s">
        <v>10</v>
      </c>
      <c r="J10" s="23">
        <f>AVERAGE(Table2[Vidējā atzīme])</f>
        <v>7</v>
      </c>
      <c r="K10" s="2"/>
      <c r="L10" s="2"/>
      <c r="M10" s="2"/>
    </row>
    <row r="11" spans="7:15" x14ac:dyDescent="0.25">
      <c r="G11" s="2">
        <v>7</v>
      </c>
      <c r="I11" s="22" t="s">
        <v>11</v>
      </c>
      <c r="J11" s="23">
        <f>_xlfn.MODE.SNGL(Table2[Vidējā atzīme])</f>
        <v>6</v>
      </c>
      <c r="K11" s="2"/>
      <c r="L11" s="2"/>
      <c r="M11" s="2"/>
    </row>
    <row r="12" spans="7:15" x14ac:dyDescent="0.25">
      <c r="G12" s="2">
        <v>7</v>
      </c>
      <c r="I12" s="22" t="s">
        <v>12</v>
      </c>
      <c r="J12" s="23">
        <f>MEDIAN(Table2[Vidējā atzīme])</f>
        <v>7</v>
      </c>
      <c r="K12" s="2"/>
      <c r="L12" s="2"/>
      <c r="M12" s="2"/>
    </row>
    <row r="13" spans="7:15" x14ac:dyDescent="0.25">
      <c r="G13" s="2">
        <v>7</v>
      </c>
      <c r="I13" s="22" t="s">
        <v>13</v>
      </c>
      <c r="J13" s="23">
        <f>MAX(Table2[Vidējā atzīme])</f>
        <v>9</v>
      </c>
      <c r="K13" s="2"/>
      <c r="L13" s="2"/>
      <c r="M13" s="2"/>
    </row>
    <row r="14" spans="7:15" x14ac:dyDescent="0.25">
      <c r="G14" s="2">
        <v>7</v>
      </c>
      <c r="I14" s="22" t="s">
        <v>14</v>
      </c>
      <c r="J14" s="23">
        <f>MIN(Table2[Vidējā atzīme])</f>
        <v>6</v>
      </c>
      <c r="K14" s="2"/>
      <c r="L14" s="2"/>
      <c r="M14" s="2"/>
    </row>
    <row r="15" spans="7:15" x14ac:dyDescent="0.25">
      <c r="G15" s="2">
        <v>7</v>
      </c>
      <c r="I15" s="22" t="s">
        <v>15</v>
      </c>
      <c r="J15" s="23">
        <f>J13-J14</f>
        <v>3</v>
      </c>
      <c r="K15" s="2"/>
      <c r="L15" s="2"/>
      <c r="M15" s="2"/>
    </row>
    <row r="16" spans="7:15" x14ac:dyDescent="0.25">
      <c r="G16" s="2">
        <v>8</v>
      </c>
    </row>
    <row r="17" spans="7:7" x14ac:dyDescent="0.25">
      <c r="G17" s="2">
        <v>8</v>
      </c>
    </row>
    <row r="18" spans="7:7" x14ac:dyDescent="0.25">
      <c r="G18" s="2">
        <v>8</v>
      </c>
    </row>
    <row r="19" spans="7:7" x14ac:dyDescent="0.25">
      <c r="G19" s="2">
        <v>8</v>
      </c>
    </row>
    <row r="20" spans="7:7" x14ac:dyDescent="0.25">
      <c r="G20" s="2">
        <v>9</v>
      </c>
    </row>
    <row r="21" spans="7:7" x14ac:dyDescent="0.25">
      <c r="G21" s="2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N7" sqref="N7"/>
    </sheetView>
  </sheetViews>
  <sheetFormatPr defaultRowHeight="15" x14ac:dyDescent="0.25"/>
  <cols>
    <col min="1" max="1" width="15.140625" customWidth="1"/>
  </cols>
  <sheetData>
    <row r="1" spans="1:12" x14ac:dyDescent="0.25">
      <c r="A1" s="2" t="s">
        <v>4</v>
      </c>
      <c r="J1" s="25" t="s">
        <v>21</v>
      </c>
      <c r="K1" s="37"/>
      <c r="L1" s="37"/>
    </row>
    <row r="2" spans="1:12" x14ac:dyDescent="0.25">
      <c r="A2" s="2">
        <v>6</v>
      </c>
      <c r="J2" s="24"/>
      <c r="K2" s="4" t="s">
        <v>16</v>
      </c>
      <c r="L2" s="4">
        <f>_xlfn.QUARTILE.INC(Table4[Vidējā atzīme],0)</f>
        <v>6</v>
      </c>
    </row>
    <row r="3" spans="1:12" x14ac:dyDescent="0.25">
      <c r="A3" s="2">
        <v>6</v>
      </c>
      <c r="J3" s="24"/>
      <c r="K3" s="5" t="s">
        <v>17</v>
      </c>
      <c r="L3" s="5">
        <f>_xlfn.QUARTILE.INC(Table4[Vidējā atzīme],1)</f>
        <v>6</v>
      </c>
    </row>
    <row r="4" spans="1:12" x14ac:dyDescent="0.25">
      <c r="A4" s="2">
        <v>6</v>
      </c>
      <c r="J4" s="24"/>
      <c r="K4" s="4" t="s">
        <v>18</v>
      </c>
      <c r="L4" s="4">
        <f>_xlfn.QUARTILE.INC(Table4[Vidējā atzīme],2)</f>
        <v>7</v>
      </c>
    </row>
    <row r="5" spans="1:12" x14ac:dyDescent="0.25">
      <c r="A5" s="2">
        <v>6</v>
      </c>
      <c r="J5" s="24"/>
      <c r="K5" s="5" t="s">
        <v>19</v>
      </c>
      <c r="L5" s="5">
        <f>_xlfn.QUARTILE.INC(Table4[Vidējā atzīme],3)</f>
        <v>8</v>
      </c>
    </row>
    <row r="6" spans="1:12" x14ac:dyDescent="0.25">
      <c r="A6" s="2">
        <v>6</v>
      </c>
      <c r="J6" s="24"/>
      <c r="K6" s="4" t="s">
        <v>20</v>
      </c>
      <c r="L6" s="4">
        <f>_xlfn.QUARTILE.INC(Table4[Vidējā atzīme],4)</f>
        <v>9</v>
      </c>
    </row>
    <row r="7" spans="1:12" x14ac:dyDescent="0.25">
      <c r="A7" s="2">
        <v>6</v>
      </c>
      <c r="K7" s="5"/>
      <c r="L7" s="5"/>
    </row>
    <row r="8" spans="1:12" x14ac:dyDescent="0.25">
      <c r="A8" s="2">
        <v>6</v>
      </c>
    </row>
    <row r="9" spans="1:12" x14ac:dyDescent="0.25">
      <c r="A9" s="2">
        <v>6</v>
      </c>
    </row>
    <row r="10" spans="1:12" x14ac:dyDescent="0.25">
      <c r="A10" s="2">
        <v>7</v>
      </c>
    </row>
    <row r="11" spans="1:12" x14ac:dyDescent="0.25">
      <c r="A11" s="2">
        <v>7</v>
      </c>
    </row>
    <row r="12" spans="1:12" x14ac:dyDescent="0.25">
      <c r="A12" s="2">
        <v>7</v>
      </c>
    </row>
    <row r="13" spans="1:12" x14ac:dyDescent="0.25">
      <c r="A13" s="2">
        <v>7</v>
      </c>
    </row>
    <row r="14" spans="1:12" x14ac:dyDescent="0.25">
      <c r="A14" s="2">
        <v>7</v>
      </c>
    </row>
    <row r="15" spans="1:12" x14ac:dyDescent="0.25">
      <c r="A15" s="2">
        <v>7</v>
      </c>
    </row>
    <row r="16" spans="1:12" x14ac:dyDescent="0.25">
      <c r="A16" s="2">
        <v>8</v>
      </c>
    </row>
    <row r="17" spans="1:1" x14ac:dyDescent="0.25">
      <c r="A17" s="2">
        <v>8</v>
      </c>
    </row>
    <row r="18" spans="1:1" x14ac:dyDescent="0.25">
      <c r="A18" s="2">
        <v>8</v>
      </c>
    </row>
    <row r="19" spans="1:1" x14ac:dyDescent="0.25">
      <c r="A19" s="2">
        <v>8</v>
      </c>
    </row>
    <row r="20" spans="1:1" x14ac:dyDescent="0.25">
      <c r="A20" s="2">
        <v>9</v>
      </c>
    </row>
    <row r="21" spans="1:1" x14ac:dyDescent="0.25">
      <c r="A21" s="2">
        <v>9</v>
      </c>
    </row>
  </sheetData>
  <mergeCells count="1">
    <mergeCell ref="K1:L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topLeftCell="B1" workbookViewId="0">
      <selection activeCell="C2" sqref="C2"/>
    </sheetView>
  </sheetViews>
  <sheetFormatPr defaultRowHeight="15" x14ac:dyDescent="0.25"/>
  <cols>
    <col min="1" max="1" width="15.28515625" customWidth="1"/>
    <col min="2" max="2" width="15.7109375" customWidth="1"/>
    <col min="3" max="3" width="25.42578125" customWidth="1"/>
    <col min="4" max="4" width="18.28515625" customWidth="1"/>
    <col min="5" max="5" width="11" customWidth="1"/>
    <col min="8" max="8" width="22.7109375" bestFit="1" customWidth="1"/>
    <col min="9" max="9" width="10.5703125" bestFit="1" customWidth="1"/>
  </cols>
  <sheetData>
    <row r="1" spans="1:9" ht="30" x14ac:dyDescent="0.25">
      <c r="A1" s="26" t="s">
        <v>4</v>
      </c>
      <c r="B1" s="26" t="s">
        <v>0</v>
      </c>
      <c r="C1" s="26" t="s">
        <v>28</v>
      </c>
      <c r="D1" t="s">
        <v>2</v>
      </c>
      <c r="E1" s="28" t="s">
        <v>29</v>
      </c>
      <c r="H1" s="30" t="s">
        <v>23</v>
      </c>
      <c r="I1" s="31">
        <f>AVEDEV(Table26[Gada vidējā atzīme])</f>
        <v>0.85030000000000017</v>
      </c>
    </row>
    <row r="2" spans="1:9" x14ac:dyDescent="0.25">
      <c r="A2" s="27">
        <v>6</v>
      </c>
      <c r="B2" s="27">
        <v>9.33</v>
      </c>
      <c r="C2" s="29" t="e">
        <f ca="1">[1]Standartnovirze!$F$9(Table26[Gada vidējā atzīme],$E$2,$E$3,FALSE)</f>
        <v>#REF!</v>
      </c>
      <c r="D2" t="s">
        <v>22</v>
      </c>
      <c r="E2" s="28">
        <f>AVERAGE(Table26[Gada vidējā atzīme])</f>
        <v>7.0269999999999992</v>
      </c>
      <c r="H2" s="32" t="s">
        <v>26</v>
      </c>
      <c r="I2" s="33">
        <f>_xlfn.VAR.P(Table26[Gada vidējā atzīme])</f>
        <v>1.0814710000000105</v>
      </c>
    </row>
    <row r="3" spans="1:9" x14ac:dyDescent="0.25">
      <c r="A3" s="27">
        <v>7</v>
      </c>
      <c r="B3" s="27">
        <v>8.85</v>
      </c>
      <c r="C3" s="29" t="e">
        <f ca="1">[1]Standartnovirze!$F$9(Table26[Gada vidējā atzīme],$E$2,$E$3,FALSE)</f>
        <v>#REF!</v>
      </c>
      <c r="D3" s="1" t="s">
        <v>24</v>
      </c>
      <c r="E3" s="28">
        <f>_xlfn.STDEV.S(Table26[Gada vidējā atzīme])</f>
        <v>1.0669538538830068</v>
      </c>
      <c r="H3" s="34" t="s">
        <v>27</v>
      </c>
      <c r="I3" s="35">
        <f>_xlfn.VAR.S(Table26[Gada vidējā atzīme])</f>
        <v>1.1383905263158005</v>
      </c>
    </row>
    <row r="4" spans="1:9" x14ac:dyDescent="0.25">
      <c r="A4" s="27">
        <v>6</v>
      </c>
      <c r="B4" s="27">
        <v>8.14</v>
      </c>
      <c r="C4" s="29" t="e">
        <f ca="1">[1]Standartnovirze!$F$9(Table26[Gada vidējā atzīme],$E$2,$E$3,FALSE)</f>
        <v>#REF!</v>
      </c>
      <c r="D4" t="s">
        <v>25</v>
      </c>
      <c r="E4" s="28">
        <f>_xlfn.STDEV.P(Table26[Gada vidējā atzīme])</f>
        <v>1.0399379789199019</v>
      </c>
    </row>
    <row r="5" spans="1:9" x14ac:dyDescent="0.25">
      <c r="A5" s="27">
        <v>8</v>
      </c>
      <c r="B5" s="27">
        <v>7.92</v>
      </c>
      <c r="C5" s="29" t="e">
        <f ca="1">[1]Standartnovirze!$F$9(Table26[Gada vidējā atzīme],$E$2,$E$3,FALSE)</f>
        <v>#REF!</v>
      </c>
    </row>
    <row r="6" spans="1:9" x14ac:dyDescent="0.25">
      <c r="A6" s="27">
        <v>6</v>
      </c>
      <c r="B6" s="27">
        <v>7.84</v>
      </c>
      <c r="C6" s="29" t="e">
        <f ca="1">[1]Standartnovirze!$F$9(Table26[Gada vidējā atzīme],$E$2,$E$3,FALSE)</f>
        <v>#REF!</v>
      </c>
    </row>
    <row r="7" spans="1:9" x14ac:dyDescent="0.25">
      <c r="A7" s="27">
        <v>6</v>
      </c>
      <c r="B7" s="27">
        <v>7.61</v>
      </c>
      <c r="C7" s="29" t="e">
        <f ca="1">[1]Standartnovirze!$F$9(Table26[Gada vidējā atzīme],$E$2,$E$3,FALSE)</f>
        <v>#REF!</v>
      </c>
    </row>
    <row r="8" spans="1:9" x14ac:dyDescent="0.25">
      <c r="A8" s="27">
        <v>6</v>
      </c>
      <c r="B8" s="27">
        <v>7.3</v>
      </c>
      <c r="C8" s="29" t="e">
        <f ca="1">[1]Standartnovirze!$F$9(Table26[Gada vidējā atzīme],$E$2,$E$3,FALSE)</f>
        <v>#REF!</v>
      </c>
    </row>
    <row r="9" spans="1:9" x14ac:dyDescent="0.25">
      <c r="A9" s="27">
        <v>6</v>
      </c>
      <c r="B9" s="27">
        <v>7.25</v>
      </c>
      <c r="C9" s="29" t="e">
        <f ca="1">[1]Standartnovirze!$F$9(Table26[Gada vidējā atzīme],$E$2,$E$3,FALSE)</f>
        <v>#REF!</v>
      </c>
    </row>
    <row r="10" spans="1:9" x14ac:dyDescent="0.25">
      <c r="A10" s="27">
        <v>9</v>
      </c>
      <c r="B10" s="27">
        <v>7.25</v>
      </c>
      <c r="C10" s="29" t="e">
        <f ca="1">[1]Standartnovirze!$F$9(Table26[Gada vidējā atzīme],$E$2,$E$3,FALSE)</f>
        <v>#REF!</v>
      </c>
    </row>
    <row r="11" spans="1:9" x14ac:dyDescent="0.25">
      <c r="A11" s="27">
        <v>7</v>
      </c>
      <c r="B11" s="27">
        <v>7.23</v>
      </c>
      <c r="C11" s="29" t="e">
        <f ca="1">[1]Standartnovirze!$F$9(Table26[Gada vidējā atzīme],$E$2,$E$3,FALSE)</f>
        <v>#REF!</v>
      </c>
    </row>
    <row r="12" spans="1:9" x14ac:dyDescent="0.25">
      <c r="A12" s="27">
        <v>8</v>
      </c>
      <c r="B12" s="27">
        <v>7.08</v>
      </c>
      <c r="C12" s="29" t="e">
        <f ca="1">[1]Standartnovirze!$F$9(Table26[Gada vidējā atzīme],$E$2,$E$3,FALSE)</f>
        <v>#REF!</v>
      </c>
      <c r="E12" s="36"/>
    </row>
    <row r="13" spans="1:9" x14ac:dyDescent="0.25">
      <c r="A13" s="27">
        <v>6</v>
      </c>
      <c r="B13" s="27">
        <v>6.92</v>
      </c>
      <c r="C13" s="29" t="e">
        <f ca="1">[1]Standartnovirze!$F$9(Table26[Gada vidējā atzīme],$E$2,$E$3,FALSE)</f>
        <v>#REF!</v>
      </c>
    </row>
    <row r="14" spans="1:9" x14ac:dyDescent="0.25">
      <c r="A14" s="27">
        <v>7</v>
      </c>
      <c r="B14" s="27">
        <v>6.43</v>
      </c>
      <c r="C14" s="29" t="e">
        <f ca="1">[1]Standartnovirze!$F$9(Table26[Gada vidējā atzīme],$E$2,$E$3,FALSE)</f>
        <v>#REF!</v>
      </c>
    </row>
    <row r="15" spans="1:9" x14ac:dyDescent="0.25">
      <c r="A15" s="27">
        <v>6</v>
      </c>
      <c r="B15" s="27">
        <v>6.3</v>
      </c>
      <c r="C15" s="29" t="e">
        <f ca="1">[1]Standartnovirze!$F$9(Table26[Gada vidējā atzīme],$E$2,$E$3,FALSE)</f>
        <v>#REF!</v>
      </c>
    </row>
    <row r="16" spans="1:9" x14ac:dyDescent="0.25">
      <c r="A16" s="27">
        <v>7</v>
      </c>
      <c r="B16" s="27">
        <v>6.28</v>
      </c>
      <c r="C16" s="29" t="e">
        <f ca="1">[1]Standartnovirze!$F$9(Table26[Gada vidējā atzīme],$E$2,$E$3,FALSE)</f>
        <v>#REF!</v>
      </c>
    </row>
    <row r="17" spans="1:3" x14ac:dyDescent="0.25">
      <c r="A17" s="27">
        <v>9</v>
      </c>
      <c r="B17" s="27">
        <v>6.23</v>
      </c>
      <c r="C17" s="29" t="e">
        <f ca="1">[1]Standartnovirze!$F$9(Table26[Gada vidējā atzīme],$E$2,$E$3,FALSE)</f>
        <v>#REF!</v>
      </c>
    </row>
    <row r="18" spans="1:3" x14ac:dyDescent="0.25">
      <c r="A18" s="27">
        <v>8</v>
      </c>
      <c r="B18" s="27">
        <v>5.69</v>
      </c>
      <c r="C18" s="29" t="e">
        <f ca="1">[1]Standartnovirze!$F$9(Table26[Gada vidējā atzīme],$E$2,$E$3,FALSE)</f>
        <v>#REF!</v>
      </c>
    </row>
    <row r="19" spans="1:3" x14ac:dyDescent="0.25">
      <c r="A19" s="27">
        <v>8</v>
      </c>
      <c r="B19" s="27">
        <v>5.69</v>
      </c>
      <c r="C19" s="29" t="e">
        <f ca="1">[1]Standartnovirze!$F$9(Table26[Gada vidējā atzīme],$E$2,$E$3,FALSE)</f>
        <v>#REF!</v>
      </c>
    </row>
    <row r="20" spans="1:3" x14ac:dyDescent="0.25">
      <c r="A20" s="27">
        <v>7</v>
      </c>
      <c r="B20" s="27">
        <v>5.67</v>
      </c>
      <c r="C20" s="29" t="e">
        <f ca="1">[1]Standartnovirze!$F$9(Table26[Gada vidējā atzīme],$E$2,$E$3,FALSE)</f>
        <v>#REF!</v>
      </c>
    </row>
    <row r="21" spans="1:3" x14ac:dyDescent="0.25">
      <c r="A21" s="27">
        <v>7</v>
      </c>
      <c r="B21" s="27">
        <v>5.53</v>
      </c>
      <c r="C21" s="29" t="e">
        <f ca="1">[1]Standartnovirze!$F$9(Table26[Gada vidējā atzīme],$E$2,$E$3,FALSE)</f>
        <v>#REF!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dati-testam (1)</vt:lpstr>
      <vt:lpstr>Biežuma tabulas</vt:lpstr>
      <vt:lpstr>Kastu grafiki</vt:lpstr>
      <vt:lpstr>Standartnovirze</vt:lpstr>
      <vt:lpstr>diagramma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Egle</dc:creator>
  <cp:lastModifiedBy>Laura Egle</cp:lastModifiedBy>
  <dcterms:created xsi:type="dcterms:W3CDTF">2023-02-24T06:26:27Z</dcterms:created>
  <dcterms:modified xsi:type="dcterms:W3CDTF">2023-02-24T09:49:00Z</dcterms:modified>
</cp:coreProperties>
</file>