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defaultThemeVersion="124226"/>
  <xr:revisionPtr revIDLastSave="0" documentId="13_ncr:1_{EF7777C9-FAE3-494A-8554-31F5F76429B7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Verkoopcijfers " sheetId="1" r:id="rId1"/>
    <sheet name="Uitgaven" sheetId="2" r:id="rId2"/>
    <sheet name="Analyse" sheetId="3" r:id="rId3"/>
  </sheets>
  <definedNames>
    <definedName name="Bedrijfscontracten">'Verkoopcijfers '!$B$4:$E$4</definedName>
    <definedName name="Bedrijfscontracten_Exp" localSheetId="1">Uitgaven!$B$4:$E$4</definedName>
    <definedName name="Chartervluchten">'Verkoopcijfers '!$B$6:$E$6</definedName>
    <definedName name="Chartervluchten_Exp" localSheetId="1">Uitgaven!$B$6:$E$6</definedName>
    <definedName name="Sky_Diving">'Verkoopcijfers '!$B$5:$E$5</definedName>
    <definedName name="Sky_Diving_Exp" localSheetId="1">Uitgaven!$B$5:$E$5</definedName>
    <definedName name="Vliegschool">'Verkoopcijfers '!$B$7:$E$7</definedName>
    <definedName name="Vliegschool_Exp" localSheetId="1">Uitgaven!$B$7:$E$7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D8" i="3"/>
  <c r="D7" i="3"/>
  <c r="D6" i="3"/>
  <c r="D5" i="3"/>
  <c r="C8" i="3"/>
  <c r="C7" i="3"/>
  <c r="C6" i="3"/>
  <c r="C5" i="3"/>
  <c r="B8" i="3"/>
  <c r="B7" i="3"/>
  <c r="B6" i="3"/>
  <c r="B5" i="3"/>
  <c r="F7" i="2" l="1"/>
  <c r="F6" i="2"/>
  <c r="F5" i="2"/>
  <c r="F4" i="2"/>
  <c r="F7" i="1" l="1"/>
  <c r="F6" i="1"/>
  <c r="F5" i="1"/>
  <c r="F4" i="1" l="1"/>
  <c r="F8" i="1" l="1"/>
  <c r="F12" i="1"/>
  <c r="F13" i="1"/>
  <c r="F14" i="1"/>
  <c r="F15" i="1"/>
  <c r="F8" i="2"/>
  <c r="F12" i="2"/>
  <c r="F13" i="2"/>
  <c r="F14" i="2"/>
  <c r="F15" i="2"/>
  <c r="D15" i="2" l="1"/>
  <c r="C15" i="2"/>
  <c r="B15" i="2"/>
  <c r="D14" i="2"/>
  <c r="C14" i="2"/>
  <c r="B14" i="2"/>
  <c r="D13" i="2"/>
  <c r="C13" i="2"/>
  <c r="B13" i="2"/>
  <c r="D12" i="2"/>
  <c r="C12" i="2"/>
  <c r="B12" i="2"/>
  <c r="E8" i="2"/>
  <c r="D8" i="2"/>
  <c r="C8" i="2"/>
  <c r="B8" i="2"/>
  <c r="D15" i="1"/>
  <c r="C15" i="1"/>
  <c r="B15" i="1"/>
  <c r="D14" i="1"/>
  <c r="C14" i="1"/>
  <c r="B14" i="1"/>
  <c r="D13" i="1"/>
  <c r="C13" i="1"/>
  <c r="B13" i="1"/>
  <c r="D12" i="1"/>
  <c r="C12" i="1"/>
  <c r="B12" i="1"/>
  <c r="E8" i="1"/>
  <c r="D8" i="1"/>
  <c r="C8" i="1"/>
  <c r="B8" i="1"/>
</calcChain>
</file>

<file path=xl/sharedStrings.xml><?xml version="1.0" encoding="utf-8"?>
<sst xmlns="http://schemas.openxmlformats.org/spreadsheetml/2006/main" count="55" uniqueCount="55">
  <si>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</si>
  <si>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Jaarlijkse omzet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</si>
  <si>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</si>
  <si>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</si>
  <si>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</si>
  <si>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</si>
  <si>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</si>
  <si>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</si>
  <si>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</si>
  <si>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</si>
  <si>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</si>
  <si>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verkoop</t>
    </r>
  </si>
  <si>
    <r>
      <rPr>
        <sz val="10"/>
        <rFont val="Arial"/>
        <family val="2"/>
        <charset val="238"/>
      </rPr>
      <t xml:space="preserve"> 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</si>
  <si>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</si>
  <si>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</si>
  <si>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</si>
  <si>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</si>
  <si>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</si>
  <si>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</si>
  <si>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</si>
  <si>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</si>
  <si>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</si>
  <si>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</si>
  <si>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</si>
  <si>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</si>
  <si>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</si>
  <si>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</si>
  <si>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</si>
  <si>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</si>
  <si>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</si>
  <si>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</si>
  <si>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</si>
  <si>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</si>
  <si>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</si>
  <si>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uitgaven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</si>
  <si>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</si>
  <si>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</si>
  <si>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</si>
  <si>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</si>
  <si>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</si>
  <si>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</si>
  <si>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</si>
  <si>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</si>
  <si>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</si>
  <si>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</si>
  <si>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Inkomsten / Uitgaven Analyse</t>
    </r>
  </si>
  <si>
    <r>
      <rPr>
        <sz val="10"/>
        <rFont val="Arial"/>
        <family val="2"/>
      </rPr>
      <t xml:space="preserve"> </t>
    </r>
  </si>
  <si>
    <r>
      <rPr>
        <b/>
        <sz val="11"/>
        <color rgb="FF1F497D"/>
        <rFont val="Calibri"/>
        <family val="2"/>
      </rPr>
      <t>Gemiddelde verkoopcijfers</t>
    </r>
  </si>
  <si>
    <r>
      <rPr>
        <b/>
        <sz val="11"/>
        <color rgb="FF1F497D"/>
        <rFont val="Calibri"/>
        <family val="2"/>
      </rPr>
      <t>Gemiddelde kosten</t>
    </r>
  </si>
  <si>
    <r>
      <rPr>
        <b/>
        <sz val="11"/>
        <color rgb="FF1F497D"/>
        <rFont val="Calibri"/>
        <family val="2"/>
      </rPr>
      <t>Maximum verkoopcijfers</t>
    </r>
  </si>
  <si>
    <r>
      <rPr>
        <b/>
        <sz val="11"/>
        <color rgb="FF1F497D"/>
        <rFont val="Calibri"/>
        <family val="2"/>
      </rPr>
      <t>Maximum uitgaven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</si>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</sst>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11" x14ac:knownFonts="1">
    <font>
      <sz val="10"/>
      <name val="Arial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0" borderId="4" applyNumberFormat="0" applyFill="0" applyAlignment="0" applyProtection="0"/>
  </cellStyleXfs>
  <cellXfs count="14">
    <xf numFmtId="0" fontId="0" fillId="0" borderId="0" xfId="0"/>
    <xf numFmtId="0" fontId="3" fillId="0" borderId="3" xfId="4"/>
    <xf numFmtId="0" fontId="3" fillId="0" borderId="3" xfId="4" applyAlignment="1">
      <alignment horizontal="center"/>
    </xf>
    <xf numFmtId="49" fontId="3" fillId="0" borderId="3" xfId="4" applyNumberFormat="1" applyAlignment="1">
      <alignment horizontal="center" vertical="center"/>
    </xf>
    <xf numFmtId="0" fontId="4" fillId="0" borderId="0" xfId="0" applyFont="1" applyBorder="1"/>
    <xf numFmtId="0" fontId="5" fillId="0" borderId="4" xfId="5" applyAlignment="1">
      <alignment horizontal="right"/>
    </xf>
    <xf numFmtId="164" fontId="5" fillId="0" borderId="4" xfId="5" applyNumberFormat="1"/>
    <xf numFmtId="165" fontId="0" fillId="0" borderId="0" xfId="0" applyNumberFormat="1" applyFill="1" applyBorder="1"/>
    <xf numFmtId="166" fontId="0" fillId="0" borderId="0" xfId="1" applyNumberFormat="1" applyFont="1"/>
    <xf numFmtId="164" fontId="0" fillId="0" borderId="0" xfId="1" applyNumberFormat="1" applyFont="1"/>
    <xf numFmtId="0" fontId="3" fillId="0" borderId="3" xfId="4" applyAlignment="1">
      <alignment horizontal="center" wrapText="1"/>
    </xf>
    <xf numFmtId="0" fontId="6" fillId="0" borderId="0" xfId="0" applyFont="1"/>
    <xf numFmtId="0" fontId="1" fillId="0" borderId="1" xfId="2" applyAlignment="1">
      <alignment horizontal="center"/>
    </xf>
    <xf numFmtId="0" fontId="2" fillId="0" borderId="2" xfId="3" applyAlignment="1">
      <alignment horizontal="center"/>
    </xf>
  </cellXfs>
  <cellStyles count="6">
    <cellStyle name="Kop 1" xfId="2" builtinId="16"/>
    <cellStyle name="Kop 2" xfId="3" builtinId="17"/>
    <cellStyle name="Kop 3" xfId="4" builtinId="18"/>
    <cellStyle name="Procent" xfId="1" builtinId="5"/>
    <cellStyle name="Standaard" xfId="0" builtinId="0"/>
    <cellStyle name="Tota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22" sqref="C22"/>
    </sheetView>
  </sheetViews>
  <sheetFormatPr defaultRowHeight="13.2" x14ac:dyDescent="0.25"/>
  <cols>
    <col min="1" max="1" width="19.33203125" bestFit="1" customWidth="1"/>
    <col min="2" max="6" width="12.109375" customWidth="1"/>
  </cols>
  <sheetData>
    <row r="1" spans="1:6" ht="20.399999999999999" thickBot="1" x14ac:dyDescent="0.45">
      <c r="A1" s="12" t="s">
        <v>0</v>
      </c>
      <c r="B1" s="12"/>
      <c r="C1" s="12"/>
      <c r="D1" s="12"/>
      <c r="E1" s="12"/>
      <c r="F1" s="12"/>
    </row>
    <row r="2" spans="1:6" ht="18.600000000000001" thickTop="1" thickBot="1" x14ac:dyDescent="0.4">
      <c r="A2" s="13" t="s">
        <v>1</v>
      </c>
      <c r="B2" s="13"/>
      <c r="C2" s="13"/>
      <c r="D2" s="13"/>
      <c r="E2" s="13"/>
      <c r="F2" s="13"/>
    </row>
    <row r="3" spans="1:6" ht="15.6" thickTop="1" thickBot="1" x14ac:dyDescent="0.35">
      <c r="A3" s="1"/>
      <c r="B3" s="2" t="s">
        <v>2</v>
      </c>
      <c r="C3" s="3" t="s">
        <v>3</v>
      </c>
      <c r="D3" s="3" t="s">
        <v>4</v>
      </c>
      <c r="E3" s="3" t="s">
        <v>5</v>
      </c>
      <c r="F3" s="2" t="s">
        <v>6</v>
      </c>
    </row>
    <row r="4" spans="1:6" ht="15" customHeight="1" x14ac:dyDescent="0.25">
      <c r="A4" s="4" t="s">
        <v>7</v>
      </c>
      <c r="B4" s="9">
        <v>1039</v>
      </c>
      <c r="C4" s="9">
        <v>1253</v>
      </c>
      <c r="D4" s="9">
        <v>1427</v>
      </c>
      <c r="E4" s="9">
        <v>1454</v>
      </c>
      <c r="F4" s="9">
        <f>SUM(Bedrijfscontracten)</f>
        <v>5173</v>
      </c>
    </row>
    <row r="5" spans="1:6" ht="15" customHeight="1" x14ac:dyDescent="0.25">
      <c r="A5" s="4" t="s">
        <v>8</v>
      </c>
      <c r="B5" s="9">
        <v>76</v>
      </c>
      <c r="C5" s="9">
        <v>79</v>
      </c>
      <c r="D5" s="9">
        <v>88</v>
      </c>
      <c r="E5" s="9">
        <v>89</v>
      </c>
      <c r="F5" s="9">
        <f>SUM(Sky_Diving)</f>
        <v>332</v>
      </c>
    </row>
    <row r="6" spans="1:6" ht="15" customHeight="1" x14ac:dyDescent="0.25">
      <c r="A6" s="4" t="s">
        <v>9</v>
      </c>
      <c r="B6" s="9">
        <v>123</v>
      </c>
      <c r="C6" s="9">
        <v>130</v>
      </c>
      <c r="D6" s="9">
        <v>133</v>
      </c>
      <c r="E6" s="9">
        <v>138</v>
      </c>
      <c r="F6" s="9">
        <f>SUM(Chartervluchten)</f>
        <v>524</v>
      </c>
    </row>
    <row r="7" spans="1:6" ht="15" customHeight="1" x14ac:dyDescent="0.25">
      <c r="A7" s="4" t="s">
        <v>10</v>
      </c>
      <c r="B7" s="9">
        <v>205</v>
      </c>
      <c r="C7" s="9">
        <v>208</v>
      </c>
      <c r="D7" s="9">
        <v>207</v>
      </c>
      <c r="E7" s="9">
        <v>199</v>
      </c>
      <c r="F7" s="9">
        <f>SUM(Vliegschool)</f>
        <v>819</v>
      </c>
    </row>
    <row r="8" spans="1:6" ht="15" thickBot="1" x14ac:dyDescent="0.35">
      <c r="A8" s="5" t="s">
        <v>11</v>
      </c>
      <c r="B8" s="6">
        <f>SUM(B4:B7)</f>
        <v>1443</v>
      </c>
      <c r="C8" s="6">
        <f t="shared" ref="C8:E8" si="0">SUM(C4:C7)</f>
        <v>1670</v>
      </c>
      <c r="D8" s="6">
        <f t="shared" si="0"/>
        <v>1855</v>
      </c>
      <c r="E8" s="6">
        <f t="shared" si="0"/>
        <v>1880</v>
      </c>
      <c r="F8" s="6">
        <f>SUM(F4:F7)</f>
        <v>6848</v>
      </c>
    </row>
    <row r="9" spans="1:6" ht="13.8" thickTop="1" x14ac:dyDescent="0.25">
      <c r="B9" s="7" t="s">
        <v>12</v>
      </c>
    </row>
    <row r="10" spans="1:6" ht="18" thickBot="1" x14ac:dyDescent="0.4">
      <c r="A10" s="13" t="s">
        <v>13</v>
      </c>
      <c r="B10" s="13"/>
      <c r="C10" s="13"/>
      <c r="D10" s="13"/>
      <c r="E10" s="13"/>
      <c r="F10" s="13"/>
    </row>
    <row r="11" spans="1:6" ht="15.6" thickTop="1" thickBot="1" x14ac:dyDescent="0.35">
      <c r="A11" s="1"/>
      <c r="B11" s="3" t="s">
        <v>14</v>
      </c>
      <c r="C11" s="3" t="s">
        <v>15</v>
      </c>
      <c r="D11" s="3" t="s">
        <v>16</v>
      </c>
      <c r="E11" s="2"/>
      <c r="F11" s="2" t="s">
        <v>17</v>
      </c>
    </row>
    <row r="12" spans="1:6" ht="15" customHeight="1" x14ac:dyDescent="0.25">
      <c r="A12" s="4" t="s">
        <v>18</v>
      </c>
      <c r="B12" s="8">
        <f>(C4-B4)/C4</f>
        <v>0.1707901037509976</v>
      </c>
      <c r="C12" s="8">
        <f>(D4-C4)/D4</f>
        <v>0.12193412754029433</v>
      </c>
      <c r="D12" s="8">
        <f t="shared" ref="D12" si="1">(E4-D4)/E4</f>
        <v>1.8569463548830812E-2</v>
      </c>
      <c r="E12" s="8"/>
      <c r="F12" s="8">
        <f>(E4-B4)/E4</f>
        <v>0.28541953232462175</v>
      </c>
    </row>
    <row r="13" spans="1:6" ht="15" customHeight="1" x14ac:dyDescent="0.25">
      <c r="A13" s="4" t="s">
        <v>19</v>
      </c>
      <c r="B13" s="8">
        <f t="shared" ref="B13:D15" si="2">(C5-B5)/C5</f>
        <v>3.7974683544303799E-2</v>
      </c>
      <c r="C13" s="8">
        <f t="shared" si="2"/>
        <v>0.10227272727272728</v>
      </c>
      <c r="D13" s="8">
        <f t="shared" si="2"/>
        <v>1.1235955056179775E-2</v>
      </c>
      <c r="E13" s="8"/>
      <c r="F13" s="8">
        <f t="shared" ref="F13:F15" si="3">(E5-B5)/E5</f>
        <v>0.14606741573033707</v>
      </c>
    </row>
    <row r="14" spans="1:6" ht="15" customHeight="1" x14ac:dyDescent="0.25">
      <c r="A14" s="4" t="s">
        <v>20</v>
      </c>
      <c r="B14" s="8">
        <f t="shared" si="2"/>
        <v>5.3846153846153849E-2</v>
      </c>
      <c r="C14" s="8">
        <f t="shared" si="2"/>
        <v>2.2556390977443608E-2</v>
      </c>
      <c r="D14" s="8">
        <f t="shared" si="2"/>
        <v>3.6231884057971016E-2</v>
      </c>
      <c r="E14" s="8"/>
      <c r="F14" s="8">
        <f t="shared" si="3"/>
        <v>0.10869565217391304</v>
      </c>
    </row>
    <row r="15" spans="1:6" ht="15" customHeight="1" x14ac:dyDescent="0.25">
      <c r="A15" s="4" t="s">
        <v>21</v>
      </c>
      <c r="B15" s="8">
        <f t="shared" si="2"/>
        <v>1.4423076923076924E-2</v>
      </c>
      <c r="C15" s="8">
        <f t="shared" si="2"/>
        <v>-4.830917874396135E-3</v>
      </c>
      <c r="D15" s="8">
        <f t="shared" si="2"/>
        <v>-4.0201005025125629E-2</v>
      </c>
      <c r="E15" s="8"/>
      <c r="F15" s="8">
        <f t="shared" si="3"/>
        <v>-3.015075376884422E-2</v>
      </c>
    </row>
  </sheetData>
  <mergeCells count="3">
    <mergeCell ref="A1:F1"/>
    <mergeCell ref="A2:F2"/>
    <mergeCell ref="A10:F10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B5" sqref="B5"/>
    </sheetView>
  </sheetViews>
  <sheetFormatPr defaultRowHeight="13.2" x14ac:dyDescent="0.25"/>
  <cols>
    <col min="1" max="1" width="19.33203125" bestFit="1" customWidth="1"/>
    <col min="2" max="6" width="12.109375" customWidth="1"/>
  </cols>
  <sheetData>
    <row r="1" spans="1:6" ht="20.399999999999999" thickBot="1" x14ac:dyDescent="0.45">
      <c r="A1" s="12" t="s">
        <v>22</v>
      </c>
      <c r="B1" s="12"/>
      <c r="C1" s="12"/>
      <c r="D1" s="12"/>
      <c r="E1" s="12"/>
      <c r="F1" s="12"/>
    </row>
    <row r="2" spans="1:6" ht="18.600000000000001" thickTop="1" thickBot="1" x14ac:dyDescent="0.4">
      <c r="A2" s="13" t="s">
        <v>23</v>
      </c>
      <c r="B2" s="13" t="s">
        <v>24</v>
      </c>
      <c r="C2" s="13"/>
      <c r="D2" s="13"/>
      <c r="E2" s="13"/>
      <c r="F2" s="13"/>
    </row>
    <row r="3" spans="1:6" ht="15.6" thickTop="1" thickBot="1" x14ac:dyDescent="0.35">
      <c r="A3" s="1"/>
      <c r="B3" s="2" t="s">
        <v>25</v>
      </c>
      <c r="C3" s="3" t="s">
        <v>26</v>
      </c>
      <c r="D3" s="3" t="s">
        <v>27</v>
      </c>
      <c r="E3" s="3" t="s">
        <v>28</v>
      </c>
      <c r="F3" s="2" t="s">
        <v>29</v>
      </c>
    </row>
    <row r="4" spans="1:6" ht="15" customHeight="1" x14ac:dyDescent="0.25">
      <c r="A4" s="4" t="s">
        <v>30</v>
      </c>
      <c r="B4" s="9">
        <v>723</v>
      </c>
      <c r="C4" s="9">
        <v>857</v>
      </c>
      <c r="D4" s="9">
        <v>1059</v>
      </c>
      <c r="E4" s="9">
        <v>1061</v>
      </c>
      <c r="F4" s="9">
        <f>SUM(Bedrijfscontracten_Exp)</f>
        <v>3700</v>
      </c>
    </row>
    <row r="5" spans="1:6" ht="15" customHeight="1" x14ac:dyDescent="0.25">
      <c r="A5" s="4" t="s">
        <v>31</v>
      </c>
      <c r="B5" s="9">
        <v>59</v>
      </c>
      <c r="C5" s="9">
        <v>62</v>
      </c>
      <c r="D5" s="9">
        <v>72</v>
      </c>
      <c r="E5" s="9">
        <v>74</v>
      </c>
      <c r="F5" s="9">
        <f>SUM(Sky_Diving_Exp)</f>
        <v>267</v>
      </c>
    </row>
    <row r="6" spans="1:6" ht="15" customHeight="1" x14ac:dyDescent="0.25">
      <c r="A6" s="4" t="s">
        <v>32</v>
      </c>
      <c r="B6" s="9">
        <v>101</v>
      </c>
      <c r="C6" s="9">
        <v>106</v>
      </c>
      <c r="D6" s="9">
        <v>109</v>
      </c>
      <c r="E6" s="9">
        <v>111</v>
      </c>
      <c r="F6" s="9">
        <f>SUM(Chartervluchten_Exp)</f>
        <v>427</v>
      </c>
    </row>
    <row r="7" spans="1:6" ht="15" customHeight="1" x14ac:dyDescent="0.25">
      <c r="A7" s="4" t="s">
        <v>33</v>
      </c>
      <c r="B7" s="9">
        <v>142</v>
      </c>
      <c r="C7" s="9">
        <v>147</v>
      </c>
      <c r="D7" s="9">
        <v>148</v>
      </c>
      <c r="E7" s="9">
        <v>144</v>
      </c>
      <c r="F7" s="9">
        <f>SUM(Vliegschool_Exp)</f>
        <v>581</v>
      </c>
    </row>
    <row r="8" spans="1:6" ht="15" thickBot="1" x14ac:dyDescent="0.35">
      <c r="A8" s="5" t="s">
        <v>34</v>
      </c>
      <c r="B8" s="6">
        <f>SUM(B4:B7)</f>
        <v>1025</v>
      </c>
      <c r="C8" s="6">
        <f t="shared" ref="C8:F8" si="0">SUM(C4:C7)</f>
        <v>1172</v>
      </c>
      <c r="D8" s="6">
        <f t="shared" si="0"/>
        <v>1388</v>
      </c>
      <c r="E8" s="6">
        <f t="shared" si="0"/>
        <v>1390</v>
      </c>
      <c r="F8" s="6">
        <f t="shared" si="0"/>
        <v>4975</v>
      </c>
    </row>
    <row r="9" spans="1:6" ht="13.8" thickTop="1" x14ac:dyDescent="0.25">
      <c r="B9" s="7"/>
    </row>
    <row r="10" spans="1:6" ht="18" thickBot="1" x14ac:dyDescent="0.4">
      <c r="A10" s="13" t="s">
        <v>35</v>
      </c>
      <c r="B10" s="13"/>
      <c r="C10" s="13"/>
      <c r="D10" s="13"/>
      <c r="E10" s="13"/>
      <c r="F10" s="13"/>
    </row>
    <row r="11" spans="1:6" ht="15.6" thickTop="1" thickBot="1" x14ac:dyDescent="0.35">
      <c r="A11" s="1"/>
      <c r="B11" s="3" t="s">
        <v>36</v>
      </c>
      <c r="C11" s="3" t="s">
        <v>37</v>
      </c>
      <c r="D11" s="3" t="s">
        <v>38</v>
      </c>
      <c r="E11" s="2"/>
      <c r="F11" s="2" t="s">
        <v>39</v>
      </c>
    </row>
    <row r="12" spans="1:6" ht="15" customHeight="1" x14ac:dyDescent="0.25">
      <c r="A12" s="4" t="s">
        <v>40</v>
      </c>
      <c r="B12" s="8">
        <f>(C4-B4)/C4</f>
        <v>0.15635939323220538</v>
      </c>
      <c r="C12" s="8">
        <f t="shared" ref="C12:D12" si="1">(D4-C4)/D4</f>
        <v>0.19074598677998111</v>
      </c>
      <c r="D12" s="8">
        <f t="shared" si="1"/>
        <v>1.885014137606032E-3</v>
      </c>
      <c r="E12" s="8"/>
      <c r="F12" s="8">
        <f>(E4-B4)/E4</f>
        <v>0.31856738925541944</v>
      </c>
    </row>
    <row r="13" spans="1:6" ht="15" customHeight="1" x14ac:dyDescent="0.25">
      <c r="A13" s="4" t="s">
        <v>41</v>
      </c>
      <c r="B13" s="8">
        <f t="shared" ref="B13:D15" si="2">(C5-B5)/C5</f>
        <v>4.8387096774193547E-2</v>
      </c>
      <c r="C13" s="8">
        <f t="shared" si="2"/>
        <v>0.1388888888888889</v>
      </c>
      <c r="D13" s="8">
        <f t="shared" si="2"/>
        <v>2.7027027027027029E-2</v>
      </c>
      <c r="E13" s="8"/>
      <c r="F13" s="8">
        <f t="shared" ref="F13:F15" si="3">(E5-B5)/E5</f>
        <v>0.20270270270270271</v>
      </c>
    </row>
    <row r="14" spans="1:6" ht="15" customHeight="1" x14ac:dyDescent="0.25">
      <c r="A14" s="4" t="s">
        <v>42</v>
      </c>
      <c r="B14" s="8">
        <f t="shared" si="2"/>
        <v>4.716981132075472E-2</v>
      </c>
      <c r="C14" s="8">
        <f t="shared" si="2"/>
        <v>2.7522935779816515E-2</v>
      </c>
      <c r="D14" s="8">
        <f t="shared" si="2"/>
        <v>1.8018018018018018E-2</v>
      </c>
      <c r="E14" s="8"/>
      <c r="F14" s="8">
        <f t="shared" si="3"/>
        <v>9.0090090090090086E-2</v>
      </c>
    </row>
    <row r="15" spans="1:6" ht="15" customHeight="1" x14ac:dyDescent="0.25">
      <c r="A15" s="4" t="s">
        <v>43</v>
      </c>
      <c r="B15" s="8">
        <f t="shared" si="2"/>
        <v>3.4013605442176874E-2</v>
      </c>
      <c r="C15" s="8">
        <f t="shared" si="2"/>
        <v>6.7567567567567571E-3</v>
      </c>
      <c r="D15" s="8">
        <f t="shared" si="2"/>
        <v>-2.7777777777777776E-2</v>
      </c>
      <c r="E15" s="8"/>
      <c r="F15" s="8">
        <f t="shared" si="3"/>
        <v>1.3888888888888888E-2</v>
      </c>
    </row>
  </sheetData>
  <mergeCells count="3">
    <mergeCell ref="A1:F1"/>
    <mergeCell ref="A2:F2"/>
    <mergeCell ref="A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A8" sqref="A8"/>
    </sheetView>
  </sheetViews>
  <sheetFormatPr defaultRowHeight="13.2" x14ac:dyDescent="0.25"/>
  <cols>
    <col min="1" max="1" width="23.88671875" customWidth="1"/>
    <col min="2" max="5" width="14.5546875" customWidth="1"/>
  </cols>
  <sheetData>
    <row r="1" spans="1:6" ht="20.399999999999999" thickBot="1" x14ac:dyDescent="0.45">
      <c r="A1" s="12" t="s">
        <v>44</v>
      </c>
      <c r="B1" s="12"/>
      <c r="C1" s="12"/>
      <c r="D1" s="12"/>
      <c r="E1" s="12"/>
    </row>
    <row r="2" spans="1:6" ht="18.600000000000001" thickTop="1" thickBot="1" x14ac:dyDescent="0.4">
      <c r="A2" s="13" t="s">
        <v>45</v>
      </c>
      <c r="B2" s="13"/>
      <c r="C2" s="13"/>
      <c r="D2" s="13"/>
      <c r="E2" s="13"/>
    </row>
    <row r="3" spans="1:6" ht="13.8" thickTop="1" x14ac:dyDescent="0.25">
      <c r="B3" s="11" t="s">
        <v>46</v>
      </c>
    </row>
    <row r="4" spans="1:6" ht="29.4" thickBot="1" x14ac:dyDescent="0.35">
      <c r="A4" s="2"/>
      <c r="B4" s="10" t="s">
        <v>47</v>
      </c>
      <c r="C4" s="10" t="s">
        <v>48</v>
      </c>
      <c r="D4" s="10" t="s">
        <v>49</v>
      </c>
      <c r="E4" s="10" t="s">
        <v>50</v>
      </c>
    </row>
    <row r="5" spans="1:6" ht="15" customHeight="1" x14ac:dyDescent="0.25">
      <c r="A5" s="4" t="s">
        <v>51</v>
      </c>
      <c r="B5" s="9">
        <f>AVERAGE('Verkoopcijfers '!A4:F4)</f>
        <v>2069.1999999999998</v>
      </c>
      <c r="C5" s="9">
        <f>AVERAGE(Uitgaven!A4:F4)</f>
        <v>1480</v>
      </c>
      <c r="D5" s="9">
        <f>MAX('Verkoopcijfers '!B4:F4)</f>
        <v>5173</v>
      </c>
      <c r="E5" s="9">
        <f>MAX(Uitgaven!B4:F4)</f>
        <v>3700</v>
      </c>
      <c r="F5" s="8"/>
    </row>
    <row r="6" spans="1:6" ht="15" customHeight="1" x14ac:dyDescent="0.25">
      <c r="A6" s="4" t="s">
        <v>52</v>
      </c>
      <c r="B6" s="9">
        <f>AVERAGE('Verkoopcijfers '!B5:F5)</f>
        <v>132.80000000000001</v>
      </c>
      <c r="C6" s="9">
        <f>AVERAGE(Uitgaven!A5:F5)</f>
        <v>106.8</v>
      </c>
      <c r="D6" s="9">
        <f>MAX('Verkoopcijfers '!B5:F5)</f>
        <v>332</v>
      </c>
      <c r="E6" s="9">
        <f>AVERAGE(Uitgaven!B5:F5)</f>
        <v>106.8</v>
      </c>
      <c r="F6" s="8"/>
    </row>
    <row r="7" spans="1:6" ht="15" customHeight="1" x14ac:dyDescent="0.25">
      <c r="A7" s="4" t="s">
        <v>53</v>
      </c>
      <c r="B7" s="9">
        <f>AVERAGE('Verkoopcijfers '!B6:F6)</f>
        <v>209.6</v>
      </c>
      <c r="C7" s="9">
        <f>AVERAGE(Uitgaven!B6:F6)</f>
        <v>170.8</v>
      </c>
      <c r="D7" s="9">
        <f>MAX('Verkoopcijfers '!B6:F6)</f>
        <v>524</v>
      </c>
      <c r="E7" s="9">
        <f>MAX(Uitgaven!B6:F6)</f>
        <v>427</v>
      </c>
      <c r="F7" s="8"/>
    </row>
    <row r="8" spans="1:6" ht="15" customHeight="1" x14ac:dyDescent="0.25">
      <c r="A8" s="4" t="s">
        <v>54</v>
      </c>
      <c r="B8" s="9">
        <f>AVERAGE('Verkoopcijfers '!B7:F7)</f>
        <v>327.60000000000002</v>
      </c>
      <c r="C8" s="9">
        <f>AVERAGE(Uitgaven!B7:F7)</f>
        <v>232.4</v>
      </c>
      <c r="D8" s="9">
        <f>MAX('Verkoopcijfers '!B7:F7)</f>
        <v>819</v>
      </c>
      <c r="E8" s="9">
        <f>MAX(Uitgaven!B7:F7)</f>
        <v>581</v>
      </c>
      <c r="F8" s="8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8</vt:i4>
      </vt:variant>
    </vt:vector>
  </HeadingPairs>
  <TitlesOfParts>
    <vt:vector size="11" baseType="lpstr">
      <vt:lpstr>Verkoopcijfers </vt:lpstr>
      <vt:lpstr>Uitgaven</vt:lpstr>
      <vt:lpstr>Analyse</vt:lpstr>
      <vt:lpstr>Bedrijfscontracten</vt:lpstr>
      <vt:lpstr>Uitgaven!Bedrijfscontracten_Exp</vt:lpstr>
      <vt:lpstr>Chartervluchten</vt:lpstr>
      <vt:lpstr>Uitgaven!Chartervluchten_Exp</vt:lpstr>
      <vt:lpstr>Sky_Diving</vt:lpstr>
      <vt:lpstr>Uitgaven!Sky_Diving_Exp</vt:lpstr>
      <vt:lpstr>Vliegschool</vt:lpstr>
      <vt:lpstr>Uitgaven!Vliegschool_Exp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2016-01-19T10:42:14Z</dcterms:created>
  <dcterms:modified xsi:type="dcterms:W3CDTF">2019-05-08T07:45:54Z</dcterms:modified>
</cp:coreProperties>
</file>