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peppe\Downloads\"/>
    </mc:Choice>
  </mc:AlternateContent>
  <xr:revisionPtr revIDLastSave="0" documentId="13_ncr:1_{2E0C6AAC-BD05-47FE-BE00-48E16579C017}" xr6:coauthVersionLast="47" xr6:coauthVersionMax="47" xr10:uidLastSave="{00000000-0000-0000-0000-000000000000}"/>
  <bookViews>
    <workbookView xWindow="-120" yWindow="-120" windowWidth="29040" windowHeight="15840" xr2:uid="{00000000-000D-0000-FFFF-FFFF00000000}"/>
  </bookViews>
  <sheets>
    <sheet name="Dashboard" sheetId="21" r:id="rId1"/>
    <sheet name="TotalSales" sheetId="18" r:id="rId2"/>
    <sheet name="CountryBarChart" sheetId="19" r:id="rId3"/>
    <sheet name="Top5Customers" sheetId="20"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N507" i="17"/>
  <c r="N763" i="17"/>
  <c r="M20" i="17"/>
  <c r="M276" i="17"/>
  <c r="M440" i="17"/>
  <c r="M528" i="17"/>
  <c r="M568" i="17"/>
  <c r="M652" i="17"/>
  <c r="M672" i="17"/>
  <c r="M694" i="17"/>
  <c r="M716" i="17"/>
  <c r="M736" i="17"/>
  <c r="M758" i="17"/>
  <c r="M780" i="17"/>
  <c r="M800" i="17"/>
  <c r="M822" i="17"/>
  <c r="M844" i="17"/>
  <c r="M864" i="17"/>
  <c r="M886" i="17"/>
  <c r="M903" i="17"/>
  <c r="M919" i="17"/>
  <c r="M932" i="17"/>
  <c r="M942" i="17"/>
  <c r="M952" i="17"/>
  <c r="M964" i="17"/>
  <c r="M974" i="17"/>
  <c r="M984" i="17"/>
  <c r="M996"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L933" i="17"/>
  <c r="M933" i="17" s="1"/>
  <c r="L934" i="17"/>
  <c r="M934" i="17" s="1"/>
  <c r="L935" i="17"/>
  <c r="M935" i="17" s="1"/>
  <c r="L936" i="17"/>
  <c r="M936" i="17" s="1"/>
  <c r="L937" i="17"/>
  <c r="M937" i="17" s="1"/>
  <c r="L938" i="17"/>
  <c r="M938" i="17" s="1"/>
  <c r="L939" i="17"/>
  <c r="M939" i="17" s="1"/>
  <c r="L940" i="17"/>
  <c r="M940" i="17" s="1"/>
  <c r="L941" i="17"/>
  <c r="M941" i="17" s="1"/>
  <c r="L942" i="17"/>
  <c r="L943" i="17"/>
  <c r="M943" i="17" s="1"/>
  <c r="L944" i="17"/>
  <c r="M944" i="17" s="1"/>
  <c r="L945" i="17"/>
  <c r="M945" i="17" s="1"/>
  <c r="L946" i="17"/>
  <c r="M946" i="17" s="1"/>
  <c r="L947" i="17"/>
  <c r="M947" i="17" s="1"/>
  <c r="L948" i="17"/>
  <c r="M948" i="17" s="1"/>
  <c r="L949" i="17"/>
  <c r="M949" i="17" s="1"/>
  <c r="L950" i="17"/>
  <c r="M950" i="17" s="1"/>
  <c r="L951" i="17"/>
  <c r="M951" i="17" s="1"/>
  <c r="L952" i="17"/>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L965" i="17"/>
  <c r="M965" i="17" s="1"/>
  <c r="L966" i="17"/>
  <c r="M966" i="17" s="1"/>
  <c r="L967" i="17"/>
  <c r="M967" i="17" s="1"/>
  <c r="L968" i="17"/>
  <c r="M968" i="17" s="1"/>
  <c r="L969" i="17"/>
  <c r="M969" i="17" s="1"/>
  <c r="L970" i="17"/>
  <c r="M970" i="17" s="1"/>
  <c r="L971" i="17"/>
  <c r="M971" i="17" s="1"/>
  <c r="L972" i="17"/>
  <c r="M972" i="17" s="1"/>
  <c r="L973" i="17"/>
  <c r="M973" i="17" s="1"/>
  <c r="L974" i="17"/>
  <c r="L975" i="17"/>
  <c r="M975" i="17" s="1"/>
  <c r="L976" i="17"/>
  <c r="M976" i="17" s="1"/>
  <c r="L977" i="17"/>
  <c r="M977" i="17" s="1"/>
  <c r="L978" i="17"/>
  <c r="M978" i="17" s="1"/>
  <c r="L979" i="17"/>
  <c r="M979" i="17" s="1"/>
  <c r="L980" i="17"/>
  <c r="M980" i="17" s="1"/>
  <c r="L981" i="17"/>
  <c r="M981" i="17" s="1"/>
  <c r="L982" i="17"/>
  <c r="M982" i="17" s="1"/>
  <c r="L983" i="17"/>
  <c r="M983" i="17" s="1"/>
  <c r="L984" i="17"/>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<sst xmlns="http://schemas.openxmlformats.org/spreadsheetml/2006/main" count="11128" uniqueCount="6221">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</sst>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0.0"/>
    <numFmt numFmtId="165" formatCode="mmm\-dd\-yyyy"/>
    <numFmt numFmtId="166" formatCode="0.0\ &quot;kg&quot;"/>
    <numFmt numFmtId="167" formatCode="[$$-409]#,##0"/>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2">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44" fontId="1" fillId="0" borderId="0" xfId="1" applyFont="1" applyAlignment="1">
      <alignment vertical="center"/>
    </xf>
    <xf numFmtId="44" fontId="0" fillId="0" borderId="0" xfId="1" applyFont="1"/>
    <xf numFmtId="0" fontId="0" fillId="0" borderId="0" xfId="0" pivotButton="1"/>
    <xf numFmtId="3" fontId="0" fillId="0" borderId="0" xfId="0" applyNumberFormat="1"/>
    <xf numFmtId="167" fontId="0" fillId="0" borderId="0" xfId="0" applyNumberFormat="1"/>
  </cellXfs>
  <cellStyles count="2">
    <cellStyle name="Currency" xfId="1" builtinId="4"/>
    <cellStyle name="Normal" xfId="0" builtinId="0"/>
  </cellStyles>
  <dxfs count="16">
    <dxf>
      <numFmt numFmtId="0" formatCode="General"/>
    </dxf>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mmm\-dd\-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theme="8" tint="-0.24994659260841701"/>
        </patternFill>
      </fill>
      <border diagonalUp="0" diagonalDown="0">
        <left style="thin">
          <color theme="8" tint="-0.499984740745262"/>
        </left>
        <right style="thin">
          <color theme="8" tint="-0.499984740745262"/>
        </right>
        <top style="thin">
          <color theme="8" tint="-0.499984740745262"/>
        </top>
        <bottom style="thin">
          <color theme="8" tint="-0.499984740745262"/>
        </bottom>
        <vertical/>
        <horizontal/>
      </border>
    </dxf>
    <dxf>
      <font>
        <b/>
        <i val="0"/>
        <color theme="0"/>
        <name val="Calibri"/>
        <family val="2"/>
        <scheme val="minor"/>
      </font>
    </dxf>
    <dxf>
      <font>
        <b val="0"/>
        <i val="0"/>
        <color theme="0"/>
        <name val="Calibri"/>
        <family val="2"/>
        <scheme val="minor"/>
      </font>
      <fill>
        <patternFill>
          <bgColor theme="8" tint="-0.24994659260841701"/>
        </patternFill>
      </fill>
    </dxf>
  </dxfs>
  <tableStyles count="2" defaultTableStyle="TableStyleMedium2" defaultPivotStyle="PivotStyleMedium9">
    <tableStyle name="Blue Slicer" pivot="0" table="0" count="6" xr9:uid="{DE5F8ED7-E05E-43EE-963B-81AFFCA1953D}">
      <tableStyleElement type="wholeTable" dxfId="15"/>
      <tableStyleElement type="headerRow" dxfId="14"/>
    </tableStyle>
    <tableStyle name="Blue Timeline Style" pivot="0" table="0" count="8" xr9:uid="{3AF063E6-77E8-40FC-951D-C086D83FF370}">
      <tableStyleElement type="wholeTable" dxfId="13"/>
      <tableStyleElement type="headerRow" dxfId="12"/>
    </tableStyle>
  </tableStyles>
  <colors>
    <mruColors>
      <color rgb="FFA0CC82"/>
      <color rgb="FF6AA442"/>
      <color rgb="FF365422"/>
      <color rgb="FF007CA8"/>
      <color rgb="FFB85410"/>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color theme="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00B0F0"/>
            </patternFill>
          </fill>
          <border diagonalUp="0" diagonalDown="0">
            <left style="thin">
              <color theme="0"/>
            </left>
            <right style="thin">
              <color theme="0"/>
            </right>
            <top style="thin">
              <color theme="0"/>
            </top>
            <bottom style="thin">
              <color theme="0"/>
            </bottom>
            <vertical/>
            <horizontal/>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chemeClr val="accent1"/>
          </a:solidFill>
          <a:ln w="28575" cap="rnd">
            <a:solidFill>
              <a:srgbClr val="007CA8"/>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7CA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7CA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B8541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7030A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95000"/>
                      <a:lumOff val="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7CA8"/>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D001-430E-97CF-BD2DF638C03A}"/>
            </c:ext>
          </c:extLst>
        </c:ser>
        <c:ser>
          <c:idx val="1"/>
          <c:order val="1"/>
          <c:tx>
            <c:strRef>
              <c:f>TotalSales!$D$3:$D$4</c:f>
              <c:strCache>
                <c:ptCount val="1"/>
                <c:pt idx="0">
                  <c:v>Excelsa</c:v>
                </c:pt>
              </c:strCache>
            </c:strRef>
          </c:tx>
          <c:spPr>
            <a:ln w="28575" cap="rnd">
              <a:solidFill>
                <a:srgbClr val="B8541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D001-430E-97CF-BD2DF638C03A}"/>
            </c:ext>
          </c:extLst>
        </c:ser>
        <c:ser>
          <c:idx val="2"/>
          <c:order val="2"/>
          <c:tx>
            <c:strRef>
              <c:f>TotalSales!$E$3:$E$4</c:f>
              <c:strCache>
                <c:ptCount val="1"/>
                <c:pt idx="0">
                  <c:v>Liberica</c:v>
                </c:pt>
              </c:strCache>
            </c:strRef>
          </c:tx>
          <c:spPr>
            <a:ln w="28575" cap="rnd">
              <a:solidFill>
                <a:srgbClr val="7030A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D001-430E-97CF-BD2DF638C03A}"/>
            </c:ext>
          </c:extLst>
        </c:ser>
        <c:ser>
          <c:idx val="3"/>
          <c:order val="3"/>
          <c:tx>
            <c:strRef>
              <c:f>TotalSales!$F$3:$F$4</c:f>
              <c:strCache>
                <c:ptCount val="1"/>
                <c:pt idx="0">
                  <c:v>Robusta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D001-430E-97CF-BD2DF638C03A}"/>
            </c:ext>
          </c:extLst>
        </c:ser>
        <c:dLbls>
          <c:showLegendKey val="0"/>
          <c:showVal val="0"/>
          <c:showCatName val="0"/>
          <c:showSerName val="0"/>
          <c:showPercent val="0"/>
          <c:showBubbleSize val="0"/>
        </c:dLbls>
        <c:smooth val="0"/>
        <c:axId val="1573176511"/>
        <c:axId val="1844632847"/>
      </c:lineChart>
      <c:catAx>
        <c:axId val="157317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44632847"/>
        <c:crosses val="autoZero"/>
        <c:auto val="1"/>
        <c:lblAlgn val="ctr"/>
        <c:lblOffset val="100"/>
        <c:noMultiLvlLbl val="0"/>
      </c:catAx>
      <c:valAx>
        <c:axId val="1844632847"/>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95000"/>
                      <a:lumOff val="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573176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6"/>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A442"/>
          </a:solidFill>
          <a:ln w="25400">
            <a:solidFill>
              <a:schemeClr val="bg1"/>
            </a:solidFill>
          </a:ln>
          <a:effectLst/>
        </c:spPr>
      </c:pivotFmt>
      <c:pivotFmt>
        <c:idx val="2"/>
        <c:spPr>
          <a:solidFill>
            <a:srgbClr val="A0CC82"/>
          </a:solidFill>
          <a:ln w="25400">
            <a:solidFill>
              <a:schemeClr val="bg1"/>
            </a:solidFill>
          </a:ln>
          <a:effectLst/>
        </c:spPr>
      </c:pivotFmt>
      <c:pivotFmt>
        <c:idx val="3"/>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CC82"/>
          </a:solidFill>
          <a:ln w="25400">
            <a:solidFill>
              <a:schemeClr val="bg1"/>
            </a:solidFill>
          </a:ln>
          <a:effectLst/>
        </c:spPr>
      </c:pivotFmt>
      <c:pivotFmt>
        <c:idx val="5"/>
        <c:spPr>
          <a:solidFill>
            <a:srgbClr val="6AA442"/>
          </a:solidFill>
          <a:ln w="25400">
            <a:solidFill>
              <a:schemeClr val="bg1"/>
            </a:solidFill>
          </a:ln>
          <a:effectLst/>
        </c:spPr>
      </c:pivotFmt>
      <c:pivotFmt>
        <c:idx val="6"/>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A0CC82"/>
          </a:solidFill>
          <a:ln w="25400">
            <a:solidFill>
              <a:schemeClr val="bg1"/>
            </a:solidFill>
          </a:ln>
          <a:effectLst/>
        </c:spPr>
      </c:pivotFmt>
      <c:pivotFmt>
        <c:idx val="8"/>
        <c:spPr>
          <a:solidFill>
            <a:srgbClr val="6AA442"/>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365422"/>
            </a:solidFill>
            <a:ln w="25400">
              <a:solidFill>
                <a:schemeClr val="bg1"/>
              </a:solidFill>
            </a:ln>
            <a:effectLst/>
          </c:spPr>
          <c:invertIfNegative val="0"/>
          <c:dPt>
            <c:idx val="0"/>
            <c:invertIfNegative val="0"/>
            <c:bubble3D val="0"/>
            <c:spPr>
              <a:solidFill>
                <a:srgbClr val="A0CC82"/>
              </a:solidFill>
              <a:ln w="25400">
                <a:solidFill>
                  <a:schemeClr val="bg1"/>
                </a:solidFill>
              </a:ln>
              <a:effectLst/>
            </c:spPr>
            <c:extLst>
              <c:ext xmlns:c16="http://schemas.microsoft.com/office/drawing/2014/chart" uri="{C3380CC4-5D6E-409C-BE32-E72D297353CC}">
                <c16:uniqueId val="{00000001-9BE0-4CED-B6EA-C0D725E561F3}"/>
              </c:ext>
            </c:extLst>
          </c:dPt>
          <c:dPt>
            <c:idx val="1"/>
            <c:invertIfNegative val="0"/>
            <c:bubble3D val="0"/>
            <c:spPr>
              <a:solidFill>
                <a:srgbClr val="6AA442"/>
              </a:solidFill>
              <a:ln w="25400">
                <a:solidFill>
                  <a:schemeClr val="bg1"/>
                </a:solidFill>
              </a:ln>
              <a:effectLst/>
            </c:spPr>
            <c:extLst>
              <c:ext xmlns:c16="http://schemas.microsoft.com/office/drawing/2014/chart" uri="{C3380CC4-5D6E-409C-BE32-E72D297353CC}">
                <c16:uniqueId val="{00000003-9BE0-4CED-B6EA-C0D725E561F3}"/>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9BE0-4CED-B6EA-C0D725E561F3}"/>
            </c:ext>
          </c:extLst>
        </c:ser>
        <c:dLbls>
          <c:dLblPos val="outEnd"/>
          <c:showLegendKey val="0"/>
          <c:showVal val="1"/>
          <c:showCatName val="0"/>
          <c:showSerName val="0"/>
          <c:showPercent val="0"/>
          <c:showBubbleSize val="0"/>
        </c:dLbls>
        <c:gapWidth val="182"/>
        <c:axId val="1877009407"/>
        <c:axId val="1779195727"/>
      </c:barChart>
      <c:catAx>
        <c:axId val="187700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79195727"/>
        <c:crosses val="autoZero"/>
        <c:auto val="1"/>
        <c:lblAlgn val="ctr"/>
        <c:lblOffset val="100"/>
        <c:noMultiLvlLbl val="0"/>
      </c:catAx>
      <c:valAx>
        <c:axId val="17791957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7700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7"/>
  </c:pivotSource>
  <c:chart>
    <c:title>
      <c:tx>
        <c:rich>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95000"/>
                  <a:lumOff val="5000"/>
                </a:schemeClr>
              </a:solidFill>
              <a:latin typeface="+mn-lt"/>
              <a:ea typeface="+mn-ea"/>
              <a:cs typeface="+mn-cs"/>
            </a:defRPr>
          </a:pPr>
          <a:endParaRPr lang="en-US"/>
        </a:p>
      </c:txPr>
    </c:title>
    <c:autoTitleDeleted val="0"/>
    <c:pivotFmts>
      <c:pivotFmt>
        <c:idx val="0"/>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6AA442"/>
          </a:solidFill>
          <a:ln w="25400">
            <a:solidFill>
              <a:schemeClr val="bg1"/>
            </a:solidFill>
          </a:ln>
          <a:effectLst/>
        </c:spPr>
      </c:pivotFmt>
      <c:pivotFmt>
        <c:idx val="2"/>
        <c:spPr>
          <a:solidFill>
            <a:srgbClr val="A0CC82"/>
          </a:solidFill>
          <a:ln w="25400">
            <a:solidFill>
              <a:schemeClr val="bg1"/>
            </a:solidFill>
          </a:ln>
          <a:effectLst/>
        </c:spPr>
      </c:pivotFmt>
      <c:pivotFmt>
        <c:idx val="3"/>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A0CC82"/>
          </a:solidFill>
          <a:ln w="25400">
            <a:solidFill>
              <a:schemeClr val="bg1"/>
            </a:solidFill>
          </a:ln>
          <a:effectLst/>
        </c:spPr>
      </c:pivotFmt>
      <c:pivotFmt>
        <c:idx val="5"/>
        <c:spPr>
          <a:solidFill>
            <a:srgbClr val="6AA442"/>
          </a:solidFill>
          <a:ln w="25400">
            <a:solidFill>
              <a:schemeClr val="bg1"/>
            </a:solidFill>
          </a:ln>
          <a:effectLst/>
        </c:spPr>
      </c:pivotFmt>
      <c:pivotFmt>
        <c:idx val="6"/>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65422"/>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365422"/>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4E1-4878-9B2D-B19C08FC90BA}"/>
              </c:ext>
            </c:extLst>
          </c:dPt>
          <c:dPt>
            <c:idx val="1"/>
            <c:invertIfNegative val="0"/>
            <c:bubble3D val="0"/>
            <c:extLst>
              <c:ext xmlns:c16="http://schemas.microsoft.com/office/drawing/2014/chart" uri="{C3380CC4-5D6E-409C-BE32-E72D297353CC}">
                <c16:uniqueId val="{00000001-44E1-4878-9B2D-B19C08FC90B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44E1-4878-9B2D-B19C08FC90BA}"/>
            </c:ext>
          </c:extLst>
        </c:ser>
        <c:dLbls>
          <c:dLblPos val="outEnd"/>
          <c:showLegendKey val="0"/>
          <c:showVal val="1"/>
          <c:showCatName val="0"/>
          <c:showSerName val="0"/>
          <c:showPercent val="0"/>
          <c:showBubbleSize val="0"/>
        </c:dLbls>
        <c:gapWidth val="182"/>
        <c:axId val="1877009407"/>
        <c:axId val="1779195727"/>
      </c:barChart>
      <c:catAx>
        <c:axId val="187700940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779195727"/>
        <c:crosses val="autoZero"/>
        <c:auto val="1"/>
        <c:lblAlgn val="ctr"/>
        <c:lblOffset val="100"/>
        <c:noMultiLvlLbl val="0"/>
      </c:catAx>
      <c:valAx>
        <c:axId val="177919572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95000"/>
                    <a:lumOff val="5000"/>
                  </a:schemeClr>
                </a:solidFill>
                <a:latin typeface="+mn-lt"/>
                <a:ea typeface="+mn-ea"/>
                <a:cs typeface="+mn-cs"/>
              </a:defRPr>
            </a:pPr>
            <a:endParaRPr lang="en-US"/>
          </a:p>
        </c:txPr>
        <c:crossAx val="18770094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5">
        <a:lumMod val="60000"/>
        <a:lumOff val="40000"/>
      </a:schemeClr>
    </a:solidFill>
    <a:ln w="9525" cap="flat" cmpd="sng" algn="ctr">
      <a:solidFill>
        <a:schemeClr val="tx1">
          <a:lumMod val="15000"/>
          <a:lumOff val="85000"/>
        </a:schemeClr>
      </a:solidFill>
      <a:round/>
    </a:ln>
    <a:effectLst/>
  </c:spPr>
  <c:txPr>
    <a:bodyPr/>
    <a:lstStyle/>
    <a:p>
      <a:pPr>
        <a:defRPr>
          <a:solidFill>
            <a:schemeClr val="tx1">
              <a:lumMod val="95000"/>
              <a:lumOff val="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4</xdr:row>
      <xdr:rowOff>0</xdr:rowOff>
    </xdr:to>
    <xdr:sp macro="" textlink="">
      <xdr:nvSpPr>
        <xdr:cNvPr id="2" name="Rectangle 1">
          <a:extLst>
            <a:ext uri="{FF2B5EF4-FFF2-40B4-BE49-F238E27FC236}">
              <a16:creationId xmlns:a16="http://schemas.microsoft.com/office/drawing/2014/main" id="{57358928-6190-F58A-1125-18CEC5B7B082}"/>
            </a:ext>
          </a:extLst>
        </xdr:cNvPr>
        <xdr:cNvSpPr/>
      </xdr:nvSpPr>
      <xdr:spPr>
        <a:xfrm>
          <a:off x="114300" y="57150"/>
          <a:ext cx="15240000" cy="571500"/>
        </a:xfrm>
        <a:prstGeom prst="rect">
          <a:avLst/>
        </a:prstGeom>
        <a:solidFill>
          <a:schemeClr val="accent5">
            <a:lumMod val="75000"/>
          </a:schemeClr>
        </a:solidFill>
        <a:ln>
          <a:solidFill>
            <a:schemeClr val="accent5">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800">
              <a:solidFill>
                <a:schemeClr val="bg1"/>
              </a:solidFill>
            </a:rPr>
            <a:t>COFFEE SALES DASHBOARD</a:t>
          </a:r>
        </a:p>
      </xdr:txBody>
    </xdr:sp>
    <xdr:clientData/>
  </xdr:twoCellAnchor>
  <xdr:twoCellAnchor>
    <xdr:from>
      <xdr:col>1</xdr:col>
      <xdr:colOff>0</xdr:colOff>
      <xdr:row>11</xdr:row>
      <xdr:rowOff>0</xdr:rowOff>
    </xdr:from>
    <xdr:to>
      <xdr:col>15</xdr:col>
      <xdr:colOff>0</xdr:colOff>
      <xdr:row>39</xdr:row>
      <xdr:rowOff>0</xdr:rowOff>
    </xdr:to>
    <xdr:graphicFrame macro="">
      <xdr:nvGraphicFramePr>
        <xdr:cNvPr id="3" name="Chart 2">
          <a:extLst>
            <a:ext uri="{FF2B5EF4-FFF2-40B4-BE49-F238E27FC236}">
              <a16:creationId xmlns:a16="http://schemas.microsoft.com/office/drawing/2014/main" id="{29E1D3AC-302A-4024-8028-1E03B05F6D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4</xdr:row>
      <xdr:rowOff>0</xdr:rowOff>
    </xdr:from>
    <xdr:to>
      <xdr:col>15</xdr:col>
      <xdr:colOff>0</xdr:colOff>
      <xdr:row>11</xdr:row>
      <xdr:rowOff>0</xdr:rowOff>
    </xdr:to>
    <mc:AlternateContent xmlns:mc="http://schemas.openxmlformats.org/markup-compatibility/2006" xmlns:tsle="http://schemas.microsoft.com/office/drawing/2012/timeslicer">
      <mc:Choice Requires="tsle">
        <xdr:graphicFrame macro="">
          <xdr:nvGraphicFramePr>
            <xdr:cNvPr id="4" name="Order Date">
              <a:extLst>
                <a:ext uri="{FF2B5EF4-FFF2-40B4-BE49-F238E27FC236}">
                  <a16:creationId xmlns:a16="http://schemas.microsoft.com/office/drawing/2014/main" id="{28B884B4-BE9D-4347-A335-A370101BECA8}"/>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628650"/>
              <a:ext cx="8534400" cy="13335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15</xdr:col>
      <xdr:colOff>0</xdr:colOff>
      <xdr:row>4</xdr:row>
      <xdr:rowOff>1</xdr:rowOff>
    </xdr:from>
    <xdr:to>
      <xdr:col>19</xdr:col>
      <xdr:colOff>0</xdr:colOff>
      <xdr:row>11</xdr:row>
      <xdr:rowOff>0</xdr:rowOff>
    </xdr:to>
    <mc:AlternateContent xmlns:mc="http://schemas.openxmlformats.org/markup-compatibility/2006" xmlns:a14="http://schemas.microsoft.com/office/drawing/2010/main">
      <mc:Choice Requires="a14">
        <xdr:graphicFrame macro="">
          <xdr:nvGraphicFramePr>
            <xdr:cNvPr id="5" name="Size">
              <a:extLst>
                <a:ext uri="{FF2B5EF4-FFF2-40B4-BE49-F238E27FC236}">
                  <a16:creationId xmlns:a16="http://schemas.microsoft.com/office/drawing/2014/main" id="{4B4D1479-22EC-4C57-93CE-F255653DD125}"/>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8648700" y="628651"/>
              <a:ext cx="24384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4</xdr:row>
      <xdr:rowOff>0</xdr:rowOff>
    </xdr:from>
    <xdr:to>
      <xdr:col>23</xdr:col>
      <xdr:colOff>0</xdr:colOff>
      <xdr:row>11</xdr:row>
      <xdr:rowOff>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B003BE7-D453-406A-8754-8A29544B656C}"/>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087100" y="628650"/>
              <a:ext cx="24384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4</xdr:row>
      <xdr:rowOff>1</xdr:rowOff>
    </xdr:from>
    <xdr:to>
      <xdr:col>26</xdr:col>
      <xdr:colOff>0</xdr:colOff>
      <xdr:row>11</xdr:row>
      <xdr:rowOff>0</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47FD3D24-643F-47A5-B1DA-72ED949BA65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525500" y="628651"/>
              <a:ext cx="1828800" cy="1333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0</xdr:colOff>
      <xdr:row>11</xdr:row>
      <xdr:rowOff>0</xdr:rowOff>
    </xdr:from>
    <xdr:to>
      <xdr:col>26</xdr:col>
      <xdr:colOff>0</xdr:colOff>
      <xdr:row>26</xdr:row>
      <xdr:rowOff>0</xdr:rowOff>
    </xdr:to>
    <xdr:graphicFrame macro="">
      <xdr:nvGraphicFramePr>
        <xdr:cNvPr id="8" name="Chart 7">
          <a:extLst>
            <a:ext uri="{FF2B5EF4-FFF2-40B4-BE49-F238E27FC236}">
              <a16:creationId xmlns:a16="http://schemas.microsoft.com/office/drawing/2014/main" id="{62CEB4F9-68EF-4500-A4CC-958BBE1211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0</xdr:colOff>
      <xdr:row>26</xdr:row>
      <xdr:rowOff>0</xdr:rowOff>
    </xdr:from>
    <xdr:to>
      <xdr:col>26</xdr:col>
      <xdr:colOff>0</xdr:colOff>
      <xdr:row>39</xdr:row>
      <xdr:rowOff>0</xdr:rowOff>
    </xdr:to>
    <xdr:graphicFrame macro="">
      <xdr:nvGraphicFramePr>
        <xdr:cNvPr id="9" name="Chart 8">
          <a:extLst>
            <a:ext uri="{FF2B5EF4-FFF2-40B4-BE49-F238E27FC236}">
              <a16:creationId xmlns:a16="http://schemas.microsoft.com/office/drawing/2014/main" id="{4D185AAB-32C8-4702-B648-6553708E9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onathan Pepperman" refreshedDate="45227.600701388888" createdVersion="8" refreshedVersion="8" minRefreshableVersion="3" recordCount="1000" xr:uid="{7920EC5F-C2FA-42EA-8750-A885E95D75AF}">
  <cacheSource type="worksheet">
    <worksheetSource name="Orders"/>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44">
      <sharedItems containsSemiMixedTypes="0" containsString="0" containsNumber="1" minValue="2.6849999999999996" maxValue="36.454999999999998"/>
    </cacheField>
    <cacheField name="Sales" numFmtId="44">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Quarters (Order Date)" numFmtId="0" databaseField="0">
      <fieldGroup base="1">
        <rangePr groupBy="quarters" startDate="2019-01-02T00:00:00" endDate="2022-08-20T00:00:00"/>
        <groupItems count="6">
          <s v="&lt;1/2/2019"/>
          <s v="Qtr1"/>
          <s v="Qtr2"/>
          <s v="Qtr3"/>
          <s v="Qtr4"/>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1323408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9A925D-E92B-4771-B408-118645520BB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axis="axisRow" compact="0" outline="0" showAll="0" defaultSubtotal="0">
      <items count="6">
        <item sd="0" x="0"/>
        <item x="1"/>
        <item x="2"/>
        <item x="3"/>
        <item x="4"/>
        <item sd="0" x="5"/>
      </items>
    </pivotField>
  </pivotFields>
  <rowFields count="2">
    <field x="18"/>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2"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155CA1-2E5D-4063-B2CA-F0418CE6FC30}"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7">
  <location ref="A3:B6"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7"/>
  </rowFields>
  <rowItems count="3">
    <i>
      <x v="1"/>
    </i>
    <i>
      <x/>
    </i>
    <i>
      <x v="2"/>
    </i>
  </rowItems>
  <colItems count="1">
    <i/>
  </colItems>
  <dataFields count="1">
    <dataField name="Sum of Sales" fld="12" baseField="0" baseItem="0" numFmtId="167"/>
  </dataFields>
  <chartFormats count="6">
    <chartFormat chart="4" format="0" series="1">
      <pivotArea type="data" outline="0" fieldPosition="0">
        <references count="1">
          <reference field="4294967294" count="1" selected="0">
            <x v="0"/>
          </reference>
        </references>
      </pivotArea>
    </chartFormat>
    <chartFormat chart="4" format="1">
      <pivotArea type="data" outline="0" fieldPosition="0">
        <references count="2">
          <reference field="4294967294" count="1" selected="0">
            <x v="0"/>
          </reference>
          <reference field="7" count="1" selected="0">
            <x v="0"/>
          </reference>
        </references>
      </pivotArea>
    </chartFormat>
    <chartFormat chart="4" format="2">
      <pivotArea type="data" outline="0" fieldPosition="0">
        <references count="2">
          <reference field="4294967294" count="1" selected="0">
            <x v="0"/>
          </reference>
          <reference field="7"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7" count="1" selected="0">
            <x v="1"/>
          </reference>
        </references>
      </pivotArea>
    </chartFormat>
    <chartFormat chart="6" format="8">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8E6DA76-2FE4-428A-B8C2-BFC081653142}" name="TotalSales"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8">
  <location ref="A3:B8" firstHeaderRow="1" firstDataRow="1" firstDataCol="1"/>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44" outline="0" showAll="0" defaultSubtotal="0"/>
    <pivotField dataField="1" compact="0" numFmtId="44"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sd="0" x="0"/>
        <item sd="0" x="1"/>
        <item sd="0" x="2"/>
        <item sd="0" x="3"/>
        <item sd="0" x="4"/>
        <item sd="0" x="5"/>
        <item sd="0" x="6"/>
        <item sd="0" x="7"/>
        <item sd="0" x="8"/>
        <item sd="0" x="9"/>
        <item sd="0" x="10"/>
        <item sd="0" x="11"/>
        <item sd="0" x="12"/>
        <item sd="0" x="13"/>
      </items>
    </pivotField>
    <pivotField compact="0" outline="0" showAll="0" defaultSubtotal="0">
      <items count="6">
        <item sd="0" x="0"/>
        <item sd="0" x="1"/>
        <item sd="0" x="2"/>
        <item sd="0" x="3"/>
        <item sd="0" x="4"/>
        <item sd="0" x="5"/>
      </items>
    </pivotField>
    <pivotField compact="0" outline="0" showAll="0" defaultSubtotal="0">
      <items count="6">
        <item sd="0" x="0"/>
        <item x="1"/>
        <item x="2"/>
        <item x="3"/>
        <item x="4"/>
        <item sd="0" x="5"/>
      </items>
    </pivotField>
  </pivotFields>
  <rowFields count="1">
    <field x="5"/>
  </rowFields>
  <rowItems count="5">
    <i>
      <x v="255"/>
    </i>
    <i>
      <x v="646"/>
    </i>
    <i>
      <x v="831"/>
    </i>
    <i>
      <x v="125"/>
    </i>
    <i>
      <x v="28"/>
    </i>
  </rowItems>
  <colItems count="1">
    <i/>
  </colItems>
  <dataFields count="1">
    <dataField name="Sum of Sales" fld="12" baseField="0" baseItem="0" numFmtId="167"/>
  </dataFields>
  <chartFormats count="5">
    <chartFormat chart="2" format="8"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7"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3706A84-702D-437B-8BA6-0EBCD3BC6659}" sourceName="Size">
  <pivotTables>
    <pivotTable tabId="18" name="TotalSales"/>
    <pivotTable tabId="19" name="TotalSales"/>
    <pivotTable tabId="20" name="TotalSales"/>
  </pivotTables>
  <data>
    <tabular pivotCacheId="1132340861">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14A15366-BA71-4BB6-B18F-BA9AE0F6B02C}" sourceName="Roast Type Name">
  <pivotTables>
    <pivotTable tabId="18" name="TotalSales"/>
    <pivotTable tabId="19" name="TotalSales"/>
    <pivotTable tabId="20" name="TotalSales"/>
  </pivotTables>
  <data>
    <tabular pivotCacheId="1132340861">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A81DBA5-E250-4781-B807-C3232D24D202}" sourceName="Loyalty Card">
  <pivotTables>
    <pivotTable tabId="18" name="TotalSales"/>
    <pivotTable tabId="19" name="TotalSales"/>
    <pivotTable tabId="20" name="TotalSales"/>
  </pivotTables>
  <data>
    <tabular pivotCacheId="1132340861">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4A7928FE-AE5E-4D7B-9B60-F42CE0F86E9C}" cache="Slicer_Size" caption="Size" columnCount="2" style="Blue Slicer" rowHeight="241300"/>
  <slicer name="Roast Type Name" xr10:uid="{7459DC5A-350B-421E-AFF1-7619C6B88A12}" cache="Slicer_Roast_Type_Name" caption="Roast Type Name" columnCount="3" style="Blue Slicer" rowHeight="241300"/>
  <slicer name="Loyalty Card" xr10:uid="{342F96C0-B469-402D-959C-46661639334D}" cache="Slicer_Loyalty_Card" caption="Loyalty Card" style="Blue Slice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A2E533D-8978-436E-8C1C-22DFBC9F10A2}" name="Orders" displayName="Orders" ref="A1:P1001" totalsRowShown="0" headerRowDxfId="11">
  <autoFilter ref="A1:P1001" xr:uid="{DA2E533D-8978-436E-8C1C-22DFBC9F10A2}"/>
  <tableColumns count="16">
    <tableColumn id="1" xr3:uid="{39F5AA16-4972-4846-AB0A-825B792C7C2A}" name="Order ID" dataDxfId="10"/>
    <tableColumn id="2" xr3:uid="{016D6872-CC7C-4342-9AAE-EE8381DE14B6}" name="Order Date" dataDxfId="9"/>
    <tableColumn id="3" xr3:uid="{7BA213FE-469A-40FD-A352-5217C774B07A}" name="Customer ID" dataDxfId="8"/>
    <tableColumn id="4" xr3:uid="{8F3A889F-932C-438F-B243-0F2A7031CE2E}" name="Product ID"/>
    <tableColumn id="5" xr3:uid="{47EC9AEF-B292-4E51-9F04-139037BF3DE9}" name="Quantity" dataDxfId="7"/>
    <tableColumn id="6" xr3:uid="{CDCD5639-A644-419E-B439-D2F1A1274E4A}" name="Customer Name" dataDxfId="6">
      <calculatedColumnFormula>_xlfn.XLOOKUP(C2,customers!$A$1:$A$1001,customers!$B$1:$B$1001,,0)</calculatedColumnFormula>
    </tableColumn>
    <tableColumn id="7" xr3:uid="{E7B80C90-AFBF-4A11-9E32-81A529AEAD74}" name="Email" dataDxfId="5">
      <calculatedColumnFormula>IF(_xlfn.XLOOKUP(C2,customers!$A$1:$A$1001,customers!$C$1:$C$1001,,0)=0,"",_xlfn.XLOOKUP(C2,customers!$A$1:$A$1001,customers!$C$1:$C$1001,,0))</calculatedColumnFormula>
    </tableColumn>
    <tableColumn id="8" xr3:uid="{E9339FC4-F99F-4A52-BBC6-322E4E1C296A}" name="Country" dataDxfId="4">
      <calculatedColumnFormula>_xlfn.XLOOKUP(C2,customers!$A$1:$A$1001,customers!$G$1:$G$1001,,0)</calculatedColumnFormula>
    </tableColumn>
    <tableColumn id="9" xr3:uid="{C575873C-B732-44B6-9746-39527B3DD862}" name="Coffee Type">
      <calculatedColumnFormula>INDEX(products!$A$1:$G$49,MATCH(orders!$D2,products!$A$1:$A$49,0),MATCH(orders!I$1,products!$A$1:$G$1,0))</calculatedColumnFormula>
    </tableColumn>
    <tableColumn id="10" xr3:uid="{A31D9423-AED5-42DA-9ECE-A5F948B7B039}" name="Roast Type">
      <calculatedColumnFormula>INDEX(products!$A$1:$G$49,MATCH(orders!$D2,products!$A$1:$A$49,0),MATCH(orders!J$1,products!$A$1:$G$1,0))</calculatedColumnFormula>
    </tableColumn>
    <tableColumn id="11" xr3:uid="{32D41C77-0E3A-43CF-94DD-BF44F9825DFF}" name="Size" dataDxfId="3">
      <calculatedColumnFormula>INDEX(products!$A$1:$G$49,MATCH(orders!$D2,products!$A$1:$A$49,0),MATCH(orders!K$1,products!$A$1:$G$1,0))</calculatedColumnFormula>
    </tableColumn>
    <tableColumn id="12" xr3:uid="{B5868A44-343C-4DD6-8367-74545392B366}" name="Unit Price" dataDxfId="2" dataCellStyle="Currency">
      <calculatedColumnFormula>INDEX(products!$A$1:$G$49,MATCH(orders!$D2,products!$A$1:$A$49,0),MATCH(orders!L$1,products!$A$1:$G$1,0))</calculatedColumnFormula>
    </tableColumn>
    <tableColumn id="13" xr3:uid="{4031FAFA-473A-4C1F-89F1-6299098D2F61}" name="Sales" dataDxfId="1" dataCellStyle="Currency">
      <calculatedColumnFormula>L2*E2</calculatedColumnFormula>
    </tableColumn>
    <tableColumn id="14" xr3:uid="{46A5D127-CC96-4432-B4D5-FFA8F0E974AD}" name="Coffee Type Name">
      <calculatedColumnFormula>IF(I2="Rob","Robusta", IF(I2="Exc","Excelsa",IF(I2="Ara","Arabica",IF(I2="Lib","Liberica",""))))</calculatedColumnFormula>
    </tableColumn>
    <tableColumn id="15" xr3:uid="{A9CC9065-683F-4E86-867F-302AD8C0E876}" name="Roast Type Name">
      <calculatedColumnFormula>IF(J2="L","Light", IF(J2="M","Medium",IF(J2="D","Dark","")))</calculatedColumnFormula>
    </tableColumn>
    <tableColumn id="16" xr3:uid="{9FDC9AD2-9289-4033-B197-B57B08239C71}" name="Loyalty Card" dataDxfId="0">
      <calculatedColumnFormula>_xlfn.XLOOKUP(Orders[[#This Row],[Customer ID]],customers!$A$1:$A$1001,customers!$I$1:$I$1001,,0)</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AF556C84-72DC-4061-866B-2FE992EF49F0}" sourceName="Order Date">
  <pivotTables>
    <pivotTable tabId="18" name="TotalSales"/>
  </pivotTables>
  <state minimalRefreshVersion="6" lastRefreshVersion="6" pivotCacheId="1132340861"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BA631B9-EE7F-40D9-9368-E7DBBA0E0843}"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BA56D6-F879-4429-97DA-925C41639E95}">
  <dimension ref="A1"/>
  <sheetViews>
    <sheetView tabSelected="1" workbookViewId="0">
      <selection activeCell="AC12" sqref="AC12"/>
    </sheetView>
  </sheetViews>
  <sheetFormatPr defaultRowHeight="15" x14ac:dyDescent="0.25"/>
  <cols>
    <col min="1" max="1" width="1.7109375" customWidth="1"/>
  </cols>
  <sheetData>
    <row r="1"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A2770-B7C4-4195-83CC-6F7E102DFC3C}">
  <dimension ref="A3:F48"/>
  <sheetViews>
    <sheetView topLeftCell="C3" workbookViewId="0">
      <selection activeCell="B24" sqref="B24"/>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9" t="s">
        <v>6220</v>
      </c>
      <c r="C3" s="9" t="s">
        <v>6196</v>
      </c>
    </row>
    <row r="4" spans="1:6" x14ac:dyDescent="0.25">
      <c r="A4" s="9" t="s">
        <v>6214</v>
      </c>
      <c r="B4" s="9" t="s">
        <v>6215</v>
      </c>
      <c r="C4" t="s">
        <v>6216</v>
      </c>
      <c r="D4" t="s">
        <v>6217</v>
      </c>
      <c r="E4" t="s">
        <v>6218</v>
      </c>
      <c r="F4" t="s">
        <v>6219</v>
      </c>
    </row>
    <row r="5" spans="1:6" x14ac:dyDescent="0.25">
      <c r="A5" t="s">
        <v>6198</v>
      </c>
      <c r="B5" t="s">
        <v>6199</v>
      </c>
      <c r="C5" s="10">
        <v>186.85499999999999</v>
      </c>
      <c r="D5" s="10">
        <v>305.97000000000003</v>
      </c>
      <c r="E5" s="10">
        <v>213.15999999999997</v>
      </c>
      <c r="F5" s="10">
        <v>123</v>
      </c>
    </row>
    <row r="6" spans="1:6" x14ac:dyDescent="0.25">
      <c r="B6" t="s">
        <v>6200</v>
      </c>
      <c r="C6" s="10">
        <v>251.96499999999997</v>
      </c>
      <c r="D6" s="10">
        <v>129.46</v>
      </c>
      <c r="E6" s="10">
        <v>434.03999999999996</v>
      </c>
      <c r="F6" s="10">
        <v>171.93999999999997</v>
      </c>
    </row>
    <row r="7" spans="1:6" x14ac:dyDescent="0.25">
      <c r="B7" t="s">
        <v>6201</v>
      </c>
      <c r="C7" s="10">
        <v>224.94499999999999</v>
      </c>
      <c r="D7" s="10">
        <v>349.12</v>
      </c>
      <c r="E7" s="10">
        <v>321.04000000000002</v>
      </c>
      <c r="F7" s="10">
        <v>126.035</v>
      </c>
    </row>
    <row r="8" spans="1:6" x14ac:dyDescent="0.25">
      <c r="B8" t="s">
        <v>6202</v>
      </c>
      <c r="C8" s="10">
        <v>307.12</v>
      </c>
      <c r="D8" s="10">
        <v>681.07499999999993</v>
      </c>
      <c r="E8" s="10">
        <v>533.70499999999993</v>
      </c>
      <c r="F8" s="10">
        <v>158.85</v>
      </c>
    </row>
    <row r="9" spans="1:6" x14ac:dyDescent="0.25">
      <c r="B9" t="s">
        <v>6203</v>
      </c>
      <c r="C9" s="10">
        <v>53.664999999999992</v>
      </c>
      <c r="D9" s="10">
        <v>83.025000000000006</v>
      </c>
      <c r="E9" s="10">
        <v>193.83499999999998</v>
      </c>
      <c r="F9" s="10">
        <v>68.039999999999992</v>
      </c>
    </row>
    <row r="10" spans="1:6" x14ac:dyDescent="0.25">
      <c r="B10" t="s">
        <v>6204</v>
      </c>
      <c r="C10" s="10">
        <v>163.01999999999998</v>
      </c>
      <c r="D10" s="10">
        <v>678.3599999999999</v>
      </c>
      <c r="E10" s="10">
        <v>171.04500000000002</v>
      </c>
      <c r="F10" s="10">
        <v>372.255</v>
      </c>
    </row>
    <row r="11" spans="1:6" x14ac:dyDescent="0.25">
      <c r="B11" t="s">
        <v>6205</v>
      </c>
      <c r="C11" s="10">
        <v>345.02</v>
      </c>
      <c r="D11" s="10">
        <v>273.86999999999995</v>
      </c>
      <c r="E11" s="10">
        <v>184.12999999999997</v>
      </c>
      <c r="F11" s="10">
        <v>201.11499999999998</v>
      </c>
    </row>
    <row r="12" spans="1:6" x14ac:dyDescent="0.25">
      <c r="B12" t="s">
        <v>6206</v>
      </c>
      <c r="C12" s="10">
        <v>334.89</v>
      </c>
      <c r="D12" s="10">
        <v>70.95</v>
      </c>
      <c r="E12" s="10">
        <v>134.23000000000002</v>
      </c>
      <c r="F12" s="10">
        <v>166.27499999999998</v>
      </c>
    </row>
    <row r="13" spans="1:6" x14ac:dyDescent="0.25">
      <c r="B13" t="s">
        <v>6207</v>
      </c>
      <c r="C13" s="10">
        <v>178.70999999999998</v>
      </c>
      <c r="D13" s="10">
        <v>166.1</v>
      </c>
      <c r="E13" s="10">
        <v>439.30999999999995</v>
      </c>
      <c r="F13" s="10">
        <v>492.9</v>
      </c>
    </row>
    <row r="14" spans="1:6" x14ac:dyDescent="0.25">
      <c r="B14" t="s">
        <v>6208</v>
      </c>
      <c r="C14" s="10">
        <v>301.98500000000001</v>
      </c>
      <c r="D14" s="10">
        <v>153.76499999999999</v>
      </c>
      <c r="E14" s="10">
        <v>215.55499999999998</v>
      </c>
      <c r="F14" s="10">
        <v>213.66499999999999</v>
      </c>
    </row>
    <row r="15" spans="1:6" x14ac:dyDescent="0.25">
      <c r="B15" t="s">
        <v>6209</v>
      </c>
      <c r="C15" s="10">
        <v>312.83499999999998</v>
      </c>
      <c r="D15" s="10">
        <v>63.249999999999993</v>
      </c>
      <c r="E15" s="10">
        <v>350.89500000000004</v>
      </c>
      <c r="F15" s="10">
        <v>96.405000000000001</v>
      </c>
    </row>
    <row r="16" spans="1:6" x14ac:dyDescent="0.25">
      <c r="B16" t="s">
        <v>6210</v>
      </c>
      <c r="C16" s="10">
        <v>265.62</v>
      </c>
      <c r="D16" s="10">
        <v>526.51499999999987</v>
      </c>
      <c r="E16" s="10">
        <v>187.06</v>
      </c>
      <c r="F16" s="10">
        <v>210.58999999999997</v>
      </c>
    </row>
    <row r="17" spans="1:6" x14ac:dyDescent="0.25">
      <c r="A17" t="s">
        <v>6211</v>
      </c>
      <c r="B17" t="s">
        <v>6199</v>
      </c>
      <c r="C17" s="10">
        <v>47.25</v>
      </c>
      <c r="D17" s="10">
        <v>65.805000000000007</v>
      </c>
      <c r="E17" s="10">
        <v>274.67500000000001</v>
      </c>
      <c r="F17" s="10">
        <v>179.22</v>
      </c>
    </row>
    <row r="18" spans="1:6" x14ac:dyDescent="0.25">
      <c r="B18" t="s">
        <v>6200</v>
      </c>
      <c r="C18" s="10">
        <v>745.44999999999993</v>
      </c>
      <c r="D18" s="10">
        <v>428.88499999999999</v>
      </c>
      <c r="E18" s="10">
        <v>194.17499999999998</v>
      </c>
      <c r="F18" s="10">
        <v>429.82999999999993</v>
      </c>
    </row>
    <row r="19" spans="1:6" x14ac:dyDescent="0.25">
      <c r="B19" t="s">
        <v>6201</v>
      </c>
      <c r="C19" s="10">
        <v>130.47</v>
      </c>
      <c r="D19" s="10">
        <v>271.48500000000001</v>
      </c>
      <c r="E19" s="10">
        <v>281.20499999999998</v>
      </c>
      <c r="F19" s="10">
        <v>231.63000000000002</v>
      </c>
    </row>
    <row r="20" spans="1:6" x14ac:dyDescent="0.25">
      <c r="B20" t="s">
        <v>6202</v>
      </c>
      <c r="C20" s="10">
        <v>27</v>
      </c>
      <c r="D20" s="10">
        <v>347.26</v>
      </c>
      <c r="E20" s="10">
        <v>147.51</v>
      </c>
      <c r="F20" s="10">
        <v>240.04</v>
      </c>
    </row>
    <row r="21" spans="1:6" x14ac:dyDescent="0.25">
      <c r="B21" t="s">
        <v>6203</v>
      </c>
      <c r="C21" s="10">
        <v>255.11499999999995</v>
      </c>
      <c r="D21" s="10">
        <v>541.73</v>
      </c>
      <c r="E21" s="10">
        <v>83.43</v>
      </c>
      <c r="F21" s="10">
        <v>59.079999999999991</v>
      </c>
    </row>
    <row r="22" spans="1:6" x14ac:dyDescent="0.25">
      <c r="B22" t="s">
        <v>6204</v>
      </c>
      <c r="C22" s="10">
        <v>584.78999999999985</v>
      </c>
      <c r="D22" s="10">
        <v>357.42999999999995</v>
      </c>
      <c r="E22" s="10">
        <v>355.34</v>
      </c>
      <c r="F22" s="10">
        <v>140.88</v>
      </c>
    </row>
    <row r="23" spans="1:6" x14ac:dyDescent="0.25">
      <c r="B23" t="s">
        <v>6205</v>
      </c>
      <c r="C23" s="10">
        <v>430.62</v>
      </c>
      <c r="D23" s="10">
        <v>227.42500000000001</v>
      </c>
      <c r="E23" s="10">
        <v>236.315</v>
      </c>
      <c r="F23" s="10">
        <v>414.58499999999992</v>
      </c>
    </row>
    <row r="24" spans="1:6" x14ac:dyDescent="0.25">
      <c r="B24" t="s">
        <v>6206</v>
      </c>
      <c r="C24" s="10">
        <v>22.5</v>
      </c>
      <c r="D24" s="10">
        <v>77.72</v>
      </c>
      <c r="E24" s="10">
        <v>60.5</v>
      </c>
      <c r="F24" s="10">
        <v>139.67999999999998</v>
      </c>
    </row>
    <row r="25" spans="1:6" x14ac:dyDescent="0.25">
      <c r="B25" t="s">
        <v>6207</v>
      </c>
      <c r="C25" s="10">
        <v>126.14999999999999</v>
      </c>
      <c r="D25" s="10">
        <v>195.11</v>
      </c>
      <c r="E25" s="10">
        <v>89.13</v>
      </c>
      <c r="F25" s="10">
        <v>302.65999999999997</v>
      </c>
    </row>
    <row r="26" spans="1:6" x14ac:dyDescent="0.25">
      <c r="B26" t="s">
        <v>6208</v>
      </c>
      <c r="C26" s="10">
        <v>376.03</v>
      </c>
      <c r="D26" s="10">
        <v>523.24</v>
      </c>
      <c r="E26" s="10">
        <v>440.96499999999997</v>
      </c>
      <c r="F26" s="10">
        <v>174.46999999999997</v>
      </c>
    </row>
    <row r="27" spans="1:6" x14ac:dyDescent="0.25">
      <c r="B27" t="s">
        <v>6209</v>
      </c>
      <c r="C27" s="10">
        <v>515.17999999999995</v>
      </c>
      <c r="D27" s="10">
        <v>142.56</v>
      </c>
      <c r="E27" s="10">
        <v>347.03999999999996</v>
      </c>
      <c r="F27" s="10">
        <v>104.08499999999999</v>
      </c>
    </row>
    <row r="28" spans="1:6" x14ac:dyDescent="0.25">
      <c r="B28" t="s">
        <v>6210</v>
      </c>
      <c r="C28" s="10">
        <v>95.859999999999985</v>
      </c>
      <c r="D28" s="10">
        <v>484.76</v>
      </c>
      <c r="E28" s="10">
        <v>94.17</v>
      </c>
      <c r="F28" s="10">
        <v>77.10499999999999</v>
      </c>
    </row>
    <row r="29" spans="1:6" x14ac:dyDescent="0.25">
      <c r="A29" t="s">
        <v>6212</v>
      </c>
      <c r="B29" t="s">
        <v>6199</v>
      </c>
      <c r="C29" s="10">
        <v>258.34500000000003</v>
      </c>
      <c r="D29" s="10">
        <v>139.625</v>
      </c>
      <c r="E29" s="10">
        <v>279.52000000000004</v>
      </c>
      <c r="F29" s="10">
        <v>160.19499999999999</v>
      </c>
    </row>
    <row r="30" spans="1:6" x14ac:dyDescent="0.25">
      <c r="B30" t="s">
        <v>6200</v>
      </c>
      <c r="C30" s="10">
        <v>342.2</v>
      </c>
      <c r="D30" s="10">
        <v>284.24999999999994</v>
      </c>
      <c r="E30" s="10">
        <v>251.83</v>
      </c>
      <c r="F30" s="10">
        <v>80.550000000000011</v>
      </c>
    </row>
    <row r="31" spans="1:6" x14ac:dyDescent="0.25">
      <c r="B31" t="s">
        <v>6201</v>
      </c>
      <c r="C31" s="10">
        <v>418.30499999999989</v>
      </c>
      <c r="D31" s="10">
        <v>468.125</v>
      </c>
      <c r="E31" s="10">
        <v>405.05500000000006</v>
      </c>
      <c r="F31" s="10">
        <v>253.15499999999997</v>
      </c>
    </row>
    <row r="32" spans="1:6" x14ac:dyDescent="0.25">
      <c r="B32" t="s">
        <v>6202</v>
      </c>
      <c r="C32" s="10">
        <v>102.32999999999998</v>
      </c>
      <c r="D32" s="10">
        <v>242.14000000000001</v>
      </c>
      <c r="E32" s="10">
        <v>554.875</v>
      </c>
      <c r="F32" s="10">
        <v>106.23999999999998</v>
      </c>
    </row>
    <row r="33" spans="1:6" x14ac:dyDescent="0.25">
      <c r="B33" t="s">
        <v>6203</v>
      </c>
      <c r="C33" s="10">
        <v>234.71999999999997</v>
      </c>
      <c r="D33" s="10">
        <v>133.08000000000001</v>
      </c>
      <c r="E33" s="10">
        <v>267.2</v>
      </c>
      <c r="F33" s="10">
        <v>272.68999999999994</v>
      </c>
    </row>
    <row r="34" spans="1:6" x14ac:dyDescent="0.25">
      <c r="B34" t="s">
        <v>6204</v>
      </c>
      <c r="C34" s="10">
        <v>430.39</v>
      </c>
      <c r="D34" s="10">
        <v>136.20500000000001</v>
      </c>
      <c r="E34" s="10">
        <v>209.6</v>
      </c>
      <c r="F34" s="10">
        <v>88.334999999999994</v>
      </c>
    </row>
    <row r="35" spans="1:6" x14ac:dyDescent="0.25">
      <c r="B35" t="s">
        <v>6205</v>
      </c>
      <c r="C35" s="10">
        <v>109.005</v>
      </c>
      <c r="D35" s="10">
        <v>393.57499999999999</v>
      </c>
      <c r="E35" s="10">
        <v>61.034999999999997</v>
      </c>
      <c r="F35" s="10">
        <v>199.48999999999998</v>
      </c>
    </row>
    <row r="36" spans="1:6" x14ac:dyDescent="0.25">
      <c r="B36" t="s">
        <v>6206</v>
      </c>
      <c r="C36" s="10">
        <v>287.52499999999998</v>
      </c>
      <c r="D36" s="10">
        <v>288.67</v>
      </c>
      <c r="E36" s="10">
        <v>125.58</v>
      </c>
      <c r="F36" s="10">
        <v>374.13499999999999</v>
      </c>
    </row>
    <row r="37" spans="1:6" x14ac:dyDescent="0.25">
      <c r="B37" t="s">
        <v>6207</v>
      </c>
      <c r="C37" s="10">
        <v>840.92999999999984</v>
      </c>
      <c r="D37" s="10">
        <v>409.875</v>
      </c>
      <c r="E37" s="10">
        <v>171.32999999999998</v>
      </c>
      <c r="F37" s="10">
        <v>221.43999999999997</v>
      </c>
    </row>
    <row r="38" spans="1:6" x14ac:dyDescent="0.25">
      <c r="B38" t="s">
        <v>6208</v>
      </c>
      <c r="C38" s="10">
        <v>299.07</v>
      </c>
      <c r="D38" s="10">
        <v>260.32499999999999</v>
      </c>
      <c r="E38" s="10">
        <v>584.64</v>
      </c>
      <c r="F38" s="10">
        <v>256.36500000000001</v>
      </c>
    </row>
    <row r="39" spans="1:6" x14ac:dyDescent="0.25">
      <c r="B39" t="s">
        <v>6209</v>
      </c>
      <c r="C39" s="10">
        <v>323.32499999999999</v>
      </c>
      <c r="D39" s="10">
        <v>565.57000000000005</v>
      </c>
      <c r="E39" s="10">
        <v>537.80999999999995</v>
      </c>
      <c r="F39" s="10">
        <v>189.47499999999999</v>
      </c>
    </row>
    <row r="40" spans="1:6" x14ac:dyDescent="0.25">
      <c r="B40" t="s">
        <v>6210</v>
      </c>
      <c r="C40" s="10">
        <v>399.48499999999996</v>
      </c>
      <c r="D40" s="10">
        <v>148.19999999999999</v>
      </c>
      <c r="E40" s="10">
        <v>388.21999999999997</v>
      </c>
      <c r="F40" s="10">
        <v>212.07499999999999</v>
      </c>
    </row>
    <row r="41" spans="1:6" x14ac:dyDescent="0.25">
      <c r="A41" t="s">
        <v>6213</v>
      </c>
      <c r="B41" t="s">
        <v>6199</v>
      </c>
      <c r="C41" s="10">
        <v>112.69499999999999</v>
      </c>
      <c r="D41" s="10">
        <v>166.32</v>
      </c>
      <c r="E41" s="10">
        <v>843.71499999999992</v>
      </c>
      <c r="F41" s="10">
        <v>146.685</v>
      </c>
    </row>
    <row r="42" spans="1:6" x14ac:dyDescent="0.25">
      <c r="B42" t="s">
        <v>6200</v>
      </c>
      <c r="C42" s="10">
        <v>114.87999999999998</v>
      </c>
      <c r="D42" s="10">
        <v>133.815</v>
      </c>
      <c r="E42" s="10">
        <v>91.175000000000011</v>
      </c>
      <c r="F42" s="10">
        <v>53.759999999999991</v>
      </c>
    </row>
    <row r="43" spans="1:6" x14ac:dyDescent="0.25">
      <c r="B43" t="s">
        <v>6201</v>
      </c>
      <c r="C43" s="10">
        <v>277.76</v>
      </c>
      <c r="D43" s="10">
        <v>175.41</v>
      </c>
      <c r="E43" s="10">
        <v>462.50999999999993</v>
      </c>
      <c r="F43" s="10">
        <v>399.52499999999998</v>
      </c>
    </row>
    <row r="44" spans="1:6" x14ac:dyDescent="0.25">
      <c r="B44" t="s">
        <v>6202</v>
      </c>
      <c r="C44" s="10">
        <v>197.89499999999998</v>
      </c>
      <c r="D44" s="10">
        <v>289.755</v>
      </c>
      <c r="E44" s="10">
        <v>88.545000000000002</v>
      </c>
      <c r="F44" s="10">
        <v>200.25499999999997</v>
      </c>
    </row>
    <row r="45" spans="1:6" x14ac:dyDescent="0.25">
      <c r="B45" t="s">
        <v>6203</v>
      </c>
      <c r="C45" s="10">
        <v>193.11499999999998</v>
      </c>
      <c r="D45" s="10">
        <v>212.49499999999998</v>
      </c>
      <c r="E45" s="10">
        <v>292.29000000000002</v>
      </c>
      <c r="F45" s="10">
        <v>304.46999999999997</v>
      </c>
    </row>
    <row r="46" spans="1:6" x14ac:dyDescent="0.25">
      <c r="B46" t="s">
        <v>6204</v>
      </c>
      <c r="C46" s="10">
        <v>179.79</v>
      </c>
      <c r="D46" s="10">
        <v>426.2</v>
      </c>
      <c r="E46" s="10">
        <v>170.08999999999997</v>
      </c>
      <c r="F46" s="10">
        <v>379.31</v>
      </c>
    </row>
    <row r="47" spans="1:6" x14ac:dyDescent="0.25">
      <c r="B47" t="s">
        <v>6205</v>
      </c>
      <c r="C47" s="10">
        <v>247.28999999999996</v>
      </c>
      <c r="D47" s="10">
        <v>246.685</v>
      </c>
      <c r="E47" s="10">
        <v>271.05499999999995</v>
      </c>
      <c r="F47" s="10">
        <v>141.69999999999999</v>
      </c>
    </row>
    <row r="48" spans="1:6" x14ac:dyDescent="0.25">
      <c r="B48" t="s">
        <v>6206</v>
      </c>
      <c r="C48" s="10">
        <v>116.39499999999998</v>
      </c>
      <c r="D48" s="10">
        <v>41.25</v>
      </c>
      <c r="E48" s="10">
        <v>15.54</v>
      </c>
      <c r="F48" s="10">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739640-9D4D-4091-BDE6-317A81CE3EC6}">
  <dimension ref="A3:B6"/>
  <sheetViews>
    <sheetView workbookViewId="0">
      <selection activeCell="A5" sqref="A5"/>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9" t="s">
        <v>7</v>
      </c>
      <c r="B3" t="s">
        <v>6220</v>
      </c>
    </row>
    <row r="4" spans="1:2" x14ac:dyDescent="0.25">
      <c r="A4" t="s">
        <v>28</v>
      </c>
      <c r="B4" s="11">
        <v>2798.5050000000001</v>
      </c>
    </row>
    <row r="5" spans="1:2" x14ac:dyDescent="0.25">
      <c r="A5" t="s">
        <v>318</v>
      </c>
      <c r="B5" s="11">
        <v>6696.8649999999989</v>
      </c>
    </row>
    <row r="6" spans="1:2" x14ac:dyDescent="0.25">
      <c r="A6" t="s">
        <v>19</v>
      </c>
      <c r="B6" s="11">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AD919-E559-4487-9DE3-B68F8AD04447}">
  <dimension ref="A3:B8"/>
  <sheetViews>
    <sheetView workbookViewId="0">
      <selection activeCell="K37" sqref="K37"/>
    </sheetView>
  </sheetViews>
  <sheetFormatPr defaultRowHeight="15" x14ac:dyDescent="0.25"/>
  <cols>
    <col min="1" max="1" width="17.7109375" bestFit="1" customWidth="1"/>
    <col min="2" max="3" width="12.140625" bestFit="1" customWidth="1"/>
    <col min="4" max="4" width="7.85546875" bestFit="1" customWidth="1"/>
    <col min="5" max="6" width="8.140625" bestFit="1" customWidth="1"/>
  </cols>
  <sheetData>
    <row r="3" spans="1:2" x14ac:dyDescent="0.25">
      <c r="A3" s="9" t="s">
        <v>4</v>
      </c>
      <c r="B3" t="s">
        <v>6220</v>
      </c>
    </row>
    <row r="4" spans="1:2" x14ac:dyDescent="0.25">
      <c r="A4" t="s">
        <v>3753</v>
      </c>
      <c r="B4" s="11">
        <v>278.01</v>
      </c>
    </row>
    <row r="5" spans="1:2" x14ac:dyDescent="0.25">
      <c r="A5" t="s">
        <v>1598</v>
      </c>
      <c r="B5" s="11">
        <v>281.67499999999995</v>
      </c>
    </row>
    <row r="6" spans="1:2" x14ac:dyDescent="0.25">
      <c r="A6" t="s">
        <v>2587</v>
      </c>
      <c r="B6" s="11">
        <v>289.11</v>
      </c>
    </row>
    <row r="7" spans="1:2" x14ac:dyDescent="0.25">
      <c r="A7" t="s">
        <v>5765</v>
      </c>
      <c r="B7" s="11">
        <v>307.04499999999996</v>
      </c>
    </row>
    <row r="8" spans="1:2" x14ac:dyDescent="0.25">
      <c r="A8" t="s">
        <v>5114</v>
      </c>
      <c r="B8" s="11">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P3" sqref="P3"/>
    </sheetView>
  </sheetViews>
  <sheetFormatPr defaultRowHeight="15" x14ac:dyDescent="0.25"/>
  <cols>
    <col min="1" max="1" width="16.5703125" bestFit="1" customWidth="1"/>
    <col min="2" max="2" width="13" style="4"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style="6" bestFit="1" customWidth="1"/>
    <col min="12" max="12" width="12.5703125" style="8" customWidth="1"/>
    <col min="13" max="13" width="9.5703125" style="8" bestFit="1" customWidth="1"/>
    <col min="14" max="14" width="18.85546875" customWidth="1"/>
    <col min="15" max="15" width="18.140625" customWidth="1"/>
    <col min="16" max="16" width="14" bestFit="1" customWidth="1"/>
  </cols>
  <sheetData>
    <row r="1" spans="1:16" x14ac:dyDescent="0.25">
      <c r="A1" s="2" t="s">
        <v>0</v>
      </c>
      <c r="B1" s="3" t="s">
        <v>1</v>
      </c>
      <c r="C1" s="2" t="s">
        <v>3</v>
      </c>
      <c r="D1" s="2" t="s">
        <v>11</v>
      </c>
      <c r="E1" s="2" t="s">
        <v>14</v>
      </c>
      <c r="F1" s="2" t="s">
        <v>4</v>
      </c>
      <c r="G1" s="2" t="s">
        <v>2</v>
      </c>
      <c r="H1" s="2" t="s">
        <v>7</v>
      </c>
      <c r="I1" s="2" t="s">
        <v>9</v>
      </c>
      <c r="J1" s="2" t="s">
        <v>10</v>
      </c>
      <c r="K1" s="5" t="s">
        <v>12</v>
      </c>
      <c r="L1" s="7" t="s">
        <v>13</v>
      </c>
      <c r="M1" s="7"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8">
        <f>INDEX(products!$A$1:$G$49,MATCH(orders!$D2,products!$A$1:$A$49,0),MATCH(orders!L$1,products!$A$1:$G$1,0))</f>
        <v>9.9499999999999993</v>
      </c>
      <c r="M2" s="8">
        <f>L2*E2</f>
        <v>19.899999999999999</v>
      </c>
      <c r="N2" t="str">
        <f>IF(I2="Rob","Robusta", IF(I2="Exc","Excelsa",IF(I2="Ara","Arabica",IF(I2="Lib","Liberica",""))))</f>
        <v>Robusta</v>
      </c>
      <c r="O2" t="str">
        <f>IF(J2="L","Light", IF(J2="M","Medium",IF(J2="D","Dark","")))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8">
        <f>INDEX(products!$A$1:$G$49,MATCH(orders!$D3,products!$A$1:$A$49,0),MATCH(orders!L$1,products!$A$1:$G$1,0))</f>
        <v>8.25</v>
      </c>
      <c r="M3" s="8">
        <f t="shared" ref="M3:M66" si="0">L3*E3</f>
        <v>41.25</v>
      </c>
      <c r="N3" t="str">
        <f t="shared" ref="N3:N66" si="1">IF(I3="Rob","Robusta", IF(I3="Exc","Excelsa",IF(I3="Ara","Arabica",IF(I3="Lib","Liberica",""))))</f>
        <v>Excelsa</v>
      </c>
      <c r="O3" t="str">
        <f t="shared" ref="O3:O66" si="2">IF(J3="L","Light", IF(J3="M","Medium",IF(J3="D","Dark","")))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8">
        <f>INDEX(products!$A$1:$G$49,MATCH(orders!$D4,products!$A$1:$A$49,0),MATCH(orders!L$1,products!$A$1:$G$1,0))</f>
        <v>12.95</v>
      </c>
      <c r="M4" s="8">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8">
        <f>INDEX(products!$A$1:$G$49,MATCH(orders!$D5,products!$A$1:$A$49,0),MATCH(orders!L$1,products!$A$1:$G$1,0))</f>
        <v>13.75</v>
      </c>
      <c r="M5" s="8">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8">
        <f>INDEX(products!$A$1:$G$49,MATCH(orders!$D6,products!$A$1:$A$49,0),MATCH(orders!L$1,products!$A$1:$G$1,0))</f>
        <v>27.484999999999996</v>
      </c>
      <c r="M6" s="8">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8">
        <f>INDEX(products!$A$1:$G$49,MATCH(orders!$D7,products!$A$1:$A$49,0),MATCH(orders!L$1,products!$A$1:$G$1,0))</f>
        <v>12.95</v>
      </c>
      <c r="M7" s="8">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8">
        <f>INDEX(products!$A$1:$G$49,MATCH(orders!$D8,products!$A$1:$A$49,0),MATCH(orders!L$1,products!$A$1:$G$1,0))</f>
        <v>7.29</v>
      </c>
      <c r="M8" s="8">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8">
        <f>INDEX(products!$A$1:$G$49,MATCH(orders!$D9,products!$A$1:$A$49,0),MATCH(orders!L$1,products!$A$1:$G$1,0))</f>
        <v>4.7549999999999999</v>
      </c>
      <c r="M9" s="8">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8">
        <f>INDEX(products!$A$1:$G$49,MATCH(orders!$D10,products!$A$1:$A$49,0),MATCH(orders!L$1,products!$A$1:$G$1,0))</f>
        <v>5.97</v>
      </c>
      <c r="M10" s="8">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8">
        <f>INDEX(products!$A$1:$G$49,MATCH(orders!$D11,products!$A$1:$A$49,0),MATCH(orders!L$1,products!$A$1:$G$1,0))</f>
        <v>5.97</v>
      </c>
      <c r="M11" s="8">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8">
        <f>INDEX(products!$A$1:$G$49,MATCH(orders!$D12,products!$A$1:$A$49,0),MATCH(orders!L$1,products!$A$1:$G$1,0))</f>
        <v>9.9499999999999993</v>
      </c>
      <c r="M12" s="8">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8">
        <f>INDEX(products!$A$1:$G$49,MATCH(orders!$D13,products!$A$1:$A$49,0),MATCH(orders!L$1,products!$A$1:$G$1,0))</f>
        <v>34.154999999999994</v>
      </c>
      <c r="M13" s="8">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8">
        <f>INDEX(products!$A$1:$G$49,MATCH(orders!$D14,products!$A$1:$A$49,0),MATCH(orders!L$1,products!$A$1:$G$1,0))</f>
        <v>9.9499999999999993</v>
      </c>
      <c r="M14" s="8">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8">
        <f>INDEX(products!$A$1:$G$49,MATCH(orders!$D15,products!$A$1:$A$49,0),MATCH(orders!L$1,products!$A$1:$G$1,0))</f>
        <v>20.584999999999997</v>
      </c>
      <c r="M15" s="8">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8">
        <f>INDEX(products!$A$1:$G$49,MATCH(orders!$D16,products!$A$1:$A$49,0),MATCH(orders!L$1,products!$A$1:$G$1,0))</f>
        <v>3.8849999999999998</v>
      </c>
      <c r="M16" s="8">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8">
        <f>INDEX(products!$A$1:$G$49,MATCH(orders!$D17,products!$A$1:$A$49,0),MATCH(orders!L$1,products!$A$1:$G$1,0))</f>
        <v>22.884999999999998</v>
      </c>
      <c r="M17" s="8">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8">
        <f>INDEX(products!$A$1:$G$49,MATCH(orders!$D18,products!$A$1:$A$49,0),MATCH(orders!L$1,products!$A$1:$G$1,0))</f>
        <v>3.375</v>
      </c>
      <c r="M18" s="8">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8">
        <f>INDEX(products!$A$1:$G$49,MATCH(orders!$D19,products!$A$1:$A$49,0),MATCH(orders!L$1,products!$A$1:$G$1,0))</f>
        <v>12.95</v>
      </c>
      <c r="M19" s="8">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8">
        <f>INDEX(products!$A$1:$G$49,MATCH(orders!$D20,products!$A$1:$A$49,0),MATCH(orders!L$1,products!$A$1:$G$1,0))</f>
        <v>20.584999999999997</v>
      </c>
      <c r="M20" s="8">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8">
        <f>INDEX(products!$A$1:$G$49,MATCH(orders!$D21,products!$A$1:$A$49,0),MATCH(orders!L$1,products!$A$1:$G$1,0))</f>
        <v>3.375</v>
      </c>
      <c r="M21" s="8">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8">
        <f>INDEX(products!$A$1:$G$49,MATCH(orders!$D22,products!$A$1:$A$49,0),MATCH(orders!L$1,products!$A$1:$G$1,0))</f>
        <v>3.645</v>
      </c>
      <c r="M22" s="8">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8">
        <f>INDEX(products!$A$1:$G$49,MATCH(orders!$D23,products!$A$1:$A$49,0),MATCH(orders!L$1,products!$A$1:$G$1,0))</f>
        <v>2.9849999999999999</v>
      </c>
      <c r="M23" s="8">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8">
        <f>INDEX(products!$A$1:$G$49,MATCH(orders!$D24,products!$A$1:$A$49,0),MATCH(orders!L$1,products!$A$1:$G$1,0))</f>
        <v>22.884999999999998</v>
      </c>
      <c r="M24" s="8">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8">
        <f>INDEX(products!$A$1:$G$49,MATCH(orders!$D25,products!$A$1:$A$49,0),MATCH(orders!L$1,products!$A$1:$G$1,0))</f>
        <v>2.9849999999999999</v>
      </c>
      <c r="M25" s="8">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8">
        <f>INDEX(products!$A$1:$G$49,MATCH(orders!$D26,products!$A$1:$A$49,0),MATCH(orders!L$1,products!$A$1:$G$1,0))</f>
        <v>11.25</v>
      </c>
      <c r="M26" s="8">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8">
        <f>INDEX(products!$A$1:$G$49,MATCH(orders!$D27,products!$A$1:$A$49,0),MATCH(orders!L$1,products!$A$1:$G$1,0))</f>
        <v>4.125</v>
      </c>
      <c r="M27" s="8">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8">
        <f>INDEX(products!$A$1:$G$49,MATCH(orders!$D28,products!$A$1:$A$49,0),MATCH(orders!L$1,products!$A$1:$G$1,0))</f>
        <v>6.75</v>
      </c>
      <c r="M28" s="8">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8">
        <f>INDEX(products!$A$1:$G$49,MATCH(orders!$D29,products!$A$1:$A$49,0),MATCH(orders!L$1,products!$A$1:$G$1,0))</f>
        <v>3.375</v>
      </c>
      <c r="M29" s="8">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8">
        <f>INDEX(products!$A$1:$G$49,MATCH(orders!$D30,products!$A$1:$A$49,0),MATCH(orders!L$1,products!$A$1:$G$1,0))</f>
        <v>5.97</v>
      </c>
      <c r="M30" s="8">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8">
        <f>INDEX(products!$A$1:$G$49,MATCH(orders!$D31,products!$A$1:$A$49,0),MATCH(orders!L$1,products!$A$1:$G$1,0))</f>
        <v>9.9499999999999993</v>
      </c>
      <c r="M31" s="8">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8">
        <f>INDEX(products!$A$1:$G$49,MATCH(orders!$D32,products!$A$1:$A$49,0),MATCH(orders!L$1,products!$A$1:$G$1,0))</f>
        <v>4.3650000000000002</v>
      </c>
      <c r="M32" s="8">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8">
        <f>INDEX(products!$A$1:$G$49,MATCH(orders!$D33,products!$A$1:$A$49,0),MATCH(orders!L$1,products!$A$1:$G$1,0))</f>
        <v>5.97</v>
      </c>
      <c r="M33" s="8">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8">
        <f>INDEX(products!$A$1:$G$49,MATCH(orders!$D34,products!$A$1:$A$49,0),MATCH(orders!L$1,products!$A$1:$G$1,0))</f>
        <v>8.73</v>
      </c>
      <c r="M34" s="8">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8">
        <f>INDEX(products!$A$1:$G$49,MATCH(orders!$D35,products!$A$1:$A$49,0),MATCH(orders!L$1,products!$A$1:$G$1,0))</f>
        <v>4.7549999999999999</v>
      </c>
      <c r="M35" s="8">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8">
        <f>INDEX(products!$A$1:$G$49,MATCH(orders!$D36,products!$A$1:$A$49,0),MATCH(orders!L$1,products!$A$1:$G$1,0))</f>
        <v>9.51</v>
      </c>
      <c r="M36" s="8">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8">
        <f>INDEX(products!$A$1:$G$49,MATCH(orders!$D37,products!$A$1:$A$49,0),MATCH(orders!L$1,products!$A$1:$G$1,0))</f>
        <v>5.97</v>
      </c>
      <c r="M37" s="8">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8">
        <f>INDEX(products!$A$1:$G$49,MATCH(orders!$D38,products!$A$1:$A$49,0),MATCH(orders!L$1,products!$A$1:$G$1,0))</f>
        <v>4.3650000000000002</v>
      </c>
      <c r="M38" s="8">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8">
        <f>INDEX(products!$A$1:$G$49,MATCH(orders!$D39,products!$A$1:$A$49,0),MATCH(orders!L$1,products!$A$1:$G$1,0))</f>
        <v>9.51</v>
      </c>
      <c r="M39" s="8">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8">
        <f>INDEX(products!$A$1:$G$49,MATCH(orders!$D40,products!$A$1:$A$49,0),MATCH(orders!L$1,products!$A$1:$G$1,0))</f>
        <v>22.884999999999998</v>
      </c>
      <c r="M40" s="8">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8">
        <f>INDEX(products!$A$1:$G$49,MATCH(orders!$D41,products!$A$1:$A$49,0),MATCH(orders!L$1,products!$A$1:$G$1,0))</f>
        <v>9.9499999999999993</v>
      </c>
      <c r="M41" s="8">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8">
        <f>INDEX(products!$A$1:$G$49,MATCH(orders!$D42,products!$A$1:$A$49,0),MATCH(orders!L$1,products!$A$1:$G$1,0))</f>
        <v>14.55</v>
      </c>
      <c r="M42" s="8">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8">
        <f>INDEX(products!$A$1:$G$49,MATCH(orders!$D43,products!$A$1:$A$49,0),MATCH(orders!L$1,products!$A$1:$G$1,0))</f>
        <v>3.645</v>
      </c>
      <c r="M43" s="8">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8">
        <f>INDEX(products!$A$1:$G$49,MATCH(orders!$D44,products!$A$1:$A$49,0),MATCH(orders!L$1,products!$A$1:$G$1,0))</f>
        <v>2.6849999999999996</v>
      </c>
      <c r="M44" s="8">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8">
        <f>INDEX(products!$A$1:$G$49,MATCH(orders!$D45,products!$A$1:$A$49,0),MATCH(orders!L$1,products!$A$1:$G$1,0))</f>
        <v>36.454999999999998</v>
      </c>
      <c r="M45" s="8">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8">
        <f>INDEX(products!$A$1:$G$49,MATCH(orders!$D46,products!$A$1:$A$49,0),MATCH(orders!L$1,products!$A$1:$G$1,0))</f>
        <v>8.25</v>
      </c>
      <c r="M46" s="8">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8">
        <f>INDEX(products!$A$1:$G$49,MATCH(orders!$D47,products!$A$1:$A$49,0),MATCH(orders!L$1,products!$A$1:$G$1,0))</f>
        <v>29.784999999999997</v>
      </c>
      <c r="M47" s="8">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8">
        <f>INDEX(products!$A$1:$G$49,MATCH(orders!$D48,products!$A$1:$A$49,0),MATCH(orders!L$1,products!$A$1:$G$1,0))</f>
        <v>31.624999999999996</v>
      </c>
      <c r="M48" s="8">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8">
        <f>INDEX(products!$A$1:$G$49,MATCH(orders!$D49,products!$A$1:$A$49,0),MATCH(orders!L$1,products!$A$1:$G$1,0))</f>
        <v>3.8849999999999998</v>
      </c>
      <c r="M49" s="8">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8">
        <f>INDEX(products!$A$1:$G$49,MATCH(orders!$D50,products!$A$1:$A$49,0),MATCH(orders!L$1,products!$A$1:$G$1,0))</f>
        <v>22.884999999999998</v>
      </c>
      <c r="M50" s="8">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8">
        <f>INDEX(products!$A$1:$G$49,MATCH(orders!$D51,products!$A$1:$A$49,0),MATCH(orders!L$1,products!$A$1:$G$1,0))</f>
        <v>12.95</v>
      </c>
      <c r="M51" s="8">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8">
        <f>INDEX(products!$A$1:$G$49,MATCH(orders!$D52,products!$A$1:$A$49,0),MATCH(orders!L$1,products!$A$1:$G$1,0))</f>
        <v>7.77</v>
      </c>
      <c r="M52" s="8">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8">
        <f>INDEX(products!$A$1:$G$49,MATCH(orders!$D53,products!$A$1:$A$49,0),MATCH(orders!L$1,products!$A$1:$G$1,0))</f>
        <v>36.454999999999998</v>
      </c>
      <c r="M53" s="8">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8">
        <f>INDEX(products!$A$1:$G$49,MATCH(orders!$D54,products!$A$1:$A$49,0),MATCH(orders!L$1,products!$A$1:$G$1,0))</f>
        <v>5.97</v>
      </c>
      <c r="M54" s="8">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8">
        <f>INDEX(products!$A$1:$G$49,MATCH(orders!$D55,products!$A$1:$A$49,0),MATCH(orders!L$1,products!$A$1:$G$1,0))</f>
        <v>36.454999999999998</v>
      </c>
      <c r="M55" s="8">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8">
        <f>INDEX(products!$A$1:$G$49,MATCH(orders!$D56,products!$A$1:$A$49,0),MATCH(orders!L$1,products!$A$1:$G$1,0))</f>
        <v>14.55</v>
      </c>
      <c r="M56" s="8">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8">
        <f>INDEX(products!$A$1:$G$49,MATCH(orders!$D57,products!$A$1:$A$49,0),MATCH(orders!L$1,products!$A$1:$G$1,0))</f>
        <v>15.85</v>
      </c>
      <c r="M57" s="8">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8">
        <f>INDEX(products!$A$1:$G$49,MATCH(orders!$D58,products!$A$1:$A$49,0),MATCH(orders!L$1,products!$A$1:$G$1,0))</f>
        <v>3.645</v>
      </c>
      <c r="M58" s="8">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8">
        <f>INDEX(products!$A$1:$G$49,MATCH(orders!$D59,products!$A$1:$A$49,0),MATCH(orders!L$1,products!$A$1:$G$1,0))</f>
        <v>14.85</v>
      </c>
      <c r="M59" s="8">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8">
        <f>INDEX(products!$A$1:$G$49,MATCH(orders!$D60,products!$A$1:$A$49,0),MATCH(orders!L$1,products!$A$1:$G$1,0))</f>
        <v>29.784999999999997</v>
      </c>
      <c r="M60" s="8">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8">
        <f>INDEX(products!$A$1:$G$49,MATCH(orders!$D61,products!$A$1:$A$49,0),MATCH(orders!L$1,products!$A$1:$G$1,0))</f>
        <v>8.73</v>
      </c>
      <c r="M61" s="8">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8">
        <f>INDEX(products!$A$1:$G$49,MATCH(orders!$D62,products!$A$1:$A$49,0),MATCH(orders!L$1,products!$A$1:$G$1,0))</f>
        <v>22.884999999999998</v>
      </c>
      <c r="M62" s="8">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8">
        <f>INDEX(products!$A$1:$G$49,MATCH(orders!$D63,products!$A$1:$A$49,0),MATCH(orders!L$1,products!$A$1:$G$1,0))</f>
        <v>5.3699999999999992</v>
      </c>
      <c r="M63" s="8">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8">
        <f>INDEX(products!$A$1:$G$49,MATCH(orders!$D64,products!$A$1:$A$49,0),MATCH(orders!L$1,products!$A$1:$G$1,0))</f>
        <v>4.7549999999999999</v>
      </c>
      <c r="M64" s="8">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8">
        <f>INDEX(products!$A$1:$G$49,MATCH(orders!$D65,products!$A$1:$A$49,0),MATCH(orders!L$1,products!$A$1:$G$1,0))</f>
        <v>6.75</v>
      </c>
      <c r="M65" s="8">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8">
        <f>INDEX(products!$A$1:$G$49,MATCH(orders!$D66,products!$A$1:$A$49,0),MATCH(orders!L$1,products!$A$1:$G$1,0))</f>
        <v>5.97</v>
      </c>
      <c r="M66" s="8">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8">
        <f>INDEX(products!$A$1:$G$49,MATCH(orders!$D67,products!$A$1:$A$49,0),MATCH(orders!L$1,products!$A$1:$G$1,0))</f>
        <v>20.584999999999997</v>
      </c>
      <c r="M67" s="8">
        <f t="shared" ref="M67:M130" si="3">L67*E67</f>
        <v>82.339999999999989</v>
      </c>
      <c r="N67" t="str">
        <f t="shared" ref="N67:N130" si="4">IF(I67="Rob","Robusta", IF(I67="Exc","Excelsa",IF(I67="Ara","Arabica",IF(I67="Lib","Liberica",""))))</f>
        <v>Robusta</v>
      </c>
      <c r="O67" t="str">
        <f t="shared" ref="O67:O130" si="5">IF(J67="L","Light", IF(J67="M","Medium",IF(J67="D","Dark","")))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8">
        <f>INDEX(products!$A$1:$G$49,MATCH(orders!$D68,products!$A$1:$A$49,0),MATCH(orders!L$1,products!$A$1:$G$1,0))</f>
        <v>7.169999999999999</v>
      </c>
      <c r="M68" s="8">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8">
        <f>INDEX(products!$A$1:$G$49,MATCH(orders!$D69,products!$A$1:$A$49,0),MATCH(orders!L$1,products!$A$1:$G$1,0))</f>
        <v>4.7549999999999999</v>
      </c>
      <c r="M69" s="8">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8">
        <f>INDEX(products!$A$1:$G$49,MATCH(orders!$D70,products!$A$1:$A$49,0),MATCH(orders!L$1,products!$A$1:$G$1,0))</f>
        <v>2.9849999999999999</v>
      </c>
      <c r="M70" s="8">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8">
        <f>INDEX(products!$A$1:$G$49,MATCH(orders!$D71,products!$A$1:$A$49,0),MATCH(orders!L$1,products!$A$1:$G$1,0))</f>
        <v>9.9499999999999993</v>
      </c>
      <c r="M71" s="8">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8">
        <f>INDEX(products!$A$1:$G$49,MATCH(orders!$D72,products!$A$1:$A$49,0),MATCH(orders!L$1,products!$A$1:$G$1,0))</f>
        <v>34.154999999999994</v>
      </c>
      <c r="M72" s="8">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8">
        <f>INDEX(products!$A$1:$G$49,MATCH(orders!$D73,products!$A$1:$A$49,0),MATCH(orders!L$1,products!$A$1:$G$1,0))</f>
        <v>4.7549999999999999</v>
      </c>
      <c r="M73" s="8">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8">
        <f>INDEX(products!$A$1:$G$49,MATCH(orders!$D74,products!$A$1:$A$49,0),MATCH(orders!L$1,products!$A$1:$G$1,0))</f>
        <v>25.874999999999996</v>
      </c>
      <c r="M74" s="8">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8">
        <f>INDEX(products!$A$1:$G$49,MATCH(orders!$D75,products!$A$1:$A$49,0),MATCH(orders!L$1,products!$A$1:$G$1,0))</f>
        <v>4.3650000000000002</v>
      </c>
      <c r="M75" s="8">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8">
        <f>INDEX(products!$A$1:$G$49,MATCH(orders!$D76,products!$A$1:$A$49,0),MATCH(orders!L$1,products!$A$1:$G$1,0))</f>
        <v>8.91</v>
      </c>
      <c r="M76" s="8">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8">
        <f>INDEX(products!$A$1:$G$49,MATCH(orders!$D77,products!$A$1:$A$49,0),MATCH(orders!L$1,products!$A$1:$G$1,0))</f>
        <v>8.9499999999999993</v>
      </c>
      <c r="M77" s="8">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8">
        <f>INDEX(products!$A$1:$G$49,MATCH(orders!$D78,products!$A$1:$A$49,0),MATCH(orders!L$1,products!$A$1:$G$1,0))</f>
        <v>3.5849999999999995</v>
      </c>
      <c r="M78" s="8">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8">
        <f>INDEX(products!$A$1:$G$49,MATCH(orders!$D79,products!$A$1:$A$49,0),MATCH(orders!L$1,products!$A$1:$G$1,0))</f>
        <v>3.645</v>
      </c>
      <c r="M79" s="8">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8">
        <f>INDEX(products!$A$1:$G$49,MATCH(orders!$D80,products!$A$1:$A$49,0),MATCH(orders!L$1,products!$A$1:$G$1,0))</f>
        <v>6.75</v>
      </c>
      <c r="M80" s="8">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8">
        <f>INDEX(products!$A$1:$G$49,MATCH(orders!$D81,products!$A$1:$A$49,0),MATCH(orders!L$1,products!$A$1:$G$1,0))</f>
        <v>11.95</v>
      </c>
      <c r="M81" s="8">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8">
        <f>INDEX(products!$A$1:$G$49,MATCH(orders!$D82,products!$A$1:$A$49,0),MATCH(orders!L$1,products!$A$1:$G$1,0))</f>
        <v>7.77</v>
      </c>
      <c r="M82" s="8">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8">
        <f>INDEX(products!$A$1:$G$49,MATCH(orders!$D83,products!$A$1:$A$49,0),MATCH(orders!L$1,products!$A$1:$G$1,0))</f>
        <v>36.454999999999998</v>
      </c>
      <c r="M83" s="8">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8">
        <f>INDEX(products!$A$1:$G$49,MATCH(orders!$D84,products!$A$1:$A$49,0),MATCH(orders!L$1,products!$A$1:$G$1,0))</f>
        <v>33.464999999999996</v>
      </c>
      <c r="M84" s="8">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8">
        <f>INDEX(products!$A$1:$G$49,MATCH(orders!$D85,products!$A$1:$A$49,0),MATCH(orders!L$1,products!$A$1:$G$1,0))</f>
        <v>20.584999999999997</v>
      </c>
      <c r="M85" s="8">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8">
        <f>INDEX(products!$A$1:$G$49,MATCH(orders!$D86,products!$A$1:$A$49,0),MATCH(orders!L$1,products!$A$1:$G$1,0))</f>
        <v>9.51</v>
      </c>
      <c r="M86" s="8">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8">
        <f>INDEX(products!$A$1:$G$49,MATCH(orders!$D87,products!$A$1:$A$49,0),MATCH(orders!L$1,products!$A$1:$G$1,0))</f>
        <v>29.784999999999997</v>
      </c>
      <c r="M87" s="8">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8">
        <f>INDEX(products!$A$1:$G$49,MATCH(orders!$D88,products!$A$1:$A$49,0),MATCH(orders!L$1,products!$A$1:$G$1,0))</f>
        <v>2.9849999999999999</v>
      </c>
      <c r="M88" s="8">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8">
        <f>INDEX(products!$A$1:$G$49,MATCH(orders!$D89,products!$A$1:$A$49,0),MATCH(orders!L$1,products!$A$1:$G$1,0))</f>
        <v>11.25</v>
      </c>
      <c r="M89" s="8">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8">
        <f>INDEX(products!$A$1:$G$49,MATCH(orders!$D90,products!$A$1:$A$49,0),MATCH(orders!L$1,products!$A$1:$G$1,0))</f>
        <v>11.95</v>
      </c>
      <c r="M90" s="8">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8">
        <f>INDEX(products!$A$1:$G$49,MATCH(orders!$D91,products!$A$1:$A$49,0),MATCH(orders!L$1,products!$A$1:$G$1,0))</f>
        <v>12.95</v>
      </c>
      <c r="M91" s="8">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8">
        <f>INDEX(products!$A$1:$G$49,MATCH(orders!$D92,products!$A$1:$A$49,0),MATCH(orders!L$1,products!$A$1:$G$1,0))</f>
        <v>12.95</v>
      </c>
      <c r="M92" s="8">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8">
        <f>INDEX(products!$A$1:$G$49,MATCH(orders!$D93,products!$A$1:$A$49,0),MATCH(orders!L$1,products!$A$1:$G$1,0))</f>
        <v>25.874999999999996</v>
      </c>
      <c r="M93" s="8">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8">
        <f>INDEX(products!$A$1:$G$49,MATCH(orders!$D94,products!$A$1:$A$49,0),MATCH(orders!L$1,products!$A$1:$G$1,0))</f>
        <v>14.85</v>
      </c>
      <c r="M94" s="8">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8">
        <f>INDEX(products!$A$1:$G$49,MATCH(orders!$D95,products!$A$1:$A$49,0),MATCH(orders!L$1,products!$A$1:$G$1,0))</f>
        <v>8.91</v>
      </c>
      <c r="M95" s="8">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8">
        <f>INDEX(products!$A$1:$G$49,MATCH(orders!$D96,products!$A$1:$A$49,0),MATCH(orders!L$1,products!$A$1:$G$1,0))</f>
        <v>2.9849999999999999</v>
      </c>
      <c r="M96" s="8">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8">
        <f>INDEX(products!$A$1:$G$49,MATCH(orders!$D97,products!$A$1:$A$49,0),MATCH(orders!L$1,products!$A$1:$G$1,0))</f>
        <v>25.874999999999996</v>
      </c>
      <c r="M97" s="8">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8">
        <f>INDEX(products!$A$1:$G$49,MATCH(orders!$D98,products!$A$1:$A$49,0),MATCH(orders!L$1,products!$A$1:$G$1,0))</f>
        <v>2.9849999999999999</v>
      </c>
      <c r="M98" s="8">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8">
        <f>INDEX(products!$A$1:$G$49,MATCH(orders!$D99,products!$A$1:$A$49,0),MATCH(orders!L$1,products!$A$1:$G$1,0))</f>
        <v>6.75</v>
      </c>
      <c r="M99" s="8">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8">
        <f>INDEX(products!$A$1:$G$49,MATCH(orders!$D100,products!$A$1:$A$49,0),MATCH(orders!L$1,products!$A$1:$G$1,0))</f>
        <v>2.9849999999999999</v>
      </c>
      <c r="M100" s="8">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8">
        <f>INDEX(products!$A$1:$G$49,MATCH(orders!$D101,products!$A$1:$A$49,0),MATCH(orders!L$1,products!$A$1:$G$1,0))</f>
        <v>4.3650000000000002</v>
      </c>
      <c r="M101" s="8">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8">
        <f>INDEX(products!$A$1:$G$49,MATCH(orders!$D102,products!$A$1:$A$49,0),MATCH(orders!L$1,products!$A$1:$G$1,0))</f>
        <v>3.8849999999999998</v>
      </c>
      <c r="M102" s="8">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8">
        <f>INDEX(products!$A$1:$G$49,MATCH(orders!$D103,products!$A$1:$A$49,0),MATCH(orders!L$1,products!$A$1:$G$1,0))</f>
        <v>29.784999999999997</v>
      </c>
      <c r="M103" s="8">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8">
        <f>INDEX(products!$A$1:$G$49,MATCH(orders!$D104,products!$A$1:$A$49,0),MATCH(orders!L$1,products!$A$1:$G$1,0))</f>
        <v>12.95</v>
      </c>
      <c r="M104" s="8">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8">
        <f>INDEX(products!$A$1:$G$49,MATCH(orders!$D105,products!$A$1:$A$49,0),MATCH(orders!L$1,products!$A$1:$G$1,0))</f>
        <v>2.9849999999999999</v>
      </c>
      <c r="M105" s="8">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8">
        <f>INDEX(products!$A$1:$G$49,MATCH(orders!$D106,products!$A$1:$A$49,0),MATCH(orders!L$1,products!$A$1:$G$1,0))</f>
        <v>14.55</v>
      </c>
      <c r="M106" s="8">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8">
        <f>INDEX(products!$A$1:$G$49,MATCH(orders!$D107,products!$A$1:$A$49,0),MATCH(orders!L$1,products!$A$1:$G$1,0))</f>
        <v>6.75</v>
      </c>
      <c r="M107" s="8">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8">
        <f>INDEX(products!$A$1:$G$49,MATCH(orders!$D108,products!$A$1:$A$49,0),MATCH(orders!L$1,products!$A$1:$G$1,0))</f>
        <v>12.15</v>
      </c>
      <c r="M108" s="8">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8">
        <f>INDEX(products!$A$1:$G$49,MATCH(orders!$D109,products!$A$1:$A$49,0),MATCH(orders!L$1,products!$A$1:$G$1,0))</f>
        <v>5.97</v>
      </c>
      <c r="M109" s="8">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8">
        <f>INDEX(products!$A$1:$G$49,MATCH(orders!$D110,products!$A$1:$A$49,0),MATCH(orders!L$1,products!$A$1:$G$1,0))</f>
        <v>6.75</v>
      </c>
      <c r="M110" s="8">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8">
        <f>INDEX(products!$A$1:$G$49,MATCH(orders!$D111,products!$A$1:$A$49,0),MATCH(orders!L$1,products!$A$1:$G$1,0))</f>
        <v>7.77</v>
      </c>
      <c r="M111" s="8">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8">
        <f>INDEX(products!$A$1:$G$49,MATCH(orders!$D112,products!$A$1:$A$49,0),MATCH(orders!L$1,products!$A$1:$G$1,0))</f>
        <v>4.4550000000000001</v>
      </c>
      <c r="M112" s="8">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8">
        <f>INDEX(products!$A$1:$G$49,MATCH(orders!$D113,products!$A$1:$A$49,0),MATCH(orders!L$1,products!$A$1:$G$1,0))</f>
        <v>5.3699999999999992</v>
      </c>
      <c r="M113" s="8">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8">
        <f>INDEX(products!$A$1:$G$49,MATCH(orders!$D114,products!$A$1:$A$49,0),MATCH(orders!L$1,products!$A$1:$G$1,0))</f>
        <v>11.25</v>
      </c>
      <c r="M114" s="8">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8">
        <f>INDEX(products!$A$1:$G$49,MATCH(orders!$D115,products!$A$1:$A$49,0),MATCH(orders!L$1,products!$A$1:$G$1,0))</f>
        <v>14.55</v>
      </c>
      <c r="M115" s="8">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8">
        <f>INDEX(products!$A$1:$G$49,MATCH(orders!$D116,products!$A$1:$A$49,0),MATCH(orders!L$1,products!$A$1:$G$1,0))</f>
        <v>3.5849999999999995</v>
      </c>
      <c r="M116" s="8">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8">
        <f>INDEX(products!$A$1:$G$49,MATCH(orders!$D117,products!$A$1:$A$49,0),MATCH(orders!L$1,products!$A$1:$G$1,0))</f>
        <v>15.85</v>
      </c>
      <c r="M117" s="8">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8">
        <f>INDEX(products!$A$1:$G$49,MATCH(orders!$D118,products!$A$1:$A$49,0),MATCH(orders!L$1,products!$A$1:$G$1,0))</f>
        <v>4.7549999999999999</v>
      </c>
      <c r="M118" s="8">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8">
        <f>INDEX(products!$A$1:$G$49,MATCH(orders!$D119,products!$A$1:$A$49,0),MATCH(orders!L$1,products!$A$1:$G$1,0))</f>
        <v>9.51</v>
      </c>
      <c r="M119" s="8">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8">
        <f>INDEX(products!$A$1:$G$49,MATCH(orders!$D120,products!$A$1:$A$49,0),MATCH(orders!L$1,products!$A$1:$G$1,0))</f>
        <v>7.29</v>
      </c>
      <c r="M120" s="8">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8">
        <f>INDEX(products!$A$1:$G$49,MATCH(orders!$D121,products!$A$1:$A$49,0),MATCH(orders!L$1,products!$A$1:$G$1,0))</f>
        <v>4.125</v>
      </c>
      <c r="M121" s="8">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8">
        <f>INDEX(products!$A$1:$G$49,MATCH(orders!$D122,products!$A$1:$A$49,0),MATCH(orders!L$1,products!$A$1:$G$1,0))</f>
        <v>3.8849999999999998</v>
      </c>
      <c r="M122" s="8">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8">
        <f>INDEX(products!$A$1:$G$49,MATCH(orders!$D123,products!$A$1:$A$49,0),MATCH(orders!L$1,products!$A$1:$G$1,0))</f>
        <v>13.75</v>
      </c>
      <c r="M123" s="8">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8">
        <f>INDEX(products!$A$1:$G$49,MATCH(orders!$D124,products!$A$1:$A$49,0),MATCH(orders!L$1,products!$A$1:$G$1,0))</f>
        <v>5.97</v>
      </c>
      <c r="M124" s="8">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8">
        <f>INDEX(products!$A$1:$G$49,MATCH(orders!$D125,products!$A$1:$A$49,0),MATCH(orders!L$1,products!$A$1:$G$1,0))</f>
        <v>36.454999999999998</v>
      </c>
      <c r="M125" s="8">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8">
        <f>INDEX(products!$A$1:$G$49,MATCH(orders!$D126,products!$A$1:$A$49,0),MATCH(orders!L$1,products!$A$1:$G$1,0))</f>
        <v>4.3650000000000002</v>
      </c>
      <c r="M126" s="8">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8">
        <f>INDEX(products!$A$1:$G$49,MATCH(orders!$D127,products!$A$1:$A$49,0),MATCH(orders!L$1,products!$A$1:$G$1,0))</f>
        <v>8.73</v>
      </c>
      <c r="M127" s="8">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8">
        <f>INDEX(products!$A$1:$G$49,MATCH(orders!$D128,products!$A$1:$A$49,0),MATCH(orders!L$1,products!$A$1:$G$1,0))</f>
        <v>11.25</v>
      </c>
      <c r="M128" s="8">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8">
        <f>INDEX(products!$A$1:$G$49,MATCH(orders!$D129,products!$A$1:$A$49,0),MATCH(orders!L$1,products!$A$1:$G$1,0))</f>
        <v>12.95</v>
      </c>
      <c r="M129" s="8">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8">
        <f>INDEX(products!$A$1:$G$49,MATCH(orders!$D130,products!$A$1:$A$49,0),MATCH(orders!L$1,products!$A$1:$G$1,0))</f>
        <v>6.75</v>
      </c>
      <c r="M130" s="8">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8">
        <f>INDEX(products!$A$1:$G$49,MATCH(orders!$D131,products!$A$1:$A$49,0),MATCH(orders!L$1,products!$A$1:$G$1,0))</f>
        <v>12.15</v>
      </c>
      <c r="M131" s="8">
        <f t="shared" ref="M131:M194" si="6">L131*E131</f>
        <v>12.15</v>
      </c>
      <c r="N131" t="str">
        <f t="shared" ref="N131:N194" si="7">IF(I131="Rob","Robusta", IF(I131="Exc","Excelsa",IF(I131="Ara","Arabica",IF(I131="Lib","Liberica",""))))</f>
        <v>Excelsa</v>
      </c>
      <c r="O131" t="str">
        <f t="shared" ref="O131:O194" si="8">IF(J131="L","Light", IF(J131="M","Medium",IF(J131="D","Dark","")))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8">
        <f>INDEX(products!$A$1:$G$49,MATCH(orders!$D132,products!$A$1:$A$49,0),MATCH(orders!L$1,products!$A$1:$G$1,0))</f>
        <v>29.784999999999997</v>
      </c>
      <c r="M132" s="8">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8">
        <f>INDEX(products!$A$1:$G$49,MATCH(orders!$D133,products!$A$1:$A$49,0),MATCH(orders!L$1,products!$A$1:$G$1,0))</f>
        <v>7.29</v>
      </c>
      <c r="M133" s="8">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8">
        <f>INDEX(products!$A$1:$G$49,MATCH(orders!$D134,products!$A$1:$A$49,0),MATCH(orders!L$1,products!$A$1:$G$1,0))</f>
        <v>29.784999999999997</v>
      </c>
      <c r="M134" s="8">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8">
        <f>INDEX(products!$A$1:$G$49,MATCH(orders!$D135,products!$A$1:$A$49,0),MATCH(orders!L$1,products!$A$1:$G$1,0))</f>
        <v>12.95</v>
      </c>
      <c r="M135" s="8">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8">
        <f>INDEX(products!$A$1:$G$49,MATCH(orders!$D136,products!$A$1:$A$49,0),MATCH(orders!L$1,products!$A$1:$G$1,0))</f>
        <v>31.624999999999996</v>
      </c>
      <c r="M136" s="8">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8">
        <f>INDEX(products!$A$1:$G$49,MATCH(orders!$D137,products!$A$1:$A$49,0),MATCH(orders!L$1,products!$A$1:$G$1,0))</f>
        <v>7.77</v>
      </c>
      <c r="M137" s="8">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8">
        <f>INDEX(products!$A$1:$G$49,MATCH(orders!$D138,products!$A$1:$A$49,0),MATCH(orders!L$1,products!$A$1:$G$1,0))</f>
        <v>2.9849999999999999</v>
      </c>
      <c r="M138" s="8">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8">
        <f>INDEX(products!$A$1:$G$49,MATCH(orders!$D139,products!$A$1:$A$49,0),MATCH(orders!L$1,products!$A$1:$G$1,0))</f>
        <v>34.154999999999994</v>
      </c>
      <c r="M139" s="8">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8">
        <f>INDEX(products!$A$1:$G$49,MATCH(orders!$D140,products!$A$1:$A$49,0),MATCH(orders!L$1,products!$A$1:$G$1,0))</f>
        <v>12.15</v>
      </c>
      <c r="M140" s="8">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8">
        <f>INDEX(products!$A$1:$G$49,MATCH(orders!$D141,products!$A$1:$A$49,0),MATCH(orders!L$1,products!$A$1:$G$1,0))</f>
        <v>12.95</v>
      </c>
      <c r="M141" s="8">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8">
        <f>INDEX(products!$A$1:$G$49,MATCH(orders!$D142,products!$A$1:$A$49,0),MATCH(orders!L$1,products!$A$1:$G$1,0))</f>
        <v>29.784999999999997</v>
      </c>
      <c r="M142" s="8">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8">
        <f>INDEX(products!$A$1:$G$49,MATCH(orders!$D143,products!$A$1:$A$49,0),MATCH(orders!L$1,products!$A$1:$G$1,0))</f>
        <v>3.8849999999999998</v>
      </c>
      <c r="M143" s="8">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8">
        <f>INDEX(products!$A$1:$G$49,MATCH(orders!$D144,products!$A$1:$A$49,0),MATCH(orders!L$1,products!$A$1:$G$1,0))</f>
        <v>34.154999999999994</v>
      </c>
      <c r="M144" s="8">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8">
        <f>INDEX(products!$A$1:$G$49,MATCH(orders!$D145,products!$A$1:$A$49,0),MATCH(orders!L$1,products!$A$1:$G$1,0))</f>
        <v>8.73</v>
      </c>
      <c r="M145" s="8">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8">
        <f>INDEX(products!$A$1:$G$49,MATCH(orders!$D146,products!$A$1:$A$49,0),MATCH(orders!L$1,products!$A$1:$G$1,0))</f>
        <v>34.154999999999994</v>
      </c>
      <c r="M146" s="8">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8">
        <f>INDEX(products!$A$1:$G$49,MATCH(orders!$D147,products!$A$1:$A$49,0),MATCH(orders!L$1,products!$A$1:$G$1,0))</f>
        <v>4.3650000000000002</v>
      </c>
      <c r="M147" s="8">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8">
        <f>INDEX(products!$A$1:$G$49,MATCH(orders!$D148,products!$A$1:$A$49,0),MATCH(orders!L$1,products!$A$1:$G$1,0))</f>
        <v>14.55</v>
      </c>
      <c r="M148" s="8">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8">
        <f>INDEX(products!$A$1:$G$49,MATCH(orders!$D149,products!$A$1:$A$49,0),MATCH(orders!L$1,products!$A$1:$G$1,0))</f>
        <v>13.75</v>
      </c>
      <c r="M149" s="8">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8">
        <f>INDEX(products!$A$1:$G$49,MATCH(orders!$D150,products!$A$1:$A$49,0),MATCH(orders!L$1,products!$A$1:$G$1,0))</f>
        <v>3.645</v>
      </c>
      <c r="M150" s="8">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8">
        <f>INDEX(products!$A$1:$G$49,MATCH(orders!$D151,products!$A$1:$A$49,0),MATCH(orders!L$1,products!$A$1:$G$1,0))</f>
        <v>25.874999999999996</v>
      </c>
      <c r="M151" s="8">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8">
        <f>INDEX(products!$A$1:$G$49,MATCH(orders!$D152,products!$A$1:$A$49,0),MATCH(orders!L$1,products!$A$1:$G$1,0))</f>
        <v>12.95</v>
      </c>
      <c r="M152" s="8">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8">
        <f>INDEX(products!$A$1:$G$49,MATCH(orders!$D153,products!$A$1:$A$49,0),MATCH(orders!L$1,products!$A$1:$G$1,0))</f>
        <v>11.25</v>
      </c>
      <c r="M153" s="8">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8">
        <f>INDEX(products!$A$1:$G$49,MATCH(orders!$D154,products!$A$1:$A$49,0),MATCH(orders!L$1,products!$A$1:$G$1,0))</f>
        <v>22.884999999999998</v>
      </c>
      <c r="M154" s="8">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8">
        <f>INDEX(products!$A$1:$G$49,MATCH(orders!$D155,products!$A$1:$A$49,0),MATCH(orders!L$1,products!$A$1:$G$1,0))</f>
        <v>2.6849999999999996</v>
      </c>
      <c r="M155" s="8">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8">
        <f>INDEX(products!$A$1:$G$49,MATCH(orders!$D156,products!$A$1:$A$49,0),MATCH(orders!L$1,products!$A$1:$G$1,0))</f>
        <v>22.884999999999998</v>
      </c>
      <c r="M156" s="8">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8">
        <f>INDEX(products!$A$1:$G$49,MATCH(orders!$D157,products!$A$1:$A$49,0),MATCH(orders!L$1,products!$A$1:$G$1,0))</f>
        <v>25.874999999999996</v>
      </c>
      <c r="M157" s="8">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8">
        <f>INDEX(products!$A$1:$G$49,MATCH(orders!$D158,products!$A$1:$A$49,0),MATCH(orders!L$1,products!$A$1:$G$1,0))</f>
        <v>25.874999999999996</v>
      </c>
      <c r="M158" s="8">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8">
        <f>INDEX(products!$A$1:$G$49,MATCH(orders!$D159,products!$A$1:$A$49,0),MATCH(orders!L$1,products!$A$1:$G$1,0))</f>
        <v>20.584999999999997</v>
      </c>
      <c r="M159" s="8">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8">
        <f>INDEX(products!$A$1:$G$49,MATCH(orders!$D160,products!$A$1:$A$49,0),MATCH(orders!L$1,products!$A$1:$G$1,0))</f>
        <v>20.584999999999997</v>
      </c>
      <c r="M160" s="8">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8">
        <f>INDEX(products!$A$1:$G$49,MATCH(orders!$D161,products!$A$1:$A$49,0),MATCH(orders!L$1,products!$A$1:$G$1,0))</f>
        <v>36.454999999999998</v>
      </c>
      <c r="M161" s="8">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8">
        <f>INDEX(products!$A$1:$G$49,MATCH(orders!$D162,products!$A$1:$A$49,0),MATCH(orders!L$1,products!$A$1:$G$1,0))</f>
        <v>8.25</v>
      </c>
      <c r="M162" s="8">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8">
        <f>INDEX(products!$A$1:$G$49,MATCH(orders!$D163,products!$A$1:$A$49,0),MATCH(orders!L$1,products!$A$1:$G$1,0))</f>
        <v>7.77</v>
      </c>
      <c r="M163" s="8">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8">
        <f>INDEX(products!$A$1:$G$49,MATCH(orders!$D164,products!$A$1:$A$49,0),MATCH(orders!L$1,products!$A$1:$G$1,0))</f>
        <v>7.29</v>
      </c>
      <c r="M164" s="8">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8">
        <f>INDEX(products!$A$1:$G$49,MATCH(orders!$D165,products!$A$1:$A$49,0),MATCH(orders!L$1,products!$A$1:$G$1,0))</f>
        <v>2.6849999999999996</v>
      </c>
      <c r="M165" s="8">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8">
        <f>INDEX(products!$A$1:$G$49,MATCH(orders!$D166,products!$A$1:$A$49,0),MATCH(orders!L$1,products!$A$1:$G$1,0))</f>
        <v>7.29</v>
      </c>
      <c r="M166" s="8">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8">
        <f>INDEX(products!$A$1:$G$49,MATCH(orders!$D167,products!$A$1:$A$49,0),MATCH(orders!L$1,products!$A$1:$G$1,0))</f>
        <v>8.9499999999999993</v>
      </c>
      <c r="M167" s="8">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8">
        <f>INDEX(products!$A$1:$G$49,MATCH(orders!$D168,products!$A$1:$A$49,0),MATCH(orders!L$1,products!$A$1:$G$1,0))</f>
        <v>5.3699999999999992</v>
      </c>
      <c r="M168" s="8">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8">
        <f>INDEX(products!$A$1:$G$49,MATCH(orders!$D169,products!$A$1:$A$49,0),MATCH(orders!L$1,products!$A$1:$G$1,0))</f>
        <v>8.25</v>
      </c>
      <c r="M169" s="8">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8">
        <f>INDEX(products!$A$1:$G$49,MATCH(orders!$D170,products!$A$1:$A$49,0),MATCH(orders!L$1,products!$A$1:$G$1,0))</f>
        <v>6.75</v>
      </c>
      <c r="M170" s="8">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8">
        <f>INDEX(products!$A$1:$G$49,MATCH(orders!$D171,products!$A$1:$A$49,0),MATCH(orders!L$1,products!$A$1:$G$1,0))</f>
        <v>8.9499999999999993</v>
      </c>
      <c r="M171" s="8">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8">
        <f>INDEX(products!$A$1:$G$49,MATCH(orders!$D172,products!$A$1:$A$49,0),MATCH(orders!L$1,products!$A$1:$G$1,0))</f>
        <v>34.154999999999994</v>
      </c>
      <c r="M172" s="8">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8">
        <f>INDEX(products!$A$1:$G$49,MATCH(orders!$D173,products!$A$1:$A$49,0),MATCH(orders!L$1,products!$A$1:$G$1,0))</f>
        <v>31.624999999999996</v>
      </c>
      <c r="M173" s="8">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8">
        <f>INDEX(products!$A$1:$G$49,MATCH(orders!$D174,products!$A$1:$A$49,0),MATCH(orders!L$1,products!$A$1:$G$1,0))</f>
        <v>7.29</v>
      </c>
      <c r="M174" s="8">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8">
        <f>INDEX(products!$A$1:$G$49,MATCH(orders!$D175,products!$A$1:$A$49,0),MATCH(orders!L$1,products!$A$1:$G$1,0))</f>
        <v>22.884999999999998</v>
      </c>
      <c r="M175" s="8">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8">
        <f>INDEX(products!$A$1:$G$49,MATCH(orders!$D176,products!$A$1:$A$49,0),MATCH(orders!L$1,products!$A$1:$G$1,0))</f>
        <v>34.154999999999994</v>
      </c>
      <c r="M176" s="8">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8">
        <f>INDEX(products!$A$1:$G$49,MATCH(orders!$D177,products!$A$1:$A$49,0),MATCH(orders!L$1,products!$A$1:$G$1,0))</f>
        <v>31.624999999999996</v>
      </c>
      <c r="M177" s="8">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8">
        <f>INDEX(products!$A$1:$G$49,MATCH(orders!$D178,products!$A$1:$A$49,0),MATCH(orders!L$1,products!$A$1:$G$1,0))</f>
        <v>34.154999999999994</v>
      </c>
      <c r="M178" s="8">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8">
        <f>INDEX(products!$A$1:$G$49,MATCH(orders!$D179,products!$A$1:$A$49,0),MATCH(orders!L$1,products!$A$1:$G$1,0))</f>
        <v>27.484999999999996</v>
      </c>
      <c r="M179" s="8">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8">
        <f>INDEX(products!$A$1:$G$49,MATCH(orders!$D180,products!$A$1:$A$49,0),MATCH(orders!L$1,products!$A$1:$G$1,0))</f>
        <v>12.95</v>
      </c>
      <c r="M180" s="8">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8">
        <f>INDEX(products!$A$1:$G$49,MATCH(orders!$D181,products!$A$1:$A$49,0),MATCH(orders!L$1,products!$A$1:$G$1,0))</f>
        <v>2.9849999999999999</v>
      </c>
      <c r="M181" s="8">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8">
        <f>INDEX(products!$A$1:$G$49,MATCH(orders!$D182,products!$A$1:$A$49,0),MATCH(orders!L$1,products!$A$1:$G$1,0))</f>
        <v>4.4550000000000001</v>
      </c>
      <c r="M182" s="8">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8">
        <f>INDEX(products!$A$1:$G$49,MATCH(orders!$D183,products!$A$1:$A$49,0),MATCH(orders!L$1,products!$A$1:$G$1,0))</f>
        <v>5.97</v>
      </c>
      <c r="M183" s="8">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8">
        <f>INDEX(products!$A$1:$G$49,MATCH(orders!$D184,products!$A$1:$A$49,0),MATCH(orders!L$1,products!$A$1:$G$1,0))</f>
        <v>5.3699999999999992</v>
      </c>
      <c r="M184" s="8">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8">
        <f>INDEX(products!$A$1:$G$49,MATCH(orders!$D185,products!$A$1:$A$49,0),MATCH(orders!L$1,products!$A$1:$G$1,0))</f>
        <v>4.125</v>
      </c>
      <c r="M185" s="8">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8">
        <f>INDEX(products!$A$1:$G$49,MATCH(orders!$D186,products!$A$1:$A$49,0),MATCH(orders!L$1,products!$A$1:$G$1,0))</f>
        <v>7.77</v>
      </c>
      <c r="M186" s="8">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8">
        <f>INDEX(products!$A$1:$G$49,MATCH(orders!$D187,products!$A$1:$A$49,0),MATCH(orders!L$1,products!$A$1:$G$1,0))</f>
        <v>7.29</v>
      </c>
      <c r="M187" s="8">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8">
        <f>INDEX(products!$A$1:$G$49,MATCH(orders!$D188,products!$A$1:$A$49,0),MATCH(orders!L$1,products!$A$1:$G$1,0))</f>
        <v>22.884999999999998</v>
      </c>
      <c r="M188" s="8">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8">
        <f>INDEX(products!$A$1:$G$49,MATCH(orders!$D189,products!$A$1:$A$49,0),MATCH(orders!L$1,products!$A$1:$G$1,0))</f>
        <v>8.73</v>
      </c>
      <c r="M189" s="8">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8">
        <f>INDEX(products!$A$1:$G$49,MATCH(orders!$D190,products!$A$1:$A$49,0),MATCH(orders!L$1,products!$A$1:$G$1,0))</f>
        <v>4.4550000000000001</v>
      </c>
      <c r="M190" s="8">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8">
        <f>INDEX(products!$A$1:$G$49,MATCH(orders!$D191,products!$A$1:$A$49,0),MATCH(orders!L$1,products!$A$1:$G$1,0))</f>
        <v>14.55</v>
      </c>
      <c r="M191" s="8">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8">
        <f>INDEX(products!$A$1:$G$49,MATCH(orders!$D192,products!$A$1:$A$49,0),MATCH(orders!L$1,products!$A$1:$G$1,0))</f>
        <v>33.464999999999996</v>
      </c>
      <c r="M192" s="8">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8">
        <f>INDEX(products!$A$1:$G$49,MATCH(orders!$D193,products!$A$1:$A$49,0),MATCH(orders!L$1,products!$A$1:$G$1,0))</f>
        <v>3.8849999999999998</v>
      </c>
      <c r="M193" s="8">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8">
        <f>INDEX(products!$A$1:$G$49,MATCH(orders!$D194,products!$A$1:$A$49,0),MATCH(orders!L$1,products!$A$1:$G$1,0))</f>
        <v>12.15</v>
      </c>
      <c r="M194" s="8">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8">
        <f>INDEX(products!$A$1:$G$49,MATCH(orders!$D195,products!$A$1:$A$49,0),MATCH(orders!L$1,products!$A$1:$G$1,0))</f>
        <v>14.85</v>
      </c>
      <c r="M195" s="8">
        <f t="shared" ref="M195:M258" si="9">L195*E195</f>
        <v>44.55</v>
      </c>
      <c r="N195" t="str">
        <f t="shared" ref="N195:N258" si="10">IF(I195="Rob","Robusta", IF(I195="Exc","Excelsa",IF(I195="Ara","Arabica",IF(I195="Lib","Liberica",""))))</f>
        <v>Excelsa</v>
      </c>
      <c r="O195" t="str">
        <f t="shared" ref="O195:O258" si="11">IF(J195="L","Light", IF(J195="M","Medium",IF(J195="D","Dark","")))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8">
        <f>INDEX(products!$A$1:$G$49,MATCH(orders!$D196,products!$A$1:$A$49,0),MATCH(orders!L$1,products!$A$1:$G$1,0))</f>
        <v>7.29</v>
      </c>
      <c r="M196" s="8">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8">
        <f>INDEX(products!$A$1:$G$49,MATCH(orders!$D197,products!$A$1:$A$49,0),MATCH(orders!L$1,products!$A$1:$G$1,0))</f>
        <v>12.95</v>
      </c>
      <c r="M197" s="8">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8">
        <f>INDEX(products!$A$1:$G$49,MATCH(orders!$D198,products!$A$1:$A$49,0),MATCH(orders!L$1,products!$A$1:$G$1,0))</f>
        <v>8.91</v>
      </c>
      <c r="M198" s="8">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8">
        <f>INDEX(products!$A$1:$G$49,MATCH(orders!$D199,products!$A$1:$A$49,0),MATCH(orders!L$1,products!$A$1:$G$1,0))</f>
        <v>29.784999999999997</v>
      </c>
      <c r="M199" s="8">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8">
        <f>INDEX(products!$A$1:$G$49,MATCH(orders!$D200,products!$A$1:$A$49,0),MATCH(orders!L$1,products!$A$1:$G$1,0))</f>
        <v>29.784999999999997</v>
      </c>
      <c r="M200" s="8">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8">
        <f>INDEX(products!$A$1:$G$49,MATCH(orders!$D201,products!$A$1:$A$49,0),MATCH(orders!L$1,products!$A$1:$G$1,0))</f>
        <v>9.51</v>
      </c>
      <c r="M201" s="8">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8">
        <f>INDEX(products!$A$1:$G$49,MATCH(orders!$D202,products!$A$1:$A$49,0),MATCH(orders!L$1,products!$A$1:$G$1,0))</f>
        <v>13.75</v>
      </c>
      <c r="M202" s="8">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8">
        <f>INDEX(products!$A$1:$G$49,MATCH(orders!$D203,products!$A$1:$A$49,0),MATCH(orders!L$1,products!$A$1:$G$1,0))</f>
        <v>9.51</v>
      </c>
      <c r="M203" s="8">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8">
        <f>INDEX(products!$A$1:$G$49,MATCH(orders!$D204,products!$A$1:$A$49,0),MATCH(orders!L$1,products!$A$1:$G$1,0))</f>
        <v>29.784999999999997</v>
      </c>
      <c r="M204" s="8">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8">
        <f>INDEX(products!$A$1:$G$49,MATCH(orders!$D205,products!$A$1:$A$49,0),MATCH(orders!L$1,products!$A$1:$G$1,0))</f>
        <v>4.7549999999999999</v>
      </c>
      <c r="M205" s="8">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8">
        <f>INDEX(products!$A$1:$G$49,MATCH(orders!$D206,products!$A$1:$A$49,0),MATCH(orders!L$1,products!$A$1:$G$1,0))</f>
        <v>13.75</v>
      </c>
      <c r="M206" s="8">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8">
        <f>INDEX(products!$A$1:$G$49,MATCH(orders!$D207,products!$A$1:$A$49,0),MATCH(orders!L$1,products!$A$1:$G$1,0))</f>
        <v>2.6849999999999996</v>
      </c>
      <c r="M207" s="8">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8">
        <f>INDEX(products!$A$1:$G$49,MATCH(orders!$D208,products!$A$1:$A$49,0),MATCH(orders!L$1,products!$A$1:$G$1,0))</f>
        <v>11.25</v>
      </c>
      <c r="M208" s="8">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8">
        <f>INDEX(products!$A$1:$G$49,MATCH(orders!$D209,products!$A$1:$A$49,0),MATCH(orders!L$1,products!$A$1:$G$1,0))</f>
        <v>6.75</v>
      </c>
      <c r="M209" s="8">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8">
        <f>INDEX(products!$A$1:$G$49,MATCH(orders!$D210,products!$A$1:$A$49,0),MATCH(orders!L$1,products!$A$1:$G$1,0))</f>
        <v>7.29</v>
      </c>
      <c r="M210" s="8">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8">
        <f>INDEX(products!$A$1:$G$49,MATCH(orders!$D211,products!$A$1:$A$49,0),MATCH(orders!L$1,products!$A$1:$G$1,0))</f>
        <v>6.75</v>
      </c>
      <c r="M211" s="8">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8">
        <f>INDEX(products!$A$1:$G$49,MATCH(orders!$D212,products!$A$1:$A$49,0),MATCH(orders!L$1,products!$A$1:$G$1,0))</f>
        <v>12.95</v>
      </c>
      <c r="M212" s="8">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8">
        <f>INDEX(products!$A$1:$G$49,MATCH(orders!$D213,products!$A$1:$A$49,0),MATCH(orders!L$1,products!$A$1:$G$1,0))</f>
        <v>8.91</v>
      </c>
      <c r="M213" s="8">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8">
        <f>INDEX(products!$A$1:$G$49,MATCH(orders!$D214,products!$A$1:$A$49,0),MATCH(orders!L$1,products!$A$1:$G$1,0))</f>
        <v>3.645</v>
      </c>
      <c r="M214" s="8">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8">
        <f>INDEX(products!$A$1:$G$49,MATCH(orders!$D215,products!$A$1:$A$49,0),MATCH(orders!L$1,products!$A$1:$G$1,0))</f>
        <v>20.584999999999997</v>
      </c>
      <c r="M215" s="8">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8">
        <f>INDEX(products!$A$1:$G$49,MATCH(orders!$D216,products!$A$1:$A$49,0),MATCH(orders!L$1,products!$A$1:$G$1,0))</f>
        <v>15.85</v>
      </c>
      <c r="M216" s="8">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8">
        <f>INDEX(products!$A$1:$G$49,MATCH(orders!$D217,products!$A$1:$A$49,0),MATCH(orders!L$1,products!$A$1:$G$1,0))</f>
        <v>3.8849999999999998</v>
      </c>
      <c r="M217" s="8">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8">
        <f>INDEX(products!$A$1:$G$49,MATCH(orders!$D218,products!$A$1:$A$49,0),MATCH(orders!L$1,products!$A$1:$G$1,0))</f>
        <v>14.55</v>
      </c>
      <c r="M218" s="8">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8">
        <f>INDEX(products!$A$1:$G$49,MATCH(orders!$D219,products!$A$1:$A$49,0),MATCH(orders!L$1,products!$A$1:$G$1,0))</f>
        <v>8.91</v>
      </c>
      <c r="M219" s="8">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8">
        <f>INDEX(products!$A$1:$G$49,MATCH(orders!$D220,products!$A$1:$A$49,0),MATCH(orders!L$1,products!$A$1:$G$1,0))</f>
        <v>11.25</v>
      </c>
      <c r="M220" s="8">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8">
        <f>INDEX(products!$A$1:$G$49,MATCH(orders!$D221,products!$A$1:$A$49,0),MATCH(orders!L$1,products!$A$1:$G$1,0))</f>
        <v>3.5849999999999995</v>
      </c>
      <c r="M221" s="8">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8">
        <f>INDEX(products!$A$1:$G$49,MATCH(orders!$D222,products!$A$1:$A$49,0),MATCH(orders!L$1,products!$A$1:$G$1,0))</f>
        <v>2.9849999999999999</v>
      </c>
      <c r="M222" s="8">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8">
        <f>INDEX(products!$A$1:$G$49,MATCH(orders!$D223,products!$A$1:$A$49,0),MATCH(orders!L$1,products!$A$1:$G$1,0))</f>
        <v>12.95</v>
      </c>
      <c r="M223" s="8">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8">
        <f>INDEX(products!$A$1:$G$49,MATCH(orders!$D224,products!$A$1:$A$49,0),MATCH(orders!L$1,products!$A$1:$G$1,0))</f>
        <v>7.77</v>
      </c>
      <c r="M224" s="8">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8">
        <f>INDEX(products!$A$1:$G$49,MATCH(orders!$D225,products!$A$1:$A$49,0),MATCH(orders!L$1,products!$A$1:$G$1,0))</f>
        <v>14.85</v>
      </c>
      <c r="M225" s="8">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8">
        <f>INDEX(products!$A$1:$G$49,MATCH(orders!$D226,products!$A$1:$A$49,0),MATCH(orders!L$1,products!$A$1:$G$1,0))</f>
        <v>29.784999999999997</v>
      </c>
      <c r="M226" s="8">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8">
        <f>INDEX(products!$A$1:$G$49,MATCH(orders!$D227,products!$A$1:$A$49,0),MATCH(orders!L$1,products!$A$1:$G$1,0))</f>
        <v>3.5849999999999995</v>
      </c>
      <c r="M227" s="8">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8">
        <f>INDEX(products!$A$1:$G$49,MATCH(orders!$D228,products!$A$1:$A$49,0),MATCH(orders!L$1,products!$A$1:$G$1,0))</f>
        <v>25.874999999999996</v>
      </c>
      <c r="M228" s="8">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8">
        <f>INDEX(products!$A$1:$G$49,MATCH(orders!$D229,products!$A$1:$A$49,0),MATCH(orders!L$1,products!$A$1:$G$1,0))</f>
        <v>2.6849999999999996</v>
      </c>
      <c r="M229" s="8">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8">
        <f>INDEX(products!$A$1:$G$49,MATCH(orders!$D230,products!$A$1:$A$49,0),MATCH(orders!L$1,products!$A$1:$G$1,0))</f>
        <v>3.5849999999999995</v>
      </c>
      <c r="M230" s="8">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8">
        <f>INDEX(products!$A$1:$G$49,MATCH(orders!$D231,products!$A$1:$A$49,0),MATCH(orders!L$1,products!$A$1:$G$1,0))</f>
        <v>4.3650000000000002</v>
      </c>
      <c r="M231" s="8">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8">
        <f>INDEX(products!$A$1:$G$49,MATCH(orders!$D232,products!$A$1:$A$49,0),MATCH(orders!L$1,products!$A$1:$G$1,0))</f>
        <v>25.874999999999996</v>
      </c>
      <c r="M232" s="8">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8">
        <f>INDEX(products!$A$1:$G$49,MATCH(orders!$D233,products!$A$1:$A$49,0),MATCH(orders!L$1,products!$A$1:$G$1,0))</f>
        <v>4.3650000000000002</v>
      </c>
      <c r="M233" s="8">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8">
        <f>INDEX(products!$A$1:$G$49,MATCH(orders!$D234,products!$A$1:$A$49,0),MATCH(orders!L$1,products!$A$1:$G$1,0))</f>
        <v>4.7549999999999999</v>
      </c>
      <c r="M234" s="8">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8">
        <f>INDEX(products!$A$1:$G$49,MATCH(orders!$D235,products!$A$1:$A$49,0),MATCH(orders!L$1,products!$A$1:$G$1,0))</f>
        <v>4.125</v>
      </c>
      <c r="M235" s="8">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8">
        <f>INDEX(products!$A$1:$G$49,MATCH(orders!$D236,products!$A$1:$A$49,0),MATCH(orders!L$1,products!$A$1:$G$1,0))</f>
        <v>36.454999999999998</v>
      </c>
      <c r="M236" s="8">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8">
        <f>INDEX(products!$A$1:$G$49,MATCH(orders!$D237,products!$A$1:$A$49,0),MATCH(orders!L$1,products!$A$1:$G$1,0))</f>
        <v>36.454999999999998</v>
      </c>
      <c r="M237" s="8">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8">
        <f>INDEX(products!$A$1:$G$49,MATCH(orders!$D238,products!$A$1:$A$49,0),MATCH(orders!L$1,products!$A$1:$G$1,0))</f>
        <v>29.784999999999997</v>
      </c>
      <c r="M238" s="8">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8">
        <f>INDEX(products!$A$1:$G$49,MATCH(orders!$D239,products!$A$1:$A$49,0),MATCH(orders!L$1,products!$A$1:$G$1,0))</f>
        <v>3.5849999999999995</v>
      </c>
      <c r="M239" s="8">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8">
        <f>INDEX(products!$A$1:$G$49,MATCH(orders!$D240,products!$A$1:$A$49,0),MATCH(orders!L$1,products!$A$1:$G$1,0))</f>
        <v>22.884999999999998</v>
      </c>
      <c r="M240" s="8">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8">
        <f>INDEX(products!$A$1:$G$49,MATCH(orders!$D241,products!$A$1:$A$49,0),MATCH(orders!L$1,products!$A$1:$G$1,0))</f>
        <v>14.85</v>
      </c>
      <c r="M241" s="8">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8">
        <f>INDEX(products!$A$1:$G$49,MATCH(orders!$D242,products!$A$1:$A$49,0),MATCH(orders!L$1,products!$A$1:$G$1,0))</f>
        <v>25.874999999999996</v>
      </c>
      <c r="M242" s="8">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8">
        <f>INDEX(products!$A$1:$G$49,MATCH(orders!$D243,products!$A$1:$A$49,0),MATCH(orders!L$1,products!$A$1:$G$1,0))</f>
        <v>22.884999999999998</v>
      </c>
      <c r="M243" s="8">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8">
        <f>INDEX(products!$A$1:$G$49,MATCH(orders!$D244,products!$A$1:$A$49,0),MATCH(orders!L$1,products!$A$1:$G$1,0))</f>
        <v>12.15</v>
      </c>
      <c r="M244" s="8">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8">
        <f>INDEX(products!$A$1:$G$49,MATCH(orders!$D245,products!$A$1:$A$49,0),MATCH(orders!L$1,products!$A$1:$G$1,0))</f>
        <v>7.29</v>
      </c>
      <c r="M245" s="8">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8">
        <f>INDEX(products!$A$1:$G$49,MATCH(orders!$D246,products!$A$1:$A$49,0),MATCH(orders!L$1,products!$A$1:$G$1,0))</f>
        <v>33.464999999999996</v>
      </c>
      <c r="M246" s="8">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8">
        <f>INDEX(products!$A$1:$G$49,MATCH(orders!$D247,products!$A$1:$A$49,0),MATCH(orders!L$1,products!$A$1:$G$1,0))</f>
        <v>4.7549999999999999</v>
      </c>
      <c r="M247" s="8">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8">
        <f>INDEX(products!$A$1:$G$49,MATCH(orders!$D248,products!$A$1:$A$49,0),MATCH(orders!L$1,products!$A$1:$G$1,0))</f>
        <v>12.95</v>
      </c>
      <c r="M248" s="8">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8">
        <f>INDEX(products!$A$1:$G$49,MATCH(orders!$D249,products!$A$1:$A$49,0),MATCH(orders!L$1,products!$A$1:$G$1,0))</f>
        <v>3.5849999999999995</v>
      </c>
      <c r="M249" s="8">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8">
        <f>INDEX(products!$A$1:$G$49,MATCH(orders!$D250,products!$A$1:$A$49,0),MATCH(orders!L$1,products!$A$1:$G$1,0))</f>
        <v>9.9499999999999993</v>
      </c>
      <c r="M250" s="8">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8">
        <f>INDEX(products!$A$1:$G$49,MATCH(orders!$D251,products!$A$1:$A$49,0),MATCH(orders!L$1,products!$A$1:$G$1,0))</f>
        <v>15.85</v>
      </c>
      <c r="M251" s="8">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8">
        <f>INDEX(products!$A$1:$G$49,MATCH(orders!$D252,products!$A$1:$A$49,0),MATCH(orders!L$1,products!$A$1:$G$1,0))</f>
        <v>2.9849999999999999</v>
      </c>
      <c r="M252" s="8">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8">
        <f>INDEX(products!$A$1:$G$49,MATCH(orders!$D253,products!$A$1:$A$49,0),MATCH(orders!L$1,products!$A$1:$G$1,0))</f>
        <v>13.75</v>
      </c>
      <c r="M253" s="8">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8">
        <f>INDEX(products!$A$1:$G$49,MATCH(orders!$D254,products!$A$1:$A$49,0),MATCH(orders!L$1,products!$A$1:$G$1,0))</f>
        <v>9.9499999999999993</v>
      </c>
      <c r="M254" s="8">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8">
        <f>INDEX(products!$A$1:$G$49,MATCH(orders!$D255,products!$A$1:$A$49,0),MATCH(orders!L$1,products!$A$1:$G$1,0))</f>
        <v>14.55</v>
      </c>
      <c r="M255" s="8">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8">
        <f>INDEX(products!$A$1:$G$49,MATCH(orders!$D256,products!$A$1:$A$49,0),MATCH(orders!L$1,products!$A$1:$G$1,0))</f>
        <v>7.169999999999999</v>
      </c>
      <c r="M256" s="8">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8">
        <f>INDEX(products!$A$1:$G$49,MATCH(orders!$D257,products!$A$1:$A$49,0),MATCH(orders!L$1,products!$A$1:$G$1,0))</f>
        <v>7.169999999999999</v>
      </c>
      <c r="M257" s="8">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8">
        <f>INDEX(products!$A$1:$G$49,MATCH(orders!$D258,products!$A$1:$A$49,0),MATCH(orders!L$1,products!$A$1:$G$1,0))</f>
        <v>8.73</v>
      </c>
      <c r="M258" s="8">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8">
        <f>INDEX(products!$A$1:$G$49,MATCH(orders!$D259,products!$A$1:$A$49,0),MATCH(orders!L$1,products!$A$1:$G$1,0))</f>
        <v>27.945</v>
      </c>
      <c r="M259" s="8">
        <f t="shared" ref="M259:M322" si="12">L259*E259</f>
        <v>27.945</v>
      </c>
      <c r="N259" t="str">
        <f t="shared" ref="N259:N322" si="13">IF(I259="Rob","Robusta", IF(I259="Exc","Excelsa",IF(I259="Ara","Arabica",IF(I259="Lib","Liberica",""))))</f>
        <v>Excelsa</v>
      </c>
      <c r="O259" t="str">
        <f t="shared" ref="O259:O322" si="14">IF(J259="L","Light", IF(J259="M","Medium",IF(J259="D","Dark","")))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8">
        <f>INDEX(products!$A$1:$G$49,MATCH(orders!$D260,products!$A$1:$A$49,0),MATCH(orders!L$1,products!$A$1:$G$1,0))</f>
        <v>27.945</v>
      </c>
      <c r="M260" s="8">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8">
        <f>INDEX(products!$A$1:$G$49,MATCH(orders!$D261,products!$A$1:$A$49,0),MATCH(orders!L$1,products!$A$1:$G$1,0))</f>
        <v>2.9849999999999999</v>
      </c>
      <c r="M261" s="8">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8">
        <f>INDEX(products!$A$1:$G$49,MATCH(orders!$D262,products!$A$1:$A$49,0),MATCH(orders!L$1,products!$A$1:$G$1,0))</f>
        <v>27.484999999999996</v>
      </c>
      <c r="M262" s="8">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8">
        <f>INDEX(products!$A$1:$G$49,MATCH(orders!$D263,products!$A$1:$A$49,0),MATCH(orders!L$1,products!$A$1:$G$1,0))</f>
        <v>11.95</v>
      </c>
      <c r="M263" s="8">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8">
        <f>INDEX(products!$A$1:$G$49,MATCH(orders!$D264,products!$A$1:$A$49,0),MATCH(orders!L$1,products!$A$1:$G$1,0))</f>
        <v>13.75</v>
      </c>
      <c r="M264" s="8">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8">
        <f>INDEX(products!$A$1:$G$49,MATCH(orders!$D265,products!$A$1:$A$49,0),MATCH(orders!L$1,products!$A$1:$G$1,0))</f>
        <v>33.464999999999996</v>
      </c>
      <c r="M265" s="8">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8">
        <f>INDEX(products!$A$1:$G$49,MATCH(orders!$D266,products!$A$1:$A$49,0),MATCH(orders!L$1,products!$A$1:$G$1,0))</f>
        <v>11.95</v>
      </c>
      <c r="M266" s="8">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8">
        <f>INDEX(products!$A$1:$G$49,MATCH(orders!$D267,products!$A$1:$A$49,0),MATCH(orders!L$1,products!$A$1:$G$1,0))</f>
        <v>5.97</v>
      </c>
      <c r="M267" s="8">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8">
        <f>INDEX(products!$A$1:$G$49,MATCH(orders!$D268,products!$A$1:$A$49,0),MATCH(orders!L$1,products!$A$1:$G$1,0))</f>
        <v>12.15</v>
      </c>
      <c r="M268" s="8">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8">
        <f>INDEX(products!$A$1:$G$49,MATCH(orders!$D269,products!$A$1:$A$49,0),MATCH(orders!L$1,products!$A$1:$G$1,0))</f>
        <v>3.645</v>
      </c>
      <c r="M269" s="8">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8">
        <f>INDEX(products!$A$1:$G$49,MATCH(orders!$D270,products!$A$1:$A$49,0),MATCH(orders!L$1,products!$A$1:$G$1,0))</f>
        <v>9.9499999999999993</v>
      </c>
      <c r="M270" s="8">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8">
        <f>INDEX(products!$A$1:$G$49,MATCH(orders!$D271,products!$A$1:$A$49,0),MATCH(orders!L$1,products!$A$1:$G$1,0))</f>
        <v>2.9849999999999999</v>
      </c>
      <c r="M271" s="8">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8">
        <f>INDEX(products!$A$1:$G$49,MATCH(orders!$D272,products!$A$1:$A$49,0),MATCH(orders!L$1,products!$A$1:$G$1,0))</f>
        <v>7.29</v>
      </c>
      <c r="M272" s="8">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8">
        <f>INDEX(products!$A$1:$G$49,MATCH(orders!$D273,products!$A$1:$A$49,0),MATCH(orders!L$1,products!$A$1:$G$1,0))</f>
        <v>2.9849999999999999</v>
      </c>
      <c r="M273" s="8">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8">
        <f>INDEX(products!$A$1:$G$49,MATCH(orders!$D274,products!$A$1:$A$49,0),MATCH(orders!L$1,products!$A$1:$G$1,0))</f>
        <v>11.95</v>
      </c>
      <c r="M274" s="8">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8">
        <f>INDEX(products!$A$1:$G$49,MATCH(orders!$D275,products!$A$1:$A$49,0),MATCH(orders!L$1,products!$A$1:$G$1,0))</f>
        <v>3.8849999999999998</v>
      </c>
      <c r="M275" s="8">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8">
        <f>INDEX(products!$A$1:$G$49,MATCH(orders!$D276,products!$A$1:$A$49,0),MATCH(orders!L$1,products!$A$1:$G$1,0))</f>
        <v>25.874999999999996</v>
      </c>
      <c r="M276" s="8">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8">
        <f>INDEX(products!$A$1:$G$49,MATCH(orders!$D277,products!$A$1:$A$49,0),MATCH(orders!L$1,products!$A$1:$G$1,0))</f>
        <v>34.154999999999994</v>
      </c>
      <c r="M277" s="8">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8">
        <f>INDEX(products!$A$1:$G$49,MATCH(orders!$D278,products!$A$1:$A$49,0),MATCH(orders!L$1,products!$A$1:$G$1,0))</f>
        <v>27.484999999999996</v>
      </c>
      <c r="M278" s="8">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8">
        <f>INDEX(products!$A$1:$G$49,MATCH(orders!$D279,products!$A$1:$A$49,0),MATCH(orders!L$1,products!$A$1:$G$1,0))</f>
        <v>14.85</v>
      </c>
      <c r="M279" s="8">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8">
        <f>INDEX(products!$A$1:$G$49,MATCH(orders!$D280,products!$A$1:$A$49,0),MATCH(orders!L$1,products!$A$1:$G$1,0))</f>
        <v>3.8849999999999998</v>
      </c>
      <c r="M280" s="8">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8">
        <f>INDEX(products!$A$1:$G$49,MATCH(orders!$D281,products!$A$1:$A$49,0),MATCH(orders!L$1,products!$A$1:$G$1,0))</f>
        <v>33.464999999999996</v>
      </c>
      <c r="M281" s="8">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8">
        <f>INDEX(products!$A$1:$G$49,MATCH(orders!$D282,products!$A$1:$A$49,0),MATCH(orders!L$1,products!$A$1:$G$1,0))</f>
        <v>8.25</v>
      </c>
      <c r="M282" s="8">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8">
        <f>INDEX(products!$A$1:$G$49,MATCH(orders!$D283,products!$A$1:$A$49,0),MATCH(orders!L$1,products!$A$1:$G$1,0))</f>
        <v>14.85</v>
      </c>
      <c r="M283" s="8">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8">
        <f>INDEX(products!$A$1:$G$49,MATCH(orders!$D284,products!$A$1:$A$49,0),MATCH(orders!L$1,products!$A$1:$G$1,0))</f>
        <v>7.77</v>
      </c>
      <c r="M284" s="8">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8">
        <f>INDEX(products!$A$1:$G$49,MATCH(orders!$D285,products!$A$1:$A$49,0),MATCH(orders!L$1,products!$A$1:$G$1,0))</f>
        <v>5.3699999999999992</v>
      </c>
      <c r="M285" s="8">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8">
        <f>INDEX(products!$A$1:$G$49,MATCH(orders!$D286,products!$A$1:$A$49,0),MATCH(orders!L$1,products!$A$1:$G$1,0))</f>
        <v>31.624999999999996</v>
      </c>
      <c r="M286" s="8">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8">
        <f>INDEX(products!$A$1:$G$49,MATCH(orders!$D287,products!$A$1:$A$49,0),MATCH(orders!L$1,products!$A$1:$G$1,0))</f>
        <v>36.454999999999998</v>
      </c>
      <c r="M287" s="8">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8">
        <f>INDEX(products!$A$1:$G$49,MATCH(orders!$D288,products!$A$1:$A$49,0),MATCH(orders!L$1,products!$A$1:$G$1,0))</f>
        <v>3.375</v>
      </c>
      <c r="M288" s="8">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8">
        <f>INDEX(products!$A$1:$G$49,MATCH(orders!$D289,products!$A$1:$A$49,0),MATCH(orders!L$1,products!$A$1:$G$1,0))</f>
        <v>3.5849999999999995</v>
      </c>
      <c r="M289" s="8">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8">
        <f>INDEX(products!$A$1:$G$49,MATCH(orders!$D290,products!$A$1:$A$49,0),MATCH(orders!L$1,products!$A$1:$G$1,0))</f>
        <v>8.25</v>
      </c>
      <c r="M290" s="8">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8">
        <f>INDEX(products!$A$1:$G$49,MATCH(orders!$D291,products!$A$1:$A$49,0),MATCH(orders!L$1,products!$A$1:$G$1,0))</f>
        <v>2.6849999999999996</v>
      </c>
      <c r="M291" s="8">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8">
        <f>INDEX(products!$A$1:$G$49,MATCH(orders!$D292,products!$A$1:$A$49,0),MATCH(orders!L$1,products!$A$1:$G$1,0))</f>
        <v>9.9499999999999993</v>
      </c>
      <c r="M292" s="8">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8">
        <f>INDEX(products!$A$1:$G$49,MATCH(orders!$D293,products!$A$1:$A$49,0),MATCH(orders!L$1,products!$A$1:$G$1,0))</f>
        <v>8.25</v>
      </c>
      <c r="M293" s="8">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8">
        <f>INDEX(products!$A$1:$G$49,MATCH(orders!$D294,products!$A$1:$A$49,0),MATCH(orders!L$1,products!$A$1:$G$1,0))</f>
        <v>5.97</v>
      </c>
      <c r="M294" s="8">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8">
        <f>INDEX(products!$A$1:$G$49,MATCH(orders!$D295,products!$A$1:$A$49,0),MATCH(orders!L$1,products!$A$1:$G$1,0))</f>
        <v>5.97</v>
      </c>
      <c r="M295" s="8">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8">
        <f>INDEX(products!$A$1:$G$49,MATCH(orders!$D296,products!$A$1:$A$49,0),MATCH(orders!L$1,products!$A$1:$G$1,0))</f>
        <v>14.85</v>
      </c>
      <c r="M296" s="8">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8">
        <f>INDEX(products!$A$1:$G$49,MATCH(orders!$D297,products!$A$1:$A$49,0),MATCH(orders!L$1,products!$A$1:$G$1,0))</f>
        <v>13.75</v>
      </c>
      <c r="M297" s="8">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8">
        <f>INDEX(products!$A$1:$G$49,MATCH(orders!$D298,products!$A$1:$A$49,0),MATCH(orders!L$1,products!$A$1:$G$1,0))</f>
        <v>5.97</v>
      </c>
      <c r="M298" s="8">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8">
        <f>INDEX(products!$A$1:$G$49,MATCH(orders!$D299,products!$A$1:$A$49,0),MATCH(orders!L$1,products!$A$1:$G$1,0))</f>
        <v>5.3699999999999992</v>
      </c>
      <c r="M299" s="8">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8">
        <f>INDEX(products!$A$1:$G$49,MATCH(orders!$D300,products!$A$1:$A$49,0),MATCH(orders!L$1,products!$A$1:$G$1,0))</f>
        <v>4.4550000000000001</v>
      </c>
      <c r="M300" s="8">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8">
        <f>INDEX(products!$A$1:$G$49,MATCH(orders!$D301,products!$A$1:$A$49,0),MATCH(orders!L$1,products!$A$1:$G$1,0))</f>
        <v>34.154999999999994</v>
      </c>
      <c r="M301" s="8">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8">
        <f>INDEX(products!$A$1:$G$49,MATCH(orders!$D302,products!$A$1:$A$49,0),MATCH(orders!L$1,products!$A$1:$G$1,0))</f>
        <v>12.95</v>
      </c>
      <c r="M302" s="8">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8">
        <f>INDEX(products!$A$1:$G$49,MATCH(orders!$D303,products!$A$1:$A$49,0),MATCH(orders!L$1,products!$A$1:$G$1,0))</f>
        <v>3.8849999999999998</v>
      </c>
      <c r="M303" s="8">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8">
        <f>INDEX(products!$A$1:$G$49,MATCH(orders!$D304,products!$A$1:$A$49,0),MATCH(orders!L$1,products!$A$1:$G$1,0))</f>
        <v>6.75</v>
      </c>
      <c r="M304" s="8">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8">
        <f>INDEX(products!$A$1:$G$49,MATCH(orders!$D305,products!$A$1:$A$49,0),MATCH(orders!L$1,products!$A$1:$G$1,0))</f>
        <v>27.945</v>
      </c>
      <c r="M305" s="8">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8">
        <f>INDEX(products!$A$1:$G$49,MATCH(orders!$D306,products!$A$1:$A$49,0),MATCH(orders!L$1,products!$A$1:$G$1,0))</f>
        <v>3.8849999999999998</v>
      </c>
      <c r="M306" s="8">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8">
        <f>INDEX(products!$A$1:$G$49,MATCH(orders!$D307,products!$A$1:$A$49,0),MATCH(orders!L$1,products!$A$1:$G$1,0))</f>
        <v>4.3650000000000002</v>
      </c>
      <c r="M307" s="8">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8">
        <f>INDEX(products!$A$1:$G$49,MATCH(orders!$D308,products!$A$1:$A$49,0),MATCH(orders!L$1,products!$A$1:$G$1,0))</f>
        <v>2.9849999999999999</v>
      </c>
      <c r="M308" s="8">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8">
        <f>INDEX(products!$A$1:$G$49,MATCH(orders!$D309,products!$A$1:$A$49,0),MATCH(orders!L$1,products!$A$1:$G$1,0))</f>
        <v>11.25</v>
      </c>
      <c r="M309" s="8">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8">
        <f>INDEX(products!$A$1:$G$49,MATCH(orders!$D310,products!$A$1:$A$49,0),MATCH(orders!L$1,products!$A$1:$G$1,0))</f>
        <v>11.25</v>
      </c>
      <c r="M310" s="8">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8">
        <f>INDEX(products!$A$1:$G$49,MATCH(orders!$D311,products!$A$1:$A$49,0),MATCH(orders!L$1,products!$A$1:$G$1,0))</f>
        <v>4.3650000000000002</v>
      </c>
      <c r="M311" s="8">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8">
        <f>INDEX(products!$A$1:$G$49,MATCH(orders!$D312,products!$A$1:$A$49,0),MATCH(orders!L$1,products!$A$1:$G$1,0))</f>
        <v>14.85</v>
      </c>
      <c r="M312" s="8">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8">
        <f>INDEX(products!$A$1:$G$49,MATCH(orders!$D313,products!$A$1:$A$49,0),MATCH(orders!L$1,products!$A$1:$G$1,0))</f>
        <v>31.624999999999996</v>
      </c>
      <c r="M313" s="8">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8">
        <f>INDEX(products!$A$1:$G$49,MATCH(orders!$D314,products!$A$1:$A$49,0),MATCH(orders!L$1,products!$A$1:$G$1,0))</f>
        <v>5.97</v>
      </c>
      <c r="M314" s="8">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8">
        <f>INDEX(products!$A$1:$G$49,MATCH(orders!$D315,products!$A$1:$A$49,0),MATCH(orders!L$1,products!$A$1:$G$1,0))</f>
        <v>9.9499999999999993</v>
      </c>
      <c r="M315" s="8">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8">
        <f>INDEX(products!$A$1:$G$49,MATCH(orders!$D316,products!$A$1:$A$49,0),MATCH(orders!L$1,products!$A$1:$G$1,0))</f>
        <v>8.9499999999999993</v>
      </c>
      <c r="M316" s="8">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8">
        <f>INDEX(products!$A$1:$G$49,MATCH(orders!$D317,products!$A$1:$A$49,0),MATCH(orders!L$1,products!$A$1:$G$1,0))</f>
        <v>34.154999999999994</v>
      </c>
      <c r="M317" s="8">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8">
        <f>INDEX(products!$A$1:$G$49,MATCH(orders!$D318,products!$A$1:$A$49,0),MATCH(orders!L$1,products!$A$1:$G$1,0))</f>
        <v>34.154999999999994</v>
      </c>
      <c r="M318" s="8">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8">
        <f>INDEX(products!$A$1:$G$49,MATCH(orders!$D319,products!$A$1:$A$49,0),MATCH(orders!L$1,products!$A$1:$G$1,0))</f>
        <v>7.29</v>
      </c>
      <c r="M319" s="8">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8">
        <f>INDEX(products!$A$1:$G$49,MATCH(orders!$D320,products!$A$1:$A$49,0),MATCH(orders!L$1,products!$A$1:$G$1,0))</f>
        <v>25.874999999999996</v>
      </c>
      <c r="M320" s="8">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8">
        <f>INDEX(products!$A$1:$G$49,MATCH(orders!$D321,products!$A$1:$A$49,0),MATCH(orders!L$1,products!$A$1:$G$1,0))</f>
        <v>4.125</v>
      </c>
      <c r="M321" s="8">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8">
        <f>INDEX(products!$A$1:$G$49,MATCH(orders!$D322,products!$A$1:$A$49,0),MATCH(orders!L$1,products!$A$1:$G$1,0))</f>
        <v>3.8849999999999998</v>
      </c>
      <c r="M322" s="8">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8">
        <f>INDEX(products!$A$1:$G$49,MATCH(orders!$D323,products!$A$1:$A$49,0),MATCH(orders!L$1,products!$A$1:$G$1,0))</f>
        <v>3.375</v>
      </c>
      <c r="M323" s="8">
        <f t="shared" ref="M323:M386" si="15">L323*E323</f>
        <v>20.25</v>
      </c>
      <c r="N323" t="str">
        <f t="shared" ref="N323:N386" si="16">IF(I323="Rob","Robusta", IF(I323="Exc","Excelsa",IF(I323="Ara","Arabica",IF(I323="Lib","Liberica",""))))</f>
        <v>Arabica</v>
      </c>
      <c r="O323" t="str">
        <f t="shared" ref="O323:O386" si="17">IF(J323="L","Light", IF(J323="M","Medium",IF(J323="D","Dark","")))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8">
        <f>INDEX(products!$A$1:$G$49,MATCH(orders!$D324,products!$A$1:$A$49,0),MATCH(orders!L$1,products!$A$1:$G$1,0))</f>
        <v>7.77</v>
      </c>
      <c r="M324" s="8">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8">
        <f>INDEX(products!$A$1:$G$49,MATCH(orders!$D325,products!$A$1:$A$49,0),MATCH(orders!L$1,products!$A$1:$G$1,0))</f>
        <v>3.645</v>
      </c>
      <c r="M325" s="8">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8">
        <f>INDEX(products!$A$1:$G$49,MATCH(orders!$D326,products!$A$1:$A$49,0),MATCH(orders!L$1,products!$A$1:$G$1,0))</f>
        <v>13.75</v>
      </c>
      <c r="M326" s="8">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8">
        <f>INDEX(products!$A$1:$G$49,MATCH(orders!$D327,products!$A$1:$A$49,0),MATCH(orders!L$1,products!$A$1:$G$1,0))</f>
        <v>29.784999999999997</v>
      </c>
      <c r="M327" s="8">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8">
        <f>INDEX(products!$A$1:$G$49,MATCH(orders!$D328,products!$A$1:$A$49,0),MATCH(orders!L$1,products!$A$1:$G$1,0))</f>
        <v>8.9499999999999993</v>
      </c>
      <c r="M328" s="8">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8">
        <f>INDEX(products!$A$1:$G$49,MATCH(orders!$D329,products!$A$1:$A$49,0),MATCH(orders!L$1,products!$A$1:$G$1,0))</f>
        <v>8.9499999999999993</v>
      </c>
      <c r="M329" s="8">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8">
        <f>INDEX(products!$A$1:$G$49,MATCH(orders!$D330,products!$A$1:$A$49,0),MATCH(orders!L$1,products!$A$1:$G$1,0))</f>
        <v>9.51</v>
      </c>
      <c r="M330" s="8">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8">
        <f>INDEX(products!$A$1:$G$49,MATCH(orders!$D331,products!$A$1:$A$49,0),MATCH(orders!L$1,products!$A$1:$G$1,0))</f>
        <v>5.3699999999999992</v>
      </c>
      <c r="M331" s="8">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8">
        <f>INDEX(products!$A$1:$G$49,MATCH(orders!$D332,products!$A$1:$A$49,0),MATCH(orders!L$1,products!$A$1:$G$1,0))</f>
        <v>5.3699999999999992</v>
      </c>
      <c r="M332" s="8">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8">
        <f>INDEX(products!$A$1:$G$49,MATCH(orders!$D333,products!$A$1:$A$49,0),MATCH(orders!L$1,products!$A$1:$G$1,0))</f>
        <v>22.884999999999998</v>
      </c>
      <c r="M333" s="8">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8">
        <f>INDEX(products!$A$1:$G$49,MATCH(orders!$D334,products!$A$1:$A$49,0),MATCH(orders!L$1,products!$A$1:$G$1,0))</f>
        <v>5.97</v>
      </c>
      <c r="M334" s="8">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8">
        <f>INDEX(products!$A$1:$G$49,MATCH(orders!$D335,products!$A$1:$A$49,0),MATCH(orders!L$1,products!$A$1:$G$1,0))</f>
        <v>5.97</v>
      </c>
      <c r="M335" s="8">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8">
        <f>INDEX(products!$A$1:$G$49,MATCH(orders!$D336,products!$A$1:$A$49,0),MATCH(orders!L$1,products!$A$1:$G$1,0))</f>
        <v>11.95</v>
      </c>
      <c r="M336" s="8">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8">
        <f>INDEX(products!$A$1:$G$49,MATCH(orders!$D337,products!$A$1:$A$49,0),MATCH(orders!L$1,products!$A$1:$G$1,0))</f>
        <v>4.7549999999999999</v>
      </c>
      <c r="M337" s="8">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8">
        <f>INDEX(products!$A$1:$G$49,MATCH(orders!$D338,products!$A$1:$A$49,0),MATCH(orders!L$1,products!$A$1:$G$1,0))</f>
        <v>11.25</v>
      </c>
      <c r="M338" s="8">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8">
        <f>INDEX(products!$A$1:$G$49,MATCH(orders!$D339,products!$A$1:$A$49,0),MATCH(orders!L$1,products!$A$1:$G$1,0))</f>
        <v>27.945</v>
      </c>
      <c r="M339" s="8">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8">
        <f>INDEX(products!$A$1:$G$49,MATCH(orders!$D340,products!$A$1:$A$49,0),MATCH(orders!L$1,products!$A$1:$G$1,0))</f>
        <v>14.85</v>
      </c>
      <c r="M340" s="8">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8">
        <f>INDEX(products!$A$1:$G$49,MATCH(orders!$D341,products!$A$1:$A$49,0),MATCH(orders!L$1,products!$A$1:$G$1,0))</f>
        <v>3.645</v>
      </c>
      <c r="M341" s="8">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8">
        <f>INDEX(products!$A$1:$G$49,MATCH(orders!$D342,products!$A$1:$A$49,0),MATCH(orders!L$1,products!$A$1:$G$1,0))</f>
        <v>7.29</v>
      </c>
      <c r="M342" s="8">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8">
        <f>INDEX(products!$A$1:$G$49,MATCH(orders!$D343,products!$A$1:$A$49,0),MATCH(orders!L$1,products!$A$1:$G$1,0))</f>
        <v>8.91</v>
      </c>
      <c r="M343" s="8">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8">
        <f>INDEX(products!$A$1:$G$49,MATCH(orders!$D344,products!$A$1:$A$49,0),MATCH(orders!L$1,products!$A$1:$G$1,0))</f>
        <v>7.77</v>
      </c>
      <c r="M344" s="8">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8">
        <f>INDEX(products!$A$1:$G$49,MATCH(orders!$D345,products!$A$1:$A$49,0),MATCH(orders!L$1,products!$A$1:$G$1,0))</f>
        <v>5.3699999999999992</v>
      </c>
      <c r="M345" s="8">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8">
        <f>INDEX(products!$A$1:$G$49,MATCH(orders!$D346,products!$A$1:$A$49,0),MATCH(orders!L$1,products!$A$1:$G$1,0))</f>
        <v>9.9499999999999993</v>
      </c>
      <c r="M346" s="8">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8">
        <f>INDEX(products!$A$1:$G$49,MATCH(orders!$D347,products!$A$1:$A$49,0),MATCH(orders!L$1,products!$A$1:$G$1,0))</f>
        <v>11.95</v>
      </c>
      <c r="M347" s="8">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8">
        <f>INDEX(products!$A$1:$G$49,MATCH(orders!$D348,products!$A$1:$A$49,0),MATCH(orders!L$1,products!$A$1:$G$1,0))</f>
        <v>7.77</v>
      </c>
      <c r="M348" s="8">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8">
        <f>INDEX(products!$A$1:$G$49,MATCH(orders!$D349,products!$A$1:$A$49,0),MATCH(orders!L$1,products!$A$1:$G$1,0))</f>
        <v>14.55</v>
      </c>
      <c r="M349" s="8">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8">
        <f>INDEX(products!$A$1:$G$49,MATCH(orders!$D350,products!$A$1:$A$49,0),MATCH(orders!L$1,products!$A$1:$G$1,0))</f>
        <v>34.154999999999994</v>
      </c>
      <c r="M350" s="8">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8">
        <f>INDEX(products!$A$1:$G$49,MATCH(orders!$D351,products!$A$1:$A$49,0),MATCH(orders!L$1,products!$A$1:$G$1,0))</f>
        <v>3.5849999999999995</v>
      </c>
      <c r="M351" s="8">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8">
        <f>INDEX(products!$A$1:$G$49,MATCH(orders!$D352,products!$A$1:$A$49,0),MATCH(orders!L$1,products!$A$1:$G$1,0))</f>
        <v>5.97</v>
      </c>
      <c r="M352" s="8">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8">
        <f>INDEX(products!$A$1:$G$49,MATCH(orders!$D353,products!$A$1:$A$49,0),MATCH(orders!L$1,products!$A$1:$G$1,0))</f>
        <v>11.25</v>
      </c>
      <c r="M353" s="8">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8">
        <f>INDEX(products!$A$1:$G$49,MATCH(orders!$D354,products!$A$1:$A$49,0),MATCH(orders!L$1,products!$A$1:$G$1,0))</f>
        <v>7.29</v>
      </c>
      <c r="M354" s="8">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8">
        <f>INDEX(products!$A$1:$G$49,MATCH(orders!$D355,products!$A$1:$A$49,0),MATCH(orders!L$1,products!$A$1:$G$1,0))</f>
        <v>6.75</v>
      </c>
      <c r="M355" s="8">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8">
        <f>INDEX(products!$A$1:$G$49,MATCH(orders!$D356,products!$A$1:$A$49,0),MATCH(orders!L$1,products!$A$1:$G$1,0))</f>
        <v>25.874999999999996</v>
      </c>
      <c r="M356" s="8">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8">
        <f>INDEX(products!$A$1:$G$49,MATCH(orders!$D357,products!$A$1:$A$49,0),MATCH(orders!L$1,products!$A$1:$G$1,0))</f>
        <v>22.884999999999998</v>
      </c>
      <c r="M357" s="8">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8">
        <f>INDEX(products!$A$1:$G$49,MATCH(orders!$D358,products!$A$1:$A$49,0),MATCH(orders!L$1,products!$A$1:$G$1,0))</f>
        <v>12.95</v>
      </c>
      <c r="M358" s="8">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8">
        <f>INDEX(products!$A$1:$G$49,MATCH(orders!$D359,products!$A$1:$A$49,0),MATCH(orders!L$1,products!$A$1:$G$1,0))</f>
        <v>25.874999999999996</v>
      </c>
      <c r="M359" s="8">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8">
        <f>INDEX(products!$A$1:$G$49,MATCH(orders!$D360,products!$A$1:$A$49,0),MATCH(orders!L$1,products!$A$1:$G$1,0))</f>
        <v>29.784999999999997</v>
      </c>
      <c r="M360" s="8">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8">
        <f>INDEX(products!$A$1:$G$49,MATCH(orders!$D361,products!$A$1:$A$49,0),MATCH(orders!L$1,products!$A$1:$G$1,0))</f>
        <v>3.5849999999999995</v>
      </c>
      <c r="M361" s="8">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8">
        <f>INDEX(products!$A$1:$G$49,MATCH(orders!$D362,products!$A$1:$A$49,0),MATCH(orders!L$1,products!$A$1:$G$1,0))</f>
        <v>20.584999999999997</v>
      </c>
      <c r="M362" s="8">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8">
        <f>INDEX(products!$A$1:$G$49,MATCH(orders!$D363,products!$A$1:$A$49,0),MATCH(orders!L$1,products!$A$1:$G$1,0))</f>
        <v>5.97</v>
      </c>
      <c r="M363" s="8">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8">
        <f>INDEX(products!$A$1:$G$49,MATCH(orders!$D364,products!$A$1:$A$49,0),MATCH(orders!L$1,products!$A$1:$G$1,0))</f>
        <v>14.85</v>
      </c>
      <c r="M364" s="8">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8">
        <f>INDEX(products!$A$1:$G$49,MATCH(orders!$D365,products!$A$1:$A$49,0),MATCH(orders!L$1,products!$A$1:$G$1,0))</f>
        <v>14.55</v>
      </c>
      <c r="M365" s="8">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8">
        <f>INDEX(products!$A$1:$G$49,MATCH(orders!$D366,products!$A$1:$A$49,0),MATCH(orders!L$1,products!$A$1:$G$1,0))</f>
        <v>12.15</v>
      </c>
      <c r="M366" s="8">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8">
        <f>INDEX(products!$A$1:$G$49,MATCH(orders!$D367,products!$A$1:$A$49,0),MATCH(orders!L$1,products!$A$1:$G$1,0))</f>
        <v>7.77</v>
      </c>
      <c r="M367" s="8">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8">
        <f>INDEX(products!$A$1:$G$49,MATCH(orders!$D368,products!$A$1:$A$49,0),MATCH(orders!L$1,products!$A$1:$G$1,0))</f>
        <v>7.29</v>
      </c>
      <c r="M368" s="8">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8">
        <f>INDEX(products!$A$1:$G$49,MATCH(orders!$D369,products!$A$1:$A$49,0),MATCH(orders!L$1,products!$A$1:$G$1,0))</f>
        <v>4.3650000000000002</v>
      </c>
      <c r="M369" s="8">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8">
        <f>INDEX(products!$A$1:$G$49,MATCH(orders!$D370,products!$A$1:$A$49,0),MATCH(orders!L$1,products!$A$1:$G$1,0))</f>
        <v>31.624999999999996</v>
      </c>
      <c r="M370" s="8">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8">
        <f>INDEX(products!$A$1:$G$49,MATCH(orders!$D371,products!$A$1:$A$49,0),MATCH(orders!L$1,products!$A$1:$G$1,0))</f>
        <v>8.91</v>
      </c>
      <c r="M371" s="8">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8">
        <f>INDEX(products!$A$1:$G$49,MATCH(orders!$D372,products!$A$1:$A$49,0),MATCH(orders!L$1,products!$A$1:$G$1,0))</f>
        <v>12.15</v>
      </c>
      <c r="M372" s="8">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8">
        <f>INDEX(products!$A$1:$G$49,MATCH(orders!$D373,products!$A$1:$A$49,0),MATCH(orders!L$1,products!$A$1:$G$1,0))</f>
        <v>7.77</v>
      </c>
      <c r="M373" s="8">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8">
        <f>INDEX(products!$A$1:$G$49,MATCH(orders!$D374,products!$A$1:$A$49,0),MATCH(orders!L$1,products!$A$1:$G$1,0))</f>
        <v>7.169999999999999</v>
      </c>
      <c r="M374" s="8">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8">
        <f>INDEX(products!$A$1:$G$49,MATCH(orders!$D375,products!$A$1:$A$49,0),MATCH(orders!L$1,products!$A$1:$G$1,0))</f>
        <v>5.97</v>
      </c>
      <c r="M375" s="8">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8">
        <f>INDEX(products!$A$1:$G$49,MATCH(orders!$D376,products!$A$1:$A$49,0),MATCH(orders!L$1,products!$A$1:$G$1,0))</f>
        <v>9.51</v>
      </c>
      <c r="M376" s="8">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8">
        <f>INDEX(products!$A$1:$G$49,MATCH(orders!$D377,products!$A$1:$A$49,0),MATCH(orders!L$1,products!$A$1:$G$1,0))</f>
        <v>3.375</v>
      </c>
      <c r="M377" s="8">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8">
        <f>INDEX(products!$A$1:$G$49,MATCH(orders!$D378,products!$A$1:$A$49,0),MATCH(orders!L$1,products!$A$1:$G$1,0))</f>
        <v>5.97</v>
      </c>
      <c r="M378" s="8">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8">
        <f>INDEX(products!$A$1:$G$49,MATCH(orders!$D379,products!$A$1:$A$49,0),MATCH(orders!L$1,products!$A$1:$G$1,0))</f>
        <v>2.6849999999999996</v>
      </c>
      <c r="M379" s="8">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8">
        <f>INDEX(products!$A$1:$G$49,MATCH(orders!$D380,products!$A$1:$A$49,0),MATCH(orders!L$1,products!$A$1:$G$1,0))</f>
        <v>7.77</v>
      </c>
      <c r="M380" s="8">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8">
        <f>INDEX(products!$A$1:$G$49,MATCH(orders!$D381,products!$A$1:$A$49,0),MATCH(orders!L$1,products!$A$1:$G$1,0))</f>
        <v>7.169999999999999</v>
      </c>
      <c r="M381" s="8">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8">
        <f>INDEX(products!$A$1:$G$49,MATCH(orders!$D382,products!$A$1:$A$49,0),MATCH(orders!L$1,products!$A$1:$G$1,0))</f>
        <v>7.77</v>
      </c>
      <c r="M382" s="8">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8">
        <f>INDEX(products!$A$1:$G$49,MATCH(orders!$D383,products!$A$1:$A$49,0),MATCH(orders!L$1,products!$A$1:$G$1,0))</f>
        <v>2.9849999999999999</v>
      </c>
      <c r="M383" s="8">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8">
        <f>INDEX(products!$A$1:$G$49,MATCH(orders!$D384,products!$A$1:$A$49,0),MATCH(orders!L$1,products!$A$1:$G$1,0))</f>
        <v>7.29</v>
      </c>
      <c r="M384" s="8">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8">
        <f>INDEX(products!$A$1:$G$49,MATCH(orders!$D385,products!$A$1:$A$49,0),MATCH(orders!L$1,products!$A$1:$G$1,0))</f>
        <v>8.91</v>
      </c>
      <c r="M385" s="8">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8">
        <f>INDEX(products!$A$1:$G$49,MATCH(orders!$D386,products!$A$1:$A$49,0),MATCH(orders!L$1,products!$A$1:$G$1,0))</f>
        <v>29.784999999999997</v>
      </c>
      <c r="M386" s="8">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8">
        <f>INDEX(products!$A$1:$G$49,MATCH(orders!$D387,products!$A$1:$A$49,0),MATCH(orders!L$1,products!$A$1:$G$1,0))</f>
        <v>8.73</v>
      </c>
      <c r="M387" s="8">
        <f t="shared" ref="M387:M450" si="18">L387*E387</f>
        <v>43.650000000000006</v>
      </c>
      <c r="N387" t="str">
        <f t="shared" ref="N387:N450" si="19">IF(I387="Rob","Robusta", IF(I387="Exc","Excelsa",IF(I387="Ara","Arabica",IF(I387="Lib","Liberica",""))))</f>
        <v>Liberica</v>
      </c>
      <c r="O387" t="str">
        <f t="shared" ref="O387:O450" si="20">IF(J387="L","Light", IF(J387="M","Medium",IF(J387="D","Dark","")))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8">
        <f>INDEX(products!$A$1:$G$49,MATCH(orders!$D388,products!$A$1:$A$49,0),MATCH(orders!L$1,products!$A$1:$G$1,0))</f>
        <v>2.9849999999999999</v>
      </c>
      <c r="M388" s="8">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8">
        <f>INDEX(products!$A$1:$G$49,MATCH(orders!$D389,products!$A$1:$A$49,0),MATCH(orders!L$1,products!$A$1:$G$1,0))</f>
        <v>14.85</v>
      </c>
      <c r="M389" s="8">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8">
        <f>INDEX(products!$A$1:$G$49,MATCH(orders!$D390,products!$A$1:$A$49,0),MATCH(orders!L$1,products!$A$1:$G$1,0))</f>
        <v>3.8849999999999998</v>
      </c>
      <c r="M390" s="8">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8">
        <f>INDEX(products!$A$1:$G$49,MATCH(orders!$D391,products!$A$1:$A$49,0),MATCH(orders!L$1,products!$A$1:$G$1,0))</f>
        <v>7.77</v>
      </c>
      <c r="M391" s="8">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8">
        <f>INDEX(products!$A$1:$G$49,MATCH(orders!$D392,products!$A$1:$A$49,0),MATCH(orders!L$1,products!$A$1:$G$1,0))</f>
        <v>7.29</v>
      </c>
      <c r="M392" s="8">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8">
        <f>INDEX(products!$A$1:$G$49,MATCH(orders!$D393,products!$A$1:$A$49,0),MATCH(orders!L$1,products!$A$1:$G$1,0))</f>
        <v>6.75</v>
      </c>
      <c r="M393" s="8">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8">
        <f>INDEX(products!$A$1:$G$49,MATCH(orders!$D394,products!$A$1:$A$49,0),MATCH(orders!L$1,products!$A$1:$G$1,0))</f>
        <v>14.85</v>
      </c>
      <c r="M394" s="8">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8">
        <f>INDEX(products!$A$1:$G$49,MATCH(orders!$D395,products!$A$1:$A$49,0),MATCH(orders!L$1,products!$A$1:$G$1,0))</f>
        <v>3.8849999999999998</v>
      </c>
      <c r="M395" s="8">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8">
        <f>INDEX(products!$A$1:$G$49,MATCH(orders!$D396,products!$A$1:$A$49,0),MATCH(orders!L$1,products!$A$1:$G$1,0))</f>
        <v>27.484999999999996</v>
      </c>
      <c r="M396" s="8">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8">
        <f>INDEX(products!$A$1:$G$49,MATCH(orders!$D397,products!$A$1:$A$49,0),MATCH(orders!L$1,products!$A$1:$G$1,0))</f>
        <v>7.77</v>
      </c>
      <c r="M397" s="8">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8">
        <f>INDEX(products!$A$1:$G$49,MATCH(orders!$D398,products!$A$1:$A$49,0),MATCH(orders!L$1,products!$A$1:$G$1,0))</f>
        <v>7.77</v>
      </c>
      <c r="M398" s="8">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8">
        <f>INDEX(products!$A$1:$G$49,MATCH(orders!$D399,products!$A$1:$A$49,0),MATCH(orders!L$1,products!$A$1:$G$1,0))</f>
        <v>7.77</v>
      </c>
      <c r="M399" s="8">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8">
        <f>INDEX(products!$A$1:$G$49,MATCH(orders!$D400,products!$A$1:$A$49,0),MATCH(orders!L$1,products!$A$1:$G$1,0))</f>
        <v>2.9849999999999999</v>
      </c>
      <c r="M400" s="8">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8">
        <f>INDEX(products!$A$1:$G$49,MATCH(orders!$D401,products!$A$1:$A$49,0),MATCH(orders!L$1,products!$A$1:$G$1,0))</f>
        <v>27.945</v>
      </c>
      <c r="M401" s="8">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8">
        <f>INDEX(products!$A$1:$G$49,MATCH(orders!$D402,products!$A$1:$A$49,0),MATCH(orders!L$1,products!$A$1:$G$1,0))</f>
        <v>15.85</v>
      </c>
      <c r="M402" s="8">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8">
        <f>INDEX(products!$A$1:$G$49,MATCH(orders!$D403,products!$A$1:$A$49,0),MATCH(orders!L$1,products!$A$1:$G$1,0))</f>
        <v>4.3650000000000002</v>
      </c>
      <c r="M403" s="8">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8">
        <f>INDEX(products!$A$1:$G$49,MATCH(orders!$D404,products!$A$1:$A$49,0),MATCH(orders!L$1,products!$A$1:$G$1,0))</f>
        <v>8.9499999999999993</v>
      </c>
      <c r="M404" s="8">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8">
        <f>INDEX(products!$A$1:$G$49,MATCH(orders!$D405,products!$A$1:$A$49,0),MATCH(orders!L$1,products!$A$1:$G$1,0))</f>
        <v>4.7549999999999999</v>
      </c>
      <c r="M405" s="8">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8">
        <f>INDEX(products!$A$1:$G$49,MATCH(orders!$D406,products!$A$1:$A$49,0),MATCH(orders!L$1,products!$A$1:$G$1,0))</f>
        <v>9.9499999999999993</v>
      </c>
      <c r="M406" s="8">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8">
        <f>INDEX(products!$A$1:$G$49,MATCH(orders!$D407,products!$A$1:$A$49,0),MATCH(orders!L$1,products!$A$1:$G$1,0))</f>
        <v>8.25</v>
      </c>
      <c r="M407" s="8">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8">
        <f>INDEX(products!$A$1:$G$49,MATCH(orders!$D408,products!$A$1:$A$49,0),MATCH(orders!L$1,products!$A$1:$G$1,0))</f>
        <v>13.75</v>
      </c>
      <c r="M408" s="8">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8">
        <f>INDEX(products!$A$1:$G$49,MATCH(orders!$D409,products!$A$1:$A$49,0),MATCH(orders!L$1,products!$A$1:$G$1,0))</f>
        <v>8.25</v>
      </c>
      <c r="M409" s="8">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8">
        <f>INDEX(products!$A$1:$G$49,MATCH(orders!$D410,products!$A$1:$A$49,0),MATCH(orders!L$1,products!$A$1:$G$1,0))</f>
        <v>25.874999999999996</v>
      </c>
      <c r="M410" s="8">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8">
        <f>INDEX(products!$A$1:$G$49,MATCH(orders!$D411,products!$A$1:$A$49,0),MATCH(orders!L$1,products!$A$1:$G$1,0))</f>
        <v>15.85</v>
      </c>
      <c r="M411" s="8">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8">
        <f>INDEX(products!$A$1:$G$49,MATCH(orders!$D412,products!$A$1:$A$49,0),MATCH(orders!L$1,products!$A$1:$G$1,0))</f>
        <v>3.8849999999999998</v>
      </c>
      <c r="M412" s="8">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8">
        <f>INDEX(products!$A$1:$G$49,MATCH(orders!$D413,products!$A$1:$A$49,0),MATCH(orders!L$1,products!$A$1:$G$1,0))</f>
        <v>14.55</v>
      </c>
      <c r="M413" s="8">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8">
        <f>INDEX(products!$A$1:$G$49,MATCH(orders!$D414,products!$A$1:$A$49,0),MATCH(orders!L$1,products!$A$1:$G$1,0))</f>
        <v>11.25</v>
      </c>
      <c r="M414" s="8">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8">
        <f>INDEX(products!$A$1:$G$49,MATCH(orders!$D415,products!$A$1:$A$49,0),MATCH(orders!L$1,products!$A$1:$G$1,0))</f>
        <v>36.454999999999998</v>
      </c>
      <c r="M415" s="8">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8">
        <f>INDEX(products!$A$1:$G$49,MATCH(orders!$D416,products!$A$1:$A$49,0),MATCH(orders!L$1,products!$A$1:$G$1,0))</f>
        <v>3.5849999999999995</v>
      </c>
      <c r="M416" s="8">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8">
        <f>INDEX(products!$A$1:$G$49,MATCH(orders!$D417,products!$A$1:$A$49,0),MATCH(orders!L$1,products!$A$1:$G$1,0))</f>
        <v>2.9849999999999999</v>
      </c>
      <c r="M417" s="8">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8">
        <f>INDEX(products!$A$1:$G$49,MATCH(orders!$D418,products!$A$1:$A$49,0),MATCH(orders!L$1,products!$A$1:$G$1,0))</f>
        <v>7.77</v>
      </c>
      <c r="M418" s="8">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8">
        <f>INDEX(products!$A$1:$G$49,MATCH(orders!$D419,products!$A$1:$A$49,0),MATCH(orders!L$1,products!$A$1:$G$1,0))</f>
        <v>29.784999999999997</v>
      </c>
      <c r="M419" s="8">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8">
        <f>INDEX(products!$A$1:$G$49,MATCH(orders!$D420,products!$A$1:$A$49,0),MATCH(orders!L$1,products!$A$1:$G$1,0))</f>
        <v>29.784999999999997</v>
      </c>
      <c r="M420" s="8">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8">
        <f>INDEX(products!$A$1:$G$49,MATCH(orders!$D421,products!$A$1:$A$49,0),MATCH(orders!L$1,products!$A$1:$G$1,0))</f>
        <v>8.73</v>
      </c>
      <c r="M421" s="8">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8">
        <f>INDEX(products!$A$1:$G$49,MATCH(orders!$D422,products!$A$1:$A$49,0),MATCH(orders!L$1,products!$A$1:$G$1,0))</f>
        <v>7.77</v>
      </c>
      <c r="M422" s="8">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8">
        <f>INDEX(products!$A$1:$G$49,MATCH(orders!$D423,products!$A$1:$A$49,0),MATCH(orders!L$1,products!$A$1:$G$1,0))</f>
        <v>22.884999999999998</v>
      </c>
      <c r="M423" s="8">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8">
        <f>INDEX(products!$A$1:$G$49,MATCH(orders!$D424,products!$A$1:$A$49,0),MATCH(orders!L$1,products!$A$1:$G$1,0))</f>
        <v>5.97</v>
      </c>
      <c r="M424" s="8">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8">
        <f>INDEX(products!$A$1:$G$49,MATCH(orders!$D425,products!$A$1:$A$49,0),MATCH(orders!L$1,products!$A$1:$G$1,0))</f>
        <v>5.97</v>
      </c>
      <c r="M425" s="8">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8">
        <f>INDEX(products!$A$1:$G$49,MATCH(orders!$D426,products!$A$1:$A$49,0),MATCH(orders!L$1,products!$A$1:$G$1,0))</f>
        <v>8.91</v>
      </c>
      <c r="M426" s="8">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8">
        <f>INDEX(products!$A$1:$G$49,MATCH(orders!$D427,products!$A$1:$A$49,0),MATCH(orders!L$1,products!$A$1:$G$1,0))</f>
        <v>8.9499999999999993</v>
      </c>
      <c r="M427" s="8">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8">
        <f>INDEX(products!$A$1:$G$49,MATCH(orders!$D428,products!$A$1:$A$49,0),MATCH(orders!L$1,products!$A$1:$G$1,0))</f>
        <v>3.5849999999999995</v>
      </c>
      <c r="M428" s="8">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8">
        <f>INDEX(products!$A$1:$G$49,MATCH(orders!$D429,products!$A$1:$A$49,0),MATCH(orders!L$1,products!$A$1:$G$1,0))</f>
        <v>25.874999999999996</v>
      </c>
      <c r="M429" s="8">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8">
        <f>INDEX(products!$A$1:$G$49,MATCH(orders!$D430,products!$A$1:$A$49,0),MATCH(orders!L$1,products!$A$1:$G$1,0))</f>
        <v>11.95</v>
      </c>
      <c r="M430" s="8">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8">
        <f>INDEX(products!$A$1:$G$49,MATCH(orders!$D431,products!$A$1:$A$49,0),MATCH(orders!L$1,products!$A$1:$G$1,0))</f>
        <v>12.95</v>
      </c>
      <c r="M431" s="8">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8">
        <f>INDEX(products!$A$1:$G$49,MATCH(orders!$D432,products!$A$1:$A$49,0),MATCH(orders!L$1,products!$A$1:$G$1,0))</f>
        <v>2.6849999999999996</v>
      </c>
      <c r="M432" s="8">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8">
        <f>INDEX(products!$A$1:$G$49,MATCH(orders!$D433,products!$A$1:$A$49,0),MATCH(orders!L$1,products!$A$1:$G$1,0))</f>
        <v>27.945</v>
      </c>
      <c r="M433" s="8">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8">
        <f>INDEX(products!$A$1:$G$49,MATCH(orders!$D434,products!$A$1:$A$49,0),MATCH(orders!L$1,products!$A$1:$G$1,0))</f>
        <v>11.25</v>
      </c>
      <c r="M434" s="8">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8">
        <f>INDEX(products!$A$1:$G$49,MATCH(orders!$D435,products!$A$1:$A$49,0),MATCH(orders!L$1,products!$A$1:$G$1,0))</f>
        <v>33.464999999999996</v>
      </c>
      <c r="M435" s="8">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8">
        <f>INDEX(products!$A$1:$G$49,MATCH(orders!$D436,products!$A$1:$A$49,0),MATCH(orders!L$1,products!$A$1:$G$1,0))</f>
        <v>11.25</v>
      </c>
      <c r="M436" s="8">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8">
        <f>INDEX(products!$A$1:$G$49,MATCH(orders!$D437,products!$A$1:$A$49,0),MATCH(orders!L$1,products!$A$1:$G$1,0))</f>
        <v>8.25</v>
      </c>
      <c r="M437" s="8">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8">
        <f>INDEX(products!$A$1:$G$49,MATCH(orders!$D438,products!$A$1:$A$49,0),MATCH(orders!L$1,products!$A$1:$G$1,0))</f>
        <v>4.7549999999999999</v>
      </c>
      <c r="M438" s="8">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8">
        <f>INDEX(products!$A$1:$G$49,MATCH(orders!$D439,products!$A$1:$A$49,0),MATCH(orders!L$1,products!$A$1:$G$1,0))</f>
        <v>29.784999999999997</v>
      </c>
      <c r="M439" s="8">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8">
        <f>INDEX(products!$A$1:$G$49,MATCH(orders!$D440,products!$A$1:$A$49,0),MATCH(orders!L$1,products!$A$1:$G$1,0))</f>
        <v>7.77</v>
      </c>
      <c r="M440" s="8">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8">
        <f>INDEX(products!$A$1:$G$49,MATCH(orders!$D441,products!$A$1:$A$49,0),MATCH(orders!L$1,products!$A$1:$G$1,0))</f>
        <v>8.91</v>
      </c>
      <c r="M441" s="8">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8">
        <f>INDEX(products!$A$1:$G$49,MATCH(orders!$D442,products!$A$1:$A$49,0),MATCH(orders!L$1,products!$A$1:$G$1,0))</f>
        <v>25.874999999999996</v>
      </c>
      <c r="M442" s="8">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8">
        <f>INDEX(products!$A$1:$G$49,MATCH(orders!$D443,products!$A$1:$A$49,0),MATCH(orders!L$1,products!$A$1:$G$1,0))</f>
        <v>12.15</v>
      </c>
      <c r="M443" s="8">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8">
        <f>INDEX(products!$A$1:$G$49,MATCH(orders!$D444,products!$A$1:$A$49,0),MATCH(orders!L$1,products!$A$1:$G$1,0))</f>
        <v>7.169999999999999</v>
      </c>
      <c r="M444" s="8">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8">
        <f>INDEX(products!$A$1:$G$49,MATCH(orders!$D445,products!$A$1:$A$49,0),MATCH(orders!L$1,products!$A$1:$G$1,0))</f>
        <v>4.4550000000000001</v>
      </c>
      <c r="M445" s="8">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8">
        <f>INDEX(products!$A$1:$G$49,MATCH(orders!$D446,products!$A$1:$A$49,0),MATCH(orders!L$1,products!$A$1:$G$1,0))</f>
        <v>4.125</v>
      </c>
      <c r="M446" s="8">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8">
        <f>INDEX(products!$A$1:$G$49,MATCH(orders!$D447,products!$A$1:$A$49,0),MATCH(orders!L$1,products!$A$1:$G$1,0))</f>
        <v>33.464999999999996</v>
      </c>
      <c r="M447" s="8">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8">
        <f>INDEX(products!$A$1:$G$49,MATCH(orders!$D448,products!$A$1:$A$49,0),MATCH(orders!L$1,products!$A$1:$G$1,0))</f>
        <v>8.73</v>
      </c>
      <c r="M448" s="8">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8">
        <f>INDEX(products!$A$1:$G$49,MATCH(orders!$D449,products!$A$1:$A$49,0),MATCH(orders!L$1,products!$A$1:$G$1,0))</f>
        <v>5.97</v>
      </c>
      <c r="M449" s="8">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8">
        <f>INDEX(products!$A$1:$G$49,MATCH(orders!$D450,products!$A$1:$A$49,0),MATCH(orders!L$1,products!$A$1:$G$1,0))</f>
        <v>7.169999999999999</v>
      </c>
      <c r="M450" s="8">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8">
        <f>INDEX(products!$A$1:$G$49,MATCH(orders!$D451,products!$A$1:$A$49,0),MATCH(orders!L$1,products!$A$1:$G$1,0))</f>
        <v>2.6849999999999996</v>
      </c>
      <c r="M451" s="8">
        <f t="shared" ref="M451:M514" si="21">L451*E451</f>
        <v>5.3699999999999992</v>
      </c>
      <c r="N451" t="str">
        <f t="shared" ref="N451:N514" si="22">IF(I451="Rob","Robusta", IF(I451="Exc","Excelsa",IF(I451="Ara","Arabica",IF(I451="Lib","Liberica",""))))</f>
        <v>Robusta</v>
      </c>
      <c r="O451" t="str">
        <f t="shared" ref="O451:O514" si="23">IF(J451="L","Light", IF(J451="M","Medium",IF(J451="D","Dark","")))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8">
        <f>INDEX(products!$A$1:$G$49,MATCH(orders!$D452,products!$A$1:$A$49,0),MATCH(orders!L$1,products!$A$1:$G$1,0))</f>
        <v>4.7549999999999999</v>
      </c>
      <c r="M452" s="8">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8">
        <f>INDEX(products!$A$1:$G$49,MATCH(orders!$D453,products!$A$1:$A$49,0),MATCH(orders!L$1,products!$A$1:$G$1,0))</f>
        <v>20.584999999999997</v>
      </c>
      <c r="M453" s="8">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8">
        <f>INDEX(products!$A$1:$G$49,MATCH(orders!$D454,products!$A$1:$A$49,0),MATCH(orders!L$1,products!$A$1:$G$1,0))</f>
        <v>3.8849999999999998</v>
      </c>
      <c r="M454" s="8">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8">
        <f>INDEX(products!$A$1:$G$49,MATCH(orders!$D455,products!$A$1:$A$49,0),MATCH(orders!L$1,products!$A$1:$G$1,0))</f>
        <v>9.51</v>
      </c>
      <c r="M455" s="8">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8">
        <f>INDEX(products!$A$1:$G$49,MATCH(orders!$D456,products!$A$1:$A$49,0),MATCH(orders!L$1,products!$A$1:$G$1,0))</f>
        <v>20.584999999999997</v>
      </c>
      <c r="M456" s="8">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8">
        <f>INDEX(products!$A$1:$G$49,MATCH(orders!$D457,products!$A$1:$A$49,0),MATCH(orders!L$1,products!$A$1:$G$1,0))</f>
        <v>4.7549999999999999</v>
      </c>
      <c r="M457" s="8">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8">
        <f>INDEX(products!$A$1:$G$49,MATCH(orders!$D458,products!$A$1:$A$49,0),MATCH(orders!L$1,products!$A$1:$G$1,0))</f>
        <v>20.584999999999997</v>
      </c>
      <c r="M458" s="8">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8">
        <f>INDEX(products!$A$1:$G$49,MATCH(orders!$D459,products!$A$1:$A$49,0),MATCH(orders!L$1,products!$A$1:$G$1,0))</f>
        <v>9.51</v>
      </c>
      <c r="M459" s="8">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8">
        <f>INDEX(products!$A$1:$G$49,MATCH(orders!$D460,products!$A$1:$A$49,0),MATCH(orders!L$1,products!$A$1:$G$1,0))</f>
        <v>11.25</v>
      </c>
      <c r="M460" s="8">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8">
        <f>INDEX(products!$A$1:$G$49,MATCH(orders!$D461,products!$A$1:$A$49,0),MATCH(orders!L$1,products!$A$1:$G$1,0))</f>
        <v>4.7549999999999999</v>
      </c>
      <c r="M461" s="8">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8">
        <f>INDEX(products!$A$1:$G$49,MATCH(orders!$D462,products!$A$1:$A$49,0),MATCH(orders!L$1,products!$A$1:$G$1,0))</f>
        <v>5.3699999999999992</v>
      </c>
      <c r="M462" s="8">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8">
        <f>INDEX(products!$A$1:$G$49,MATCH(orders!$D463,products!$A$1:$A$49,0),MATCH(orders!L$1,products!$A$1:$G$1,0))</f>
        <v>2.6849999999999996</v>
      </c>
      <c r="M463" s="8">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8">
        <f>INDEX(products!$A$1:$G$49,MATCH(orders!$D464,products!$A$1:$A$49,0),MATCH(orders!L$1,products!$A$1:$G$1,0))</f>
        <v>9.9499999999999993</v>
      </c>
      <c r="M464" s="8">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8">
        <f>INDEX(products!$A$1:$G$49,MATCH(orders!$D465,products!$A$1:$A$49,0),MATCH(orders!L$1,products!$A$1:$G$1,0))</f>
        <v>13.75</v>
      </c>
      <c r="M465" s="8">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8">
        <f>INDEX(products!$A$1:$G$49,MATCH(orders!$D466,products!$A$1:$A$49,0),MATCH(orders!L$1,products!$A$1:$G$1,0))</f>
        <v>29.784999999999997</v>
      </c>
      <c r="M466" s="8">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8">
        <f>INDEX(products!$A$1:$G$49,MATCH(orders!$D467,products!$A$1:$A$49,0),MATCH(orders!L$1,products!$A$1:$G$1,0))</f>
        <v>20.584999999999997</v>
      </c>
      <c r="M467" s="8">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8">
        <f>INDEX(products!$A$1:$G$49,MATCH(orders!$D468,products!$A$1:$A$49,0),MATCH(orders!L$1,products!$A$1:$G$1,0))</f>
        <v>2.9849999999999999</v>
      </c>
      <c r="M468" s="8">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8">
        <f>INDEX(products!$A$1:$G$49,MATCH(orders!$D469,products!$A$1:$A$49,0),MATCH(orders!L$1,products!$A$1:$G$1,0))</f>
        <v>5.97</v>
      </c>
      <c r="M469" s="8">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8">
        <f>INDEX(products!$A$1:$G$49,MATCH(orders!$D470,products!$A$1:$A$49,0),MATCH(orders!L$1,products!$A$1:$G$1,0))</f>
        <v>13.75</v>
      </c>
      <c r="M470" s="8">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8">
        <f>INDEX(products!$A$1:$G$49,MATCH(orders!$D471,products!$A$1:$A$49,0),MATCH(orders!L$1,products!$A$1:$G$1,0))</f>
        <v>4.4550000000000001</v>
      </c>
      <c r="M471" s="8">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8">
        <f>INDEX(products!$A$1:$G$49,MATCH(orders!$D472,products!$A$1:$A$49,0),MATCH(orders!L$1,products!$A$1:$G$1,0))</f>
        <v>6.75</v>
      </c>
      <c r="M472" s="8">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8">
        <f>INDEX(products!$A$1:$G$49,MATCH(orders!$D473,products!$A$1:$A$49,0),MATCH(orders!L$1,products!$A$1:$G$1,0))</f>
        <v>33.464999999999996</v>
      </c>
      <c r="M473" s="8">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8">
        <f>INDEX(products!$A$1:$G$49,MATCH(orders!$D474,products!$A$1:$A$49,0),MATCH(orders!L$1,products!$A$1:$G$1,0))</f>
        <v>2.9849999999999999</v>
      </c>
      <c r="M474" s="8">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8">
        <f>INDEX(products!$A$1:$G$49,MATCH(orders!$D475,products!$A$1:$A$49,0),MATCH(orders!L$1,products!$A$1:$G$1,0))</f>
        <v>12.95</v>
      </c>
      <c r="M475" s="8">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8">
        <f>INDEX(products!$A$1:$G$49,MATCH(orders!$D476,products!$A$1:$A$49,0),MATCH(orders!L$1,products!$A$1:$G$1,0))</f>
        <v>31.624999999999996</v>
      </c>
      <c r="M476" s="8">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8">
        <f>INDEX(products!$A$1:$G$49,MATCH(orders!$D477,products!$A$1:$A$49,0),MATCH(orders!L$1,products!$A$1:$G$1,0))</f>
        <v>4.3650000000000002</v>
      </c>
      <c r="M477" s="8">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8">
        <f>INDEX(products!$A$1:$G$49,MATCH(orders!$D478,products!$A$1:$A$49,0),MATCH(orders!L$1,products!$A$1:$G$1,0))</f>
        <v>4.4550000000000001</v>
      </c>
      <c r="M478" s="8">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8">
        <f>INDEX(products!$A$1:$G$49,MATCH(orders!$D479,products!$A$1:$A$49,0),MATCH(orders!L$1,products!$A$1:$G$1,0))</f>
        <v>4.3650000000000002</v>
      </c>
      <c r="M479" s="8">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8">
        <f>INDEX(products!$A$1:$G$49,MATCH(orders!$D480,products!$A$1:$A$49,0),MATCH(orders!L$1,products!$A$1:$G$1,0))</f>
        <v>8.9499999999999993</v>
      </c>
      <c r="M480" s="8">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8">
        <f>INDEX(products!$A$1:$G$49,MATCH(orders!$D481,products!$A$1:$A$49,0),MATCH(orders!L$1,products!$A$1:$G$1,0))</f>
        <v>31.624999999999996</v>
      </c>
      <c r="M481" s="8">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8">
        <f>INDEX(products!$A$1:$G$49,MATCH(orders!$D482,products!$A$1:$A$49,0),MATCH(orders!L$1,products!$A$1:$G$1,0))</f>
        <v>4.125</v>
      </c>
      <c r="M482" s="8">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8">
        <f>INDEX(products!$A$1:$G$49,MATCH(orders!$D483,products!$A$1:$A$49,0),MATCH(orders!L$1,products!$A$1:$G$1,0))</f>
        <v>11.95</v>
      </c>
      <c r="M483" s="8">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8">
        <f>INDEX(products!$A$1:$G$49,MATCH(orders!$D484,products!$A$1:$A$49,0),MATCH(orders!L$1,products!$A$1:$G$1,0))</f>
        <v>27.945</v>
      </c>
      <c r="M484" s="8">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8">
        <f>INDEX(products!$A$1:$G$49,MATCH(orders!$D485,products!$A$1:$A$49,0),MATCH(orders!L$1,products!$A$1:$G$1,0))</f>
        <v>29.784999999999997</v>
      </c>
      <c r="M485" s="8">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8">
        <f>INDEX(products!$A$1:$G$49,MATCH(orders!$D486,products!$A$1:$A$49,0),MATCH(orders!L$1,products!$A$1:$G$1,0))</f>
        <v>9.51</v>
      </c>
      <c r="M486" s="8">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8">
        <f>INDEX(products!$A$1:$G$49,MATCH(orders!$D487,products!$A$1:$A$49,0),MATCH(orders!L$1,products!$A$1:$G$1,0))</f>
        <v>3.5849999999999995</v>
      </c>
      <c r="M487" s="8">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8">
        <f>INDEX(products!$A$1:$G$49,MATCH(orders!$D488,products!$A$1:$A$49,0),MATCH(orders!L$1,products!$A$1:$G$1,0))</f>
        <v>8.73</v>
      </c>
      <c r="M488" s="8">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8">
        <f>INDEX(products!$A$1:$G$49,MATCH(orders!$D489,products!$A$1:$A$49,0),MATCH(orders!L$1,products!$A$1:$G$1,0))</f>
        <v>12.15</v>
      </c>
      <c r="M489" s="8">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8">
        <f>INDEX(products!$A$1:$G$49,MATCH(orders!$D490,products!$A$1:$A$49,0),MATCH(orders!L$1,products!$A$1:$G$1,0))</f>
        <v>2.9849999999999999</v>
      </c>
      <c r="M490" s="8">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8">
        <f>INDEX(products!$A$1:$G$49,MATCH(orders!$D491,products!$A$1:$A$49,0),MATCH(orders!L$1,products!$A$1:$G$1,0))</f>
        <v>15.85</v>
      </c>
      <c r="M491" s="8">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8">
        <f>INDEX(products!$A$1:$G$49,MATCH(orders!$D492,products!$A$1:$A$49,0),MATCH(orders!L$1,products!$A$1:$G$1,0))</f>
        <v>7.77</v>
      </c>
      <c r="M492" s="8">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8">
        <f>INDEX(products!$A$1:$G$49,MATCH(orders!$D493,products!$A$1:$A$49,0),MATCH(orders!L$1,products!$A$1:$G$1,0))</f>
        <v>3.8849999999999998</v>
      </c>
      <c r="M493" s="8">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8">
        <f>INDEX(products!$A$1:$G$49,MATCH(orders!$D494,products!$A$1:$A$49,0),MATCH(orders!L$1,products!$A$1:$G$1,0))</f>
        <v>4.125</v>
      </c>
      <c r="M494" s="8">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8">
        <f>INDEX(products!$A$1:$G$49,MATCH(orders!$D495,products!$A$1:$A$49,0),MATCH(orders!L$1,products!$A$1:$G$1,0))</f>
        <v>5.97</v>
      </c>
      <c r="M495" s="8">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8">
        <f>INDEX(products!$A$1:$G$49,MATCH(orders!$D496,products!$A$1:$A$49,0),MATCH(orders!L$1,products!$A$1:$G$1,0))</f>
        <v>15.85</v>
      </c>
      <c r="M496" s="8">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8">
        <f>INDEX(products!$A$1:$G$49,MATCH(orders!$D497,products!$A$1:$A$49,0),MATCH(orders!L$1,products!$A$1:$G$1,0))</f>
        <v>15.85</v>
      </c>
      <c r="M497" s="8">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8">
        <f>INDEX(products!$A$1:$G$49,MATCH(orders!$D498,products!$A$1:$A$49,0),MATCH(orders!L$1,products!$A$1:$G$1,0))</f>
        <v>3.645</v>
      </c>
      <c r="M498" s="8">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8">
        <f>INDEX(products!$A$1:$G$49,MATCH(orders!$D499,products!$A$1:$A$49,0),MATCH(orders!L$1,products!$A$1:$G$1,0))</f>
        <v>9.9499999999999993</v>
      </c>
      <c r="M499" s="8">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8">
        <f>INDEX(products!$A$1:$G$49,MATCH(orders!$D500,products!$A$1:$A$49,0),MATCH(orders!L$1,products!$A$1:$G$1,0))</f>
        <v>9.9499999999999993</v>
      </c>
      <c r="M500" s="8">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8">
        <f>INDEX(products!$A$1:$G$49,MATCH(orders!$D501,products!$A$1:$A$49,0),MATCH(orders!L$1,products!$A$1:$G$1,0))</f>
        <v>2.6849999999999996</v>
      </c>
      <c r="M501" s="8">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8">
        <f>INDEX(products!$A$1:$G$49,MATCH(orders!$D502,products!$A$1:$A$49,0),MATCH(orders!L$1,products!$A$1:$G$1,0))</f>
        <v>11.95</v>
      </c>
      <c r="M502" s="8">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8">
        <f>INDEX(products!$A$1:$G$49,MATCH(orders!$D503,products!$A$1:$A$49,0),MATCH(orders!L$1,products!$A$1:$G$1,0))</f>
        <v>2.9849999999999999</v>
      </c>
      <c r="M503" s="8">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8">
        <f>INDEX(products!$A$1:$G$49,MATCH(orders!$D504,products!$A$1:$A$49,0),MATCH(orders!L$1,products!$A$1:$G$1,0))</f>
        <v>4.125</v>
      </c>
      <c r="M504" s="8">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8">
        <f>INDEX(products!$A$1:$G$49,MATCH(orders!$D505,products!$A$1:$A$49,0),MATCH(orders!L$1,products!$A$1:$G$1,0))</f>
        <v>12.95</v>
      </c>
      <c r="M505" s="8">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8">
        <f>INDEX(products!$A$1:$G$49,MATCH(orders!$D506,products!$A$1:$A$49,0),MATCH(orders!L$1,products!$A$1:$G$1,0))</f>
        <v>4.7549999999999999</v>
      </c>
      <c r="M506" s="8">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8">
        <f>INDEX(products!$A$1:$G$49,MATCH(orders!$D507,products!$A$1:$A$49,0),MATCH(orders!L$1,products!$A$1:$G$1,0))</f>
        <v>4.3650000000000002</v>
      </c>
      <c r="M507" s="8">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8">
        <f>INDEX(products!$A$1:$G$49,MATCH(orders!$D508,products!$A$1:$A$49,0),MATCH(orders!L$1,products!$A$1:$G$1,0))</f>
        <v>12.95</v>
      </c>
      <c r="M508" s="8">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8">
        <f>INDEX(products!$A$1:$G$49,MATCH(orders!$D509,products!$A$1:$A$49,0),MATCH(orders!L$1,products!$A$1:$G$1,0))</f>
        <v>29.784999999999997</v>
      </c>
      <c r="M509" s="8">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8">
        <f>INDEX(products!$A$1:$G$49,MATCH(orders!$D510,products!$A$1:$A$49,0),MATCH(orders!L$1,products!$A$1:$G$1,0))</f>
        <v>7.77</v>
      </c>
      <c r="M510" s="8">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8">
        <f>INDEX(products!$A$1:$G$49,MATCH(orders!$D511,products!$A$1:$A$49,0),MATCH(orders!L$1,products!$A$1:$G$1,0))</f>
        <v>9.9499999999999993</v>
      </c>
      <c r="M511" s="8">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8">
        <f>INDEX(products!$A$1:$G$49,MATCH(orders!$D512,products!$A$1:$A$49,0),MATCH(orders!L$1,products!$A$1:$G$1,0))</f>
        <v>3.5849999999999995</v>
      </c>
      <c r="M512" s="8">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8">
        <f>INDEX(products!$A$1:$G$49,MATCH(orders!$D513,products!$A$1:$A$49,0),MATCH(orders!L$1,products!$A$1:$G$1,0))</f>
        <v>3.375</v>
      </c>
      <c r="M513" s="8">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8">
        <f>INDEX(products!$A$1:$G$49,MATCH(orders!$D514,products!$A$1:$A$49,0),MATCH(orders!L$1,products!$A$1:$G$1,0))</f>
        <v>15.85</v>
      </c>
      <c r="M514" s="8">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8">
        <f>INDEX(products!$A$1:$G$49,MATCH(orders!$D515,products!$A$1:$A$49,0),MATCH(orders!L$1,products!$A$1:$G$1,0))</f>
        <v>15.85</v>
      </c>
      <c r="M515" s="8">
        <f t="shared" ref="M515:M578" si="24">L515*E515</f>
        <v>79.25</v>
      </c>
      <c r="N515" t="str">
        <f t="shared" ref="N515:N578" si="25">IF(I515="Rob","Robusta", IF(I515="Exc","Excelsa",IF(I515="Ara","Arabica",IF(I515="Lib","Liberica",""))))</f>
        <v>Liberica</v>
      </c>
      <c r="O515" t="str">
        <f t="shared" ref="O515:O578" si="26">IF(J515="L","Light", IF(J515="M","Medium",IF(J515="D","Dark","")))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8">
        <f>INDEX(products!$A$1:$G$49,MATCH(orders!$D516,products!$A$1:$A$49,0),MATCH(orders!L$1,products!$A$1:$G$1,0))</f>
        <v>4.3650000000000002</v>
      </c>
      <c r="M516" s="8">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8">
        <f>INDEX(products!$A$1:$G$49,MATCH(orders!$D517,products!$A$1:$A$49,0),MATCH(orders!L$1,products!$A$1:$G$1,0))</f>
        <v>7.169999999999999</v>
      </c>
      <c r="M517" s="8">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8">
        <f>INDEX(products!$A$1:$G$49,MATCH(orders!$D518,products!$A$1:$A$49,0),MATCH(orders!L$1,products!$A$1:$G$1,0))</f>
        <v>20.584999999999997</v>
      </c>
      <c r="M518" s="8">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8">
        <f>INDEX(products!$A$1:$G$49,MATCH(orders!$D519,products!$A$1:$A$49,0),MATCH(orders!L$1,products!$A$1:$G$1,0))</f>
        <v>3.8849999999999998</v>
      </c>
      <c r="M519" s="8">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8">
        <f>INDEX(products!$A$1:$G$49,MATCH(orders!$D520,products!$A$1:$A$49,0),MATCH(orders!L$1,products!$A$1:$G$1,0))</f>
        <v>27.945</v>
      </c>
      <c r="M520" s="8">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8">
        <f>INDEX(products!$A$1:$G$49,MATCH(orders!$D521,products!$A$1:$A$49,0),MATCH(orders!L$1,products!$A$1:$G$1,0))</f>
        <v>5.97</v>
      </c>
      <c r="M521" s="8">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8">
        <f>INDEX(products!$A$1:$G$49,MATCH(orders!$D522,products!$A$1:$A$49,0),MATCH(orders!L$1,products!$A$1:$G$1,0))</f>
        <v>3.8849999999999998</v>
      </c>
      <c r="M522" s="8">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8">
        <f>INDEX(products!$A$1:$G$49,MATCH(orders!$D523,products!$A$1:$A$49,0),MATCH(orders!L$1,products!$A$1:$G$1,0))</f>
        <v>9.9499999999999993</v>
      </c>
      <c r="M523" s="8">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8">
        <f>INDEX(products!$A$1:$G$49,MATCH(orders!$D524,products!$A$1:$A$49,0),MATCH(orders!L$1,products!$A$1:$G$1,0))</f>
        <v>5.97</v>
      </c>
      <c r="M524" s="8">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8">
        <f>INDEX(products!$A$1:$G$49,MATCH(orders!$D525,products!$A$1:$A$49,0),MATCH(orders!L$1,products!$A$1:$G$1,0))</f>
        <v>29.784999999999997</v>
      </c>
      <c r="M525" s="8">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8">
        <f>INDEX(products!$A$1:$G$49,MATCH(orders!$D526,products!$A$1:$A$49,0),MATCH(orders!L$1,products!$A$1:$G$1,0))</f>
        <v>36.454999999999998</v>
      </c>
      <c r="M526" s="8">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8">
        <f>INDEX(products!$A$1:$G$49,MATCH(orders!$D527,products!$A$1:$A$49,0),MATCH(orders!L$1,products!$A$1:$G$1,0))</f>
        <v>2.6849999999999996</v>
      </c>
      <c r="M527" s="8">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8">
        <f>INDEX(products!$A$1:$G$49,MATCH(orders!$D528,products!$A$1:$A$49,0),MATCH(orders!L$1,products!$A$1:$G$1,0))</f>
        <v>31.624999999999996</v>
      </c>
      <c r="M528" s="8">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8">
        <f>INDEX(products!$A$1:$G$49,MATCH(orders!$D529,products!$A$1:$A$49,0),MATCH(orders!L$1,products!$A$1:$G$1,0))</f>
        <v>8.25</v>
      </c>
      <c r="M529" s="8">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8">
        <f>INDEX(products!$A$1:$G$49,MATCH(orders!$D530,products!$A$1:$A$49,0),MATCH(orders!L$1,products!$A$1:$G$1,0))</f>
        <v>8.91</v>
      </c>
      <c r="M530" s="8">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8">
        <f>INDEX(products!$A$1:$G$49,MATCH(orders!$D531,products!$A$1:$A$49,0),MATCH(orders!L$1,products!$A$1:$G$1,0))</f>
        <v>9.9499999999999993</v>
      </c>
      <c r="M531" s="8">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8">
        <f>INDEX(products!$A$1:$G$49,MATCH(orders!$D532,products!$A$1:$A$49,0),MATCH(orders!L$1,products!$A$1:$G$1,0))</f>
        <v>9.9499999999999993</v>
      </c>
      <c r="M532" s="8">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8">
        <f>INDEX(products!$A$1:$G$49,MATCH(orders!$D533,products!$A$1:$A$49,0),MATCH(orders!L$1,products!$A$1:$G$1,0))</f>
        <v>8.9499999999999993</v>
      </c>
      <c r="M533" s="8">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8">
        <f>INDEX(products!$A$1:$G$49,MATCH(orders!$D534,products!$A$1:$A$49,0),MATCH(orders!L$1,products!$A$1:$G$1,0))</f>
        <v>8.25</v>
      </c>
      <c r="M534" s="8">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8">
        <f>INDEX(products!$A$1:$G$49,MATCH(orders!$D535,products!$A$1:$A$49,0),MATCH(orders!L$1,products!$A$1:$G$1,0))</f>
        <v>5.3699999999999992</v>
      </c>
      <c r="M535" s="8">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8">
        <f>INDEX(products!$A$1:$G$49,MATCH(orders!$D536,products!$A$1:$A$49,0),MATCH(orders!L$1,products!$A$1:$G$1,0))</f>
        <v>22.884999999999998</v>
      </c>
      <c r="M536" s="8">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8">
        <f>INDEX(products!$A$1:$G$49,MATCH(orders!$D537,products!$A$1:$A$49,0),MATCH(orders!L$1,products!$A$1:$G$1,0))</f>
        <v>4.7549999999999999</v>
      </c>
      <c r="M537" s="8">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8">
        <f>INDEX(products!$A$1:$G$49,MATCH(orders!$D538,products!$A$1:$A$49,0),MATCH(orders!L$1,products!$A$1:$G$1,0))</f>
        <v>2.6849999999999996</v>
      </c>
      <c r="M538" s="8">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8">
        <f>INDEX(products!$A$1:$G$49,MATCH(orders!$D539,products!$A$1:$A$49,0),MATCH(orders!L$1,products!$A$1:$G$1,0))</f>
        <v>27.945</v>
      </c>
      <c r="M539" s="8">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8">
        <f>INDEX(products!$A$1:$G$49,MATCH(orders!$D540,products!$A$1:$A$49,0),MATCH(orders!L$1,products!$A$1:$G$1,0))</f>
        <v>2.6849999999999996</v>
      </c>
      <c r="M540" s="8">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8">
        <f>INDEX(products!$A$1:$G$49,MATCH(orders!$D541,products!$A$1:$A$49,0),MATCH(orders!L$1,products!$A$1:$G$1,0))</f>
        <v>5.3699999999999992</v>
      </c>
      <c r="M541" s="8">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8">
        <f>INDEX(products!$A$1:$G$49,MATCH(orders!$D542,products!$A$1:$A$49,0),MATCH(orders!L$1,products!$A$1:$G$1,0))</f>
        <v>15.85</v>
      </c>
      <c r="M542" s="8">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8">
        <f>INDEX(products!$A$1:$G$49,MATCH(orders!$D543,products!$A$1:$A$49,0),MATCH(orders!L$1,products!$A$1:$G$1,0))</f>
        <v>22.884999999999998</v>
      </c>
      <c r="M543" s="8">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8">
        <f>INDEX(products!$A$1:$G$49,MATCH(orders!$D544,products!$A$1:$A$49,0),MATCH(orders!L$1,products!$A$1:$G$1,0))</f>
        <v>25.874999999999996</v>
      </c>
      <c r="M544" s="8">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8">
        <f>INDEX(products!$A$1:$G$49,MATCH(orders!$D545,products!$A$1:$A$49,0),MATCH(orders!L$1,products!$A$1:$G$1,0))</f>
        <v>27.484999999999996</v>
      </c>
      <c r="M545" s="8">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8">
        <f>INDEX(products!$A$1:$G$49,MATCH(orders!$D546,products!$A$1:$A$49,0),MATCH(orders!L$1,products!$A$1:$G$1,0))</f>
        <v>7.77</v>
      </c>
      <c r="M546" s="8">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8">
        <f>INDEX(products!$A$1:$G$49,MATCH(orders!$D547,products!$A$1:$A$49,0),MATCH(orders!L$1,products!$A$1:$G$1,0))</f>
        <v>3.8849999999999998</v>
      </c>
      <c r="M547" s="8">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8">
        <f>INDEX(products!$A$1:$G$49,MATCH(orders!$D548,products!$A$1:$A$49,0),MATCH(orders!L$1,products!$A$1:$G$1,0))</f>
        <v>27.945</v>
      </c>
      <c r="M548" s="8">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8">
        <f>INDEX(products!$A$1:$G$49,MATCH(orders!$D549,products!$A$1:$A$49,0),MATCH(orders!L$1,products!$A$1:$G$1,0))</f>
        <v>3.5849999999999995</v>
      </c>
      <c r="M549" s="8">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8">
        <f>INDEX(products!$A$1:$G$49,MATCH(orders!$D550,products!$A$1:$A$49,0),MATCH(orders!L$1,products!$A$1:$G$1,0))</f>
        <v>4.4550000000000001</v>
      </c>
      <c r="M550" s="8">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8">
        <f>INDEX(products!$A$1:$G$49,MATCH(orders!$D551,products!$A$1:$A$49,0),MATCH(orders!L$1,products!$A$1:$G$1,0))</f>
        <v>4.4550000000000001</v>
      </c>
      <c r="M551" s="8">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8">
        <f>INDEX(products!$A$1:$G$49,MATCH(orders!$D552,products!$A$1:$A$49,0),MATCH(orders!L$1,products!$A$1:$G$1,0))</f>
        <v>3.8849999999999998</v>
      </c>
      <c r="M552" s="8">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8">
        <f>INDEX(products!$A$1:$G$49,MATCH(orders!$D553,products!$A$1:$A$49,0),MATCH(orders!L$1,products!$A$1:$G$1,0))</f>
        <v>3.645</v>
      </c>
      <c r="M553" s="8">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8">
        <f>INDEX(products!$A$1:$G$49,MATCH(orders!$D554,products!$A$1:$A$49,0),MATCH(orders!L$1,products!$A$1:$G$1,0))</f>
        <v>4.4550000000000001</v>
      </c>
      <c r="M554" s="8">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8">
        <f>INDEX(products!$A$1:$G$49,MATCH(orders!$D555,products!$A$1:$A$49,0),MATCH(orders!L$1,products!$A$1:$G$1,0))</f>
        <v>13.75</v>
      </c>
      <c r="M555" s="8">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8">
        <f>INDEX(products!$A$1:$G$49,MATCH(orders!$D556,products!$A$1:$A$49,0),MATCH(orders!L$1,products!$A$1:$G$1,0))</f>
        <v>27.484999999999996</v>
      </c>
      <c r="M556" s="8">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8">
        <f>INDEX(products!$A$1:$G$49,MATCH(orders!$D557,products!$A$1:$A$49,0),MATCH(orders!L$1,products!$A$1:$G$1,0))</f>
        <v>13.75</v>
      </c>
      <c r="M557" s="8">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8">
        <f>INDEX(products!$A$1:$G$49,MATCH(orders!$D558,products!$A$1:$A$49,0),MATCH(orders!L$1,products!$A$1:$G$1,0))</f>
        <v>4.3650000000000002</v>
      </c>
      <c r="M558" s="8">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8">
        <f>INDEX(products!$A$1:$G$49,MATCH(orders!$D559,products!$A$1:$A$49,0),MATCH(orders!L$1,products!$A$1:$G$1,0))</f>
        <v>14.85</v>
      </c>
      <c r="M559" s="8">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8">
        <f>INDEX(products!$A$1:$G$49,MATCH(orders!$D560,products!$A$1:$A$49,0),MATCH(orders!L$1,products!$A$1:$G$1,0))</f>
        <v>3.8849999999999998</v>
      </c>
      <c r="M560" s="8">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8">
        <f>INDEX(products!$A$1:$G$49,MATCH(orders!$D561,products!$A$1:$A$49,0),MATCH(orders!L$1,products!$A$1:$G$1,0))</f>
        <v>12.95</v>
      </c>
      <c r="M561" s="8">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8">
        <f>INDEX(products!$A$1:$G$49,MATCH(orders!$D562,products!$A$1:$A$49,0),MATCH(orders!L$1,products!$A$1:$G$1,0))</f>
        <v>31.624999999999996</v>
      </c>
      <c r="M562" s="8">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8">
        <f>INDEX(products!$A$1:$G$49,MATCH(orders!$D563,products!$A$1:$A$49,0),MATCH(orders!L$1,products!$A$1:$G$1,0))</f>
        <v>2.9849999999999999</v>
      </c>
      <c r="M563" s="8">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8">
        <f>INDEX(products!$A$1:$G$49,MATCH(orders!$D564,products!$A$1:$A$49,0),MATCH(orders!L$1,products!$A$1:$G$1,0))</f>
        <v>4.7549999999999999</v>
      </c>
      <c r="M564" s="8">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8">
        <f>INDEX(products!$A$1:$G$49,MATCH(orders!$D565,products!$A$1:$A$49,0),MATCH(orders!L$1,products!$A$1:$G$1,0))</f>
        <v>13.75</v>
      </c>
      <c r="M565" s="8">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8">
        <f>INDEX(products!$A$1:$G$49,MATCH(orders!$D566,products!$A$1:$A$49,0),MATCH(orders!L$1,products!$A$1:$G$1,0))</f>
        <v>7.169999999999999</v>
      </c>
      <c r="M566" s="8">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8">
        <f>INDEX(products!$A$1:$G$49,MATCH(orders!$D567,products!$A$1:$A$49,0),MATCH(orders!L$1,products!$A$1:$G$1,0))</f>
        <v>20.584999999999997</v>
      </c>
      <c r="M567" s="8">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8">
        <f>INDEX(products!$A$1:$G$49,MATCH(orders!$D568,products!$A$1:$A$49,0),MATCH(orders!L$1,products!$A$1:$G$1,0))</f>
        <v>3.375</v>
      </c>
      <c r="M568" s="8">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8">
        <f>INDEX(products!$A$1:$G$49,MATCH(orders!$D569,products!$A$1:$A$49,0),MATCH(orders!L$1,products!$A$1:$G$1,0))</f>
        <v>27.484999999999996</v>
      </c>
      <c r="M569" s="8">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8">
        <f>INDEX(products!$A$1:$G$49,MATCH(orders!$D570,products!$A$1:$A$49,0),MATCH(orders!L$1,products!$A$1:$G$1,0))</f>
        <v>4.7549999999999999</v>
      </c>
      <c r="M570" s="8">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8">
        <f>INDEX(products!$A$1:$G$49,MATCH(orders!$D571,products!$A$1:$A$49,0),MATCH(orders!L$1,products!$A$1:$G$1,0))</f>
        <v>22.884999999999998</v>
      </c>
      <c r="M571" s="8">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8">
        <f>INDEX(products!$A$1:$G$49,MATCH(orders!$D572,products!$A$1:$A$49,0),MATCH(orders!L$1,products!$A$1:$G$1,0))</f>
        <v>6.75</v>
      </c>
      <c r="M572" s="8">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8">
        <f>INDEX(products!$A$1:$G$49,MATCH(orders!$D573,products!$A$1:$A$49,0),MATCH(orders!L$1,products!$A$1:$G$1,0))</f>
        <v>8.91</v>
      </c>
      <c r="M573" s="8">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8">
        <f>INDEX(products!$A$1:$G$49,MATCH(orders!$D574,products!$A$1:$A$49,0),MATCH(orders!L$1,products!$A$1:$G$1,0))</f>
        <v>2.9849999999999999</v>
      </c>
      <c r="M574" s="8">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8">
        <f>INDEX(products!$A$1:$G$49,MATCH(orders!$D575,products!$A$1:$A$49,0),MATCH(orders!L$1,products!$A$1:$G$1,0))</f>
        <v>11.25</v>
      </c>
      <c r="M575" s="8">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8">
        <f>INDEX(products!$A$1:$G$49,MATCH(orders!$D576,products!$A$1:$A$49,0),MATCH(orders!L$1,products!$A$1:$G$1,0))</f>
        <v>3.5849999999999995</v>
      </c>
      <c r="M576" s="8">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8">
        <f>INDEX(products!$A$1:$G$49,MATCH(orders!$D577,products!$A$1:$A$49,0),MATCH(orders!L$1,products!$A$1:$G$1,0))</f>
        <v>33.464999999999996</v>
      </c>
      <c r="M577" s="8">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8">
        <f>INDEX(products!$A$1:$G$49,MATCH(orders!$D578,products!$A$1:$A$49,0),MATCH(orders!L$1,products!$A$1:$G$1,0))</f>
        <v>2.9849999999999999</v>
      </c>
      <c r="M578" s="8">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8">
        <f>INDEX(products!$A$1:$G$49,MATCH(orders!$D579,products!$A$1:$A$49,0),MATCH(orders!L$1,products!$A$1:$G$1,0))</f>
        <v>14.55</v>
      </c>
      <c r="M579" s="8">
        <f t="shared" ref="M579:M642" si="27">L579*E579</f>
        <v>58.2</v>
      </c>
      <c r="N579" t="str">
        <f t="shared" ref="N579:N642" si="28">IF(I579="Rob","Robusta", IF(I579="Exc","Excelsa",IF(I579="Ara","Arabica",IF(I579="Lib","Liberica",""))))</f>
        <v>Liberica</v>
      </c>
      <c r="O579" t="str">
        <f t="shared" ref="O579:O642" si="29">IF(J579="L","Light", IF(J579="M","Medium",IF(J579="D","Dark","")))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8">
        <f>INDEX(products!$A$1:$G$49,MATCH(orders!$D580,products!$A$1:$A$49,0),MATCH(orders!L$1,products!$A$1:$G$1,0))</f>
        <v>4.4550000000000001</v>
      </c>
      <c r="M580" s="8">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8">
        <f>INDEX(products!$A$1:$G$49,MATCH(orders!$D581,products!$A$1:$A$49,0),MATCH(orders!L$1,products!$A$1:$G$1,0))</f>
        <v>6.75</v>
      </c>
      <c r="M581" s="8">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8">
        <f>INDEX(products!$A$1:$G$49,MATCH(orders!$D582,products!$A$1:$A$49,0),MATCH(orders!L$1,products!$A$1:$G$1,0))</f>
        <v>14.85</v>
      </c>
      <c r="M582" s="8">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8">
        <f>INDEX(products!$A$1:$G$49,MATCH(orders!$D583,products!$A$1:$A$49,0),MATCH(orders!L$1,products!$A$1:$G$1,0))</f>
        <v>8.91</v>
      </c>
      <c r="M583" s="8">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8">
        <f>INDEX(products!$A$1:$G$49,MATCH(orders!$D584,products!$A$1:$A$49,0),MATCH(orders!L$1,products!$A$1:$G$1,0))</f>
        <v>12.15</v>
      </c>
      <c r="M584" s="8">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8">
        <f>INDEX(products!$A$1:$G$49,MATCH(orders!$D585,products!$A$1:$A$49,0),MATCH(orders!L$1,products!$A$1:$G$1,0))</f>
        <v>3.5849999999999995</v>
      </c>
      <c r="M585" s="8">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8">
        <f>INDEX(products!$A$1:$G$49,MATCH(orders!$D586,products!$A$1:$A$49,0),MATCH(orders!L$1,products!$A$1:$G$1,0))</f>
        <v>3.5849999999999995</v>
      </c>
      <c r="M586" s="8">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8">
        <f>INDEX(products!$A$1:$G$49,MATCH(orders!$D587,products!$A$1:$A$49,0),MATCH(orders!L$1,products!$A$1:$G$1,0))</f>
        <v>8.25</v>
      </c>
      <c r="M587" s="8">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8">
        <f>INDEX(products!$A$1:$G$49,MATCH(orders!$D588,products!$A$1:$A$49,0),MATCH(orders!L$1,products!$A$1:$G$1,0))</f>
        <v>27.484999999999996</v>
      </c>
      <c r="M588" s="8">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8">
        <f>INDEX(products!$A$1:$G$49,MATCH(orders!$D589,products!$A$1:$A$49,0),MATCH(orders!L$1,products!$A$1:$G$1,0))</f>
        <v>7.77</v>
      </c>
      <c r="M589" s="8">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8">
        <f>INDEX(products!$A$1:$G$49,MATCH(orders!$D590,products!$A$1:$A$49,0),MATCH(orders!L$1,products!$A$1:$G$1,0))</f>
        <v>5.97</v>
      </c>
      <c r="M590" s="8">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8">
        <f>INDEX(products!$A$1:$G$49,MATCH(orders!$D591,products!$A$1:$A$49,0),MATCH(orders!L$1,products!$A$1:$G$1,0))</f>
        <v>34.154999999999994</v>
      </c>
      <c r="M591" s="8">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8">
        <f>INDEX(products!$A$1:$G$49,MATCH(orders!$D592,products!$A$1:$A$49,0),MATCH(orders!L$1,products!$A$1:$G$1,0))</f>
        <v>31.624999999999996</v>
      </c>
      <c r="M592" s="8">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8">
        <f>INDEX(products!$A$1:$G$49,MATCH(orders!$D593,products!$A$1:$A$49,0),MATCH(orders!L$1,products!$A$1:$G$1,0))</f>
        <v>2.6849999999999996</v>
      </c>
      <c r="M593" s="8">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8">
        <f>INDEX(products!$A$1:$G$49,MATCH(orders!$D594,products!$A$1:$A$49,0),MATCH(orders!L$1,products!$A$1:$G$1,0))</f>
        <v>25.874999999999996</v>
      </c>
      <c r="M594" s="8">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8">
        <f>INDEX(products!$A$1:$G$49,MATCH(orders!$D595,products!$A$1:$A$49,0),MATCH(orders!L$1,products!$A$1:$G$1,0))</f>
        <v>27.945</v>
      </c>
      <c r="M595" s="8">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8">
        <f>INDEX(products!$A$1:$G$49,MATCH(orders!$D596,products!$A$1:$A$49,0),MATCH(orders!L$1,products!$A$1:$G$1,0))</f>
        <v>29.784999999999997</v>
      </c>
      <c r="M596" s="8">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8">
        <f>INDEX(products!$A$1:$G$49,MATCH(orders!$D597,products!$A$1:$A$49,0),MATCH(orders!L$1,products!$A$1:$G$1,0))</f>
        <v>14.85</v>
      </c>
      <c r="M597" s="8">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8">
        <f>INDEX(products!$A$1:$G$49,MATCH(orders!$D598,products!$A$1:$A$49,0),MATCH(orders!L$1,products!$A$1:$G$1,0))</f>
        <v>6.75</v>
      </c>
      <c r="M598" s="8">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8">
        <f>INDEX(products!$A$1:$G$49,MATCH(orders!$D599,products!$A$1:$A$49,0),MATCH(orders!L$1,products!$A$1:$G$1,0))</f>
        <v>36.454999999999998</v>
      </c>
      <c r="M599" s="8">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8">
        <f>INDEX(products!$A$1:$G$49,MATCH(orders!$D600,products!$A$1:$A$49,0),MATCH(orders!L$1,products!$A$1:$G$1,0))</f>
        <v>2.9849999999999999</v>
      </c>
      <c r="M600" s="8">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8">
        <f>INDEX(products!$A$1:$G$49,MATCH(orders!$D601,products!$A$1:$A$49,0),MATCH(orders!L$1,products!$A$1:$G$1,0))</f>
        <v>2.9849999999999999</v>
      </c>
      <c r="M601" s="8">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8">
        <f>INDEX(products!$A$1:$G$49,MATCH(orders!$D602,products!$A$1:$A$49,0),MATCH(orders!L$1,products!$A$1:$G$1,0))</f>
        <v>7.77</v>
      </c>
      <c r="M602" s="8">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8">
        <f>INDEX(products!$A$1:$G$49,MATCH(orders!$D603,products!$A$1:$A$49,0),MATCH(orders!L$1,products!$A$1:$G$1,0))</f>
        <v>27.484999999999996</v>
      </c>
      <c r="M603" s="8">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8">
        <f>INDEX(products!$A$1:$G$49,MATCH(orders!$D604,products!$A$1:$A$49,0),MATCH(orders!L$1,products!$A$1:$G$1,0))</f>
        <v>4.4550000000000001</v>
      </c>
      <c r="M604" s="8">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8">
        <f>INDEX(products!$A$1:$G$49,MATCH(orders!$D605,products!$A$1:$A$49,0),MATCH(orders!L$1,products!$A$1:$G$1,0))</f>
        <v>2.9849999999999999</v>
      </c>
      <c r="M605" s="8">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8">
        <f>INDEX(products!$A$1:$G$49,MATCH(orders!$D606,products!$A$1:$A$49,0),MATCH(orders!L$1,products!$A$1:$G$1,0))</f>
        <v>29.784999999999997</v>
      </c>
      <c r="M606" s="8">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8">
        <f>INDEX(products!$A$1:$G$49,MATCH(orders!$D607,products!$A$1:$A$49,0),MATCH(orders!L$1,products!$A$1:$G$1,0))</f>
        <v>29.784999999999997</v>
      </c>
      <c r="M607" s="8">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8">
        <f>INDEX(products!$A$1:$G$49,MATCH(orders!$D608,products!$A$1:$A$49,0),MATCH(orders!L$1,products!$A$1:$G$1,0))</f>
        <v>36.454999999999998</v>
      </c>
      <c r="M608" s="8">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8">
        <f>INDEX(products!$A$1:$G$49,MATCH(orders!$D609,products!$A$1:$A$49,0),MATCH(orders!L$1,products!$A$1:$G$1,0))</f>
        <v>3.645</v>
      </c>
      <c r="M609" s="8">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8">
        <f>INDEX(products!$A$1:$G$49,MATCH(orders!$D610,products!$A$1:$A$49,0),MATCH(orders!L$1,products!$A$1:$G$1,0))</f>
        <v>27.945</v>
      </c>
      <c r="M610" s="8">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8">
        <f>INDEX(products!$A$1:$G$49,MATCH(orders!$D611,products!$A$1:$A$49,0),MATCH(orders!L$1,products!$A$1:$G$1,0))</f>
        <v>4.3650000000000002</v>
      </c>
      <c r="M611" s="8">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8">
        <f>INDEX(products!$A$1:$G$49,MATCH(orders!$D612,products!$A$1:$A$49,0),MATCH(orders!L$1,products!$A$1:$G$1,0))</f>
        <v>9.9499999999999993</v>
      </c>
      <c r="M612" s="8">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8">
        <f>INDEX(products!$A$1:$G$49,MATCH(orders!$D613,products!$A$1:$A$49,0),MATCH(orders!L$1,products!$A$1:$G$1,0))</f>
        <v>34.154999999999994</v>
      </c>
      <c r="M613" s="8">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8">
        <f>INDEX(products!$A$1:$G$49,MATCH(orders!$D614,products!$A$1:$A$49,0),MATCH(orders!L$1,products!$A$1:$G$1,0))</f>
        <v>3.375</v>
      </c>
      <c r="M614" s="8">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8">
        <f>INDEX(products!$A$1:$G$49,MATCH(orders!$D615,products!$A$1:$A$49,0),MATCH(orders!L$1,products!$A$1:$G$1,0))</f>
        <v>5.97</v>
      </c>
      <c r="M615" s="8">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8">
        <f>INDEX(products!$A$1:$G$49,MATCH(orders!$D616,products!$A$1:$A$49,0),MATCH(orders!L$1,products!$A$1:$G$1,0))</f>
        <v>5.97</v>
      </c>
      <c r="M616" s="8">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8">
        <f>INDEX(products!$A$1:$G$49,MATCH(orders!$D617,products!$A$1:$A$49,0),MATCH(orders!L$1,products!$A$1:$G$1,0))</f>
        <v>36.454999999999998</v>
      </c>
      <c r="M617" s="8">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8">
        <f>INDEX(products!$A$1:$G$49,MATCH(orders!$D618,products!$A$1:$A$49,0),MATCH(orders!L$1,products!$A$1:$G$1,0))</f>
        <v>31.624999999999996</v>
      </c>
      <c r="M618" s="8">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8">
        <f>INDEX(products!$A$1:$G$49,MATCH(orders!$D619,products!$A$1:$A$49,0),MATCH(orders!L$1,products!$A$1:$G$1,0))</f>
        <v>33.464999999999996</v>
      </c>
      <c r="M619" s="8">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8">
        <f>INDEX(products!$A$1:$G$49,MATCH(orders!$D620,products!$A$1:$A$49,0),MATCH(orders!L$1,products!$A$1:$G$1,0))</f>
        <v>12.15</v>
      </c>
      <c r="M620" s="8">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8">
        <f>INDEX(products!$A$1:$G$49,MATCH(orders!$D621,products!$A$1:$A$49,0),MATCH(orders!L$1,products!$A$1:$G$1,0))</f>
        <v>7.77</v>
      </c>
      <c r="M621" s="8">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8">
        <f>INDEX(products!$A$1:$G$49,MATCH(orders!$D622,products!$A$1:$A$49,0),MATCH(orders!L$1,products!$A$1:$G$1,0))</f>
        <v>3.375</v>
      </c>
      <c r="M622" s="8">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8">
        <f>INDEX(products!$A$1:$G$49,MATCH(orders!$D623,products!$A$1:$A$49,0),MATCH(orders!L$1,products!$A$1:$G$1,0))</f>
        <v>12.95</v>
      </c>
      <c r="M623" s="8">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8">
        <f>INDEX(products!$A$1:$G$49,MATCH(orders!$D624,products!$A$1:$A$49,0),MATCH(orders!L$1,products!$A$1:$G$1,0))</f>
        <v>33.464999999999996</v>
      </c>
      <c r="M624" s="8">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8">
        <f>INDEX(products!$A$1:$G$49,MATCH(orders!$D625,products!$A$1:$A$49,0),MATCH(orders!L$1,products!$A$1:$G$1,0))</f>
        <v>12.15</v>
      </c>
      <c r="M625" s="8">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8">
        <f>INDEX(products!$A$1:$G$49,MATCH(orders!$D626,products!$A$1:$A$49,0),MATCH(orders!L$1,products!$A$1:$G$1,0))</f>
        <v>31.624999999999996</v>
      </c>
      <c r="M626" s="8">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8">
        <f>INDEX(products!$A$1:$G$49,MATCH(orders!$D627,products!$A$1:$A$49,0),MATCH(orders!L$1,products!$A$1:$G$1,0))</f>
        <v>7.169999999999999</v>
      </c>
      <c r="M627" s="8">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8">
        <f>INDEX(products!$A$1:$G$49,MATCH(orders!$D628,products!$A$1:$A$49,0),MATCH(orders!L$1,products!$A$1:$G$1,0))</f>
        <v>25.874999999999996</v>
      </c>
      <c r="M628" s="8">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8">
        <f>INDEX(products!$A$1:$G$49,MATCH(orders!$D629,products!$A$1:$A$49,0),MATCH(orders!L$1,products!$A$1:$G$1,0))</f>
        <v>31.624999999999996</v>
      </c>
      <c r="M629" s="8">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8">
        <f>INDEX(products!$A$1:$G$49,MATCH(orders!$D630,products!$A$1:$A$49,0),MATCH(orders!L$1,products!$A$1:$G$1,0))</f>
        <v>4.4550000000000001</v>
      </c>
      <c r="M630" s="8">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8">
        <f>INDEX(products!$A$1:$G$49,MATCH(orders!$D631,products!$A$1:$A$49,0),MATCH(orders!L$1,products!$A$1:$G$1,0))</f>
        <v>7.77</v>
      </c>
      <c r="M631" s="8">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8">
        <f>INDEX(products!$A$1:$G$49,MATCH(orders!$D632,products!$A$1:$A$49,0),MATCH(orders!L$1,products!$A$1:$G$1,0))</f>
        <v>2.9849999999999999</v>
      </c>
      <c r="M632" s="8">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8">
        <f>INDEX(products!$A$1:$G$49,MATCH(orders!$D633,products!$A$1:$A$49,0),MATCH(orders!L$1,products!$A$1:$G$1,0))</f>
        <v>20.584999999999997</v>
      </c>
      <c r="M633" s="8">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8">
        <f>INDEX(products!$A$1:$G$49,MATCH(orders!$D634,products!$A$1:$A$49,0),MATCH(orders!L$1,products!$A$1:$G$1,0))</f>
        <v>8.91</v>
      </c>
      <c r="M634" s="8">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8">
        <f>INDEX(products!$A$1:$G$49,MATCH(orders!$D635,products!$A$1:$A$49,0),MATCH(orders!L$1,products!$A$1:$G$1,0))</f>
        <v>11.95</v>
      </c>
      <c r="M635" s="8">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8">
        <f>INDEX(products!$A$1:$G$49,MATCH(orders!$D636,products!$A$1:$A$49,0),MATCH(orders!L$1,products!$A$1:$G$1,0))</f>
        <v>14.55</v>
      </c>
      <c r="M636" s="8">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8">
        <f>INDEX(products!$A$1:$G$49,MATCH(orders!$D637,products!$A$1:$A$49,0),MATCH(orders!L$1,products!$A$1:$G$1,0))</f>
        <v>8.91</v>
      </c>
      <c r="M637" s="8">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8">
        <f>INDEX(products!$A$1:$G$49,MATCH(orders!$D638,products!$A$1:$A$49,0),MATCH(orders!L$1,products!$A$1:$G$1,0))</f>
        <v>15.85</v>
      </c>
      <c r="M638" s="8">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8">
        <f>INDEX(products!$A$1:$G$49,MATCH(orders!$D639,products!$A$1:$A$49,0),MATCH(orders!L$1,products!$A$1:$G$1,0))</f>
        <v>31.624999999999996</v>
      </c>
      <c r="M639" s="8">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8">
        <f>INDEX(products!$A$1:$G$49,MATCH(orders!$D640,products!$A$1:$A$49,0),MATCH(orders!L$1,products!$A$1:$G$1,0))</f>
        <v>25.874999999999996</v>
      </c>
      <c r="M640" s="8">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8">
        <f>INDEX(products!$A$1:$G$49,MATCH(orders!$D641,products!$A$1:$A$49,0),MATCH(orders!L$1,products!$A$1:$G$1,0))</f>
        <v>3.8849999999999998</v>
      </c>
      <c r="M641" s="8">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8">
        <f>INDEX(products!$A$1:$G$49,MATCH(orders!$D642,products!$A$1:$A$49,0),MATCH(orders!L$1,products!$A$1:$G$1,0))</f>
        <v>27.484999999999996</v>
      </c>
      <c r="M642" s="8">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8">
        <f>INDEX(products!$A$1:$G$49,MATCH(orders!$D643,products!$A$1:$A$49,0),MATCH(orders!L$1,products!$A$1:$G$1,0))</f>
        <v>11.95</v>
      </c>
      <c r="M643" s="8">
        <f t="shared" ref="M643:M706" si="30">L643*E643</f>
        <v>35.849999999999994</v>
      </c>
      <c r="N643" t="str">
        <f t="shared" ref="N643:N706" si="31">IF(I643="Rob","Robusta", IF(I643="Exc","Excelsa",IF(I643="Ara","Arabica",IF(I643="Lib","Liberica",""))))</f>
        <v>Robusta</v>
      </c>
      <c r="O643" t="str">
        <f t="shared" ref="O643:O706" si="32">IF(J643="L","Light", IF(J643="M","Medium",IF(J643="D","Dark","")))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8">
        <f>INDEX(products!$A$1:$G$49,MATCH(orders!$D644,products!$A$1:$A$49,0),MATCH(orders!L$1,products!$A$1:$G$1,0))</f>
        <v>4.125</v>
      </c>
      <c r="M644" s="8">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8">
        <f>INDEX(products!$A$1:$G$49,MATCH(orders!$D645,products!$A$1:$A$49,0),MATCH(orders!L$1,products!$A$1:$G$1,0))</f>
        <v>34.154999999999994</v>
      </c>
      <c r="M645" s="8">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8">
        <f>INDEX(products!$A$1:$G$49,MATCH(orders!$D646,products!$A$1:$A$49,0),MATCH(orders!L$1,products!$A$1:$G$1,0))</f>
        <v>20.584999999999997</v>
      </c>
      <c r="M646" s="8">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8">
        <f>INDEX(products!$A$1:$G$49,MATCH(orders!$D647,products!$A$1:$A$49,0),MATCH(orders!L$1,products!$A$1:$G$1,0))</f>
        <v>22.884999999999998</v>
      </c>
      <c r="M647" s="8">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8">
        <f>INDEX(products!$A$1:$G$49,MATCH(orders!$D648,products!$A$1:$A$49,0),MATCH(orders!L$1,products!$A$1:$G$1,0))</f>
        <v>9.9499999999999993</v>
      </c>
      <c r="M648" s="8">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8">
        <f>INDEX(products!$A$1:$G$49,MATCH(orders!$D649,products!$A$1:$A$49,0),MATCH(orders!L$1,products!$A$1:$G$1,0))</f>
        <v>9.51</v>
      </c>
      <c r="M649" s="8">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8">
        <f>INDEX(products!$A$1:$G$49,MATCH(orders!$D650,products!$A$1:$A$49,0),MATCH(orders!L$1,products!$A$1:$G$1,0))</f>
        <v>2.6849999999999996</v>
      </c>
      <c r="M650" s="8">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8">
        <f>INDEX(products!$A$1:$G$49,MATCH(orders!$D651,products!$A$1:$A$49,0),MATCH(orders!L$1,products!$A$1:$G$1,0))</f>
        <v>15.85</v>
      </c>
      <c r="M651" s="8">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8">
        <f>INDEX(products!$A$1:$G$49,MATCH(orders!$D652,products!$A$1:$A$49,0),MATCH(orders!L$1,products!$A$1:$G$1,0))</f>
        <v>5.3699999999999992</v>
      </c>
      <c r="M652" s="8">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8">
        <f>INDEX(products!$A$1:$G$49,MATCH(orders!$D653,products!$A$1:$A$49,0),MATCH(orders!L$1,products!$A$1:$G$1,0))</f>
        <v>11.95</v>
      </c>
      <c r="M653" s="8">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8">
        <f>INDEX(products!$A$1:$G$49,MATCH(orders!$D654,products!$A$1:$A$49,0),MATCH(orders!L$1,products!$A$1:$G$1,0))</f>
        <v>15.85</v>
      </c>
      <c r="M654" s="8">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8">
        <f>INDEX(products!$A$1:$G$49,MATCH(orders!$D655,products!$A$1:$A$49,0),MATCH(orders!L$1,products!$A$1:$G$1,0))</f>
        <v>25.874999999999996</v>
      </c>
      <c r="M655" s="8">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8">
        <f>INDEX(products!$A$1:$G$49,MATCH(orders!$D656,products!$A$1:$A$49,0),MATCH(orders!L$1,products!$A$1:$G$1,0))</f>
        <v>22.884999999999998</v>
      </c>
      <c r="M656" s="8">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8">
        <f>INDEX(products!$A$1:$G$49,MATCH(orders!$D657,products!$A$1:$A$49,0),MATCH(orders!L$1,products!$A$1:$G$1,0))</f>
        <v>22.884999999999998</v>
      </c>
      <c r="M657" s="8">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8">
        <f>INDEX(products!$A$1:$G$49,MATCH(orders!$D658,products!$A$1:$A$49,0),MATCH(orders!L$1,products!$A$1:$G$1,0))</f>
        <v>12.95</v>
      </c>
      <c r="M658" s="8">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8">
        <f>INDEX(products!$A$1:$G$49,MATCH(orders!$D659,products!$A$1:$A$49,0),MATCH(orders!L$1,products!$A$1:$G$1,0))</f>
        <v>6.75</v>
      </c>
      <c r="M659" s="8">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8">
        <f>INDEX(products!$A$1:$G$49,MATCH(orders!$D660,products!$A$1:$A$49,0),MATCH(orders!L$1,products!$A$1:$G$1,0))</f>
        <v>8.25</v>
      </c>
      <c r="M660" s="8">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8">
        <f>INDEX(products!$A$1:$G$49,MATCH(orders!$D661,products!$A$1:$A$49,0),MATCH(orders!L$1,products!$A$1:$G$1,0))</f>
        <v>22.884999999999998</v>
      </c>
      <c r="M661" s="8">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8">
        <f>INDEX(products!$A$1:$G$49,MATCH(orders!$D662,products!$A$1:$A$49,0),MATCH(orders!L$1,products!$A$1:$G$1,0))</f>
        <v>8.91</v>
      </c>
      <c r="M662" s="8">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8">
        <f>INDEX(products!$A$1:$G$49,MATCH(orders!$D663,products!$A$1:$A$49,0),MATCH(orders!L$1,products!$A$1:$G$1,0))</f>
        <v>3.375</v>
      </c>
      <c r="M663" s="8">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8">
        <f>INDEX(products!$A$1:$G$49,MATCH(orders!$D664,products!$A$1:$A$49,0),MATCH(orders!L$1,products!$A$1:$G$1,0))</f>
        <v>29.784999999999997</v>
      </c>
      <c r="M664" s="8">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8">
        <f>INDEX(products!$A$1:$G$49,MATCH(orders!$D665,products!$A$1:$A$49,0),MATCH(orders!L$1,products!$A$1:$G$1,0))</f>
        <v>11.25</v>
      </c>
      <c r="M665" s="8">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8">
        <f>INDEX(products!$A$1:$G$49,MATCH(orders!$D666,products!$A$1:$A$49,0),MATCH(orders!L$1,products!$A$1:$G$1,0))</f>
        <v>12.15</v>
      </c>
      <c r="M666" s="8">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8">
        <f>INDEX(products!$A$1:$G$49,MATCH(orders!$D667,products!$A$1:$A$49,0),MATCH(orders!L$1,products!$A$1:$G$1,0))</f>
        <v>3.8849999999999998</v>
      </c>
      <c r="M667" s="8">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8">
        <f>INDEX(products!$A$1:$G$49,MATCH(orders!$D668,products!$A$1:$A$49,0),MATCH(orders!L$1,products!$A$1:$G$1,0))</f>
        <v>22.884999999999998</v>
      </c>
      <c r="M668" s="8">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8">
        <f>INDEX(products!$A$1:$G$49,MATCH(orders!$D669,products!$A$1:$A$49,0),MATCH(orders!L$1,products!$A$1:$G$1,0))</f>
        <v>9.9499999999999993</v>
      </c>
      <c r="M669" s="8">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8">
        <f>INDEX(products!$A$1:$G$49,MATCH(orders!$D670,products!$A$1:$A$49,0),MATCH(orders!L$1,products!$A$1:$G$1,0))</f>
        <v>27.484999999999996</v>
      </c>
      <c r="M670" s="8">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8">
        <f>INDEX(products!$A$1:$G$49,MATCH(orders!$D671,products!$A$1:$A$49,0),MATCH(orders!L$1,products!$A$1:$G$1,0))</f>
        <v>33.464999999999996</v>
      </c>
      <c r="M671" s="8">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8">
        <f>INDEX(products!$A$1:$G$49,MATCH(orders!$D672,products!$A$1:$A$49,0),MATCH(orders!L$1,products!$A$1:$G$1,0))</f>
        <v>4.3650000000000002</v>
      </c>
      <c r="M672" s="8">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8">
        <f>INDEX(products!$A$1:$G$49,MATCH(orders!$D673,products!$A$1:$A$49,0),MATCH(orders!L$1,products!$A$1:$G$1,0))</f>
        <v>11.95</v>
      </c>
      <c r="M673" s="8">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8">
        <f>INDEX(products!$A$1:$G$49,MATCH(orders!$D674,products!$A$1:$A$49,0),MATCH(orders!L$1,products!$A$1:$G$1,0))</f>
        <v>8.73</v>
      </c>
      <c r="M674" s="8">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8">
        <f>INDEX(products!$A$1:$G$49,MATCH(orders!$D675,products!$A$1:$A$49,0),MATCH(orders!L$1,products!$A$1:$G$1,0))</f>
        <v>13.75</v>
      </c>
      <c r="M675" s="8">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8">
        <f>INDEX(products!$A$1:$G$49,MATCH(orders!$D676,products!$A$1:$A$49,0),MATCH(orders!L$1,products!$A$1:$G$1,0))</f>
        <v>29.784999999999997</v>
      </c>
      <c r="M676" s="8">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8">
        <f>INDEX(products!$A$1:$G$49,MATCH(orders!$D677,products!$A$1:$A$49,0),MATCH(orders!L$1,products!$A$1:$G$1,0))</f>
        <v>29.784999999999997</v>
      </c>
      <c r="M677" s="8">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8">
        <f>INDEX(products!$A$1:$G$49,MATCH(orders!$D678,products!$A$1:$A$49,0),MATCH(orders!L$1,products!$A$1:$G$1,0))</f>
        <v>9.51</v>
      </c>
      <c r="M678" s="8">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8">
        <f>INDEX(products!$A$1:$G$49,MATCH(orders!$D679,products!$A$1:$A$49,0),MATCH(orders!L$1,products!$A$1:$G$1,0))</f>
        <v>8.73</v>
      </c>
      <c r="M679" s="8">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8">
        <f>INDEX(products!$A$1:$G$49,MATCH(orders!$D680,products!$A$1:$A$49,0),MATCH(orders!L$1,products!$A$1:$G$1,0))</f>
        <v>29.784999999999997</v>
      </c>
      <c r="M680" s="8">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8">
        <f>INDEX(products!$A$1:$G$49,MATCH(orders!$D681,products!$A$1:$A$49,0),MATCH(orders!L$1,products!$A$1:$G$1,0))</f>
        <v>27.484999999999996</v>
      </c>
      <c r="M681" s="8">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8">
        <f>INDEX(products!$A$1:$G$49,MATCH(orders!$D682,products!$A$1:$A$49,0),MATCH(orders!L$1,products!$A$1:$G$1,0))</f>
        <v>11.25</v>
      </c>
      <c r="M682" s="8">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8">
        <f>INDEX(products!$A$1:$G$49,MATCH(orders!$D683,products!$A$1:$A$49,0),MATCH(orders!L$1,products!$A$1:$G$1,0))</f>
        <v>4.7549999999999999</v>
      </c>
      <c r="M683" s="8">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8">
        <f>INDEX(products!$A$1:$G$49,MATCH(orders!$D684,products!$A$1:$A$49,0),MATCH(orders!L$1,products!$A$1:$G$1,0))</f>
        <v>4.125</v>
      </c>
      <c r="M684" s="8">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8">
        <f>INDEX(products!$A$1:$G$49,MATCH(orders!$D685,products!$A$1:$A$49,0),MATCH(orders!L$1,products!$A$1:$G$1,0))</f>
        <v>7.77</v>
      </c>
      <c r="M685" s="8">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8">
        <f>INDEX(products!$A$1:$G$49,MATCH(orders!$D686,products!$A$1:$A$49,0),MATCH(orders!L$1,products!$A$1:$G$1,0))</f>
        <v>11.95</v>
      </c>
      <c r="M686" s="8">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8">
        <f>INDEX(products!$A$1:$G$49,MATCH(orders!$D687,products!$A$1:$A$49,0),MATCH(orders!L$1,products!$A$1:$G$1,0))</f>
        <v>36.454999999999998</v>
      </c>
      <c r="M687" s="8">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8">
        <f>INDEX(products!$A$1:$G$49,MATCH(orders!$D688,products!$A$1:$A$49,0),MATCH(orders!L$1,products!$A$1:$G$1,0))</f>
        <v>2.6849999999999996</v>
      </c>
      <c r="M688" s="8">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8">
        <f>INDEX(products!$A$1:$G$49,MATCH(orders!$D689,products!$A$1:$A$49,0),MATCH(orders!L$1,products!$A$1:$G$1,0))</f>
        <v>8.25</v>
      </c>
      <c r="M689" s="8">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8">
        <f>INDEX(products!$A$1:$G$49,MATCH(orders!$D690,products!$A$1:$A$49,0),MATCH(orders!L$1,products!$A$1:$G$1,0))</f>
        <v>12.95</v>
      </c>
      <c r="M690" s="8">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8">
        <f>INDEX(products!$A$1:$G$49,MATCH(orders!$D691,products!$A$1:$A$49,0),MATCH(orders!L$1,products!$A$1:$G$1,0))</f>
        <v>6.75</v>
      </c>
      <c r="M691" s="8">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8">
        <f>INDEX(products!$A$1:$G$49,MATCH(orders!$D692,products!$A$1:$A$49,0),MATCH(orders!L$1,products!$A$1:$G$1,0))</f>
        <v>29.784999999999997</v>
      </c>
      <c r="M692" s="8">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8">
        <f>INDEX(products!$A$1:$G$49,MATCH(orders!$D693,products!$A$1:$A$49,0),MATCH(orders!L$1,products!$A$1:$G$1,0))</f>
        <v>11.25</v>
      </c>
      <c r="M693" s="8">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8">
        <f>INDEX(products!$A$1:$G$49,MATCH(orders!$D694,products!$A$1:$A$49,0),MATCH(orders!L$1,products!$A$1:$G$1,0))</f>
        <v>12.95</v>
      </c>
      <c r="M694" s="8">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8">
        <f>INDEX(products!$A$1:$G$49,MATCH(orders!$D695,products!$A$1:$A$49,0),MATCH(orders!L$1,products!$A$1:$G$1,0))</f>
        <v>25.874999999999996</v>
      </c>
      <c r="M695" s="8">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8">
        <f>INDEX(products!$A$1:$G$49,MATCH(orders!$D696,products!$A$1:$A$49,0),MATCH(orders!L$1,products!$A$1:$G$1,0))</f>
        <v>7.29</v>
      </c>
      <c r="M696" s="8">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8">
        <f>INDEX(products!$A$1:$G$49,MATCH(orders!$D697,products!$A$1:$A$49,0),MATCH(orders!L$1,products!$A$1:$G$1,0))</f>
        <v>36.454999999999998</v>
      </c>
      <c r="M697" s="8">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8">
        <f>INDEX(products!$A$1:$G$49,MATCH(orders!$D698,products!$A$1:$A$49,0),MATCH(orders!L$1,products!$A$1:$G$1,0))</f>
        <v>7.77</v>
      </c>
      <c r="M698" s="8">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8">
        <f>INDEX(products!$A$1:$G$49,MATCH(orders!$D699,products!$A$1:$A$49,0),MATCH(orders!L$1,products!$A$1:$G$1,0))</f>
        <v>6.75</v>
      </c>
      <c r="M699" s="8">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8">
        <f>INDEX(products!$A$1:$G$49,MATCH(orders!$D700,products!$A$1:$A$49,0),MATCH(orders!L$1,products!$A$1:$G$1,0))</f>
        <v>12.95</v>
      </c>
      <c r="M700" s="8">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8">
        <f>INDEX(products!$A$1:$G$49,MATCH(orders!$D701,products!$A$1:$A$49,0),MATCH(orders!L$1,products!$A$1:$G$1,0))</f>
        <v>5.97</v>
      </c>
      <c r="M701" s="8">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8">
        <f>INDEX(products!$A$1:$G$49,MATCH(orders!$D702,products!$A$1:$A$49,0),MATCH(orders!L$1,products!$A$1:$G$1,0))</f>
        <v>9.51</v>
      </c>
      <c r="M702" s="8">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8">
        <f>INDEX(products!$A$1:$G$49,MATCH(orders!$D703,products!$A$1:$A$49,0),MATCH(orders!L$1,products!$A$1:$G$1,0))</f>
        <v>5.97</v>
      </c>
      <c r="M703" s="8">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8">
        <f>INDEX(products!$A$1:$G$49,MATCH(orders!$D704,products!$A$1:$A$49,0),MATCH(orders!L$1,products!$A$1:$G$1,0))</f>
        <v>7.77</v>
      </c>
      <c r="M704" s="8">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8">
        <f>INDEX(products!$A$1:$G$49,MATCH(orders!$D705,products!$A$1:$A$49,0),MATCH(orders!L$1,products!$A$1:$G$1,0))</f>
        <v>29.784999999999997</v>
      </c>
      <c r="M705" s="8">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8">
        <f>INDEX(products!$A$1:$G$49,MATCH(orders!$D706,products!$A$1:$A$49,0),MATCH(orders!L$1,products!$A$1:$G$1,0))</f>
        <v>3.645</v>
      </c>
      <c r="M706" s="8">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8">
        <f>INDEX(products!$A$1:$G$49,MATCH(orders!$D707,products!$A$1:$A$49,0),MATCH(orders!L$1,products!$A$1:$G$1,0))</f>
        <v>8.91</v>
      </c>
      <c r="M707" s="8">
        <f t="shared" ref="M707:M770" si="33">L707*E707</f>
        <v>17.82</v>
      </c>
      <c r="N707" t="str">
        <f t="shared" ref="N707:N770" si="34">IF(I707="Rob","Robusta", IF(I707="Exc","Excelsa",IF(I707="Ara","Arabica",IF(I707="Lib","Liberica",""))))</f>
        <v>Excelsa</v>
      </c>
      <c r="O707" t="str">
        <f t="shared" ref="O707:O770" si="35">IF(J707="L","Light", IF(J707="M","Medium",IF(J707="D","Dark","")))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8">
        <f>INDEX(products!$A$1:$G$49,MATCH(orders!$D708,products!$A$1:$A$49,0),MATCH(orders!L$1,products!$A$1:$G$1,0))</f>
        <v>4.125</v>
      </c>
      <c r="M708" s="8">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8">
        <f>INDEX(products!$A$1:$G$49,MATCH(orders!$D709,products!$A$1:$A$49,0),MATCH(orders!L$1,products!$A$1:$G$1,0))</f>
        <v>12.95</v>
      </c>
      <c r="M709" s="8">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8">
        <f>INDEX(products!$A$1:$G$49,MATCH(orders!$D710,products!$A$1:$A$49,0),MATCH(orders!L$1,products!$A$1:$G$1,0))</f>
        <v>6.75</v>
      </c>
      <c r="M710" s="8">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8">
        <f>INDEX(products!$A$1:$G$49,MATCH(orders!$D711,products!$A$1:$A$49,0),MATCH(orders!L$1,products!$A$1:$G$1,0))</f>
        <v>8.91</v>
      </c>
      <c r="M711" s="8">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8">
        <f>INDEX(products!$A$1:$G$49,MATCH(orders!$D712,products!$A$1:$A$49,0),MATCH(orders!L$1,products!$A$1:$G$1,0))</f>
        <v>8.25</v>
      </c>
      <c r="M712" s="8">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8">
        <f>INDEX(products!$A$1:$G$49,MATCH(orders!$D713,products!$A$1:$A$49,0),MATCH(orders!L$1,products!$A$1:$G$1,0))</f>
        <v>2.9849999999999999</v>
      </c>
      <c r="M713" s="8">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8">
        <f>INDEX(products!$A$1:$G$49,MATCH(orders!$D714,products!$A$1:$A$49,0),MATCH(orders!L$1,products!$A$1:$G$1,0))</f>
        <v>8.25</v>
      </c>
      <c r="M714" s="8">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8">
        <f>INDEX(products!$A$1:$G$49,MATCH(orders!$D715,products!$A$1:$A$49,0),MATCH(orders!L$1,products!$A$1:$G$1,0))</f>
        <v>2.9849999999999999</v>
      </c>
      <c r="M715" s="8">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8">
        <f>INDEX(products!$A$1:$G$49,MATCH(orders!$D716,products!$A$1:$A$49,0),MATCH(orders!L$1,products!$A$1:$G$1,0))</f>
        <v>3.645</v>
      </c>
      <c r="M716" s="8">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8">
        <f>INDEX(products!$A$1:$G$49,MATCH(orders!$D717,products!$A$1:$A$49,0),MATCH(orders!L$1,products!$A$1:$G$1,0))</f>
        <v>14.85</v>
      </c>
      <c r="M717" s="8">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8">
        <f>INDEX(products!$A$1:$G$49,MATCH(orders!$D718,products!$A$1:$A$49,0),MATCH(orders!L$1,products!$A$1:$G$1,0))</f>
        <v>11.95</v>
      </c>
      <c r="M718" s="8">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8">
        <f>INDEX(products!$A$1:$G$49,MATCH(orders!$D719,products!$A$1:$A$49,0),MATCH(orders!L$1,products!$A$1:$G$1,0))</f>
        <v>22.884999999999998</v>
      </c>
      <c r="M719" s="8">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8">
        <f>INDEX(products!$A$1:$G$49,MATCH(orders!$D720,products!$A$1:$A$49,0),MATCH(orders!L$1,products!$A$1:$G$1,0))</f>
        <v>12.95</v>
      </c>
      <c r="M720" s="8">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8">
        <f>INDEX(products!$A$1:$G$49,MATCH(orders!$D721,products!$A$1:$A$49,0),MATCH(orders!L$1,products!$A$1:$G$1,0))</f>
        <v>15.85</v>
      </c>
      <c r="M721" s="8">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8">
        <f>INDEX(products!$A$1:$G$49,MATCH(orders!$D722,products!$A$1:$A$49,0),MATCH(orders!L$1,products!$A$1:$G$1,0))</f>
        <v>7.29</v>
      </c>
      <c r="M722" s="8">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8">
        <f>INDEX(products!$A$1:$G$49,MATCH(orders!$D723,products!$A$1:$A$49,0),MATCH(orders!L$1,products!$A$1:$G$1,0))</f>
        <v>2.9849999999999999</v>
      </c>
      <c r="M723" s="8">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8">
        <f>INDEX(products!$A$1:$G$49,MATCH(orders!$D724,products!$A$1:$A$49,0),MATCH(orders!L$1,products!$A$1:$G$1,0))</f>
        <v>12.15</v>
      </c>
      <c r="M724" s="8">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8">
        <f>INDEX(products!$A$1:$G$49,MATCH(orders!$D725,products!$A$1:$A$49,0),MATCH(orders!L$1,products!$A$1:$G$1,0))</f>
        <v>31.624999999999996</v>
      </c>
      <c r="M725" s="8">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8">
        <f>INDEX(products!$A$1:$G$49,MATCH(orders!$D726,products!$A$1:$A$49,0),MATCH(orders!L$1,products!$A$1:$G$1,0))</f>
        <v>3.375</v>
      </c>
      <c r="M726" s="8">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8">
        <f>INDEX(products!$A$1:$G$49,MATCH(orders!$D727,products!$A$1:$A$49,0),MATCH(orders!L$1,products!$A$1:$G$1,0))</f>
        <v>3.8849999999999998</v>
      </c>
      <c r="M727" s="8">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8">
        <f>INDEX(products!$A$1:$G$49,MATCH(orders!$D728,products!$A$1:$A$49,0),MATCH(orders!L$1,products!$A$1:$G$1,0))</f>
        <v>36.454999999999998</v>
      </c>
      <c r="M728" s="8">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8">
        <f>INDEX(products!$A$1:$G$49,MATCH(orders!$D729,products!$A$1:$A$49,0),MATCH(orders!L$1,products!$A$1:$G$1,0))</f>
        <v>5.97</v>
      </c>
      <c r="M729" s="8">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8">
        <f>INDEX(products!$A$1:$G$49,MATCH(orders!$D730,products!$A$1:$A$49,0),MATCH(orders!L$1,products!$A$1:$G$1,0))</f>
        <v>7.29</v>
      </c>
      <c r="M730" s="8">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8">
        <f>INDEX(products!$A$1:$G$49,MATCH(orders!$D731,products!$A$1:$A$49,0),MATCH(orders!L$1,products!$A$1:$G$1,0))</f>
        <v>4.3650000000000002</v>
      </c>
      <c r="M731" s="8">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8">
        <f>INDEX(products!$A$1:$G$49,MATCH(orders!$D732,products!$A$1:$A$49,0),MATCH(orders!L$1,products!$A$1:$G$1,0))</f>
        <v>36.454999999999998</v>
      </c>
      <c r="M732" s="8">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8">
        <f>INDEX(products!$A$1:$G$49,MATCH(orders!$D733,products!$A$1:$A$49,0),MATCH(orders!L$1,products!$A$1:$G$1,0))</f>
        <v>3.8849999999999998</v>
      </c>
      <c r="M733" s="8">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8">
        <f>INDEX(products!$A$1:$G$49,MATCH(orders!$D734,products!$A$1:$A$49,0),MATCH(orders!L$1,products!$A$1:$G$1,0))</f>
        <v>4.4550000000000001</v>
      </c>
      <c r="M734" s="8">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8">
        <f>INDEX(products!$A$1:$G$49,MATCH(orders!$D735,products!$A$1:$A$49,0),MATCH(orders!L$1,products!$A$1:$G$1,0))</f>
        <v>33.464999999999996</v>
      </c>
      <c r="M735" s="8">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8">
        <f>INDEX(products!$A$1:$G$49,MATCH(orders!$D736,products!$A$1:$A$49,0),MATCH(orders!L$1,products!$A$1:$G$1,0))</f>
        <v>2.6849999999999996</v>
      </c>
      <c r="M736" s="8">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8">
        <f>INDEX(products!$A$1:$G$49,MATCH(orders!$D737,products!$A$1:$A$49,0),MATCH(orders!L$1,products!$A$1:$G$1,0))</f>
        <v>3.645</v>
      </c>
      <c r="M737" s="8">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8">
        <f>INDEX(products!$A$1:$G$49,MATCH(orders!$D738,products!$A$1:$A$49,0),MATCH(orders!L$1,products!$A$1:$G$1,0))</f>
        <v>12.95</v>
      </c>
      <c r="M738" s="8">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8">
        <f>INDEX(products!$A$1:$G$49,MATCH(orders!$D739,products!$A$1:$A$49,0),MATCH(orders!L$1,products!$A$1:$G$1,0))</f>
        <v>11.25</v>
      </c>
      <c r="M739" s="8">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8">
        <f>INDEX(products!$A$1:$G$49,MATCH(orders!$D740,products!$A$1:$A$49,0),MATCH(orders!L$1,products!$A$1:$G$1,0))</f>
        <v>3.5849999999999995</v>
      </c>
      <c r="M740" s="8">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8">
        <f>INDEX(products!$A$1:$G$49,MATCH(orders!$D741,products!$A$1:$A$49,0),MATCH(orders!L$1,products!$A$1:$G$1,0))</f>
        <v>3.645</v>
      </c>
      <c r="M741" s="8">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8">
        <f>INDEX(products!$A$1:$G$49,MATCH(orders!$D742,products!$A$1:$A$49,0),MATCH(orders!L$1,products!$A$1:$G$1,0))</f>
        <v>7.169999999999999</v>
      </c>
      <c r="M742" s="8">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8">
        <f>INDEX(products!$A$1:$G$49,MATCH(orders!$D743,products!$A$1:$A$49,0),MATCH(orders!L$1,products!$A$1:$G$1,0))</f>
        <v>4.3650000000000002</v>
      </c>
      <c r="M743" s="8">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8">
        <f>INDEX(products!$A$1:$G$49,MATCH(orders!$D744,products!$A$1:$A$49,0),MATCH(orders!L$1,products!$A$1:$G$1,0))</f>
        <v>14.55</v>
      </c>
      <c r="M744" s="8">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8">
        <f>INDEX(products!$A$1:$G$49,MATCH(orders!$D745,products!$A$1:$A$49,0),MATCH(orders!L$1,products!$A$1:$G$1,0))</f>
        <v>5.97</v>
      </c>
      <c r="M745" s="8">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8">
        <f>INDEX(products!$A$1:$G$49,MATCH(orders!$D746,products!$A$1:$A$49,0),MATCH(orders!L$1,products!$A$1:$G$1,0))</f>
        <v>2.9849999999999999</v>
      </c>
      <c r="M746" s="8">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8">
        <f>INDEX(products!$A$1:$G$49,MATCH(orders!$D747,products!$A$1:$A$49,0),MATCH(orders!L$1,products!$A$1:$G$1,0))</f>
        <v>7.29</v>
      </c>
      <c r="M747" s="8">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8">
        <f>INDEX(products!$A$1:$G$49,MATCH(orders!$D748,products!$A$1:$A$49,0),MATCH(orders!L$1,products!$A$1:$G$1,0))</f>
        <v>11.25</v>
      </c>
      <c r="M748" s="8">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8">
        <f>INDEX(products!$A$1:$G$49,MATCH(orders!$D749,products!$A$1:$A$49,0),MATCH(orders!L$1,products!$A$1:$G$1,0))</f>
        <v>8.73</v>
      </c>
      <c r="M749" s="8">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8">
        <f>INDEX(products!$A$1:$G$49,MATCH(orders!$D750,products!$A$1:$A$49,0),MATCH(orders!L$1,products!$A$1:$G$1,0))</f>
        <v>7.29</v>
      </c>
      <c r="M750" s="8">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8">
        <f>INDEX(products!$A$1:$G$49,MATCH(orders!$D751,products!$A$1:$A$49,0),MATCH(orders!L$1,products!$A$1:$G$1,0))</f>
        <v>2.6849999999999996</v>
      </c>
      <c r="M751" s="8">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8">
        <f>INDEX(products!$A$1:$G$49,MATCH(orders!$D752,products!$A$1:$A$49,0),MATCH(orders!L$1,products!$A$1:$G$1,0))</f>
        <v>5.97</v>
      </c>
      <c r="M752" s="8">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8">
        <f>INDEX(products!$A$1:$G$49,MATCH(orders!$D753,products!$A$1:$A$49,0),MATCH(orders!L$1,products!$A$1:$G$1,0))</f>
        <v>9.51</v>
      </c>
      <c r="M753" s="8">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8">
        <f>INDEX(products!$A$1:$G$49,MATCH(orders!$D754,products!$A$1:$A$49,0),MATCH(orders!L$1,products!$A$1:$G$1,0))</f>
        <v>13.75</v>
      </c>
      <c r="M754" s="8">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8">
        <f>INDEX(products!$A$1:$G$49,MATCH(orders!$D755,products!$A$1:$A$49,0),MATCH(orders!L$1,products!$A$1:$G$1,0))</f>
        <v>5.97</v>
      </c>
      <c r="M755" s="8">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8">
        <f>INDEX(products!$A$1:$G$49,MATCH(orders!$D756,products!$A$1:$A$49,0),MATCH(orders!L$1,products!$A$1:$G$1,0))</f>
        <v>2.9849999999999999</v>
      </c>
      <c r="M756" s="8">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8">
        <f>INDEX(products!$A$1:$G$49,MATCH(orders!$D757,products!$A$1:$A$49,0),MATCH(orders!L$1,products!$A$1:$G$1,0))</f>
        <v>4.7549999999999999</v>
      </c>
      <c r="M757" s="8">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8">
        <f>INDEX(products!$A$1:$G$49,MATCH(orders!$D758,products!$A$1:$A$49,0),MATCH(orders!L$1,products!$A$1:$G$1,0))</f>
        <v>8.9499999999999993</v>
      </c>
      <c r="M758" s="8">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8">
        <f>INDEX(products!$A$1:$G$49,MATCH(orders!$D759,products!$A$1:$A$49,0),MATCH(orders!L$1,products!$A$1:$G$1,0))</f>
        <v>5.97</v>
      </c>
      <c r="M759" s="8">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8">
        <f>INDEX(products!$A$1:$G$49,MATCH(orders!$D760,products!$A$1:$A$49,0),MATCH(orders!L$1,products!$A$1:$G$1,0))</f>
        <v>8.9499999999999993</v>
      </c>
      <c r="M760" s="8">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8">
        <f>INDEX(products!$A$1:$G$49,MATCH(orders!$D761,products!$A$1:$A$49,0),MATCH(orders!L$1,products!$A$1:$G$1,0))</f>
        <v>29.784999999999997</v>
      </c>
      <c r="M761" s="8">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8">
        <f>INDEX(products!$A$1:$G$49,MATCH(orders!$D762,products!$A$1:$A$49,0),MATCH(orders!L$1,products!$A$1:$G$1,0))</f>
        <v>8.91</v>
      </c>
      <c r="M762" s="8">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8">
        <f>INDEX(products!$A$1:$G$49,MATCH(orders!$D763,products!$A$1:$A$49,0),MATCH(orders!L$1,products!$A$1:$G$1,0))</f>
        <v>14.85</v>
      </c>
      <c r="M763" s="8">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8">
        <f>INDEX(products!$A$1:$G$49,MATCH(orders!$D764,products!$A$1:$A$49,0),MATCH(orders!L$1,products!$A$1:$G$1,0))</f>
        <v>8.73</v>
      </c>
      <c r="M764" s="8">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8">
        <f>INDEX(products!$A$1:$G$49,MATCH(orders!$D765,products!$A$1:$A$49,0),MATCH(orders!L$1,products!$A$1:$G$1,0))</f>
        <v>7.77</v>
      </c>
      <c r="M765" s="8">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8">
        <f>INDEX(products!$A$1:$G$49,MATCH(orders!$D766,products!$A$1:$A$49,0),MATCH(orders!L$1,products!$A$1:$G$1,0))</f>
        <v>29.784999999999997</v>
      </c>
      <c r="M766" s="8">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8">
        <f>INDEX(products!$A$1:$G$49,MATCH(orders!$D767,products!$A$1:$A$49,0),MATCH(orders!L$1,products!$A$1:$G$1,0))</f>
        <v>9.9499999999999993</v>
      </c>
      <c r="M767" s="8">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8">
        <f>INDEX(products!$A$1:$G$49,MATCH(orders!$D768,products!$A$1:$A$49,0),MATCH(orders!L$1,products!$A$1:$G$1,0))</f>
        <v>7.77</v>
      </c>
      <c r="M768" s="8">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8">
        <f>INDEX(products!$A$1:$G$49,MATCH(orders!$D769,products!$A$1:$A$49,0),MATCH(orders!L$1,products!$A$1:$G$1,0))</f>
        <v>29.784999999999997</v>
      </c>
      <c r="M769" s="8">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8">
        <f>INDEX(products!$A$1:$G$49,MATCH(orders!$D770,products!$A$1:$A$49,0),MATCH(orders!L$1,products!$A$1:$G$1,0))</f>
        <v>11.95</v>
      </c>
      <c r="M770" s="8">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8">
        <f>INDEX(products!$A$1:$G$49,MATCH(orders!$D771,products!$A$1:$A$49,0),MATCH(orders!L$1,products!$A$1:$G$1,0))</f>
        <v>22.884999999999998</v>
      </c>
      <c r="M771" s="8">
        <f t="shared" ref="M771:M834" si="36">L771*E771</f>
        <v>137.31</v>
      </c>
      <c r="N771" t="str">
        <f t="shared" ref="N771:N834" si="37">IF(I771="Rob","Robusta", IF(I771="Exc","Excelsa",IF(I771="Ara","Arabica",IF(I771="Lib","Liberica",""))))</f>
        <v>Robusta</v>
      </c>
      <c r="O771" t="str">
        <f t="shared" ref="O771:O834" si="38">IF(J771="L","Light", IF(J771="M","Medium",IF(J771="D","Dark","")))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8">
        <f>INDEX(products!$A$1:$G$49,MATCH(orders!$D772,products!$A$1:$A$49,0),MATCH(orders!L$1,products!$A$1:$G$1,0))</f>
        <v>9.9499999999999993</v>
      </c>
      <c r="M772" s="8">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8">
        <f>INDEX(products!$A$1:$G$49,MATCH(orders!$D773,products!$A$1:$A$49,0),MATCH(orders!L$1,products!$A$1:$G$1,0))</f>
        <v>7.169999999999999</v>
      </c>
      <c r="M773" s="8">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8">
        <f>INDEX(products!$A$1:$G$49,MATCH(orders!$D774,products!$A$1:$A$49,0),MATCH(orders!L$1,products!$A$1:$G$1,0))</f>
        <v>13.75</v>
      </c>
      <c r="M774" s="8">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8">
        <f>INDEX(products!$A$1:$G$49,MATCH(orders!$D775,products!$A$1:$A$49,0),MATCH(orders!L$1,products!$A$1:$G$1,0))</f>
        <v>4.3650000000000002</v>
      </c>
      <c r="M775" s="8">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8">
        <f>INDEX(products!$A$1:$G$49,MATCH(orders!$D776,products!$A$1:$A$49,0),MATCH(orders!L$1,products!$A$1:$G$1,0))</f>
        <v>9.9499999999999993</v>
      </c>
      <c r="M776" s="8">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8">
        <f>INDEX(products!$A$1:$G$49,MATCH(orders!$D777,products!$A$1:$A$49,0),MATCH(orders!L$1,products!$A$1:$G$1,0))</f>
        <v>8.91</v>
      </c>
      <c r="M777" s="8">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8">
        <f>INDEX(products!$A$1:$G$49,MATCH(orders!$D778,products!$A$1:$A$49,0),MATCH(orders!L$1,products!$A$1:$G$1,0))</f>
        <v>6.75</v>
      </c>
      <c r="M778" s="8">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8">
        <f>INDEX(products!$A$1:$G$49,MATCH(orders!$D779,products!$A$1:$A$49,0),MATCH(orders!L$1,products!$A$1:$G$1,0))</f>
        <v>29.784999999999997</v>
      </c>
      <c r="M779" s="8">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8">
        <f>INDEX(products!$A$1:$G$49,MATCH(orders!$D780,products!$A$1:$A$49,0),MATCH(orders!L$1,products!$A$1:$G$1,0))</f>
        <v>9.51</v>
      </c>
      <c r="M780" s="8">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8">
        <f>INDEX(products!$A$1:$G$49,MATCH(orders!$D781,products!$A$1:$A$49,0),MATCH(orders!L$1,products!$A$1:$G$1,0))</f>
        <v>12.95</v>
      </c>
      <c r="M781" s="8">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8">
        <f>INDEX(products!$A$1:$G$49,MATCH(orders!$D782,products!$A$1:$A$49,0),MATCH(orders!L$1,products!$A$1:$G$1,0))</f>
        <v>13.75</v>
      </c>
      <c r="M782" s="8">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8">
        <f>INDEX(products!$A$1:$G$49,MATCH(orders!$D783,products!$A$1:$A$49,0),MATCH(orders!L$1,products!$A$1:$G$1,0))</f>
        <v>36.454999999999998</v>
      </c>
      <c r="M783" s="8">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8">
        <f>INDEX(products!$A$1:$G$49,MATCH(orders!$D784,products!$A$1:$A$49,0),MATCH(orders!L$1,products!$A$1:$G$1,0))</f>
        <v>4.4550000000000001</v>
      </c>
      <c r="M784" s="8">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8">
        <f>INDEX(products!$A$1:$G$49,MATCH(orders!$D785,products!$A$1:$A$49,0),MATCH(orders!L$1,products!$A$1:$G$1,0))</f>
        <v>8.73</v>
      </c>
      <c r="M785" s="8">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8">
        <f>INDEX(products!$A$1:$G$49,MATCH(orders!$D786,products!$A$1:$A$49,0),MATCH(orders!L$1,products!$A$1:$G$1,0))</f>
        <v>15.85</v>
      </c>
      <c r="M786" s="8">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8">
        <f>INDEX(products!$A$1:$G$49,MATCH(orders!$D787,products!$A$1:$A$49,0),MATCH(orders!L$1,products!$A$1:$G$1,0))</f>
        <v>22.884999999999998</v>
      </c>
      <c r="M787" s="8">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8">
        <f>INDEX(products!$A$1:$G$49,MATCH(orders!$D788,products!$A$1:$A$49,0),MATCH(orders!L$1,products!$A$1:$G$1,0))</f>
        <v>27.945</v>
      </c>
      <c r="M788" s="8">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8">
        <f>INDEX(products!$A$1:$G$49,MATCH(orders!$D789,products!$A$1:$A$49,0),MATCH(orders!L$1,products!$A$1:$G$1,0))</f>
        <v>13.75</v>
      </c>
      <c r="M789" s="8">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8">
        <f>INDEX(products!$A$1:$G$49,MATCH(orders!$D790,products!$A$1:$A$49,0),MATCH(orders!L$1,products!$A$1:$G$1,0))</f>
        <v>22.884999999999998</v>
      </c>
      <c r="M790" s="8">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8">
        <f>INDEX(products!$A$1:$G$49,MATCH(orders!$D791,products!$A$1:$A$49,0),MATCH(orders!L$1,products!$A$1:$G$1,0))</f>
        <v>12.95</v>
      </c>
      <c r="M791" s="8">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8">
        <f>INDEX(products!$A$1:$G$49,MATCH(orders!$D792,products!$A$1:$A$49,0),MATCH(orders!L$1,products!$A$1:$G$1,0))</f>
        <v>7.77</v>
      </c>
      <c r="M792" s="8">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8">
        <f>INDEX(products!$A$1:$G$49,MATCH(orders!$D793,products!$A$1:$A$49,0),MATCH(orders!L$1,products!$A$1:$G$1,0))</f>
        <v>4.7549999999999999</v>
      </c>
      <c r="M793" s="8">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8">
        <f>INDEX(products!$A$1:$G$49,MATCH(orders!$D794,products!$A$1:$A$49,0),MATCH(orders!L$1,products!$A$1:$G$1,0))</f>
        <v>8.73</v>
      </c>
      <c r="M794" s="8">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8">
        <f>INDEX(products!$A$1:$G$49,MATCH(orders!$D795,products!$A$1:$A$49,0),MATCH(orders!L$1,products!$A$1:$G$1,0))</f>
        <v>3.5849999999999995</v>
      </c>
      <c r="M795" s="8">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8">
        <f>INDEX(products!$A$1:$G$49,MATCH(orders!$D796,products!$A$1:$A$49,0),MATCH(orders!L$1,products!$A$1:$G$1,0))</f>
        <v>29.784999999999997</v>
      </c>
      <c r="M796" s="8">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8">
        <f>INDEX(products!$A$1:$G$49,MATCH(orders!$D797,products!$A$1:$A$49,0),MATCH(orders!L$1,products!$A$1:$G$1,0))</f>
        <v>7.169999999999999</v>
      </c>
      <c r="M797" s="8">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8">
        <f>INDEX(products!$A$1:$G$49,MATCH(orders!$D798,products!$A$1:$A$49,0),MATCH(orders!L$1,products!$A$1:$G$1,0))</f>
        <v>9.51</v>
      </c>
      <c r="M798" s="8">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8">
        <f>INDEX(products!$A$1:$G$49,MATCH(orders!$D799,products!$A$1:$A$49,0),MATCH(orders!L$1,products!$A$1:$G$1,0))</f>
        <v>7.77</v>
      </c>
      <c r="M799" s="8">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8">
        <f>INDEX(products!$A$1:$G$49,MATCH(orders!$D800,products!$A$1:$A$49,0),MATCH(orders!L$1,products!$A$1:$G$1,0))</f>
        <v>2.6849999999999996</v>
      </c>
      <c r="M800" s="8">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8">
        <f>INDEX(products!$A$1:$G$49,MATCH(orders!$D801,products!$A$1:$A$49,0),MATCH(orders!L$1,products!$A$1:$G$1,0))</f>
        <v>12.15</v>
      </c>
      <c r="M801" s="8">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8">
        <f>INDEX(products!$A$1:$G$49,MATCH(orders!$D802,products!$A$1:$A$49,0),MATCH(orders!L$1,products!$A$1:$G$1,0))</f>
        <v>2.6849999999999996</v>
      </c>
      <c r="M802" s="8">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8">
        <f>INDEX(products!$A$1:$G$49,MATCH(orders!$D803,products!$A$1:$A$49,0),MATCH(orders!L$1,products!$A$1:$G$1,0))</f>
        <v>20.584999999999997</v>
      </c>
      <c r="M803" s="8">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8">
        <f>INDEX(products!$A$1:$G$49,MATCH(orders!$D804,products!$A$1:$A$49,0),MATCH(orders!L$1,products!$A$1:$G$1,0))</f>
        <v>2.6849999999999996</v>
      </c>
      <c r="M804" s="8">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8">
        <f>INDEX(products!$A$1:$G$49,MATCH(orders!$D805,products!$A$1:$A$49,0),MATCH(orders!L$1,products!$A$1:$G$1,0))</f>
        <v>31.624999999999996</v>
      </c>
      <c r="M805" s="8">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8">
        <f>INDEX(products!$A$1:$G$49,MATCH(orders!$D806,products!$A$1:$A$49,0),MATCH(orders!L$1,products!$A$1:$G$1,0))</f>
        <v>11.95</v>
      </c>
      <c r="M806" s="8">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8">
        <f>INDEX(products!$A$1:$G$49,MATCH(orders!$D807,products!$A$1:$A$49,0),MATCH(orders!L$1,products!$A$1:$G$1,0))</f>
        <v>5.97</v>
      </c>
      <c r="M807" s="8">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8">
        <f>INDEX(products!$A$1:$G$49,MATCH(orders!$D808,products!$A$1:$A$49,0),MATCH(orders!L$1,products!$A$1:$G$1,0))</f>
        <v>3.8849999999999998</v>
      </c>
      <c r="M808" s="8">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8">
        <f>INDEX(products!$A$1:$G$49,MATCH(orders!$D809,products!$A$1:$A$49,0),MATCH(orders!L$1,products!$A$1:$G$1,0))</f>
        <v>7.77</v>
      </c>
      <c r="M809" s="8">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8">
        <f>INDEX(products!$A$1:$G$49,MATCH(orders!$D810,products!$A$1:$A$49,0),MATCH(orders!L$1,products!$A$1:$G$1,0))</f>
        <v>27.484999999999996</v>
      </c>
      <c r="M810" s="8">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8">
        <f>INDEX(products!$A$1:$G$49,MATCH(orders!$D811,products!$A$1:$A$49,0),MATCH(orders!L$1,products!$A$1:$G$1,0))</f>
        <v>2.6849999999999996</v>
      </c>
      <c r="M811" s="8">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8">
        <f>INDEX(products!$A$1:$G$49,MATCH(orders!$D812,products!$A$1:$A$49,0),MATCH(orders!L$1,products!$A$1:$G$1,0))</f>
        <v>9.51</v>
      </c>
      <c r="M812" s="8">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8">
        <f>INDEX(products!$A$1:$G$49,MATCH(orders!$D813,products!$A$1:$A$49,0),MATCH(orders!L$1,products!$A$1:$G$1,0))</f>
        <v>11.25</v>
      </c>
      <c r="M813" s="8">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8">
        <f>INDEX(products!$A$1:$G$49,MATCH(orders!$D814,products!$A$1:$A$49,0),MATCH(orders!L$1,products!$A$1:$G$1,0))</f>
        <v>29.784999999999997</v>
      </c>
      <c r="M814" s="8">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8">
        <f>INDEX(products!$A$1:$G$49,MATCH(orders!$D815,products!$A$1:$A$49,0),MATCH(orders!L$1,products!$A$1:$G$1,0))</f>
        <v>31.624999999999996</v>
      </c>
      <c r="M815" s="8">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8">
        <f>INDEX(products!$A$1:$G$49,MATCH(orders!$D816,products!$A$1:$A$49,0),MATCH(orders!L$1,products!$A$1:$G$1,0))</f>
        <v>4.4550000000000001</v>
      </c>
      <c r="M816" s="8">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8">
        <f>INDEX(products!$A$1:$G$49,MATCH(orders!$D817,products!$A$1:$A$49,0),MATCH(orders!L$1,products!$A$1:$G$1,0))</f>
        <v>5.97</v>
      </c>
      <c r="M817" s="8">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8">
        <f>INDEX(products!$A$1:$G$49,MATCH(orders!$D818,products!$A$1:$A$49,0),MATCH(orders!L$1,products!$A$1:$G$1,0))</f>
        <v>9.51</v>
      </c>
      <c r="M818" s="8">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8">
        <f>INDEX(products!$A$1:$G$49,MATCH(orders!$D819,products!$A$1:$A$49,0),MATCH(orders!L$1,products!$A$1:$G$1,0))</f>
        <v>7.77</v>
      </c>
      <c r="M819" s="8">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8">
        <f>INDEX(products!$A$1:$G$49,MATCH(orders!$D820,products!$A$1:$A$49,0),MATCH(orders!L$1,products!$A$1:$G$1,0))</f>
        <v>15.85</v>
      </c>
      <c r="M820" s="8">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8">
        <f>INDEX(products!$A$1:$G$49,MATCH(orders!$D821,products!$A$1:$A$49,0),MATCH(orders!L$1,products!$A$1:$G$1,0))</f>
        <v>4.7549999999999999</v>
      </c>
      <c r="M821" s="8">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8">
        <f>INDEX(products!$A$1:$G$49,MATCH(orders!$D822,products!$A$1:$A$49,0),MATCH(orders!L$1,products!$A$1:$G$1,0))</f>
        <v>13.75</v>
      </c>
      <c r="M822" s="8">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8">
        <f>INDEX(products!$A$1:$G$49,MATCH(orders!$D823,products!$A$1:$A$49,0),MATCH(orders!L$1,products!$A$1:$G$1,0))</f>
        <v>5.3699999999999992</v>
      </c>
      <c r="M823" s="8">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8">
        <f>INDEX(products!$A$1:$G$49,MATCH(orders!$D824,products!$A$1:$A$49,0),MATCH(orders!L$1,products!$A$1:$G$1,0))</f>
        <v>34.154999999999994</v>
      </c>
      <c r="M824" s="8">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8">
        <f>INDEX(products!$A$1:$G$49,MATCH(orders!$D825,products!$A$1:$A$49,0),MATCH(orders!L$1,products!$A$1:$G$1,0))</f>
        <v>15.85</v>
      </c>
      <c r="M825" s="8">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8">
        <f>INDEX(products!$A$1:$G$49,MATCH(orders!$D826,products!$A$1:$A$49,0),MATCH(orders!L$1,products!$A$1:$G$1,0))</f>
        <v>3.375</v>
      </c>
      <c r="M826" s="8">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8">
        <f>INDEX(products!$A$1:$G$49,MATCH(orders!$D827,products!$A$1:$A$49,0),MATCH(orders!L$1,products!$A$1:$G$1,0))</f>
        <v>9.9499999999999993</v>
      </c>
      <c r="M827" s="8">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8">
        <f>INDEX(products!$A$1:$G$49,MATCH(orders!$D828,products!$A$1:$A$49,0),MATCH(orders!L$1,products!$A$1:$G$1,0))</f>
        <v>8.25</v>
      </c>
      <c r="M828" s="8">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8">
        <f>INDEX(products!$A$1:$G$49,MATCH(orders!$D829,products!$A$1:$A$49,0),MATCH(orders!L$1,products!$A$1:$G$1,0))</f>
        <v>4.125</v>
      </c>
      <c r="M829" s="8">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8">
        <f>INDEX(products!$A$1:$G$49,MATCH(orders!$D830,products!$A$1:$A$49,0),MATCH(orders!L$1,products!$A$1:$G$1,0))</f>
        <v>22.884999999999998</v>
      </c>
      <c r="M830" s="8">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8">
        <f>INDEX(products!$A$1:$G$49,MATCH(orders!$D831,products!$A$1:$A$49,0),MATCH(orders!L$1,products!$A$1:$G$1,0))</f>
        <v>2.9849999999999999</v>
      </c>
      <c r="M831" s="8">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8">
        <f>INDEX(products!$A$1:$G$49,MATCH(orders!$D832,products!$A$1:$A$49,0),MATCH(orders!L$1,products!$A$1:$G$1,0))</f>
        <v>13.75</v>
      </c>
      <c r="M832" s="8">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8">
        <f>INDEX(products!$A$1:$G$49,MATCH(orders!$D833,products!$A$1:$A$49,0),MATCH(orders!L$1,products!$A$1:$G$1,0))</f>
        <v>2.9849999999999999</v>
      </c>
      <c r="M833" s="8">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8">
        <f>INDEX(products!$A$1:$G$49,MATCH(orders!$D834,products!$A$1:$A$49,0),MATCH(orders!L$1,products!$A$1:$G$1,0))</f>
        <v>9.9499999999999993</v>
      </c>
      <c r="M834" s="8">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8">
        <f>INDEX(products!$A$1:$G$49,MATCH(orders!$D835,products!$A$1:$A$49,0),MATCH(orders!L$1,products!$A$1:$G$1,0))</f>
        <v>20.584999999999997</v>
      </c>
      <c r="M835" s="8">
        <f t="shared" ref="M835:M898" si="39">L835*E835</f>
        <v>82.339999999999989</v>
      </c>
      <c r="N835" t="str">
        <f t="shared" ref="N835:N898" si="40">IF(I835="Rob","Robusta", IF(I835="Exc","Excelsa",IF(I835="Ara","Arabica",IF(I835="Lib","Liberica",""))))</f>
        <v>Robusta</v>
      </c>
      <c r="O835" t="str">
        <f t="shared" ref="O835:O898" si="41">IF(J835="L","Light", IF(J835="M","Medium",IF(J835="D","Dark","")))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8">
        <f>INDEX(products!$A$1:$G$49,MATCH(orders!$D836,products!$A$1:$A$49,0),MATCH(orders!L$1,products!$A$1:$G$1,0))</f>
        <v>22.884999999999998</v>
      </c>
      <c r="M836" s="8">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8">
        <f>INDEX(products!$A$1:$G$49,MATCH(orders!$D837,products!$A$1:$A$49,0),MATCH(orders!L$1,products!$A$1:$G$1,0))</f>
        <v>8.91</v>
      </c>
      <c r="M837" s="8">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8">
        <f>INDEX(products!$A$1:$G$49,MATCH(orders!$D838,products!$A$1:$A$49,0),MATCH(orders!L$1,products!$A$1:$G$1,0))</f>
        <v>2.9849999999999999</v>
      </c>
      <c r="M838" s="8">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8">
        <f>INDEX(products!$A$1:$G$49,MATCH(orders!$D839,products!$A$1:$A$49,0),MATCH(orders!L$1,products!$A$1:$G$1,0))</f>
        <v>33.464999999999996</v>
      </c>
      <c r="M839" s="8">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8">
        <f>INDEX(products!$A$1:$G$49,MATCH(orders!$D840,products!$A$1:$A$49,0),MATCH(orders!L$1,products!$A$1:$G$1,0))</f>
        <v>22.884999999999998</v>
      </c>
      <c r="M840" s="8">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8">
        <f>INDEX(products!$A$1:$G$49,MATCH(orders!$D841,products!$A$1:$A$49,0),MATCH(orders!L$1,products!$A$1:$G$1,0))</f>
        <v>8.25</v>
      </c>
      <c r="M841" s="8">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8">
        <f>INDEX(products!$A$1:$G$49,MATCH(orders!$D842,products!$A$1:$A$49,0),MATCH(orders!L$1,products!$A$1:$G$1,0))</f>
        <v>7.169999999999999</v>
      </c>
      <c r="M842" s="8">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8">
        <f>INDEX(products!$A$1:$G$49,MATCH(orders!$D843,products!$A$1:$A$49,0),MATCH(orders!L$1,products!$A$1:$G$1,0))</f>
        <v>4.3650000000000002</v>
      </c>
      <c r="M843" s="8">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8">
        <f>INDEX(products!$A$1:$G$49,MATCH(orders!$D844,products!$A$1:$A$49,0),MATCH(orders!L$1,products!$A$1:$G$1,0))</f>
        <v>4.125</v>
      </c>
      <c r="M844" s="8">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8">
        <f>INDEX(products!$A$1:$G$49,MATCH(orders!$D845,products!$A$1:$A$49,0),MATCH(orders!L$1,products!$A$1:$G$1,0))</f>
        <v>4.125</v>
      </c>
      <c r="M845" s="8">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8">
        <f>INDEX(products!$A$1:$G$49,MATCH(orders!$D846,products!$A$1:$A$49,0),MATCH(orders!L$1,products!$A$1:$G$1,0))</f>
        <v>5.97</v>
      </c>
      <c r="M846" s="8">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8">
        <f>INDEX(products!$A$1:$G$49,MATCH(orders!$D847,products!$A$1:$A$49,0),MATCH(orders!L$1,products!$A$1:$G$1,0))</f>
        <v>27.945</v>
      </c>
      <c r="M847" s="8">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8">
        <f>INDEX(products!$A$1:$G$49,MATCH(orders!$D848,products!$A$1:$A$49,0),MATCH(orders!L$1,products!$A$1:$G$1,0))</f>
        <v>25.874999999999996</v>
      </c>
      <c r="M848" s="8">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8">
        <f>INDEX(products!$A$1:$G$49,MATCH(orders!$D849,products!$A$1:$A$49,0),MATCH(orders!L$1,products!$A$1:$G$1,0))</f>
        <v>2.9849999999999999</v>
      </c>
      <c r="M849" s="8">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8">
        <f>INDEX(products!$A$1:$G$49,MATCH(orders!$D850,products!$A$1:$A$49,0),MATCH(orders!L$1,products!$A$1:$G$1,0))</f>
        <v>8.91</v>
      </c>
      <c r="M850" s="8">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8">
        <f>INDEX(products!$A$1:$G$49,MATCH(orders!$D851,products!$A$1:$A$49,0),MATCH(orders!L$1,products!$A$1:$G$1,0))</f>
        <v>3.8849999999999998</v>
      </c>
      <c r="M851" s="8">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8">
        <f>INDEX(products!$A$1:$G$49,MATCH(orders!$D852,products!$A$1:$A$49,0),MATCH(orders!L$1,products!$A$1:$G$1,0))</f>
        <v>3.375</v>
      </c>
      <c r="M852" s="8">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8">
        <f>INDEX(products!$A$1:$G$49,MATCH(orders!$D853,products!$A$1:$A$49,0),MATCH(orders!L$1,products!$A$1:$G$1,0))</f>
        <v>7.77</v>
      </c>
      <c r="M853" s="8">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8">
        <f>INDEX(products!$A$1:$G$49,MATCH(orders!$D854,products!$A$1:$A$49,0),MATCH(orders!L$1,products!$A$1:$G$1,0))</f>
        <v>29.784999999999997</v>
      </c>
      <c r="M854" s="8">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8">
        <f>INDEX(products!$A$1:$G$49,MATCH(orders!$D855,products!$A$1:$A$49,0),MATCH(orders!L$1,products!$A$1:$G$1,0))</f>
        <v>9.9499999999999993</v>
      </c>
      <c r="M855" s="8">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8">
        <f>INDEX(products!$A$1:$G$49,MATCH(orders!$D856,products!$A$1:$A$49,0),MATCH(orders!L$1,products!$A$1:$G$1,0))</f>
        <v>7.169999999999999</v>
      </c>
      <c r="M856" s="8">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8">
        <f>INDEX(products!$A$1:$G$49,MATCH(orders!$D857,products!$A$1:$A$49,0),MATCH(orders!L$1,products!$A$1:$G$1,0))</f>
        <v>29.784999999999997</v>
      </c>
      <c r="M857" s="8">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8">
        <f>INDEX(products!$A$1:$G$49,MATCH(orders!$D858,products!$A$1:$A$49,0),MATCH(orders!L$1,products!$A$1:$G$1,0))</f>
        <v>4.3650000000000002</v>
      </c>
      <c r="M858" s="8">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8">
        <f>INDEX(products!$A$1:$G$49,MATCH(orders!$D859,products!$A$1:$A$49,0),MATCH(orders!L$1,products!$A$1:$G$1,0))</f>
        <v>27.484999999999996</v>
      </c>
      <c r="M859" s="8">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8">
        <f>INDEX(products!$A$1:$G$49,MATCH(orders!$D860,products!$A$1:$A$49,0),MATCH(orders!L$1,products!$A$1:$G$1,0))</f>
        <v>8.73</v>
      </c>
      <c r="M860" s="8">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8">
        <f>INDEX(products!$A$1:$G$49,MATCH(orders!$D861,products!$A$1:$A$49,0),MATCH(orders!L$1,products!$A$1:$G$1,0))</f>
        <v>29.784999999999997</v>
      </c>
      <c r="M861" s="8">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8">
        <f>INDEX(products!$A$1:$G$49,MATCH(orders!$D862,products!$A$1:$A$49,0),MATCH(orders!L$1,products!$A$1:$G$1,0))</f>
        <v>25.874999999999996</v>
      </c>
      <c r="M862" s="8">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8">
        <f>INDEX(products!$A$1:$G$49,MATCH(orders!$D863,products!$A$1:$A$49,0),MATCH(orders!L$1,products!$A$1:$G$1,0))</f>
        <v>12.95</v>
      </c>
      <c r="M863" s="8">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8">
        <f>INDEX(products!$A$1:$G$49,MATCH(orders!$D864,products!$A$1:$A$49,0),MATCH(orders!L$1,products!$A$1:$G$1,0))</f>
        <v>9.9499999999999993</v>
      </c>
      <c r="M864" s="8">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8">
        <f>INDEX(products!$A$1:$G$49,MATCH(orders!$D865,products!$A$1:$A$49,0),MATCH(orders!L$1,products!$A$1:$G$1,0))</f>
        <v>14.55</v>
      </c>
      <c r="M865" s="8">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8">
        <f>INDEX(products!$A$1:$G$49,MATCH(orders!$D866,products!$A$1:$A$49,0),MATCH(orders!L$1,products!$A$1:$G$1,0))</f>
        <v>3.5849999999999995</v>
      </c>
      <c r="M866" s="8">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8">
        <f>INDEX(products!$A$1:$G$49,MATCH(orders!$D867,products!$A$1:$A$49,0),MATCH(orders!L$1,products!$A$1:$G$1,0))</f>
        <v>6.75</v>
      </c>
      <c r="M867" s="8">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8">
        <f>INDEX(products!$A$1:$G$49,MATCH(orders!$D868,products!$A$1:$A$49,0),MATCH(orders!L$1,products!$A$1:$G$1,0))</f>
        <v>5.97</v>
      </c>
      <c r="M868" s="8">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8">
        <f>INDEX(products!$A$1:$G$49,MATCH(orders!$D869,products!$A$1:$A$49,0),MATCH(orders!L$1,products!$A$1:$G$1,0))</f>
        <v>29.784999999999997</v>
      </c>
      <c r="M869" s="8">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8">
        <f>INDEX(products!$A$1:$G$49,MATCH(orders!$D870,products!$A$1:$A$49,0),MATCH(orders!L$1,products!$A$1:$G$1,0))</f>
        <v>8.25</v>
      </c>
      <c r="M870" s="8">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8">
        <f>INDEX(products!$A$1:$G$49,MATCH(orders!$D871,products!$A$1:$A$49,0),MATCH(orders!L$1,products!$A$1:$G$1,0))</f>
        <v>5.97</v>
      </c>
      <c r="M871" s="8">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8">
        <f>INDEX(products!$A$1:$G$49,MATCH(orders!$D872,products!$A$1:$A$49,0),MATCH(orders!L$1,products!$A$1:$G$1,0))</f>
        <v>7.29</v>
      </c>
      <c r="M872" s="8">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8">
        <f>INDEX(products!$A$1:$G$49,MATCH(orders!$D873,products!$A$1:$A$49,0),MATCH(orders!L$1,products!$A$1:$G$1,0))</f>
        <v>14.85</v>
      </c>
      <c r="M873" s="8">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8">
        <f>INDEX(products!$A$1:$G$49,MATCH(orders!$D874,products!$A$1:$A$49,0),MATCH(orders!L$1,products!$A$1:$G$1,0))</f>
        <v>11.25</v>
      </c>
      <c r="M874" s="8">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8">
        <f>INDEX(products!$A$1:$G$49,MATCH(orders!$D875,products!$A$1:$A$49,0),MATCH(orders!L$1,products!$A$1:$G$1,0))</f>
        <v>2.9849999999999999</v>
      </c>
      <c r="M875" s="8">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8">
        <f>INDEX(products!$A$1:$G$49,MATCH(orders!$D876,products!$A$1:$A$49,0),MATCH(orders!L$1,products!$A$1:$G$1,0))</f>
        <v>12.95</v>
      </c>
      <c r="M876" s="8">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8">
        <f>INDEX(products!$A$1:$G$49,MATCH(orders!$D877,products!$A$1:$A$49,0),MATCH(orders!L$1,products!$A$1:$G$1,0))</f>
        <v>8.73</v>
      </c>
      <c r="M877" s="8">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8">
        <f>INDEX(products!$A$1:$G$49,MATCH(orders!$D878,products!$A$1:$A$49,0),MATCH(orders!L$1,products!$A$1:$G$1,0))</f>
        <v>7.77</v>
      </c>
      <c r="M878" s="8">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8">
        <f>INDEX(products!$A$1:$G$49,MATCH(orders!$D879,products!$A$1:$A$49,0),MATCH(orders!L$1,products!$A$1:$G$1,0))</f>
        <v>9.51</v>
      </c>
      <c r="M879" s="8">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8">
        <f>INDEX(products!$A$1:$G$49,MATCH(orders!$D880,products!$A$1:$A$49,0),MATCH(orders!L$1,products!$A$1:$G$1,0))</f>
        <v>27.484999999999996</v>
      </c>
      <c r="M880" s="8">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8">
        <f>INDEX(products!$A$1:$G$49,MATCH(orders!$D881,products!$A$1:$A$49,0),MATCH(orders!L$1,products!$A$1:$G$1,0))</f>
        <v>3.645</v>
      </c>
      <c r="M881" s="8">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8">
        <f>INDEX(products!$A$1:$G$49,MATCH(orders!$D882,products!$A$1:$A$49,0),MATCH(orders!L$1,products!$A$1:$G$1,0))</f>
        <v>3.5849999999999995</v>
      </c>
      <c r="M882" s="8">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8">
        <f>INDEX(products!$A$1:$G$49,MATCH(orders!$D883,products!$A$1:$A$49,0),MATCH(orders!L$1,products!$A$1:$G$1,0))</f>
        <v>3.8849999999999998</v>
      </c>
      <c r="M883" s="8">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8">
        <f>INDEX(products!$A$1:$G$49,MATCH(orders!$D884,products!$A$1:$A$49,0),MATCH(orders!L$1,products!$A$1:$G$1,0))</f>
        <v>22.884999999999998</v>
      </c>
      <c r="M884" s="8">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8">
        <f>INDEX(products!$A$1:$G$49,MATCH(orders!$D885,products!$A$1:$A$49,0),MATCH(orders!L$1,products!$A$1:$G$1,0))</f>
        <v>25.874999999999996</v>
      </c>
      <c r="M885" s="8">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8">
        <f>INDEX(products!$A$1:$G$49,MATCH(orders!$D886,products!$A$1:$A$49,0),MATCH(orders!L$1,products!$A$1:$G$1,0))</f>
        <v>5.3699999999999992</v>
      </c>
      <c r="M886" s="8">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8">
        <f>INDEX(products!$A$1:$G$49,MATCH(orders!$D887,products!$A$1:$A$49,0),MATCH(orders!L$1,products!$A$1:$G$1,0))</f>
        <v>20.584999999999997</v>
      </c>
      <c r="M887" s="8">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8">
        <f>INDEX(products!$A$1:$G$49,MATCH(orders!$D888,products!$A$1:$A$49,0),MATCH(orders!L$1,products!$A$1:$G$1,0))</f>
        <v>8.73</v>
      </c>
      <c r="M888" s="8">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8">
        <f>INDEX(products!$A$1:$G$49,MATCH(orders!$D889,products!$A$1:$A$49,0),MATCH(orders!L$1,products!$A$1:$G$1,0))</f>
        <v>4.4550000000000001</v>
      </c>
      <c r="M889" s="8">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8">
        <f>INDEX(products!$A$1:$G$49,MATCH(orders!$D890,products!$A$1:$A$49,0),MATCH(orders!L$1,products!$A$1:$G$1,0))</f>
        <v>3.8849999999999998</v>
      </c>
      <c r="M890" s="8">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8">
        <f>INDEX(products!$A$1:$G$49,MATCH(orders!$D891,products!$A$1:$A$49,0),MATCH(orders!L$1,products!$A$1:$G$1,0))</f>
        <v>2.6849999999999996</v>
      </c>
      <c r="M891" s="8">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8">
        <f>INDEX(products!$A$1:$G$49,MATCH(orders!$D892,products!$A$1:$A$49,0),MATCH(orders!L$1,products!$A$1:$G$1,0))</f>
        <v>20.584999999999997</v>
      </c>
      <c r="M892" s="8">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8">
        <f>INDEX(products!$A$1:$G$49,MATCH(orders!$D893,products!$A$1:$A$49,0),MATCH(orders!L$1,products!$A$1:$G$1,0))</f>
        <v>22.884999999999998</v>
      </c>
      <c r="M893" s="8">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8">
        <f>INDEX(products!$A$1:$G$49,MATCH(orders!$D894,products!$A$1:$A$49,0),MATCH(orders!L$1,products!$A$1:$G$1,0))</f>
        <v>4.125</v>
      </c>
      <c r="M894" s="8">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8">
        <f>INDEX(products!$A$1:$G$49,MATCH(orders!$D895,products!$A$1:$A$49,0),MATCH(orders!L$1,products!$A$1:$G$1,0))</f>
        <v>9.51</v>
      </c>
      <c r="M895" s="8">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8">
        <f>INDEX(products!$A$1:$G$49,MATCH(orders!$D896,products!$A$1:$A$49,0),MATCH(orders!L$1,products!$A$1:$G$1,0))</f>
        <v>20.584999999999997</v>
      </c>
      <c r="M896" s="8">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8">
        <f>INDEX(products!$A$1:$G$49,MATCH(orders!$D897,products!$A$1:$A$49,0),MATCH(orders!L$1,products!$A$1:$G$1,0))</f>
        <v>31.624999999999996</v>
      </c>
      <c r="M897" s="8">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8">
        <f>INDEX(products!$A$1:$G$49,MATCH(orders!$D898,products!$A$1:$A$49,0),MATCH(orders!L$1,products!$A$1:$G$1,0))</f>
        <v>5.3699999999999992</v>
      </c>
      <c r="M898" s="8">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8">
        <f>INDEX(products!$A$1:$G$49,MATCH(orders!$D899,products!$A$1:$A$49,0),MATCH(orders!L$1,products!$A$1:$G$1,0))</f>
        <v>12.15</v>
      </c>
      <c r="M899" s="8">
        <f t="shared" ref="M899:M962" si="42">L899*E899</f>
        <v>24.3</v>
      </c>
      <c r="N899" t="str">
        <f t="shared" ref="N899:N962" si="43">IF(I899="Rob","Robusta", IF(I899="Exc","Excelsa",IF(I899="Ara","Arabica",IF(I899="Lib","Liberica",""))))</f>
        <v>Excelsa</v>
      </c>
      <c r="O899" t="str">
        <f t="shared" ref="O899:O962" si="44">IF(J899="L","Light", IF(J899="M","Medium",IF(J899="D","Dark","")))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8">
        <f>INDEX(products!$A$1:$G$49,MATCH(orders!$D900,products!$A$1:$A$49,0),MATCH(orders!L$1,products!$A$1:$G$1,0))</f>
        <v>7.169999999999999</v>
      </c>
      <c r="M900" s="8">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8">
        <f>INDEX(products!$A$1:$G$49,MATCH(orders!$D901,products!$A$1:$A$49,0),MATCH(orders!L$1,products!$A$1:$G$1,0))</f>
        <v>14.55</v>
      </c>
      <c r="M901" s="8">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8">
        <f>INDEX(products!$A$1:$G$49,MATCH(orders!$D902,products!$A$1:$A$49,0),MATCH(orders!L$1,products!$A$1:$G$1,0))</f>
        <v>15.85</v>
      </c>
      <c r="M902" s="8">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8">
        <f>INDEX(products!$A$1:$G$49,MATCH(orders!$D903,products!$A$1:$A$49,0),MATCH(orders!L$1,products!$A$1:$G$1,0))</f>
        <v>3.5849999999999995</v>
      </c>
      <c r="M903" s="8">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8">
        <f>INDEX(products!$A$1:$G$49,MATCH(orders!$D904,products!$A$1:$A$49,0),MATCH(orders!L$1,products!$A$1:$G$1,0))</f>
        <v>31.624999999999996</v>
      </c>
      <c r="M904" s="8">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8">
        <f>INDEX(products!$A$1:$G$49,MATCH(orders!$D905,products!$A$1:$A$49,0),MATCH(orders!L$1,products!$A$1:$G$1,0))</f>
        <v>8.73</v>
      </c>
      <c r="M905" s="8">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8">
        <f>INDEX(products!$A$1:$G$49,MATCH(orders!$D906,products!$A$1:$A$49,0),MATCH(orders!L$1,products!$A$1:$G$1,0))</f>
        <v>29.784999999999997</v>
      </c>
      <c r="M906" s="8">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8">
        <f>INDEX(products!$A$1:$G$49,MATCH(orders!$D907,products!$A$1:$A$49,0),MATCH(orders!L$1,products!$A$1:$G$1,0))</f>
        <v>6.75</v>
      </c>
      <c r="M907" s="8">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8">
        <f>INDEX(products!$A$1:$G$49,MATCH(orders!$D908,products!$A$1:$A$49,0),MATCH(orders!L$1,products!$A$1:$G$1,0))</f>
        <v>6.75</v>
      </c>
      <c r="M908" s="8">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8">
        <f>INDEX(products!$A$1:$G$49,MATCH(orders!$D909,products!$A$1:$A$49,0),MATCH(orders!L$1,products!$A$1:$G$1,0))</f>
        <v>12.95</v>
      </c>
      <c r="M909" s="8">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8">
        <f>INDEX(products!$A$1:$G$49,MATCH(orders!$D910,products!$A$1:$A$49,0),MATCH(orders!L$1,products!$A$1:$G$1,0))</f>
        <v>11.95</v>
      </c>
      <c r="M910" s="8">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8">
        <f>INDEX(products!$A$1:$G$49,MATCH(orders!$D911,products!$A$1:$A$49,0),MATCH(orders!L$1,products!$A$1:$G$1,0))</f>
        <v>3.5849999999999995</v>
      </c>
      <c r="M911" s="8">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8">
        <f>INDEX(products!$A$1:$G$49,MATCH(orders!$D912,products!$A$1:$A$49,0),MATCH(orders!L$1,products!$A$1:$G$1,0))</f>
        <v>22.884999999999998</v>
      </c>
      <c r="M912" s="8">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8">
        <f>INDEX(products!$A$1:$G$49,MATCH(orders!$D913,products!$A$1:$A$49,0),MATCH(orders!L$1,products!$A$1:$G$1,0))</f>
        <v>11.25</v>
      </c>
      <c r="M913" s="8">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8">
        <f>INDEX(products!$A$1:$G$49,MATCH(orders!$D914,products!$A$1:$A$49,0),MATCH(orders!L$1,products!$A$1:$G$1,0))</f>
        <v>22.884999999999998</v>
      </c>
      <c r="M914" s="8">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8">
        <f>INDEX(products!$A$1:$G$49,MATCH(orders!$D915,products!$A$1:$A$49,0),MATCH(orders!L$1,products!$A$1:$G$1,0))</f>
        <v>6.75</v>
      </c>
      <c r="M915" s="8">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8">
        <f>INDEX(products!$A$1:$G$49,MATCH(orders!$D916,products!$A$1:$A$49,0),MATCH(orders!L$1,products!$A$1:$G$1,0))</f>
        <v>11.25</v>
      </c>
      <c r="M916" s="8">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8">
        <f>INDEX(products!$A$1:$G$49,MATCH(orders!$D917,products!$A$1:$A$49,0),MATCH(orders!L$1,products!$A$1:$G$1,0))</f>
        <v>27.945</v>
      </c>
      <c r="M917" s="8">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8">
        <f>INDEX(products!$A$1:$G$49,MATCH(orders!$D918,products!$A$1:$A$49,0),MATCH(orders!L$1,products!$A$1:$G$1,0))</f>
        <v>3.645</v>
      </c>
      <c r="M918" s="8">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8">
        <f>INDEX(products!$A$1:$G$49,MATCH(orders!$D919,products!$A$1:$A$49,0),MATCH(orders!L$1,products!$A$1:$G$1,0))</f>
        <v>6.75</v>
      </c>
      <c r="M919" s="8">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8">
        <f>INDEX(products!$A$1:$G$49,MATCH(orders!$D920,products!$A$1:$A$49,0),MATCH(orders!L$1,products!$A$1:$G$1,0))</f>
        <v>7.29</v>
      </c>
      <c r="M920" s="8">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8">
        <f>INDEX(products!$A$1:$G$49,MATCH(orders!$D921,products!$A$1:$A$49,0),MATCH(orders!L$1,products!$A$1:$G$1,0))</f>
        <v>2.6849999999999996</v>
      </c>
      <c r="M921" s="8">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8">
        <f>INDEX(products!$A$1:$G$49,MATCH(orders!$D922,products!$A$1:$A$49,0),MATCH(orders!L$1,products!$A$1:$G$1,0))</f>
        <v>20.584999999999997</v>
      </c>
      <c r="M922" s="8">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8">
        <f>INDEX(products!$A$1:$G$49,MATCH(orders!$D923,products!$A$1:$A$49,0),MATCH(orders!L$1,products!$A$1:$G$1,0))</f>
        <v>3.8849999999999998</v>
      </c>
      <c r="M923" s="8">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8">
        <f>INDEX(products!$A$1:$G$49,MATCH(orders!$D924,products!$A$1:$A$49,0),MATCH(orders!L$1,products!$A$1:$G$1,0))</f>
        <v>11.25</v>
      </c>
      <c r="M924" s="8">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8">
        <f>INDEX(products!$A$1:$G$49,MATCH(orders!$D925,products!$A$1:$A$49,0),MATCH(orders!L$1,products!$A$1:$G$1,0))</f>
        <v>27.945</v>
      </c>
      <c r="M925" s="8">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8">
        <f>INDEX(products!$A$1:$G$49,MATCH(orders!$D926,products!$A$1:$A$49,0),MATCH(orders!L$1,products!$A$1:$G$1,0))</f>
        <v>29.784999999999997</v>
      </c>
      <c r="M926" s="8">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8">
        <f>INDEX(products!$A$1:$G$49,MATCH(orders!$D927,products!$A$1:$A$49,0),MATCH(orders!L$1,products!$A$1:$G$1,0))</f>
        <v>6.75</v>
      </c>
      <c r="M927" s="8">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8">
        <f>INDEX(products!$A$1:$G$49,MATCH(orders!$D928,products!$A$1:$A$49,0),MATCH(orders!L$1,products!$A$1:$G$1,0))</f>
        <v>6.75</v>
      </c>
      <c r="M928" s="8">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8">
        <f>INDEX(products!$A$1:$G$49,MATCH(orders!$D929,products!$A$1:$A$49,0),MATCH(orders!L$1,products!$A$1:$G$1,0))</f>
        <v>27.945</v>
      </c>
      <c r="M929" s="8">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8">
        <f>INDEX(products!$A$1:$G$49,MATCH(orders!$D930,products!$A$1:$A$49,0),MATCH(orders!L$1,products!$A$1:$G$1,0))</f>
        <v>31.624999999999996</v>
      </c>
      <c r="M930" s="8">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8">
        <f>INDEX(products!$A$1:$G$49,MATCH(orders!$D931,products!$A$1:$A$49,0),MATCH(orders!L$1,products!$A$1:$G$1,0))</f>
        <v>4.4550000000000001</v>
      </c>
      <c r="M931" s="8">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8">
        <f>INDEX(products!$A$1:$G$49,MATCH(orders!$D932,products!$A$1:$A$49,0),MATCH(orders!L$1,products!$A$1:$G$1,0))</f>
        <v>12.15</v>
      </c>
      <c r="M932" s="8">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8">
        <f>INDEX(products!$A$1:$G$49,MATCH(orders!$D933,products!$A$1:$A$49,0),MATCH(orders!L$1,products!$A$1:$G$1,0))</f>
        <v>5.97</v>
      </c>
      <c r="M933" s="8">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8">
        <f>INDEX(products!$A$1:$G$49,MATCH(orders!$D934,products!$A$1:$A$49,0),MATCH(orders!L$1,products!$A$1:$G$1,0))</f>
        <v>13.75</v>
      </c>
      <c r="M934" s="8">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8">
        <f>INDEX(products!$A$1:$G$49,MATCH(orders!$D935,products!$A$1:$A$49,0),MATCH(orders!L$1,products!$A$1:$G$1,0))</f>
        <v>8.9499999999999993</v>
      </c>
      <c r="M935" s="8">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8">
        <f>INDEX(products!$A$1:$G$49,MATCH(orders!$D936,products!$A$1:$A$49,0),MATCH(orders!L$1,products!$A$1:$G$1,0))</f>
        <v>22.884999999999998</v>
      </c>
      <c r="M936" s="8">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8">
        <f>INDEX(products!$A$1:$G$49,MATCH(orders!$D937,products!$A$1:$A$49,0),MATCH(orders!L$1,products!$A$1:$G$1,0))</f>
        <v>25.874999999999996</v>
      </c>
      <c r="M937" s="8">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8">
        <f>INDEX(products!$A$1:$G$49,MATCH(orders!$D938,products!$A$1:$A$49,0),MATCH(orders!L$1,products!$A$1:$G$1,0))</f>
        <v>7.77</v>
      </c>
      <c r="M938" s="8">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8">
        <f>INDEX(products!$A$1:$G$49,MATCH(orders!$D939,products!$A$1:$A$49,0),MATCH(orders!L$1,products!$A$1:$G$1,0))</f>
        <v>22.884999999999998</v>
      </c>
      <c r="M939" s="8">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8">
        <f>INDEX(products!$A$1:$G$49,MATCH(orders!$D940,products!$A$1:$A$49,0),MATCH(orders!L$1,products!$A$1:$G$1,0))</f>
        <v>14.85</v>
      </c>
      <c r="M940" s="8">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8">
        <f>INDEX(products!$A$1:$G$49,MATCH(orders!$D941,products!$A$1:$A$49,0),MATCH(orders!L$1,products!$A$1:$G$1,0))</f>
        <v>4.7549999999999999</v>
      </c>
      <c r="M941" s="8">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8">
        <f>INDEX(products!$A$1:$G$49,MATCH(orders!$D942,products!$A$1:$A$49,0),MATCH(orders!L$1,products!$A$1:$G$1,0))</f>
        <v>7.169999999999999</v>
      </c>
      <c r="M942" s="8">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8">
        <f>INDEX(products!$A$1:$G$49,MATCH(orders!$D943,products!$A$1:$A$49,0),MATCH(orders!L$1,products!$A$1:$G$1,0))</f>
        <v>7.77</v>
      </c>
      <c r="M943" s="8">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8">
        <f>INDEX(products!$A$1:$G$49,MATCH(orders!$D944,products!$A$1:$A$49,0),MATCH(orders!L$1,products!$A$1:$G$1,0))</f>
        <v>11.95</v>
      </c>
      <c r="M944" s="8">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8">
        <f>INDEX(products!$A$1:$G$49,MATCH(orders!$D945,products!$A$1:$A$49,0),MATCH(orders!L$1,products!$A$1:$G$1,0))</f>
        <v>7.77</v>
      </c>
      <c r="M945" s="8">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8">
        <f>INDEX(products!$A$1:$G$49,MATCH(orders!$D946,products!$A$1:$A$49,0),MATCH(orders!L$1,products!$A$1:$G$1,0))</f>
        <v>7.169999999999999</v>
      </c>
      <c r="M946" s="8">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8">
        <f>INDEX(products!$A$1:$G$49,MATCH(orders!$D947,products!$A$1:$A$49,0),MATCH(orders!L$1,products!$A$1:$G$1,0))</f>
        <v>29.784999999999997</v>
      </c>
      <c r="M947" s="8">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8">
        <f>INDEX(products!$A$1:$G$49,MATCH(orders!$D948,products!$A$1:$A$49,0),MATCH(orders!L$1,products!$A$1:$G$1,0))</f>
        <v>7.77</v>
      </c>
      <c r="M948" s="8">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8">
        <f>INDEX(products!$A$1:$G$49,MATCH(orders!$D949,products!$A$1:$A$49,0),MATCH(orders!L$1,products!$A$1:$G$1,0))</f>
        <v>11.25</v>
      </c>
      <c r="M949" s="8">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8">
        <f>INDEX(products!$A$1:$G$49,MATCH(orders!$D950,products!$A$1:$A$49,0),MATCH(orders!L$1,products!$A$1:$G$1,0))</f>
        <v>27.945</v>
      </c>
      <c r="M950" s="8">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8">
        <f>INDEX(products!$A$1:$G$49,MATCH(orders!$D951,products!$A$1:$A$49,0),MATCH(orders!L$1,products!$A$1:$G$1,0))</f>
        <v>27.484999999999996</v>
      </c>
      <c r="M951" s="8">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8">
        <f>INDEX(products!$A$1:$G$49,MATCH(orders!$D952,products!$A$1:$A$49,0),MATCH(orders!L$1,products!$A$1:$G$1,0))</f>
        <v>3.5849999999999995</v>
      </c>
      <c r="M952" s="8">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8">
        <f>INDEX(products!$A$1:$G$49,MATCH(orders!$D953,products!$A$1:$A$49,0),MATCH(orders!L$1,products!$A$1:$G$1,0))</f>
        <v>3.5849999999999995</v>
      </c>
      <c r="M953" s="8">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8">
        <f>INDEX(products!$A$1:$G$49,MATCH(orders!$D954,products!$A$1:$A$49,0),MATCH(orders!L$1,products!$A$1:$G$1,0))</f>
        <v>11.25</v>
      </c>
      <c r="M954" s="8">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8">
        <f>INDEX(products!$A$1:$G$49,MATCH(orders!$D955,products!$A$1:$A$49,0),MATCH(orders!L$1,products!$A$1:$G$1,0))</f>
        <v>3.8849999999999998</v>
      </c>
      <c r="M955" s="8">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8">
        <f>INDEX(products!$A$1:$G$49,MATCH(orders!$D956,products!$A$1:$A$49,0),MATCH(orders!L$1,products!$A$1:$G$1,0))</f>
        <v>27.945</v>
      </c>
      <c r="M956" s="8">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8">
        <f>INDEX(products!$A$1:$G$49,MATCH(orders!$D957,products!$A$1:$A$49,0),MATCH(orders!L$1,products!$A$1:$G$1,0))</f>
        <v>34.154999999999994</v>
      </c>
      <c r="M957" s="8">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8">
        <f>INDEX(products!$A$1:$G$49,MATCH(orders!$D958,products!$A$1:$A$49,0),MATCH(orders!L$1,products!$A$1:$G$1,0))</f>
        <v>27.484999999999996</v>
      </c>
      <c r="M958" s="8">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8">
        <f>INDEX(products!$A$1:$G$49,MATCH(orders!$D959,products!$A$1:$A$49,0),MATCH(orders!L$1,products!$A$1:$G$1,0))</f>
        <v>14.85</v>
      </c>
      <c r="M959" s="8">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8">
        <f>INDEX(products!$A$1:$G$49,MATCH(orders!$D960,products!$A$1:$A$49,0),MATCH(orders!L$1,products!$A$1:$G$1,0))</f>
        <v>3.8849999999999998</v>
      </c>
      <c r="M960" s="8">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8">
        <f>INDEX(products!$A$1:$G$49,MATCH(orders!$D961,products!$A$1:$A$49,0),MATCH(orders!L$1,products!$A$1:$G$1,0))</f>
        <v>4.7549999999999999</v>
      </c>
      <c r="M961" s="8">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8">
        <f>INDEX(products!$A$1:$G$49,MATCH(orders!$D962,products!$A$1:$A$49,0),MATCH(orders!L$1,products!$A$1:$G$1,0))</f>
        <v>15.85</v>
      </c>
      <c r="M962" s="8">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8">
        <f>INDEX(products!$A$1:$G$49,MATCH(orders!$D963,products!$A$1:$A$49,0),MATCH(orders!L$1,products!$A$1:$G$1,0))</f>
        <v>22.884999999999998</v>
      </c>
      <c r="M963" s="8">
        <f t="shared" ref="M963:M1001" si="45">L963*E963</f>
        <v>45.769999999999996</v>
      </c>
      <c r="N963" t="str">
        <f t="shared" ref="N963:N1001" si="46">IF(I963="Rob","Robusta", IF(I963="Exc","Excelsa",IF(I963="Ara","Arabica",IF(I963="Lib","Liberica",""))))</f>
        <v>Arabica</v>
      </c>
      <c r="O963" t="str">
        <f t="shared" ref="O963:O1001" si="47">IF(J963="L","Light", IF(J963="M","Medium",IF(J963="D","Dark","")))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8">
        <f>INDEX(products!$A$1:$G$49,MATCH(orders!$D964,products!$A$1:$A$49,0),MATCH(orders!L$1,products!$A$1:$G$1,0))</f>
        <v>8.9499999999999993</v>
      </c>
      <c r="M964" s="8">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8">
        <f>INDEX(products!$A$1:$G$49,MATCH(orders!$D965,products!$A$1:$A$49,0),MATCH(orders!L$1,products!$A$1:$G$1,0))</f>
        <v>5.97</v>
      </c>
      <c r="M965" s="8">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8">
        <f>INDEX(products!$A$1:$G$49,MATCH(orders!$D966,products!$A$1:$A$49,0),MATCH(orders!L$1,products!$A$1:$G$1,0))</f>
        <v>4.4550000000000001</v>
      </c>
      <c r="M966" s="8">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8">
        <f>INDEX(products!$A$1:$G$49,MATCH(orders!$D967,products!$A$1:$A$49,0),MATCH(orders!L$1,products!$A$1:$G$1,0))</f>
        <v>9.9499999999999993</v>
      </c>
      <c r="M967" s="8">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8">
        <f>INDEX(products!$A$1:$G$49,MATCH(orders!$D968,products!$A$1:$A$49,0),MATCH(orders!L$1,products!$A$1:$G$1,0))</f>
        <v>8.91</v>
      </c>
      <c r="M968" s="8">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8">
        <f>INDEX(products!$A$1:$G$49,MATCH(orders!$D969,products!$A$1:$A$49,0),MATCH(orders!L$1,products!$A$1:$G$1,0))</f>
        <v>2.6849999999999996</v>
      </c>
      <c r="M969" s="8">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8">
        <f>INDEX(products!$A$1:$G$49,MATCH(orders!$D970,products!$A$1:$A$49,0),MATCH(orders!L$1,products!$A$1:$G$1,0))</f>
        <v>2.9849999999999999</v>
      </c>
      <c r="M970" s="8">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8">
        <f>INDEX(products!$A$1:$G$49,MATCH(orders!$D971,products!$A$1:$A$49,0),MATCH(orders!L$1,products!$A$1:$G$1,0))</f>
        <v>12.95</v>
      </c>
      <c r="M971" s="8">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8">
        <f>INDEX(products!$A$1:$G$49,MATCH(orders!$D972,products!$A$1:$A$49,0),MATCH(orders!L$1,products!$A$1:$G$1,0))</f>
        <v>8.25</v>
      </c>
      <c r="M972" s="8">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8">
        <f>INDEX(products!$A$1:$G$49,MATCH(orders!$D973,products!$A$1:$A$49,0),MATCH(orders!L$1,products!$A$1:$G$1,0))</f>
        <v>29.784999999999997</v>
      </c>
      <c r="M973" s="8">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8">
        <f>INDEX(products!$A$1:$G$49,MATCH(orders!$D974,products!$A$1:$A$49,0),MATCH(orders!L$1,products!$A$1:$G$1,0))</f>
        <v>29.784999999999997</v>
      </c>
      <c r="M974" s="8">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8">
        <f>INDEX(products!$A$1:$G$49,MATCH(orders!$D975,products!$A$1:$A$49,0),MATCH(orders!L$1,products!$A$1:$G$1,0))</f>
        <v>14.55</v>
      </c>
      <c r="M975" s="8">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8">
        <f>INDEX(products!$A$1:$G$49,MATCH(orders!$D976,products!$A$1:$A$49,0),MATCH(orders!L$1,products!$A$1:$G$1,0))</f>
        <v>5.3699999999999992</v>
      </c>
      <c r="M976" s="8">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8">
        <f>INDEX(products!$A$1:$G$49,MATCH(orders!$D977,products!$A$1:$A$49,0),MATCH(orders!L$1,products!$A$1:$G$1,0))</f>
        <v>2.9849999999999999</v>
      </c>
      <c r="M977" s="8">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8">
        <f>INDEX(products!$A$1:$G$49,MATCH(orders!$D978,products!$A$1:$A$49,0),MATCH(orders!L$1,products!$A$1:$G$1,0))</f>
        <v>27.484999999999996</v>
      </c>
      <c r="M978" s="8">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8">
        <f>INDEX(products!$A$1:$G$49,MATCH(orders!$D979,products!$A$1:$A$49,0),MATCH(orders!L$1,products!$A$1:$G$1,0))</f>
        <v>11.95</v>
      </c>
      <c r="M979" s="8">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8">
        <f>INDEX(products!$A$1:$G$49,MATCH(orders!$D980,products!$A$1:$A$49,0),MATCH(orders!L$1,products!$A$1:$G$1,0))</f>
        <v>7.77</v>
      </c>
      <c r="M980" s="8">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8">
        <f>INDEX(products!$A$1:$G$49,MATCH(orders!$D981,products!$A$1:$A$49,0),MATCH(orders!L$1,products!$A$1:$G$1,0))</f>
        <v>5.3699999999999992</v>
      </c>
      <c r="M981" s="8">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8">
        <f>INDEX(products!$A$1:$G$49,MATCH(orders!$D982,products!$A$1:$A$49,0),MATCH(orders!L$1,products!$A$1:$G$1,0))</f>
        <v>27.945</v>
      </c>
      <c r="M982" s="8">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8">
        <f>INDEX(products!$A$1:$G$49,MATCH(orders!$D983,products!$A$1:$A$49,0),MATCH(orders!L$1,products!$A$1:$G$1,0))</f>
        <v>3.645</v>
      </c>
      <c r="M983" s="8">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8">
        <f>INDEX(products!$A$1:$G$49,MATCH(orders!$D984,products!$A$1:$A$49,0),MATCH(orders!L$1,products!$A$1:$G$1,0))</f>
        <v>11.95</v>
      </c>
      <c r="M984" s="8">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8">
        <f>INDEX(products!$A$1:$G$49,MATCH(orders!$D985,products!$A$1:$A$49,0),MATCH(orders!L$1,products!$A$1:$G$1,0))</f>
        <v>3.375</v>
      </c>
      <c r="M985" s="8">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8">
        <f>INDEX(products!$A$1:$G$49,MATCH(orders!$D986,products!$A$1:$A$49,0),MATCH(orders!L$1,products!$A$1:$G$1,0))</f>
        <v>31.624999999999996</v>
      </c>
      <c r="M986" s="8">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8">
        <f>INDEX(products!$A$1:$G$49,MATCH(orders!$D987,products!$A$1:$A$49,0),MATCH(orders!L$1,products!$A$1:$G$1,0))</f>
        <v>11.95</v>
      </c>
      <c r="M987" s="8">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8">
        <f>INDEX(products!$A$1:$G$49,MATCH(orders!$D988,products!$A$1:$A$49,0),MATCH(orders!L$1,products!$A$1:$G$1,0))</f>
        <v>33.464999999999996</v>
      </c>
      <c r="M988" s="8">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8">
        <f>INDEX(products!$A$1:$G$49,MATCH(orders!$D989,products!$A$1:$A$49,0),MATCH(orders!L$1,products!$A$1:$G$1,0))</f>
        <v>5.97</v>
      </c>
      <c r="M989" s="8">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8">
        <f>INDEX(products!$A$1:$G$49,MATCH(orders!$D990,products!$A$1:$A$49,0),MATCH(orders!L$1,products!$A$1:$G$1,0))</f>
        <v>9.9499999999999993</v>
      </c>
      <c r="M990" s="8">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8">
        <f>INDEX(products!$A$1:$G$49,MATCH(orders!$D991,products!$A$1:$A$49,0),MATCH(orders!L$1,products!$A$1:$G$1,0))</f>
        <v>25.874999999999996</v>
      </c>
      <c r="M991" s="8">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8">
        <f>INDEX(products!$A$1:$G$49,MATCH(orders!$D992,products!$A$1:$A$49,0),MATCH(orders!L$1,products!$A$1:$G$1,0))</f>
        <v>3.645</v>
      </c>
      <c r="M992" s="8">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8">
        <f>INDEX(products!$A$1:$G$49,MATCH(orders!$D993,products!$A$1:$A$49,0),MATCH(orders!L$1,products!$A$1:$G$1,0))</f>
        <v>7.77</v>
      </c>
      <c r="M993" s="8">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8">
        <f>INDEX(products!$A$1:$G$49,MATCH(orders!$D994,products!$A$1:$A$49,0),MATCH(orders!L$1,products!$A$1:$G$1,0))</f>
        <v>36.454999999999998</v>
      </c>
      <c r="M994" s="8">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8">
        <f>INDEX(products!$A$1:$G$49,MATCH(orders!$D995,products!$A$1:$A$49,0),MATCH(orders!L$1,products!$A$1:$G$1,0))</f>
        <v>12.95</v>
      </c>
      <c r="M995" s="8">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8">
        <f>INDEX(products!$A$1:$G$49,MATCH(orders!$D996,products!$A$1:$A$49,0),MATCH(orders!L$1,products!$A$1:$G$1,0))</f>
        <v>2.9849999999999999</v>
      </c>
      <c r="M996" s="8">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8">
        <f>INDEX(products!$A$1:$G$49,MATCH(orders!$D997,products!$A$1:$A$49,0),MATCH(orders!L$1,products!$A$1:$G$1,0))</f>
        <v>27.484999999999996</v>
      </c>
      <c r="M997" s="8">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8">
        <f>INDEX(products!$A$1:$G$49,MATCH(orders!$D998,products!$A$1:$A$49,0),MATCH(orders!L$1,products!$A$1:$G$1,0))</f>
        <v>5.97</v>
      </c>
      <c r="M998" s="8">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8">
        <f>INDEX(products!$A$1:$G$49,MATCH(orders!$D999,products!$A$1:$A$49,0),MATCH(orders!L$1,products!$A$1:$G$1,0))</f>
        <v>6.75</v>
      </c>
      <c r="M999" s="8">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8">
        <f>INDEX(products!$A$1:$G$49,MATCH(orders!$D1000,products!$A$1:$A$49,0),MATCH(orders!L$1,products!$A$1:$G$1,0))</f>
        <v>9.9499999999999993</v>
      </c>
      <c r="M1000" s="8">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8">
        <f>INDEX(products!$A$1:$G$49,MATCH(orders!$D1001,products!$A$1:$A$49,0),MATCH(orders!L$1,products!$A$1:$G$1,0))</f>
        <v>4.125</v>
      </c>
      <c r="M1001" s="8">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5"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Jonathan Pepperman</cp:lastModifiedBy>
  <cp:revision/>
  <dcterms:created xsi:type="dcterms:W3CDTF">2022-11-26T09:51:45Z</dcterms:created>
  <dcterms:modified xsi:type="dcterms:W3CDTF">2023-10-28T22:03:20Z</dcterms:modified>
  <cp:category/>
  <cp:contentStatus/>
</cp:coreProperties>
</file>