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Source/produban-agencias/code/blk/"/>
    </mc:Choice>
  </mc:AlternateContent>
  <bookViews>
    <workbookView xWindow="1600" yWindow="460" windowWidth="28800" windowHeight="12840" tabRatio="500" activeTab="2" xr2:uid="{00000000-000D-0000-FFFF-FFFF00000000}"/>
  </bookViews>
  <sheets>
    <sheet name="#CONTROL" sheetId="1" r:id="rId1"/>
    <sheet name="#STATIC" sheetId="2" r:id="rId2"/>
    <sheet name="#DATAINPUT" sheetId="3" r:id="rId3"/>
    <sheet name="#GATEWAY.REL" sheetId="4" r:id="rId4"/>
    <sheet name="GATEWAY" sheetId="5" r:id="rId5"/>
    <sheet name="LINE.PORT.0" sheetId="6" r:id="rId6"/>
    <sheet name="GATEWAY.PORTS.0" sheetId="7" r:id="rId7"/>
    <sheet name="E1642DN.0" sheetId="10" r:id="rId8"/>
    <sheet name="LINE.PORT.1" sheetId="8" r:id="rId9"/>
    <sheet name="GATEWAY.PORTS.1" sheetId="9" r:id="rId10"/>
    <sheet name="E1642DN.1" sheetId="12" r:id="rId11"/>
  </sheets>
  <calcPr calcId="171027" iterateDelta="1E-4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D6" i="9" l="1"/>
  <c r="BD7" i="9"/>
  <c r="BD8" i="9"/>
  <c r="BD9" i="9"/>
  <c r="BD10" i="9"/>
  <c r="BD11" i="9"/>
  <c r="BD12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5" i="9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5" i="7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5" i="12"/>
  <c r="T24" i="12"/>
  <c r="P24" i="12"/>
  <c r="L24" i="12"/>
  <c r="B24" i="12"/>
  <c r="A24" i="12"/>
  <c r="T23" i="12"/>
  <c r="P23" i="12"/>
  <c r="L23" i="12"/>
  <c r="B23" i="12"/>
  <c r="A23" i="12"/>
  <c r="T22" i="12"/>
  <c r="P22" i="12"/>
  <c r="L22" i="12"/>
  <c r="B22" i="12"/>
  <c r="A22" i="12"/>
  <c r="T21" i="12"/>
  <c r="P21" i="12"/>
  <c r="L21" i="12"/>
  <c r="B21" i="12"/>
  <c r="A21" i="12"/>
  <c r="T20" i="12"/>
  <c r="P20" i="12"/>
  <c r="L20" i="12"/>
  <c r="B20" i="12"/>
  <c r="A20" i="12"/>
  <c r="T19" i="12"/>
  <c r="P19" i="12"/>
  <c r="L19" i="12"/>
  <c r="B19" i="12"/>
  <c r="A19" i="12"/>
  <c r="T18" i="12"/>
  <c r="P18" i="12"/>
  <c r="L18" i="12"/>
  <c r="B18" i="12"/>
  <c r="A18" i="12"/>
  <c r="T17" i="12"/>
  <c r="P17" i="12"/>
  <c r="L17" i="12"/>
  <c r="B17" i="12"/>
  <c r="A17" i="12"/>
  <c r="T16" i="12"/>
  <c r="P16" i="12"/>
  <c r="L16" i="12"/>
  <c r="B16" i="12"/>
  <c r="A16" i="12"/>
  <c r="T15" i="12"/>
  <c r="P15" i="12"/>
  <c r="L15" i="12"/>
  <c r="B15" i="12"/>
  <c r="A15" i="12"/>
  <c r="T14" i="12"/>
  <c r="P14" i="12"/>
  <c r="L14" i="12"/>
  <c r="B14" i="12"/>
  <c r="A14" i="12"/>
  <c r="T13" i="12"/>
  <c r="P13" i="12"/>
  <c r="L13" i="12"/>
  <c r="B13" i="12"/>
  <c r="A13" i="12"/>
  <c r="T12" i="12"/>
  <c r="P12" i="12"/>
  <c r="L12" i="12"/>
  <c r="B12" i="12"/>
  <c r="A12" i="12"/>
  <c r="T11" i="12"/>
  <c r="P11" i="12"/>
  <c r="L11" i="12"/>
  <c r="B11" i="12"/>
  <c r="A11" i="12"/>
  <c r="T10" i="12"/>
  <c r="P10" i="12"/>
  <c r="L10" i="12"/>
  <c r="B10" i="12"/>
  <c r="A10" i="12"/>
  <c r="T9" i="12"/>
  <c r="P9" i="12"/>
  <c r="L9" i="12"/>
  <c r="B9" i="12"/>
  <c r="A9" i="12"/>
  <c r="T8" i="12"/>
  <c r="P8" i="12"/>
  <c r="L8" i="12"/>
  <c r="B8" i="12"/>
  <c r="A8" i="12"/>
  <c r="T7" i="12"/>
  <c r="P7" i="12"/>
  <c r="L7" i="12"/>
  <c r="B7" i="12"/>
  <c r="A7" i="12"/>
  <c r="T6" i="12"/>
  <c r="P6" i="12"/>
  <c r="L6" i="12"/>
  <c r="B6" i="12"/>
  <c r="A6" i="12"/>
  <c r="T5" i="12"/>
  <c r="P5" i="12"/>
  <c r="L5" i="12"/>
  <c r="B5" i="12"/>
  <c r="A5" i="12"/>
  <c r="A6" i="10"/>
  <c r="B6" i="10"/>
  <c r="L6" i="10"/>
  <c r="P6" i="10"/>
  <c r="Q6" i="10"/>
  <c r="R6" i="10"/>
  <c r="T6" i="10"/>
  <c r="A7" i="10"/>
  <c r="B7" i="10"/>
  <c r="L7" i="10"/>
  <c r="P7" i="10"/>
  <c r="Q7" i="10"/>
  <c r="R7" i="10"/>
  <c r="T7" i="10"/>
  <c r="A8" i="10"/>
  <c r="B8" i="10"/>
  <c r="L8" i="10"/>
  <c r="P8" i="10"/>
  <c r="Q8" i="10"/>
  <c r="R8" i="10"/>
  <c r="T8" i="10"/>
  <c r="A9" i="10"/>
  <c r="B9" i="10"/>
  <c r="L9" i="10"/>
  <c r="P9" i="10"/>
  <c r="Q9" i="10"/>
  <c r="R9" i="10"/>
  <c r="T9" i="10"/>
  <c r="A10" i="10"/>
  <c r="B10" i="10"/>
  <c r="L10" i="10"/>
  <c r="P10" i="10"/>
  <c r="Q10" i="10"/>
  <c r="R10" i="10"/>
  <c r="T10" i="10"/>
  <c r="A11" i="10"/>
  <c r="B11" i="10"/>
  <c r="L11" i="10"/>
  <c r="P11" i="10"/>
  <c r="Q11" i="10"/>
  <c r="R11" i="10"/>
  <c r="T11" i="10"/>
  <c r="A12" i="10"/>
  <c r="B12" i="10"/>
  <c r="L12" i="10"/>
  <c r="P12" i="10"/>
  <c r="Q12" i="10"/>
  <c r="R12" i="10"/>
  <c r="T12" i="10"/>
  <c r="A13" i="10"/>
  <c r="B13" i="10"/>
  <c r="L13" i="10"/>
  <c r="P13" i="10"/>
  <c r="Q13" i="10"/>
  <c r="R13" i="10"/>
  <c r="T13" i="10"/>
  <c r="A14" i="10"/>
  <c r="B14" i="10"/>
  <c r="L14" i="10"/>
  <c r="P14" i="10"/>
  <c r="Q14" i="10"/>
  <c r="R14" i="10"/>
  <c r="T14" i="10"/>
  <c r="A15" i="10"/>
  <c r="B15" i="10"/>
  <c r="L15" i="10"/>
  <c r="P15" i="10"/>
  <c r="Q15" i="10"/>
  <c r="R15" i="10"/>
  <c r="T15" i="10"/>
  <c r="A16" i="10"/>
  <c r="B16" i="10"/>
  <c r="L16" i="10"/>
  <c r="P16" i="10"/>
  <c r="Q16" i="10"/>
  <c r="R16" i="10"/>
  <c r="T16" i="10"/>
  <c r="A17" i="10"/>
  <c r="B17" i="10"/>
  <c r="L17" i="10"/>
  <c r="P17" i="10"/>
  <c r="Q17" i="10"/>
  <c r="R17" i="10"/>
  <c r="T17" i="10"/>
  <c r="A18" i="10"/>
  <c r="B18" i="10"/>
  <c r="L18" i="10"/>
  <c r="P18" i="10"/>
  <c r="Q18" i="10"/>
  <c r="R18" i="10"/>
  <c r="T18" i="10"/>
  <c r="A19" i="10"/>
  <c r="B19" i="10"/>
  <c r="L19" i="10"/>
  <c r="P19" i="10"/>
  <c r="Q19" i="10"/>
  <c r="R19" i="10"/>
  <c r="T19" i="10"/>
  <c r="A20" i="10"/>
  <c r="B20" i="10"/>
  <c r="L20" i="10"/>
  <c r="P20" i="10"/>
  <c r="Q20" i="10"/>
  <c r="R20" i="10"/>
  <c r="T20" i="10"/>
  <c r="A21" i="10"/>
  <c r="B21" i="10"/>
  <c r="L21" i="10"/>
  <c r="P21" i="10"/>
  <c r="Q21" i="10"/>
  <c r="R21" i="10"/>
  <c r="T21" i="10"/>
  <c r="A22" i="10"/>
  <c r="B22" i="10"/>
  <c r="L22" i="10"/>
  <c r="P22" i="10"/>
  <c r="Q22" i="10"/>
  <c r="R22" i="10"/>
  <c r="T22" i="10"/>
  <c r="A23" i="10"/>
  <c r="B23" i="10"/>
  <c r="L23" i="10"/>
  <c r="P23" i="10"/>
  <c r="Q23" i="10"/>
  <c r="R23" i="10"/>
  <c r="T23" i="10"/>
  <c r="A24" i="10"/>
  <c r="B24" i="10"/>
  <c r="L24" i="10"/>
  <c r="P24" i="10"/>
  <c r="Q24" i="10"/>
  <c r="R24" i="10"/>
  <c r="T24" i="10"/>
  <c r="R5" i="10"/>
  <c r="Q5" i="10"/>
  <c r="T5" i="10"/>
  <c r="P5" i="10"/>
  <c r="L5" i="10"/>
  <c r="B5" i="10"/>
  <c r="A5" i="10"/>
  <c r="CM24" i="9"/>
  <c r="CL24" i="9"/>
  <c r="D2" i="3"/>
  <c r="CG24" i="9"/>
  <c r="CF24" i="9"/>
  <c r="BZ24" i="9"/>
  <c r="BS24" i="9"/>
  <c r="BL24" i="9"/>
  <c r="BI24" i="9"/>
  <c r="P33" i="2"/>
  <c r="P2" i="3"/>
  <c r="BH24" i="9"/>
  <c r="BE24" i="9"/>
  <c r="AX24" i="9"/>
  <c r="S24" i="9"/>
  <c r="R24" i="9"/>
  <c r="I24" i="9"/>
  <c r="C24" i="9"/>
  <c r="C2" i="3"/>
  <c r="B24" i="9"/>
  <c r="A24" i="9"/>
  <c r="CM23" i="9"/>
  <c r="CL23" i="9"/>
  <c r="CG23" i="9"/>
  <c r="CF23" i="9"/>
  <c r="BZ23" i="9"/>
  <c r="BS23" i="9"/>
  <c r="BL23" i="9"/>
  <c r="BI23" i="9"/>
  <c r="BH23" i="9"/>
  <c r="BE23" i="9"/>
  <c r="AX23" i="9"/>
  <c r="S23" i="9"/>
  <c r="R23" i="9"/>
  <c r="I23" i="9"/>
  <c r="C23" i="9"/>
  <c r="B23" i="9"/>
  <c r="A23" i="9"/>
  <c r="CM22" i="9"/>
  <c r="CL22" i="9"/>
  <c r="CG22" i="9"/>
  <c r="CF22" i="9"/>
  <c r="BZ22" i="9"/>
  <c r="BS22" i="9"/>
  <c r="BL22" i="9"/>
  <c r="BI22" i="9"/>
  <c r="BH22" i="9"/>
  <c r="BE22" i="9"/>
  <c r="AX22" i="9"/>
  <c r="S22" i="9"/>
  <c r="R22" i="9"/>
  <c r="I22" i="9"/>
  <c r="C22" i="9"/>
  <c r="B22" i="9"/>
  <c r="A22" i="9"/>
  <c r="CM21" i="9"/>
  <c r="CL21" i="9"/>
  <c r="CG21" i="9"/>
  <c r="CF21" i="9"/>
  <c r="BZ21" i="9"/>
  <c r="BS21" i="9"/>
  <c r="BL21" i="9"/>
  <c r="BI21" i="9"/>
  <c r="BH21" i="9"/>
  <c r="BE21" i="9"/>
  <c r="AX21" i="9"/>
  <c r="S21" i="9"/>
  <c r="R21" i="9"/>
  <c r="I21" i="9"/>
  <c r="C21" i="9"/>
  <c r="B21" i="9"/>
  <c r="A21" i="9"/>
  <c r="CM20" i="9"/>
  <c r="CL20" i="9"/>
  <c r="CG20" i="9"/>
  <c r="CF20" i="9"/>
  <c r="BZ20" i="9"/>
  <c r="BS20" i="9"/>
  <c r="BL20" i="9"/>
  <c r="BI20" i="9"/>
  <c r="BH20" i="9"/>
  <c r="BE20" i="9"/>
  <c r="AX20" i="9"/>
  <c r="S20" i="9"/>
  <c r="R20" i="9"/>
  <c r="I20" i="9"/>
  <c r="C20" i="9"/>
  <c r="B20" i="9"/>
  <c r="A20" i="9"/>
  <c r="CM19" i="9"/>
  <c r="CL19" i="9"/>
  <c r="CG19" i="9"/>
  <c r="CF19" i="9"/>
  <c r="BZ19" i="9"/>
  <c r="BS19" i="9"/>
  <c r="BL19" i="9"/>
  <c r="BI19" i="9"/>
  <c r="BH19" i="9"/>
  <c r="BE19" i="9"/>
  <c r="AX19" i="9"/>
  <c r="S19" i="9"/>
  <c r="R19" i="9"/>
  <c r="I19" i="9"/>
  <c r="C19" i="9"/>
  <c r="B19" i="9"/>
  <c r="A19" i="9"/>
  <c r="CM18" i="9"/>
  <c r="CL18" i="9"/>
  <c r="CG18" i="9"/>
  <c r="CF18" i="9"/>
  <c r="BZ18" i="9"/>
  <c r="BS18" i="9"/>
  <c r="BL18" i="9"/>
  <c r="BI18" i="9"/>
  <c r="BH18" i="9"/>
  <c r="BE18" i="9"/>
  <c r="AX18" i="9"/>
  <c r="S18" i="9"/>
  <c r="R18" i="9"/>
  <c r="I18" i="9"/>
  <c r="C18" i="9"/>
  <c r="B18" i="9"/>
  <c r="A18" i="9"/>
  <c r="CM17" i="9"/>
  <c r="CL17" i="9"/>
  <c r="CG17" i="9"/>
  <c r="CF17" i="9"/>
  <c r="BZ17" i="9"/>
  <c r="BS17" i="9"/>
  <c r="BL17" i="9"/>
  <c r="BI17" i="9"/>
  <c r="BH17" i="9"/>
  <c r="BE17" i="9"/>
  <c r="AX17" i="9"/>
  <c r="S17" i="9"/>
  <c r="R17" i="9"/>
  <c r="I17" i="9"/>
  <c r="C17" i="9"/>
  <c r="B17" i="9"/>
  <c r="A17" i="9"/>
  <c r="CM16" i="9"/>
  <c r="CL16" i="9"/>
  <c r="CG16" i="9"/>
  <c r="CF16" i="9"/>
  <c r="BZ16" i="9"/>
  <c r="BS16" i="9"/>
  <c r="BL16" i="9"/>
  <c r="BI16" i="9"/>
  <c r="BH16" i="9"/>
  <c r="BE16" i="9"/>
  <c r="AX16" i="9"/>
  <c r="S16" i="9"/>
  <c r="R16" i="9"/>
  <c r="I16" i="9"/>
  <c r="C16" i="9"/>
  <c r="B16" i="9"/>
  <c r="A16" i="9"/>
  <c r="CM15" i="9"/>
  <c r="CL15" i="9"/>
  <c r="CG15" i="9"/>
  <c r="CF15" i="9"/>
  <c r="BZ15" i="9"/>
  <c r="BS15" i="9"/>
  <c r="BL15" i="9"/>
  <c r="BI15" i="9"/>
  <c r="BH15" i="9"/>
  <c r="BE15" i="9"/>
  <c r="AX15" i="9"/>
  <c r="S15" i="9"/>
  <c r="R15" i="9"/>
  <c r="I15" i="9"/>
  <c r="C15" i="9"/>
  <c r="B15" i="9"/>
  <c r="A15" i="9"/>
  <c r="CM14" i="9"/>
  <c r="CL14" i="9"/>
  <c r="CG14" i="9"/>
  <c r="CF14" i="9"/>
  <c r="BZ14" i="9"/>
  <c r="BS14" i="9"/>
  <c r="BL14" i="9"/>
  <c r="BI14" i="9"/>
  <c r="BH14" i="9"/>
  <c r="BE14" i="9"/>
  <c r="AX14" i="9"/>
  <c r="S14" i="9"/>
  <c r="R14" i="9"/>
  <c r="I14" i="9"/>
  <c r="C14" i="9"/>
  <c r="B14" i="9"/>
  <c r="A14" i="9"/>
  <c r="CM13" i="9"/>
  <c r="CL13" i="9"/>
  <c r="CG13" i="9"/>
  <c r="CF13" i="9"/>
  <c r="BZ13" i="9"/>
  <c r="BS13" i="9"/>
  <c r="BL13" i="9"/>
  <c r="BI13" i="9"/>
  <c r="BH13" i="9"/>
  <c r="BE13" i="9"/>
  <c r="AX13" i="9"/>
  <c r="S13" i="9"/>
  <c r="R13" i="9"/>
  <c r="I13" i="9"/>
  <c r="C13" i="9"/>
  <c r="B13" i="9"/>
  <c r="A13" i="9"/>
  <c r="CM12" i="9"/>
  <c r="CL12" i="9"/>
  <c r="CG12" i="9"/>
  <c r="CF12" i="9"/>
  <c r="BZ12" i="9"/>
  <c r="BS12" i="9"/>
  <c r="BL12" i="9"/>
  <c r="BI12" i="9"/>
  <c r="BH12" i="9"/>
  <c r="BE12" i="9"/>
  <c r="AX12" i="9"/>
  <c r="S12" i="9"/>
  <c r="R12" i="9"/>
  <c r="I12" i="9"/>
  <c r="C12" i="9"/>
  <c r="B12" i="9"/>
  <c r="A12" i="9"/>
  <c r="CM11" i="9"/>
  <c r="CL11" i="9"/>
  <c r="CG11" i="9"/>
  <c r="CF11" i="9"/>
  <c r="BZ11" i="9"/>
  <c r="BS11" i="9"/>
  <c r="BL11" i="9"/>
  <c r="BI11" i="9"/>
  <c r="BH11" i="9"/>
  <c r="BE11" i="9"/>
  <c r="AX11" i="9"/>
  <c r="S11" i="9"/>
  <c r="R11" i="9"/>
  <c r="I11" i="9"/>
  <c r="C11" i="9"/>
  <c r="B11" i="9"/>
  <c r="A11" i="9"/>
  <c r="CM10" i="9"/>
  <c r="CL10" i="9"/>
  <c r="CG10" i="9"/>
  <c r="CF10" i="9"/>
  <c r="BZ10" i="9"/>
  <c r="BS10" i="9"/>
  <c r="BL10" i="9"/>
  <c r="BI10" i="9"/>
  <c r="BH10" i="9"/>
  <c r="BE10" i="9"/>
  <c r="AX10" i="9"/>
  <c r="S10" i="9"/>
  <c r="R10" i="9"/>
  <c r="I10" i="9"/>
  <c r="C10" i="9"/>
  <c r="B10" i="9"/>
  <c r="A10" i="9"/>
  <c r="CM9" i="9"/>
  <c r="CL9" i="9"/>
  <c r="CG9" i="9"/>
  <c r="CF9" i="9"/>
  <c r="BZ9" i="9"/>
  <c r="BS9" i="9"/>
  <c r="BL9" i="9"/>
  <c r="BI9" i="9"/>
  <c r="BH9" i="9"/>
  <c r="BE9" i="9"/>
  <c r="AX9" i="9"/>
  <c r="S9" i="9"/>
  <c r="R9" i="9"/>
  <c r="I9" i="9"/>
  <c r="C9" i="9"/>
  <c r="B9" i="9"/>
  <c r="A9" i="9"/>
  <c r="CM8" i="9"/>
  <c r="CL8" i="9"/>
  <c r="CG8" i="9"/>
  <c r="CF8" i="9"/>
  <c r="BZ8" i="9"/>
  <c r="BS8" i="9"/>
  <c r="BL8" i="9"/>
  <c r="BI8" i="9"/>
  <c r="BH8" i="9"/>
  <c r="BE8" i="9"/>
  <c r="AX8" i="9"/>
  <c r="S8" i="9"/>
  <c r="R8" i="9"/>
  <c r="I8" i="9"/>
  <c r="C8" i="9"/>
  <c r="B8" i="9"/>
  <c r="A8" i="9"/>
  <c r="CM7" i="9"/>
  <c r="CL7" i="9"/>
  <c r="CG7" i="9"/>
  <c r="CF7" i="9"/>
  <c r="BZ7" i="9"/>
  <c r="BS7" i="9"/>
  <c r="BL7" i="9"/>
  <c r="BI7" i="9"/>
  <c r="BH7" i="9"/>
  <c r="BE7" i="9"/>
  <c r="AX7" i="9"/>
  <c r="S7" i="9"/>
  <c r="R7" i="9"/>
  <c r="I7" i="9"/>
  <c r="C7" i="9"/>
  <c r="B7" i="9"/>
  <c r="A7" i="9"/>
  <c r="CN6" i="9"/>
  <c r="CM6" i="9"/>
  <c r="CL6" i="9"/>
  <c r="CG6" i="9"/>
  <c r="CF6" i="9"/>
  <c r="BZ6" i="9"/>
  <c r="BS6" i="9"/>
  <c r="BL6" i="9"/>
  <c r="E6" i="3"/>
  <c r="BI6" i="9"/>
  <c r="BH6" i="9"/>
  <c r="BE6" i="9"/>
  <c r="AX6" i="9"/>
  <c r="S6" i="9"/>
  <c r="R6" i="9"/>
  <c r="I6" i="9"/>
  <c r="C6" i="9"/>
  <c r="B6" i="3"/>
  <c r="B6" i="9"/>
  <c r="A6" i="9"/>
  <c r="CN5" i="9"/>
  <c r="CM5" i="9"/>
  <c r="CL5" i="9"/>
  <c r="CG5" i="9"/>
  <c r="CF5" i="9"/>
  <c r="BZ5" i="9"/>
  <c r="BS5" i="9"/>
  <c r="BL5" i="9"/>
  <c r="E5" i="3"/>
  <c r="BI5" i="9"/>
  <c r="BH5" i="9"/>
  <c r="BE5" i="9"/>
  <c r="AX5" i="9"/>
  <c r="S5" i="9"/>
  <c r="R5" i="9"/>
  <c r="I5" i="9"/>
  <c r="C5" i="9"/>
  <c r="B5" i="3"/>
  <c r="B5" i="9"/>
  <c r="A5" i="9"/>
  <c r="CM4" i="9"/>
  <c r="CI24" i="8"/>
  <c r="O2" i="3"/>
  <c r="CE24" i="8"/>
  <c r="CB24" i="8"/>
  <c r="BY24" i="8"/>
  <c r="BW24" i="8"/>
  <c r="BU24" i="8"/>
  <c r="BH24" i="8"/>
  <c r="BE24" i="8"/>
  <c r="BD24" i="8"/>
  <c r="AP24" i="8"/>
  <c r="AL24" i="8"/>
  <c r="AJ24" i="8"/>
  <c r="AI24" i="8"/>
  <c r="AG24" i="8"/>
  <c r="AE24" i="8"/>
  <c r="AC24" i="8"/>
  <c r="Z24" i="8"/>
  <c r="Y24" i="8"/>
  <c r="N2" i="3"/>
  <c r="W24" i="8"/>
  <c r="T24" i="8"/>
  <c r="Q24" i="8"/>
  <c r="P24" i="8"/>
  <c r="N24" i="8"/>
  <c r="I24" i="8"/>
  <c r="B24" i="8"/>
  <c r="A24" i="8"/>
  <c r="CI23" i="8"/>
  <c r="CE23" i="8"/>
  <c r="CB23" i="8"/>
  <c r="BY23" i="8"/>
  <c r="BW23" i="8"/>
  <c r="BU23" i="8"/>
  <c r="BH23" i="8"/>
  <c r="BE23" i="8"/>
  <c r="BD23" i="8"/>
  <c r="AP23" i="8"/>
  <c r="AL23" i="8"/>
  <c r="AJ23" i="8"/>
  <c r="AI23" i="8"/>
  <c r="AG23" i="8"/>
  <c r="AE23" i="8"/>
  <c r="AC23" i="8"/>
  <c r="Z23" i="8"/>
  <c r="Y23" i="8"/>
  <c r="W23" i="8"/>
  <c r="T23" i="8"/>
  <c r="Q23" i="8"/>
  <c r="P23" i="8"/>
  <c r="N23" i="8"/>
  <c r="I23" i="8"/>
  <c r="B23" i="8"/>
  <c r="A23" i="8"/>
  <c r="CI22" i="8"/>
  <c r="CE22" i="8"/>
  <c r="CB22" i="8"/>
  <c r="BY22" i="8"/>
  <c r="BW22" i="8"/>
  <c r="BU22" i="8"/>
  <c r="BH22" i="8"/>
  <c r="BE22" i="8"/>
  <c r="BD22" i="8"/>
  <c r="AP22" i="8"/>
  <c r="AL22" i="8"/>
  <c r="AJ22" i="8"/>
  <c r="AI22" i="8"/>
  <c r="AG22" i="8"/>
  <c r="AE22" i="8"/>
  <c r="AC22" i="8"/>
  <c r="Z22" i="8"/>
  <c r="Y22" i="8"/>
  <c r="W22" i="8"/>
  <c r="T22" i="8"/>
  <c r="Q22" i="8"/>
  <c r="P22" i="8"/>
  <c r="N22" i="8"/>
  <c r="I22" i="8"/>
  <c r="B22" i="8"/>
  <c r="A22" i="8"/>
  <c r="CI21" i="8"/>
  <c r="CE21" i="8"/>
  <c r="CB21" i="8"/>
  <c r="BY21" i="8"/>
  <c r="BW21" i="8"/>
  <c r="BU21" i="8"/>
  <c r="BH21" i="8"/>
  <c r="BE21" i="8"/>
  <c r="BD21" i="8"/>
  <c r="AP21" i="8"/>
  <c r="AL21" i="8"/>
  <c r="AJ21" i="8"/>
  <c r="AI21" i="8"/>
  <c r="AG21" i="8"/>
  <c r="AE21" i="8"/>
  <c r="AC21" i="8"/>
  <c r="Z21" i="8"/>
  <c r="Y21" i="8"/>
  <c r="W21" i="8"/>
  <c r="T21" i="8"/>
  <c r="Q21" i="8"/>
  <c r="P21" i="8"/>
  <c r="N21" i="8"/>
  <c r="I21" i="8"/>
  <c r="B21" i="8"/>
  <c r="A21" i="8"/>
  <c r="CI20" i="8"/>
  <c r="CE20" i="8"/>
  <c r="CB20" i="8"/>
  <c r="BY20" i="8"/>
  <c r="BW20" i="8"/>
  <c r="BU20" i="8"/>
  <c r="BH20" i="8"/>
  <c r="BE20" i="8"/>
  <c r="BD20" i="8"/>
  <c r="AP20" i="8"/>
  <c r="AL20" i="8"/>
  <c r="AJ20" i="8"/>
  <c r="AI20" i="8"/>
  <c r="AG20" i="8"/>
  <c r="AE20" i="8"/>
  <c r="AC20" i="8"/>
  <c r="Z20" i="8"/>
  <c r="Y20" i="8"/>
  <c r="W20" i="8"/>
  <c r="T20" i="8"/>
  <c r="Q20" i="8"/>
  <c r="P20" i="8"/>
  <c r="N20" i="8"/>
  <c r="I20" i="8"/>
  <c r="B20" i="8"/>
  <c r="A20" i="8"/>
  <c r="CI19" i="8"/>
  <c r="CE19" i="8"/>
  <c r="CB19" i="8"/>
  <c r="BY19" i="8"/>
  <c r="BW19" i="8"/>
  <c r="BU19" i="8"/>
  <c r="BH19" i="8"/>
  <c r="BE19" i="8"/>
  <c r="BD19" i="8"/>
  <c r="AP19" i="8"/>
  <c r="AL19" i="8"/>
  <c r="AJ19" i="8"/>
  <c r="AI19" i="8"/>
  <c r="AG19" i="8"/>
  <c r="AE19" i="8"/>
  <c r="AC19" i="8"/>
  <c r="Z19" i="8"/>
  <c r="Y19" i="8"/>
  <c r="W19" i="8"/>
  <c r="T19" i="8"/>
  <c r="Q19" i="8"/>
  <c r="P19" i="8"/>
  <c r="N19" i="8"/>
  <c r="I19" i="8"/>
  <c r="B19" i="8"/>
  <c r="A19" i="8"/>
  <c r="CI18" i="8"/>
  <c r="CE18" i="8"/>
  <c r="CB18" i="8"/>
  <c r="BY18" i="8"/>
  <c r="BW18" i="8"/>
  <c r="BU18" i="8"/>
  <c r="BH18" i="8"/>
  <c r="BE18" i="8"/>
  <c r="BD18" i="8"/>
  <c r="AP18" i="8"/>
  <c r="AL18" i="8"/>
  <c r="AJ18" i="8"/>
  <c r="AI18" i="8"/>
  <c r="AG18" i="8"/>
  <c r="AE18" i="8"/>
  <c r="AC18" i="8"/>
  <c r="Z18" i="8"/>
  <c r="Y18" i="8"/>
  <c r="W18" i="8"/>
  <c r="T18" i="8"/>
  <c r="Q18" i="8"/>
  <c r="P18" i="8"/>
  <c r="N18" i="8"/>
  <c r="I18" i="8"/>
  <c r="B18" i="8"/>
  <c r="A18" i="8"/>
  <c r="CI17" i="8"/>
  <c r="CE17" i="8"/>
  <c r="CB17" i="8"/>
  <c r="BY17" i="8"/>
  <c r="BW17" i="8"/>
  <c r="BU17" i="8"/>
  <c r="BH17" i="8"/>
  <c r="BE17" i="8"/>
  <c r="BD17" i="8"/>
  <c r="AP17" i="8"/>
  <c r="AL17" i="8"/>
  <c r="AJ17" i="8"/>
  <c r="AI17" i="8"/>
  <c r="AG17" i="8"/>
  <c r="AE17" i="8"/>
  <c r="AC17" i="8"/>
  <c r="Z17" i="8"/>
  <c r="Y17" i="8"/>
  <c r="W17" i="8"/>
  <c r="T17" i="8"/>
  <c r="Q17" i="8"/>
  <c r="P17" i="8"/>
  <c r="N17" i="8"/>
  <c r="I17" i="8"/>
  <c r="B17" i="8"/>
  <c r="A17" i="8"/>
  <c r="CI16" i="8"/>
  <c r="CE16" i="8"/>
  <c r="CB16" i="8"/>
  <c r="BY16" i="8"/>
  <c r="BW16" i="8"/>
  <c r="BU16" i="8"/>
  <c r="BH16" i="8"/>
  <c r="BE16" i="8"/>
  <c r="BD16" i="8"/>
  <c r="AP16" i="8"/>
  <c r="AL16" i="8"/>
  <c r="AJ16" i="8"/>
  <c r="AI16" i="8"/>
  <c r="AG16" i="8"/>
  <c r="AE16" i="8"/>
  <c r="AC16" i="8"/>
  <c r="Z16" i="8"/>
  <c r="Y16" i="8"/>
  <c r="W16" i="8"/>
  <c r="T16" i="8"/>
  <c r="Q16" i="8"/>
  <c r="P16" i="8"/>
  <c r="N16" i="8"/>
  <c r="I16" i="8"/>
  <c r="B16" i="8"/>
  <c r="A16" i="8"/>
  <c r="CI15" i="8"/>
  <c r="CE15" i="8"/>
  <c r="CB15" i="8"/>
  <c r="BY15" i="8"/>
  <c r="BW15" i="8"/>
  <c r="BU15" i="8"/>
  <c r="BH15" i="8"/>
  <c r="BE15" i="8"/>
  <c r="BD15" i="8"/>
  <c r="AP15" i="8"/>
  <c r="AL15" i="8"/>
  <c r="AJ15" i="8"/>
  <c r="AI15" i="8"/>
  <c r="AG15" i="8"/>
  <c r="AE15" i="8"/>
  <c r="AC15" i="8"/>
  <c r="Z15" i="8"/>
  <c r="Y15" i="8"/>
  <c r="W15" i="8"/>
  <c r="T15" i="8"/>
  <c r="Q15" i="8"/>
  <c r="P15" i="8"/>
  <c r="N15" i="8"/>
  <c r="I15" i="8"/>
  <c r="B15" i="8"/>
  <c r="A15" i="8"/>
  <c r="CI14" i="8"/>
  <c r="CE14" i="8"/>
  <c r="CB14" i="8"/>
  <c r="BY14" i="8"/>
  <c r="BW14" i="8"/>
  <c r="BU14" i="8"/>
  <c r="BH14" i="8"/>
  <c r="BE14" i="8"/>
  <c r="BD14" i="8"/>
  <c r="AP14" i="8"/>
  <c r="AL14" i="8"/>
  <c r="AJ14" i="8"/>
  <c r="AI14" i="8"/>
  <c r="AG14" i="8"/>
  <c r="AE14" i="8"/>
  <c r="AC14" i="8"/>
  <c r="Z14" i="8"/>
  <c r="Y14" i="8"/>
  <c r="W14" i="8"/>
  <c r="T14" i="8"/>
  <c r="Q14" i="8"/>
  <c r="P14" i="8"/>
  <c r="N14" i="8"/>
  <c r="I14" i="8"/>
  <c r="B14" i="8"/>
  <c r="A14" i="8"/>
  <c r="CI13" i="8"/>
  <c r="CE13" i="8"/>
  <c r="CB13" i="8"/>
  <c r="BY13" i="8"/>
  <c r="BW13" i="8"/>
  <c r="BU13" i="8"/>
  <c r="BH13" i="8"/>
  <c r="BE13" i="8"/>
  <c r="BD13" i="8"/>
  <c r="AP13" i="8"/>
  <c r="AL13" i="8"/>
  <c r="AJ13" i="8"/>
  <c r="AI13" i="8"/>
  <c r="AG13" i="8"/>
  <c r="AE13" i="8"/>
  <c r="AC13" i="8"/>
  <c r="Z13" i="8"/>
  <c r="Y13" i="8"/>
  <c r="W13" i="8"/>
  <c r="T13" i="8"/>
  <c r="Q13" i="8"/>
  <c r="P13" i="8"/>
  <c r="N13" i="8"/>
  <c r="I13" i="8"/>
  <c r="B13" i="8"/>
  <c r="A13" i="8"/>
  <c r="CI12" i="8"/>
  <c r="CE12" i="8"/>
  <c r="CB12" i="8"/>
  <c r="BY12" i="8"/>
  <c r="BW12" i="8"/>
  <c r="BU12" i="8"/>
  <c r="BH12" i="8"/>
  <c r="BE12" i="8"/>
  <c r="BD12" i="8"/>
  <c r="AP12" i="8"/>
  <c r="AL12" i="8"/>
  <c r="AJ12" i="8"/>
  <c r="AI12" i="8"/>
  <c r="AG12" i="8"/>
  <c r="AE12" i="8"/>
  <c r="AC12" i="8"/>
  <c r="Z12" i="8"/>
  <c r="Y12" i="8"/>
  <c r="W12" i="8"/>
  <c r="T12" i="8"/>
  <c r="Q12" i="8"/>
  <c r="P12" i="8"/>
  <c r="N12" i="8"/>
  <c r="I12" i="8"/>
  <c r="B12" i="8"/>
  <c r="A12" i="8"/>
  <c r="CI11" i="8"/>
  <c r="CE11" i="8"/>
  <c r="CB11" i="8"/>
  <c r="BY11" i="8"/>
  <c r="BW11" i="8"/>
  <c r="BU11" i="8"/>
  <c r="BH11" i="8"/>
  <c r="BE11" i="8"/>
  <c r="BD11" i="8"/>
  <c r="AP11" i="8"/>
  <c r="AL11" i="8"/>
  <c r="AJ11" i="8"/>
  <c r="AI11" i="8"/>
  <c r="AG11" i="8"/>
  <c r="AE11" i="8"/>
  <c r="AC11" i="8"/>
  <c r="Z11" i="8"/>
  <c r="Y11" i="8"/>
  <c r="W11" i="8"/>
  <c r="T11" i="8"/>
  <c r="Q11" i="8"/>
  <c r="P11" i="8"/>
  <c r="N11" i="8"/>
  <c r="I11" i="8"/>
  <c r="B11" i="8"/>
  <c r="A11" i="8"/>
  <c r="CI10" i="8"/>
  <c r="CE10" i="8"/>
  <c r="CB10" i="8"/>
  <c r="BY10" i="8"/>
  <c r="BW10" i="8"/>
  <c r="BU10" i="8"/>
  <c r="BH10" i="8"/>
  <c r="BE10" i="8"/>
  <c r="BD10" i="8"/>
  <c r="AP10" i="8"/>
  <c r="AL10" i="8"/>
  <c r="AJ10" i="8"/>
  <c r="AI10" i="8"/>
  <c r="AG10" i="8"/>
  <c r="AE10" i="8"/>
  <c r="AC10" i="8"/>
  <c r="Z10" i="8"/>
  <c r="Y10" i="8"/>
  <c r="W10" i="8"/>
  <c r="T10" i="8"/>
  <c r="Q10" i="8"/>
  <c r="P10" i="8"/>
  <c r="N10" i="8"/>
  <c r="I10" i="8"/>
  <c r="B10" i="8"/>
  <c r="A10" i="8"/>
  <c r="CI9" i="8"/>
  <c r="CE9" i="8"/>
  <c r="CB9" i="8"/>
  <c r="BY9" i="8"/>
  <c r="BW9" i="8"/>
  <c r="BU9" i="8"/>
  <c r="BH9" i="8"/>
  <c r="BE9" i="8"/>
  <c r="BD9" i="8"/>
  <c r="AP9" i="8"/>
  <c r="AL9" i="8"/>
  <c r="AJ9" i="8"/>
  <c r="AI9" i="8"/>
  <c r="AG9" i="8"/>
  <c r="AE9" i="8"/>
  <c r="AC9" i="8"/>
  <c r="Z9" i="8"/>
  <c r="Y9" i="8"/>
  <c r="W9" i="8"/>
  <c r="T9" i="8"/>
  <c r="Q9" i="8"/>
  <c r="P9" i="8"/>
  <c r="N9" i="8"/>
  <c r="I9" i="8"/>
  <c r="B9" i="8"/>
  <c r="A9" i="8"/>
  <c r="CI8" i="8"/>
  <c r="CE8" i="8"/>
  <c r="CB8" i="8"/>
  <c r="BY8" i="8"/>
  <c r="BW8" i="8"/>
  <c r="BU8" i="8"/>
  <c r="BH8" i="8"/>
  <c r="BE8" i="8"/>
  <c r="BD8" i="8"/>
  <c r="AP8" i="8"/>
  <c r="AL8" i="8"/>
  <c r="AJ8" i="8"/>
  <c r="AI8" i="8"/>
  <c r="AG8" i="8"/>
  <c r="AE8" i="8"/>
  <c r="AC8" i="8"/>
  <c r="Z8" i="8"/>
  <c r="Y8" i="8"/>
  <c r="W8" i="8"/>
  <c r="T8" i="8"/>
  <c r="Q8" i="8"/>
  <c r="P8" i="8"/>
  <c r="N8" i="8"/>
  <c r="I8" i="8"/>
  <c r="B8" i="8"/>
  <c r="A8" i="8"/>
  <c r="CI7" i="8"/>
  <c r="CE7" i="8"/>
  <c r="CB7" i="8"/>
  <c r="BY7" i="8"/>
  <c r="BW7" i="8"/>
  <c r="BU7" i="8"/>
  <c r="BH7" i="8"/>
  <c r="BE7" i="8"/>
  <c r="BD7" i="8"/>
  <c r="AP7" i="8"/>
  <c r="AL7" i="8"/>
  <c r="AJ7" i="8"/>
  <c r="AI7" i="8"/>
  <c r="AG7" i="8"/>
  <c r="AE7" i="8"/>
  <c r="AC7" i="8"/>
  <c r="Z7" i="8"/>
  <c r="Y7" i="8"/>
  <c r="W7" i="8"/>
  <c r="T7" i="8"/>
  <c r="Q7" i="8"/>
  <c r="P7" i="8"/>
  <c r="N7" i="8"/>
  <c r="I7" i="8"/>
  <c r="B7" i="8"/>
  <c r="A7" i="8"/>
  <c r="CI6" i="8"/>
  <c r="CE6" i="8"/>
  <c r="CB6" i="8"/>
  <c r="BY6" i="8"/>
  <c r="BW6" i="8"/>
  <c r="BU6" i="8"/>
  <c r="BH6" i="8"/>
  <c r="BE6" i="8"/>
  <c r="AP6" i="8"/>
  <c r="AL6" i="8"/>
  <c r="AJ6" i="8"/>
  <c r="AI6" i="8"/>
  <c r="AG6" i="8"/>
  <c r="AE6" i="8"/>
  <c r="AC6" i="8"/>
  <c r="Z6" i="8"/>
  <c r="Y6" i="8"/>
  <c r="W6" i="8"/>
  <c r="T6" i="8"/>
  <c r="Q6" i="8"/>
  <c r="P6" i="8"/>
  <c r="N6" i="8"/>
  <c r="I6" i="8"/>
  <c r="B6" i="8"/>
  <c r="A6" i="8"/>
  <c r="CI5" i="8"/>
  <c r="CE5" i="8"/>
  <c r="CB5" i="8"/>
  <c r="BY5" i="8"/>
  <c r="BW5" i="8"/>
  <c r="BU5" i="8"/>
  <c r="BH5" i="8"/>
  <c r="BE5" i="8"/>
  <c r="AP5" i="8"/>
  <c r="AL5" i="8"/>
  <c r="AJ5" i="8"/>
  <c r="AI5" i="8"/>
  <c r="AG5" i="8"/>
  <c r="AE5" i="8"/>
  <c r="AC5" i="8"/>
  <c r="Z5" i="8"/>
  <c r="Y5" i="8"/>
  <c r="W5" i="8"/>
  <c r="T5" i="8"/>
  <c r="Q5" i="8"/>
  <c r="P5" i="8"/>
  <c r="N5" i="8"/>
  <c r="I5" i="8"/>
  <c r="B5" i="8"/>
  <c r="A5" i="8"/>
  <c r="CM24" i="7"/>
  <c r="CL24" i="7"/>
  <c r="CG24" i="7"/>
  <c r="CF24" i="7"/>
  <c r="BZ24" i="7"/>
  <c r="BS24" i="7"/>
  <c r="BL24" i="7"/>
  <c r="BI24" i="7"/>
  <c r="BH24" i="7"/>
  <c r="BE24" i="7"/>
  <c r="AX24" i="7"/>
  <c r="S24" i="7"/>
  <c r="R24" i="7"/>
  <c r="I24" i="7"/>
  <c r="C24" i="7"/>
  <c r="B24" i="7"/>
  <c r="A24" i="7"/>
  <c r="CM23" i="7"/>
  <c r="CL23" i="7"/>
  <c r="CG23" i="7"/>
  <c r="CF23" i="7"/>
  <c r="BZ23" i="7"/>
  <c r="BS23" i="7"/>
  <c r="BL23" i="7"/>
  <c r="BI23" i="7"/>
  <c r="BH23" i="7"/>
  <c r="BE23" i="7"/>
  <c r="AX23" i="7"/>
  <c r="S23" i="7"/>
  <c r="R23" i="7"/>
  <c r="I23" i="7"/>
  <c r="C23" i="7"/>
  <c r="B23" i="7"/>
  <c r="A23" i="7"/>
  <c r="CM22" i="7"/>
  <c r="CL22" i="7"/>
  <c r="CG22" i="7"/>
  <c r="CF22" i="7"/>
  <c r="BZ22" i="7"/>
  <c r="BS22" i="7"/>
  <c r="BL22" i="7"/>
  <c r="BI22" i="7"/>
  <c r="BH22" i="7"/>
  <c r="BE22" i="7"/>
  <c r="AX22" i="7"/>
  <c r="S22" i="7"/>
  <c r="R22" i="7"/>
  <c r="I22" i="7"/>
  <c r="C22" i="7"/>
  <c r="B22" i="7"/>
  <c r="A22" i="7"/>
  <c r="CM21" i="7"/>
  <c r="CL21" i="7"/>
  <c r="CG21" i="7"/>
  <c r="CF21" i="7"/>
  <c r="BZ21" i="7"/>
  <c r="BS21" i="7"/>
  <c r="BL21" i="7"/>
  <c r="BI21" i="7"/>
  <c r="BH21" i="7"/>
  <c r="BE21" i="7"/>
  <c r="AX21" i="7"/>
  <c r="S21" i="7"/>
  <c r="R21" i="7"/>
  <c r="I21" i="7"/>
  <c r="C21" i="7"/>
  <c r="B21" i="7"/>
  <c r="A21" i="7"/>
  <c r="CM20" i="7"/>
  <c r="CL20" i="7"/>
  <c r="CG20" i="7"/>
  <c r="CF20" i="7"/>
  <c r="BZ20" i="7"/>
  <c r="BS20" i="7"/>
  <c r="BL20" i="7"/>
  <c r="BI20" i="7"/>
  <c r="BH20" i="7"/>
  <c r="BE20" i="7"/>
  <c r="AX20" i="7"/>
  <c r="S20" i="7"/>
  <c r="R20" i="7"/>
  <c r="I20" i="7"/>
  <c r="C20" i="7"/>
  <c r="B20" i="7"/>
  <c r="A20" i="7"/>
  <c r="CM19" i="7"/>
  <c r="CL19" i="7"/>
  <c r="CG19" i="7"/>
  <c r="CF19" i="7"/>
  <c r="BZ19" i="7"/>
  <c r="BS19" i="7"/>
  <c r="BL19" i="7"/>
  <c r="BI19" i="7"/>
  <c r="BH19" i="7"/>
  <c r="BE19" i="7"/>
  <c r="AX19" i="7"/>
  <c r="S19" i="7"/>
  <c r="R19" i="7"/>
  <c r="I19" i="7"/>
  <c r="C19" i="7"/>
  <c r="B19" i="7"/>
  <c r="A19" i="7"/>
  <c r="CM18" i="7"/>
  <c r="CL18" i="7"/>
  <c r="CG18" i="7"/>
  <c r="CF18" i="7"/>
  <c r="BZ18" i="7"/>
  <c r="BS18" i="7"/>
  <c r="BL18" i="7"/>
  <c r="BI18" i="7"/>
  <c r="BH18" i="7"/>
  <c r="BE18" i="7"/>
  <c r="AX18" i="7"/>
  <c r="S18" i="7"/>
  <c r="R18" i="7"/>
  <c r="I18" i="7"/>
  <c r="C18" i="7"/>
  <c r="B18" i="7"/>
  <c r="A18" i="7"/>
  <c r="CM17" i="7"/>
  <c r="CL17" i="7"/>
  <c r="CG17" i="7"/>
  <c r="CF17" i="7"/>
  <c r="BZ17" i="7"/>
  <c r="BS17" i="7"/>
  <c r="BL17" i="7"/>
  <c r="BI17" i="7"/>
  <c r="BH17" i="7"/>
  <c r="BE17" i="7"/>
  <c r="AX17" i="7"/>
  <c r="S17" i="7"/>
  <c r="R17" i="7"/>
  <c r="I17" i="7"/>
  <c r="C17" i="7"/>
  <c r="B17" i="7"/>
  <c r="A17" i="7"/>
  <c r="CM16" i="7"/>
  <c r="CL16" i="7"/>
  <c r="CG16" i="7"/>
  <c r="CF16" i="7"/>
  <c r="BZ16" i="7"/>
  <c r="BS16" i="7"/>
  <c r="BL16" i="7"/>
  <c r="BI16" i="7"/>
  <c r="BH16" i="7"/>
  <c r="BE16" i="7"/>
  <c r="AX16" i="7"/>
  <c r="S16" i="7"/>
  <c r="R16" i="7"/>
  <c r="I16" i="7"/>
  <c r="C16" i="7"/>
  <c r="B16" i="7"/>
  <c r="A16" i="7"/>
  <c r="CM15" i="7"/>
  <c r="CL15" i="7"/>
  <c r="CG15" i="7"/>
  <c r="CF15" i="7"/>
  <c r="BZ15" i="7"/>
  <c r="BS15" i="7"/>
  <c r="BL15" i="7"/>
  <c r="BI15" i="7"/>
  <c r="BH15" i="7"/>
  <c r="BE15" i="7"/>
  <c r="AX15" i="7"/>
  <c r="S15" i="7"/>
  <c r="R15" i="7"/>
  <c r="I15" i="7"/>
  <c r="C15" i="7"/>
  <c r="B15" i="7"/>
  <c r="A15" i="7"/>
  <c r="CM14" i="7"/>
  <c r="CL14" i="7"/>
  <c r="CG14" i="7"/>
  <c r="CF14" i="7"/>
  <c r="BZ14" i="7"/>
  <c r="BS14" i="7"/>
  <c r="BL14" i="7"/>
  <c r="BI14" i="7"/>
  <c r="BH14" i="7"/>
  <c r="BE14" i="7"/>
  <c r="AX14" i="7"/>
  <c r="S14" i="7"/>
  <c r="R14" i="7"/>
  <c r="I14" i="7"/>
  <c r="C14" i="7"/>
  <c r="B14" i="7"/>
  <c r="A14" i="7"/>
  <c r="CM13" i="7"/>
  <c r="CL13" i="7"/>
  <c r="CG13" i="7"/>
  <c r="CF13" i="7"/>
  <c r="BZ13" i="7"/>
  <c r="BS13" i="7"/>
  <c r="BL13" i="7"/>
  <c r="BI13" i="7"/>
  <c r="BH13" i="7"/>
  <c r="BE13" i="7"/>
  <c r="AX13" i="7"/>
  <c r="S13" i="7"/>
  <c r="R13" i="7"/>
  <c r="I13" i="7"/>
  <c r="C13" i="7"/>
  <c r="B13" i="7"/>
  <c r="A13" i="7"/>
  <c r="CM12" i="7"/>
  <c r="CL12" i="7"/>
  <c r="CG12" i="7"/>
  <c r="CF12" i="7"/>
  <c r="BZ12" i="7"/>
  <c r="BS12" i="7"/>
  <c r="BL12" i="7"/>
  <c r="BI12" i="7"/>
  <c r="BH12" i="7"/>
  <c r="BE12" i="7"/>
  <c r="AX12" i="7"/>
  <c r="S12" i="7"/>
  <c r="R12" i="7"/>
  <c r="I12" i="7"/>
  <c r="C12" i="7"/>
  <c r="B12" i="7"/>
  <c r="A12" i="7"/>
  <c r="CM11" i="7"/>
  <c r="CL11" i="7"/>
  <c r="CG11" i="7"/>
  <c r="CF11" i="7"/>
  <c r="BZ11" i="7"/>
  <c r="BS11" i="7"/>
  <c r="BL11" i="7"/>
  <c r="BI11" i="7"/>
  <c r="BH11" i="7"/>
  <c r="BE11" i="7"/>
  <c r="AX11" i="7"/>
  <c r="S11" i="7"/>
  <c r="R11" i="7"/>
  <c r="I11" i="7"/>
  <c r="C11" i="7"/>
  <c r="B11" i="7"/>
  <c r="A11" i="7"/>
  <c r="CM10" i="7"/>
  <c r="CL10" i="7"/>
  <c r="CG10" i="7"/>
  <c r="CF10" i="7"/>
  <c r="BZ10" i="7"/>
  <c r="BS10" i="7"/>
  <c r="BL10" i="7"/>
  <c r="BI10" i="7"/>
  <c r="BH10" i="7"/>
  <c r="BE10" i="7"/>
  <c r="AX10" i="7"/>
  <c r="S10" i="7"/>
  <c r="R10" i="7"/>
  <c r="I10" i="7"/>
  <c r="C10" i="7"/>
  <c r="B10" i="7"/>
  <c r="A10" i="7"/>
  <c r="CM9" i="7"/>
  <c r="CL9" i="7"/>
  <c r="CG9" i="7"/>
  <c r="CF9" i="7"/>
  <c r="BZ9" i="7"/>
  <c r="BS9" i="7"/>
  <c r="BL9" i="7"/>
  <c r="BI9" i="7"/>
  <c r="BH9" i="7"/>
  <c r="BE9" i="7"/>
  <c r="AX9" i="7"/>
  <c r="S9" i="7"/>
  <c r="R9" i="7"/>
  <c r="I9" i="7"/>
  <c r="C9" i="7"/>
  <c r="B9" i="7"/>
  <c r="A9" i="7"/>
  <c r="CM8" i="7"/>
  <c r="CL8" i="7"/>
  <c r="CG8" i="7"/>
  <c r="CF8" i="7"/>
  <c r="BZ8" i="7"/>
  <c r="BS8" i="7"/>
  <c r="BL8" i="7"/>
  <c r="BI8" i="7"/>
  <c r="BH8" i="7"/>
  <c r="BE8" i="7"/>
  <c r="AX8" i="7"/>
  <c r="S8" i="7"/>
  <c r="R8" i="7"/>
  <c r="I8" i="7"/>
  <c r="C8" i="7"/>
  <c r="B8" i="7"/>
  <c r="A8" i="7"/>
  <c r="CM7" i="7"/>
  <c r="CL7" i="7"/>
  <c r="CG7" i="7"/>
  <c r="CF7" i="7"/>
  <c r="BZ7" i="7"/>
  <c r="BS7" i="7"/>
  <c r="BL7" i="7"/>
  <c r="BI7" i="7"/>
  <c r="BH7" i="7"/>
  <c r="BE7" i="7"/>
  <c r="AX7" i="7"/>
  <c r="S7" i="7"/>
  <c r="R7" i="7"/>
  <c r="I7" i="7"/>
  <c r="C7" i="7"/>
  <c r="B7" i="7"/>
  <c r="A7" i="7"/>
  <c r="CN6" i="7"/>
  <c r="CM6" i="7"/>
  <c r="CL6" i="7"/>
  <c r="CG6" i="7"/>
  <c r="CF6" i="7"/>
  <c r="BZ6" i="7"/>
  <c r="BS6" i="7"/>
  <c r="BL6" i="7"/>
  <c r="BI6" i="7"/>
  <c r="BH6" i="7"/>
  <c r="BE6" i="7"/>
  <c r="AX6" i="7"/>
  <c r="S6" i="7"/>
  <c r="R6" i="7"/>
  <c r="I6" i="7"/>
  <c r="C6" i="7"/>
  <c r="B6" i="7"/>
  <c r="A6" i="7"/>
  <c r="CN5" i="7"/>
  <c r="CM5" i="7"/>
  <c r="CL5" i="7"/>
  <c r="CG5" i="7"/>
  <c r="CF5" i="7"/>
  <c r="BZ5" i="7"/>
  <c r="BS5" i="7"/>
  <c r="BL5" i="7"/>
  <c r="BI5" i="7"/>
  <c r="BH5" i="7"/>
  <c r="BE5" i="7"/>
  <c r="AX5" i="7"/>
  <c r="S5" i="7"/>
  <c r="R5" i="7"/>
  <c r="I5" i="7"/>
  <c r="C5" i="7"/>
  <c r="B5" i="7"/>
  <c r="A5" i="7"/>
  <c r="CM4" i="7"/>
  <c r="CI24" i="6"/>
  <c r="CE24" i="6"/>
  <c r="CB24" i="6"/>
  <c r="BY24" i="6"/>
  <c r="BW24" i="6"/>
  <c r="BU24" i="6"/>
  <c r="BH24" i="6"/>
  <c r="BE24" i="6"/>
  <c r="BD24" i="6"/>
  <c r="AP24" i="6"/>
  <c r="AL24" i="6"/>
  <c r="AJ24" i="6"/>
  <c r="AI24" i="6"/>
  <c r="AG24" i="6"/>
  <c r="AE24" i="6"/>
  <c r="AC24" i="6"/>
  <c r="Z24" i="6"/>
  <c r="Y24" i="6"/>
  <c r="W24" i="6"/>
  <c r="T24" i="6"/>
  <c r="Q24" i="6"/>
  <c r="P24" i="6"/>
  <c r="N24" i="6"/>
  <c r="I24" i="6"/>
  <c r="B24" i="6"/>
  <c r="A24" i="6"/>
  <c r="CI23" i="6"/>
  <c r="CE23" i="6"/>
  <c r="CB23" i="6"/>
  <c r="BY23" i="6"/>
  <c r="BW23" i="6"/>
  <c r="BU23" i="6"/>
  <c r="BH23" i="6"/>
  <c r="BE23" i="6"/>
  <c r="BD23" i="6"/>
  <c r="AP23" i="6"/>
  <c r="AL23" i="6"/>
  <c r="AJ23" i="6"/>
  <c r="AI23" i="6"/>
  <c r="AG23" i="6"/>
  <c r="AE23" i="6"/>
  <c r="AC23" i="6"/>
  <c r="Z23" i="6"/>
  <c r="Y23" i="6"/>
  <c r="W23" i="6"/>
  <c r="T23" i="6"/>
  <c r="Q23" i="6"/>
  <c r="P23" i="6"/>
  <c r="N23" i="6"/>
  <c r="I23" i="6"/>
  <c r="B23" i="6"/>
  <c r="A23" i="6"/>
  <c r="CI22" i="6"/>
  <c r="CE22" i="6"/>
  <c r="CB22" i="6"/>
  <c r="BY22" i="6"/>
  <c r="BW22" i="6"/>
  <c r="BU22" i="6"/>
  <c r="BH22" i="6"/>
  <c r="BE22" i="6"/>
  <c r="BD22" i="6"/>
  <c r="AP22" i="6"/>
  <c r="AL22" i="6"/>
  <c r="AJ22" i="6"/>
  <c r="AI22" i="6"/>
  <c r="AG22" i="6"/>
  <c r="AE22" i="6"/>
  <c r="AC22" i="6"/>
  <c r="Z22" i="6"/>
  <c r="Y22" i="6"/>
  <c r="W22" i="6"/>
  <c r="T22" i="6"/>
  <c r="Q22" i="6"/>
  <c r="P22" i="6"/>
  <c r="N22" i="6"/>
  <c r="I22" i="6"/>
  <c r="B22" i="6"/>
  <c r="A22" i="6"/>
  <c r="CI21" i="6"/>
  <c r="CE21" i="6"/>
  <c r="CB21" i="6"/>
  <c r="BY21" i="6"/>
  <c r="BW21" i="6"/>
  <c r="BU21" i="6"/>
  <c r="BH21" i="6"/>
  <c r="BE21" i="6"/>
  <c r="BD21" i="6"/>
  <c r="AP21" i="6"/>
  <c r="AL21" i="6"/>
  <c r="AJ21" i="6"/>
  <c r="AI21" i="6"/>
  <c r="AG21" i="6"/>
  <c r="AE21" i="6"/>
  <c r="AC21" i="6"/>
  <c r="Z21" i="6"/>
  <c r="Y21" i="6"/>
  <c r="W21" i="6"/>
  <c r="T21" i="6"/>
  <c r="Q21" i="6"/>
  <c r="P21" i="6"/>
  <c r="N21" i="6"/>
  <c r="I21" i="6"/>
  <c r="B21" i="6"/>
  <c r="A21" i="6"/>
  <c r="CI20" i="6"/>
  <c r="CE20" i="6"/>
  <c r="CB20" i="6"/>
  <c r="BY20" i="6"/>
  <c r="BW20" i="6"/>
  <c r="BU20" i="6"/>
  <c r="BH20" i="6"/>
  <c r="BE20" i="6"/>
  <c r="BD20" i="6"/>
  <c r="AP20" i="6"/>
  <c r="AL20" i="6"/>
  <c r="AJ20" i="6"/>
  <c r="AI20" i="6"/>
  <c r="AG20" i="6"/>
  <c r="AE20" i="6"/>
  <c r="AC20" i="6"/>
  <c r="Z20" i="6"/>
  <c r="Y20" i="6"/>
  <c r="W20" i="6"/>
  <c r="T20" i="6"/>
  <c r="Q20" i="6"/>
  <c r="P20" i="6"/>
  <c r="N20" i="6"/>
  <c r="I20" i="6"/>
  <c r="B20" i="6"/>
  <c r="A20" i="6"/>
  <c r="CI19" i="6"/>
  <c r="CE19" i="6"/>
  <c r="CB19" i="6"/>
  <c r="BY19" i="6"/>
  <c r="BW19" i="6"/>
  <c r="BU19" i="6"/>
  <c r="BH19" i="6"/>
  <c r="BE19" i="6"/>
  <c r="BD19" i="6"/>
  <c r="AP19" i="6"/>
  <c r="AL19" i="6"/>
  <c r="AJ19" i="6"/>
  <c r="AI19" i="6"/>
  <c r="AG19" i="6"/>
  <c r="AE19" i="6"/>
  <c r="AC19" i="6"/>
  <c r="Z19" i="6"/>
  <c r="Y19" i="6"/>
  <c r="W19" i="6"/>
  <c r="T19" i="6"/>
  <c r="Q19" i="6"/>
  <c r="P19" i="6"/>
  <c r="N19" i="6"/>
  <c r="I19" i="6"/>
  <c r="B19" i="6"/>
  <c r="A19" i="6"/>
  <c r="CI18" i="6"/>
  <c r="CE18" i="6"/>
  <c r="CB18" i="6"/>
  <c r="BY18" i="6"/>
  <c r="BW18" i="6"/>
  <c r="BU18" i="6"/>
  <c r="BH18" i="6"/>
  <c r="BE18" i="6"/>
  <c r="BD18" i="6"/>
  <c r="AP18" i="6"/>
  <c r="AL18" i="6"/>
  <c r="AJ18" i="6"/>
  <c r="AI18" i="6"/>
  <c r="AG18" i="6"/>
  <c r="AE18" i="6"/>
  <c r="AC18" i="6"/>
  <c r="Z18" i="6"/>
  <c r="Y18" i="6"/>
  <c r="W18" i="6"/>
  <c r="T18" i="6"/>
  <c r="Q18" i="6"/>
  <c r="P18" i="6"/>
  <c r="N18" i="6"/>
  <c r="I18" i="6"/>
  <c r="B18" i="6"/>
  <c r="A18" i="6"/>
  <c r="CI17" i="6"/>
  <c r="CE17" i="6"/>
  <c r="CB17" i="6"/>
  <c r="BY17" i="6"/>
  <c r="BW17" i="6"/>
  <c r="BU17" i="6"/>
  <c r="BH17" i="6"/>
  <c r="BE17" i="6"/>
  <c r="BD17" i="6"/>
  <c r="AP17" i="6"/>
  <c r="AL17" i="6"/>
  <c r="AJ17" i="6"/>
  <c r="AI17" i="6"/>
  <c r="AG17" i="6"/>
  <c r="AE17" i="6"/>
  <c r="AC17" i="6"/>
  <c r="Z17" i="6"/>
  <c r="Y17" i="6"/>
  <c r="W17" i="6"/>
  <c r="T17" i="6"/>
  <c r="Q17" i="6"/>
  <c r="P17" i="6"/>
  <c r="N17" i="6"/>
  <c r="I17" i="6"/>
  <c r="B17" i="6"/>
  <c r="A17" i="6"/>
  <c r="CI16" i="6"/>
  <c r="CE16" i="6"/>
  <c r="CB16" i="6"/>
  <c r="BY16" i="6"/>
  <c r="BW16" i="6"/>
  <c r="BU16" i="6"/>
  <c r="BH16" i="6"/>
  <c r="BE16" i="6"/>
  <c r="BD16" i="6"/>
  <c r="AP16" i="6"/>
  <c r="AL16" i="6"/>
  <c r="AJ16" i="6"/>
  <c r="AI16" i="6"/>
  <c r="AG16" i="6"/>
  <c r="AE16" i="6"/>
  <c r="AC16" i="6"/>
  <c r="Z16" i="6"/>
  <c r="Y16" i="6"/>
  <c r="W16" i="6"/>
  <c r="T16" i="6"/>
  <c r="Q16" i="6"/>
  <c r="P16" i="6"/>
  <c r="N16" i="6"/>
  <c r="I16" i="6"/>
  <c r="B16" i="6"/>
  <c r="A16" i="6"/>
  <c r="CI15" i="6"/>
  <c r="CE15" i="6"/>
  <c r="CB15" i="6"/>
  <c r="BY15" i="6"/>
  <c r="BW15" i="6"/>
  <c r="BU15" i="6"/>
  <c r="BH15" i="6"/>
  <c r="BE15" i="6"/>
  <c r="BD15" i="6"/>
  <c r="AP15" i="6"/>
  <c r="AL15" i="6"/>
  <c r="AJ15" i="6"/>
  <c r="AI15" i="6"/>
  <c r="AG15" i="6"/>
  <c r="AE15" i="6"/>
  <c r="AC15" i="6"/>
  <c r="Z15" i="6"/>
  <c r="Y15" i="6"/>
  <c r="W15" i="6"/>
  <c r="T15" i="6"/>
  <c r="Q15" i="6"/>
  <c r="P15" i="6"/>
  <c r="N15" i="6"/>
  <c r="I15" i="6"/>
  <c r="B15" i="6"/>
  <c r="A15" i="6"/>
  <c r="CI14" i="6"/>
  <c r="CE14" i="6"/>
  <c r="CB14" i="6"/>
  <c r="BY14" i="6"/>
  <c r="BW14" i="6"/>
  <c r="BU14" i="6"/>
  <c r="BH14" i="6"/>
  <c r="BE14" i="6"/>
  <c r="BD14" i="6"/>
  <c r="AP14" i="6"/>
  <c r="AL14" i="6"/>
  <c r="AJ14" i="6"/>
  <c r="AI14" i="6"/>
  <c r="AG14" i="6"/>
  <c r="AE14" i="6"/>
  <c r="AC14" i="6"/>
  <c r="Z14" i="6"/>
  <c r="Y14" i="6"/>
  <c r="W14" i="6"/>
  <c r="T14" i="6"/>
  <c r="Q14" i="6"/>
  <c r="P14" i="6"/>
  <c r="N14" i="6"/>
  <c r="I14" i="6"/>
  <c r="B14" i="6"/>
  <c r="A14" i="6"/>
  <c r="CI13" i="6"/>
  <c r="CE13" i="6"/>
  <c r="CB13" i="6"/>
  <c r="BY13" i="6"/>
  <c r="BW13" i="6"/>
  <c r="BU13" i="6"/>
  <c r="BH13" i="6"/>
  <c r="BE13" i="6"/>
  <c r="BD13" i="6"/>
  <c r="AP13" i="6"/>
  <c r="AL13" i="6"/>
  <c r="AJ13" i="6"/>
  <c r="AI13" i="6"/>
  <c r="AG13" i="6"/>
  <c r="AE13" i="6"/>
  <c r="AC13" i="6"/>
  <c r="Z13" i="6"/>
  <c r="Y13" i="6"/>
  <c r="W13" i="6"/>
  <c r="T13" i="6"/>
  <c r="Q13" i="6"/>
  <c r="P13" i="6"/>
  <c r="N13" i="6"/>
  <c r="I13" i="6"/>
  <c r="B13" i="6"/>
  <c r="A13" i="6"/>
  <c r="CI12" i="6"/>
  <c r="CE12" i="6"/>
  <c r="CB12" i="6"/>
  <c r="BY12" i="6"/>
  <c r="BW12" i="6"/>
  <c r="BU12" i="6"/>
  <c r="BH12" i="6"/>
  <c r="BE12" i="6"/>
  <c r="BD12" i="6"/>
  <c r="AP12" i="6"/>
  <c r="AL12" i="6"/>
  <c r="AJ12" i="6"/>
  <c r="AI12" i="6"/>
  <c r="AG12" i="6"/>
  <c r="AE12" i="6"/>
  <c r="AC12" i="6"/>
  <c r="Z12" i="6"/>
  <c r="Y12" i="6"/>
  <c r="W12" i="6"/>
  <c r="T12" i="6"/>
  <c r="Q12" i="6"/>
  <c r="P12" i="6"/>
  <c r="N12" i="6"/>
  <c r="I12" i="6"/>
  <c r="B12" i="6"/>
  <c r="A12" i="6"/>
  <c r="CI11" i="6"/>
  <c r="CE11" i="6"/>
  <c r="CB11" i="6"/>
  <c r="BY11" i="6"/>
  <c r="BW11" i="6"/>
  <c r="BU11" i="6"/>
  <c r="BH11" i="6"/>
  <c r="BE11" i="6"/>
  <c r="BD11" i="6"/>
  <c r="AP11" i="6"/>
  <c r="AL11" i="6"/>
  <c r="AJ11" i="6"/>
  <c r="AI11" i="6"/>
  <c r="AG11" i="6"/>
  <c r="AE11" i="6"/>
  <c r="AC11" i="6"/>
  <c r="Z11" i="6"/>
  <c r="Y11" i="6"/>
  <c r="W11" i="6"/>
  <c r="T11" i="6"/>
  <c r="Q11" i="6"/>
  <c r="P11" i="6"/>
  <c r="N11" i="6"/>
  <c r="I11" i="6"/>
  <c r="B11" i="6"/>
  <c r="A11" i="6"/>
  <c r="CI10" i="6"/>
  <c r="CE10" i="6"/>
  <c r="CB10" i="6"/>
  <c r="BY10" i="6"/>
  <c r="BW10" i="6"/>
  <c r="BU10" i="6"/>
  <c r="BH10" i="6"/>
  <c r="BE10" i="6"/>
  <c r="BD10" i="6"/>
  <c r="AP10" i="6"/>
  <c r="AL10" i="6"/>
  <c r="AJ10" i="6"/>
  <c r="AI10" i="6"/>
  <c r="AG10" i="6"/>
  <c r="AE10" i="6"/>
  <c r="AC10" i="6"/>
  <c r="Z10" i="6"/>
  <c r="Y10" i="6"/>
  <c r="W10" i="6"/>
  <c r="T10" i="6"/>
  <c r="Q10" i="6"/>
  <c r="P10" i="6"/>
  <c r="N10" i="6"/>
  <c r="I10" i="6"/>
  <c r="B10" i="6"/>
  <c r="A10" i="6"/>
  <c r="CI9" i="6"/>
  <c r="CE9" i="6"/>
  <c r="CB9" i="6"/>
  <c r="BY9" i="6"/>
  <c r="BW9" i="6"/>
  <c r="BU9" i="6"/>
  <c r="BH9" i="6"/>
  <c r="BE9" i="6"/>
  <c r="BD9" i="6"/>
  <c r="AP9" i="6"/>
  <c r="AL9" i="6"/>
  <c r="AJ9" i="6"/>
  <c r="AI9" i="6"/>
  <c r="AG9" i="6"/>
  <c r="AE9" i="6"/>
  <c r="AC9" i="6"/>
  <c r="Z9" i="6"/>
  <c r="Y9" i="6"/>
  <c r="W9" i="6"/>
  <c r="T9" i="6"/>
  <c r="Q9" i="6"/>
  <c r="P9" i="6"/>
  <c r="N9" i="6"/>
  <c r="I9" i="6"/>
  <c r="B9" i="6"/>
  <c r="A9" i="6"/>
  <c r="CI8" i="6"/>
  <c r="CE8" i="6"/>
  <c r="CB8" i="6"/>
  <c r="BY8" i="6"/>
  <c r="BW8" i="6"/>
  <c r="BU8" i="6"/>
  <c r="BH8" i="6"/>
  <c r="BE8" i="6"/>
  <c r="BD8" i="6"/>
  <c r="AP8" i="6"/>
  <c r="AL8" i="6"/>
  <c r="AJ8" i="6"/>
  <c r="AI8" i="6"/>
  <c r="AG8" i="6"/>
  <c r="AE8" i="6"/>
  <c r="AC8" i="6"/>
  <c r="Z8" i="6"/>
  <c r="Y8" i="6"/>
  <c r="W8" i="6"/>
  <c r="T8" i="6"/>
  <c r="Q8" i="6"/>
  <c r="P8" i="6"/>
  <c r="N8" i="6"/>
  <c r="I8" i="6"/>
  <c r="B8" i="6"/>
  <c r="A8" i="6"/>
  <c r="CI7" i="6"/>
  <c r="CE7" i="6"/>
  <c r="CB7" i="6"/>
  <c r="BY7" i="6"/>
  <c r="BW7" i="6"/>
  <c r="BU7" i="6"/>
  <c r="BH7" i="6"/>
  <c r="BE7" i="6"/>
  <c r="BD7" i="6"/>
  <c r="AP7" i="6"/>
  <c r="AL7" i="6"/>
  <c r="AJ7" i="6"/>
  <c r="AI7" i="6"/>
  <c r="AG7" i="6"/>
  <c r="AE7" i="6"/>
  <c r="AC7" i="6"/>
  <c r="Z7" i="6"/>
  <c r="Y7" i="6"/>
  <c r="W7" i="6"/>
  <c r="T7" i="6"/>
  <c r="Q7" i="6"/>
  <c r="P7" i="6"/>
  <c r="N7" i="6"/>
  <c r="I7" i="6"/>
  <c r="B7" i="6"/>
  <c r="A7" i="6"/>
  <c r="CI6" i="6"/>
  <c r="CE6" i="6"/>
  <c r="CB6" i="6"/>
  <c r="BY6" i="6"/>
  <c r="BW6" i="6"/>
  <c r="BU6" i="6"/>
  <c r="BH6" i="6"/>
  <c r="BE6" i="6"/>
  <c r="AP6" i="6"/>
  <c r="AL6" i="6"/>
  <c r="AJ6" i="6"/>
  <c r="AI6" i="6"/>
  <c r="AG6" i="6"/>
  <c r="AE6" i="6"/>
  <c r="AC6" i="6"/>
  <c r="Z6" i="6"/>
  <c r="Y6" i="6"/>
  <c r="W6" i="6"/>
  <c r="T6" i="6"/>
  <c r="Q6" i="6"/>
  <c r="P6" i="6"/>
  <c r="N6" i="6"/>
  <c r="I6" i="6"/>
  <c r="B6" i="6"/>
  <c r="A6" i="6"/>
  <c r="CI5" i="6"/>
  <c r="CE5" i="6"/>
  <c r="CB5" i="6"/>
  <c r="BY5" i="6"/>
  <c r="BW5" i="6"/>
  <c r="BU5" i="6"/>
  <c r="BH5" i="6"/>
  <c r="BE5" i="6"/>
  <c r="AP5" i="6"/>
  <c r="AL5" i="6"/>
  <c r="AJ5" i="6"/>
  <c r="AI5" i="6"/>
  <c r="AG5" i="6"/>
  <c r="AE5" i="6"/>
  <c r="AC5" i="6"/>
  <c r="Z5" i="6"/>
  <c r="Y5" i="6"/>
  <c r="W5" i="6"/>
  <c r="T5" i="6"/>
  <c r="Q5" i="6"/>
  <c r="P5" i="6"/>
  <c r="N5" i="6"/>
  <c r="I5" i="6"/>
  <c r="B5" i="6"/>
  <c r="A5" i="6"/>
  <c r="Q24" i="5"/>
  <c r="O24" i="5"/>
  <c r="N24" i="5"/>
  <c r="L24" i="5"/>
  <c r="K24" i="5"/>
  <c r="I24" i="5"/>
  <c r="C24" i="5"/>
  <c r="B24" i="5"/>
  <c r="A24" i="5"/>
  <c r="Q23" i="5"/>
  <c r="O23" i="5"/>
  <c r="N23" i="5"/>
  <c r="L23" i="5"/>
  <c r="K23" i="5"/>
  <c r="I23" i="5"/>
  <c r="C23" i="5"/>
  <c r="B23" i="5"/>
  <c r="A23" i="5"/>
  <c r="Q22" i="5"/>
  <c r="O22" i="5"/>
  <c r="N22" i="5"/>
  <c r="L22" i="5"/>
  <c r="K22" i="5"/>
  <c r="I22" i="5"/>
  <c r="C22" i="5"/>
  <c r="B22" i="5"/>
  <c r="A22" i="5"/>
  <c r="Q21" i="5"/>
  <c r="O21" i="5"/>
  <c r="N21" i="5"/>
  <c r="L21" i="5"/>
  <c r="K21" i="5"/>
  <c r="I21" i="5"/>
  <c r="C21" i="5"/>
  <c r="B21" i="5"/>
  <c r="A21" i="5"/>
  <c r="Q20" i="5"/>
  <c r="O20" i="5"/>
  <c r="N20" i="5"/>
  <c r="L20" i="5"/>
  <c r="K20" i="5"/>
  <c r="I20" i="5"/>
  <c r="C20" i="5"/>
  <c r="B20" i="5"/>
  <c r="A20" i="5"/>
  <c r="Q19" i="5"/>
  <c r="O19" i="5"/>
  <c r="N19" i="5"/>
  <c r="L19" i="5"/>
  <c r="K19" i="5"/>
  <c r="I19" i="5"/>
  <c r="C19" i="5"/>
  <c r="B19" i="5"/>
  <c r="A19" i="5"/>
  <c r="Q18" i="5"/>
  <c r="O18" i="5"/>
  <c r="N18" i="5"/>
  <c r="L18" i="5"/>
  <c r="K18" i="5"/>
  <c r="I18" i="5"/>
  <c r="C18" i="5"/>
  <c r="B18" i="5"/>
  <c r="A18" i="5"/>
  <c r="Q17" i="5"/>
  <c r="O17" i="5"/>
  <c r="N17" i="5"/>
  <c r="L17" i="5"/>
  <c r="K17" i="5"/>
  <c r="I17" i="5"/>
  <c r="C17" i="5"/>
  <c r="B17" i="5"/>
  <c r="A17" i="5"/>
  <c r="Q16" i="5"/>
  <c r="O16" i="5"/>
  <c r="N16" i="5"/>
  <c r="L16" i="5"/>
  <c r="K16" i="5"/>
  <c r="I16" i="5"/>
  <c r="C16" i="5"/>
  <c r="B16" i="5"/>
  <c r="A16" i="5"/>
  <c r="Q15" i="5"/>
  <c r="O15" i="5"/>
  <c r="N15" i="5"/>
  <c r="L15" i="5"/>
  <c r="K15" i="5"/>
  <c r="I15" i="5"/>
  <c r="C15" i="5"/>
  <c r="B15" i="5"/>
  <c r="A15" i="5"/>
  <c r="Q14" i="5"/>
  <c r="O14" i="5"/>
  <c r="N14" i="5"/>
  <c r="L14" i="5"/>
  <c r="K14" i="5"/>
  <c r="I14" i="5"/>
  <c r="C14" i="5"/>
  <c r="B14" i="5"/>
  <c r="A14" i="5"/>
  <c r="Q13" i="5"/>
  <c r="O13" i="5"/>
  <c r="N13" i="5"/>
  <c r="L13" i="5"/>
  <c r="K13" i="5"/>
  <c r="I13" i="5"/>
  <c r="C13" i="5"/>
  <c r="B13" i="5"/>
  <c r="A13" i="5"/>
  <c r="Q12" i="5"/>
  <c r="O12" i="5"/>
  <c r="N12" i="5"/>
  <c r="L12" i="5"/>
  <c r="K12" i="5"/>
  <c r="I12" i="5"/>
  <c r="C12" i="5"/>
  <c r="B12" i="5"/>
  <c r="A12" i="5"/>
  <c r="Q11" i="5"/>
  <c r="O11" i="5"/>
  <c r="N11" i="5"/>
  <c r="L11" i="5"/>
  <c r="K11" i="5"/>
  <c r="I11" i="5"/>
  <c r="C11" i="5"/>
  <c r="B11" i="5"/>
  <c r="A11" i="5"/>
  <c r="Q10" i="5"/>
  <c r="O10" i="5"/>
  <c r="N10" i="5"/>
  <c r="L10" i="5"/>
  <c r="K10" i="5"/>
  <c r="I10" i="5"/>
  <c r="C10" i="5"/>
  <c r="B10" i="5"/>
  <c r="A10" i="5"/>
  <c r="Q9" i="5"/>
  <c r="O9" i="5"/>
  <c r="N9" i="5"/>
  <c r="L9" i="5"/>
  <c r="K9" i="5"/>
  <c r="I9" i="5"/>
  <c r="C9" i="5"/>
  <c r="B9" i="5"/>
  <c r="A9" i="5"/>
  <c r="Q8" i="5"/>
  <c r="O8" i="5"/>
  <c r="N8" i="5"/>
  <c r="L8" i="5"/>
  <c r="K8" i="5"/>
  <c r="I8" i="5"/>
  <c r="C8" i="5"/>
  <c r="B8" i="5"/>
  <c r="A8" i="5"/>
  <c r="Q7" i="5"/>
  <c r="O7" i="5"/>
  <c r="N7" i="5"/>
  <c r="L7" i="5"/>
  <c r="K7" i="5"/>
  <c r="I7" i="5"/>
  <c r="C7" i="5"/>
  <c r="B7" i="5"/>
  <c r="A7" i="5"/>
  <c r="Q6" i="5"/>
  <c r="G6" i="3"/>
  <c r="O6" i="5"/>
  <c r="N6" i="5"/>
  <c r="L6" i="5"/>
  <c r="K6" i="5"/>
  <c r="C6" i="5"/>
  <c r="B6" i="5"/>
  <c r="A6" i="5"/>
  <c r="Q5" i="5"/>
  <c r="G5" i="3"/>
  <c r="O5" i="5"/>
  <c r="N5" i="5"/>
  <c r="L5" i="5"/>
  <c r="K5" i="5"/>
  <c r="I5" i="5"/>
  <c r="C5" i="5"/>
  <c r="B5" i="5"/>
  <c r="A5" i="5"/>
  <c r="FI5" i="4"/>
  <c r="FH5" i="4"/>
  <c r="FG5" i="4"/>
  <c r="FF5" i="4"/>
  <c r="EM5" i="4"/>
  <c r="EJ5" i="4"/>
  <c r="EF5" i="4"/>
  <c r="EB5" i="4"/>
  <c r="DY5" i="4"/>
  <c r="DU5" i="4"/>
  <c r="DS5" i="4"/>
  <c r="DR5" i="4"/>
  <c r="DM5" i="4"/>
  <c r="DL5" i="4"/>
  <c r="DE5" i="4"/>
  <c r="DB5" i="4"/>
  <c r="CJ5" i="4"/>
  <c r="CI5" i="4"/>
  <c r="CH5" i="4"/>
  <c r="CG5" i="4"/>
  <c r="BN5" i="4"/>
  <c r="BK5" i="4"/>
  <c r="BG5" i="4"/>
  <c r="BF5" i="4"/>
  <c r="BC5" i="4"/>
  <c r="AZ5" i="4"/>
  <c r="AV5" i="4"/>
  <c r="AT5" i="4"/>
  <c r="AS5" i="4"/>
  <c r="AN5" i="4"/>
  <c r="AM5" i="4"/>
  <c r="AF5" i="4"/>
  <c r="AC5" i="4"/>
  <c r="L5" i="4"/>
  <c r="R5" i="4"/>
  <c r="P5" i="4"/>
  <c r="J5" i="4"/>
  <c r="I5" i="4"/>
  <c r="C5" i="4"/>
  <c r="B5" i="4"/>
  <c r="A5" i="4"/>
  <c r="M2" i="3"/>
  <c r="L2" i="3"/>
  <c r="K2" i="3"/>
  <c r="J2" i="3"/>
  <c r="I2" i="3"/>
  <c r="H2" i="3"/>
  <c r="G2" i="3"/>
  <c r="F2" i="3"/>
  <c r="E2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</calcChain>
</file>

<file path=xl/sharedStrings.xml><?xml version="1.0" encoding="utf-8"?>
<sst xmlns="http://schemas.openxmlformats.org/spreadsheetml/2006/main" count="2776" uniqueCount="722">
  <si>
    <t>VERSION</t>
  </si>
  <si>
    <t>Changes</t>
  </si>
  <si>
    <t>Description</t>
  </si>
  <si>
    <t>Customer</t>
  </si>
  <si>
    <t>0.1</t>
  </si>
  <si>
    <t>Draft</t>
  </si>
  <si>
    <t>Produban</t>
  </si>
  <si>
    <t>0.8</t>
  </si>
  <si>
    <t>User type</t>
  </si>
  <si>
    <t>User groups type</t>
  </si>
  <si>
    <t>user profile</t>
  </si>
  <si>
    <t>recording profile</t>
  </si>
  <si>
    <t>cucm</t>
  </si>
  <si>
    <t>basic</t>
  </si>
  <si>
    <t>entry</t>
  </si>
  <si>
    <t>none</t>
  </si>
  <si>
    <t>Entorno</t>
  </si>
  <si>
    <t>Path</t>
  </si>
  <si>
    <t>Customer ID</t>
  </si>
  <si>
    <t>User Locale</t>
  </si>
  <si>
    <t>Network Locale</t>
  </si>
  <si>
    <t>Country</t>
  </si>
  <si>
    <t>Service Profile</t>
  </si>
  <si>
    <t>Def Password</t>
  </si>
  <si>
    <t>Service URL</t>
  </si>
  <si>
    <t>Service Name</t>
  </si>
  <si>
    <t>Phone Max Call</t>
  </si>
  <si>
    <t>Phone Busy Trigger</t>
  </si>
  <si>
    <t>Default Phone Line CSS</t>
  </si>
  <si>
    <t>AAR Group</t>
  </si>
  <si>
    <t>AAR CSS</t>
  </si>
  <si>
    <t>PRO_Agencias</t>
  </si>
  <si>
    <t>sys.hcs.TGSOL.VIVO.Produban.agencias-cl2</t>
  </si>
  <si>
    <t>Cu1</t>
  </si>
  <si>
    <t>Portuguese Brazil</t>
  </si>
  <si>
    <t>Brazil</t>
  </si>
  <si>
    <t>C1sc0123</t>
  </si>
  <si>
    <t>PRO_Corp</t>
  </si>
  <si>
    <t>sys.hcs.TGSOL.VIVO.Produban.Coorporativo</t>
  </si>
  <si>
    <t>Cu5</t>
  </si>
  <si>
    <t>MAQ_Agencias</t>
  </si>
  <si>
    <t>sys.hcs.TGSOL.VIVO.Produban.unmanaged-tipo2</t>
  </si>
  <si>
    <t>Cu13</t>
  </si>
  <si>
    <t>cust98-sp</t>
  </si>
  <si>
    <t>http://cust98-cucm-cl8-p01.cust98.telefonica.com:8080/emapp/EMAppServlet?device=#DEVICENAME#</t>
  </si>
  <si>
    <t>Login/Logout FQDN No Enterprise</t>
  </si>
  <si>
    <t>-DBRLocalOnly-CSS</t>
  </si>
  <si>
    <t>AARG-gundev</t>
  </si>
  <si>
    <t>MAQ_Corp</t>
  </si>
  <si>
    <t>ldap</t>
  </si>
  <si>
    <t>User groups</t>
  </si>
  <si>
    <t>Standard CCM End Users</t>
  </si>
  <si>
    <t>jabber</t>
  </si>
  <si>
    <t>Standard CTI Enabled</t>
  </si>
  <si>
    <t>TabSyncSysUser</t>
  </si>
  <si>
    <t>grabacion</t>
  </si>
  <si>
    <t>grabacion-always</t>
  </si>
  <si>
    <t>User roles</t>
  </si>
  <si>
    <t>Standard CCMUSER Administration</t>
  </si>
  <si>
    <t>Standard AXL API Access</t>
  </si>
  <si>
    <t>User profiles</t>
  </si>
  <si>
    <t>Extension Mobility</t>
  </si>
  <si>
    <t>SNR</t>
  </si>
  <si>
    <t>Deskphone+video</t>
  </si>
  <si>
    <t>Deskphone</t>
  </si>
  <si>
    <t>Jabber for E</t>
  </si>
  <si>
    <t>Jabber desktop</t>
  </si>
  <si>
    <t>Jabber mobile</t>
  </si>
  <si>
    <t>X</t>
  </si>
  <si>
    <t>base</t>
  </si>
  <si>
    <t>vip</t>
  </si>
  <si>
    <t>Recording profiles</t>
  </si>
  <si>
    <t>Recording profile</t>
  </si>
  <si>
    <t>on-demand</t>
  </si>
  <si>
    <t>inconditional</t>
  </si>
  <si>
    <t>Class of Service</t>
  </si>
  <si>
    <t>Internal</t>
  </si>
  <si>
    <t>InternalOnly-CSS</t>
  </si>
  <si>
    <t>Local</t>
  </si>
  <si>
    <t>LocalOnly-CSS</t>
  </si>
  <si>
    <t>NationalSTD</t>
  </si>
  <si>
    <t>DBRSTDNatl24HrsCLIPyFONnFACnCMC-CSS</t>
  </si>
  <si>
    <t>NationalENH</t>
  </si>
  <si>
    <t>DBREnhNatl24HrsCLIPyFONnFACnCMC-CSS</t>
  </si>
  <si>
    <t>InternatSTD</t>
  </si>
  <si>
    <t>DBRSTDIntl24HrsCLIPyFONnFACnCMC-CSS</t>
  </si>
  <si>
    <t>InternatENH</t>
  </si>
  <si>
    <t>DBREnhIntl24HrsCLIPyFONnFACnCMC-CSS</t>
  </si>
  <si>
    <t>Execution times</t>
  </si>
  <si>
    <t>Manual (secs)</t>
  </si>
  <si>
    <t>BLK</t>
  </si>
  <si>
    <t>user</t>
  </si>
  <si>
    <t>subscriber</t>
  </si>
  <si>
    <t>line</t>
  </si>
  <si>
    <t>phone</t>
  </si>
  <si>
    <t>quick add subs
(quick add grp+
line)</t>
  </si>
  <si>
    <t>17.9</t>
  </si>
  <si>
    <t>##</t>
  </si>
  <si>
    <t>Environment</t>
  </si>
  <si>
    <t>Hyerarchy</t>
  </si>
  <si>
    <t>Site</t>
  </si>
  <si>
    <t>SiteId</t>
  </si>
  <si>
    <t>Site SLC</t>
  </si>
  <si>
    <t>CMG</t>
  </si>
  <si>
    <t>Product</t>
  </si>
  <si>
    <t>Domain name</t>
  </si>
  <si>
    <t>Type</t>
  </si>
  <si>
    <t>Unit</t>
  </si>
  <si>
    <t>Subunit</t>
  </si>
  <si>
    <t>Ext Port.0</t>
  </si>
  <si>
    <t>E164 Port.0</t>
  </si>
  <si>
    <t>CPG.0</t>
  </si>
  <si>
    <t>Ext Port.1</t>
  </si>
  <si>
    <t>E164 Port.1</t>
  </si>
  <si>
    <t>CPG.1</t>
  </si>
  <si>
    <t>#</t>
  </si>
  <si>
    <t>unsite16</t>
  </si>
  <si>
    <t>VG204</t>
  </si>
  <si>
    <t>4FXS-SCCP</t>
  </si>
  <si>
    <t>+551199997001</t>
  </si>
  <si>
    <t>Cisco 2811</t>
  </si>
  <si>
    <t>VIC3-4FXS/DID-SCCP</t>
  </si>
  <si>
    <t>+551199997014</t>
  </si>
  <si>
    <t>+551199997114</t>
  </si>
  <si>
    <t>entity: relation/Gateway; hierarchy: sys; parallel: False; parallel_transaction_limit: ; template: ; meta_prefix: $</t>
  </si>
  <si>
    <t>$hierarchy</t>
  </si>
  <si>
    <t>$action</t>
  </si>
  <si>
    <t>$search_fields</t>
  </si>
  <si>
    <t>$device</t>
  </si>
  <si>
    <t>$template</t>
  </si>
  <si>
    <t>$ndl</t>
  </si>
  <si>
    <t>$pkid</t>
  </si>
  <si>
    <t>product</t>
  </si>
  <si>
    <t>callManagerGroupName</t>
  </si>
  <si>
    <t>protocol</t>
  </si>
  <si>
    <t>domainName</t>
  </si>
  <si>
    <t>units.unit.0.index</t>
  </si>
  <si>
    <t>units.unit.0.product</t>
  </si>
  <si>
    <t>units.unit.0.subunits.subunit.0.index</t>
  </si>
  <si>
    <t>units.unit.0.subunits.subunit.0.product</t>
  </si>
  <si>
    <t>units.unit.0.subunits.subunit.0.beginPort</t>
  </si>
  <si>
    <t>Endpoints.0.domainName</t>
  </si>
  <si>
    <t>Endpoints.0.endpoint.protocol</t>
  </si>
  <si>
    <t>Endpoints.0.endpoint.geoLocationFilterName</t>
  </si>
  <si>
    <t>Endpoints.0.endpoint.callingPartyStripDigits</t>
  </si>
  <si>
    <t>Endpoints.0.endpoint.vendorConfig.0.value</t>
  </si>
  <si>
    <t>Endpoints.0.endpoint.vendorConfig.0.key</t>
  </si>
  <si>
    <t>Endpoints.0.endpoint.alwaysUsePrimeLine</t>
  </si>
  <si>
    <t>Endpoints.0.endpoint.callingPartyUnknownTransformationCssName</t>
  </si>
  <si>
    <t>Endpoints.0.endpoint.phoneTemplateName</t>
  </si>
  <si>
    <t>Endpoints.0.endpoint.callingSearchSpaceName</t>
  </si>
  <si>
    <t>Endpoints.0.endpoint.index</t>
  </si>
  <si>
    <t>Endpoints.0.endpoint.allowCtiControlFlag</t>
  </si>
  <si>
    <t>Endpoints.0.endpoint.packetCaptureDuration</t>
  </si>
  <si>
    <t>Endpoints.0.endpoint.useTrustedRelayPoint</t>
  </si>
  <si>
    <t>Endpoints.0.endpoint.pstnAccess</t>
  </si>
  <si>
    <t>Endpoints.0.endpoint.commonDeviceConfigName</t>
  </si>
  <si>
    <t>Endpoints.0.endpoint.networkLocale</t>
  </si>
  <si>
    <t>Endpoints.0.endpoint.mlppIndicationStatus</t>
  </si>
  <si>
    <t>Endpoints.0.endpoint.ownerUserId</t>
  </si>
  <si>
    <t>Endpoints.0.endpoint.mediaResourceListName</t>
  </si>
  <si>
    <t>Endpoints.0.endpoint.packetCaptureMode</t>
  </si>
  <si>
    <t>Endpoints.0.endpoint.unattendedPort</t>
  </si>
  <si>
    <t>Endpoints.0.endpoint.useDevicePoolCgpnTransformCss</t>
  </si>
  <si>
    <t>Endpoints.0.endpoint.product</t>
  </si>
  <si>
    <t>Endpoints.0.endpoint.callingPartyNumberPrefix</t>
  </si>
  <si>
    <t>Endpoints.0.endpoint.alwaysUsePrimeLineForVM</t>
  </si>
  <si>
    <t>Endpoints.0.endpoint.description</t>
  </si>
  <si>
    <t>Endpoints.0.endpoint.useDevicePoolCgpnTransformCssUnknown</t>
  </si>
  <si>
    <t>Endpoints.0.endpoint.ignorePresentationIndicators</t>
  </si>
  <si>
    <t>Endpoints.0.endpoint.userLocale</t>
  </si>
  <si>
    <t>Endpoints.0.endpoint.useDevicePoolCdpnTransformCss</t>
  </si>
  <si>
    <t>Endpoints.0.endpoint.geoLocationName</t>
  </si>
  <si>
    <t>Endpoints.0.endpoint.deviceMobilityMode</t>
  </si>
  <si>
    <t>Endpoints.0.endpoint.preemption</t>
  </si>
  <si>
    <t>Endpoints.0.endpoint.hlogStatus</t>
  </si>
  <si>
    <t>Endpoints.0.endpoint.cdpnTransformationCssName</t>
  </si>
  <si>
    <t>Endpoints.0.endpoint.class</t>
  </si>
  <si>
    <t>Endpoints.0.endpoint.hotlineDevice</t>
  </si>
  <si>
    <t>Endpoints.0.endpoint.securityProfileName</t>
  </si>
  <si>
    <t>Endpoints.0.endpoint.presenceGroupName</t>
  </si>
  <si>
    <t>Endpoints.0.endpoint.name</t>
  </si>
  <si>
    <t>Endpoints.0.endpoint.retryVideoCallAsAudio</t>
  </si>
  <si>
    <t>Endpoints.0.endpoint.protocolSide</t>
  </si>
  <si>
    <t>Endpoints.0.endpoint.commonPhoneConfigName</t>
  </si>
  <si>
    <t>Endpoints.0.endpoint.mlppDomainId</t>
  </si>
  <si>
    <t>Endpoints.0.endpoint.remoteDevice</t>
  </si>
  <si>
    <t>Endpoints.0.endpoint.aarNeighborhoodName</t>
  </si>
  <si>
    <t>Endpoints.0.endpoint.locationName</t>
  </si>
  <si>
    <t>Endpoints.0.endpoint.transmitUtf8</t>
  </si>
  <si>
    <t>Endpoints.0.endpoint.cgpnTransformationCssName</t>
  </si>
  <si>
    <t>Endpoints.0.endpoint.automatedAlternateRoutingCssName</t>
  </si>
  <si>
    <t>Endpoints.0.endpoint.devicePoolName</t>
  </si>
  <si>
    <t>Endpoints.0.endpoint.model</t>
  </si>
  <si>
    <t>Endpoints.0.endpoint.imeE164TransformationName</t>
  </si>
  <si>
    <t>Endpoints.0.endpoint.lines.line.0.index</t>
  </si>
  <si>
    <t>Endpoints.0.endpoint.lines.line.0.ringSettingActivePickupAlert</t>
  </si>
  <si>
    <t>Endpoints.0.endpoint.lines.line.0.mwlPolicy</t>
  </si>
  <si>
    <t>Endpoints.0.endpoint.lines.line.0.ringSettingIdlePickupAlert</t>
  </si>
  <si>
    <t>Endpoints.0.endpoint.lines.line.0.associatedEndusers</t>
  </si>
  <si>
    <t>Endpoints.0.endpoint.lines.line.0.ringSetting</t>
  </si>
  <si>
    <t>Endpoints.0.endpoint.lines.line.0.busyTrigger</t>
  </si>
  <si>
    <t>Endpoints.0.endpoint.lines.line.0.speedDial</t>
  </si>
  <si>
    <t>Endpoints.0.endpoint.lines.line.0.consecutiveRingSetting</t>
  </si>
  <si>
    <t>Endpoints.0.endpoint.lines.line.0.monitoringCssName</t>
  </si>
  <si>
    <t>Endpoints.0.endpoint.lines.line.0.e164Mask</t>
  </si>
  <si>
    <t>Endpoints.0.endpoint.lines.line.0.recordingProfileName</t>
  </si>
  <si>
    <t>Endpoints.0.endpoint.lines.line.0.audibleMwi</t>
  </si>
  <si>
    <t>Endpoints.0.endpoint.lines.line.0.callInfoDisplay.dialedNumber</t>
  </si>
  <si>
    <t>Endpoints.0.endpoint.lines.line.0.callInfoDisplay.redirectedNumber</t>
  </si>
  <si>
    <t>Endpoints.0.endpoint.lines.line.0.callInfoDisplay.callerNumber</t>
  </si>
  <si>
    <t>Endpoints.0.endpoint.lines.line.0.callInfoDisplay.callerName</t>
  </si>
  <si>
    <t>Endpoints.0.endpoint.lines.line.0.maxNumCalls</t>
  </si>
  <si>
    <t>Endpoints.0.endpoint.lines.line.0.dirn.pattern</t>
  </si>
  <si>
    <t>Endpoints.0.endpoint.lines.line.0.dirn.routePartitionName</t>
  </si>
  <si>
    <t>Endpoints.0.endpoint.lines.line.0.partitionUsage</t>
  </si>
  <si>
    <t>Endpoints.0.subunit</t>
  </si>
  <si>
    <t>Endpoints.0.unit</t>
  </si>
  <si>
    <t>Endpoints.1.domainName</t>
  </si>
  <si>
    <t>Endpoints.1.endpoint.protocol</t>
  </si>
  <si>
    <t>Endpoints.1.endpoint.geoLocationFilterName</t>
  </si>
  <si>
    <t>Endpoints.1.endpoint.callingPartyStripDigits</t>
  </si>
  <si>
    <t>Endpoints.1.endpoint.vendorConfig.0.value</t>
  </si>
  <si>
    <t>Endpoints.1.endpoint.vendorConfig.0.key</t>
  </si>
  <si>
    <t>Endpoints.1.endpoint.alwaysUsePrimeLine</t>
  </si>
  <si>
    <t>Endpoints.1.endpoint.callingPartyUnknownTransformationCssName</t>
  </si>
  <si>
    <t>Endpoints.1.endpoint.phoneTemplateName</t>
  </si>
  <si>
    <t>Endpoints.1.endpoint.callingSearchSpaceName</t>
  </si>
  <si>
    <t>Endpoints.1.endpoint.index</t>
  </si>
  <si>
    <t>Endpoints.1.endpoint.allowCtiControlFlag</t>
  </si>
  <si>
    <t>Endpoints.1.endpoint.packetCaptureDuration</t>
  </si>
  <si>
    <t>Endpoints.1.endpoint.useTrustedRelayPoint</t>
  </si>
  <si>
    <t>Endpoints.1.endpoint.pstnAccess</t>
  </si>
  <si>
    <t>Endpoints.1.endpoint.commonDeviceConfigName</t>
  </si>
  <si>
    <t>Endpoints.1.endpoint.networkLocale</t>
  </si>
  <si>
    <t>Endpoints.1.endpoint.mlppIndicationStatus</t>
  </si>
  <si>
    <t>Endpoints.1.endpoint.ownerUserId</t>
  </si>
  <si>
    <t>Endpoints.1.endpoint.mediaResourceListName</t>
  </si>
  <si>
    <t>Endpoints.1.endpoint.packetCaptureMode</t>
  </si>
  <si>
    <t>Endpoints.1.endpoint.unattendedPort</t>
  </si>
  <si>
    <t>Endpoints.1.endpoint.useDevicePoolCgpnTransformCss</t>
  </si>
  <si>
    <t>Endpoints.1.endpoint.product</t>
  </si>
  <si>
    <t>Endpoints.1.endpoint.callingPartyNumberPrefix</t>
  </si>
  <si>
    <t>Endpoints.1.endpoint.alwaysUsePrimeLineForVM</t>
  </si>
  <si>
    <t>Endpoints.1.endpoint.description</t>
  </si>
  <si>
    <t>Endpoints.1.endpoint.useDevicePoolCgpnTransformCssUnknown</t>
  </si>
  <si>
    <t>Endpoints.1.endpoint.ignorePresentationIndicators</t>
  </si>
  <si>
    <t>Endpoints.1.endpoint.userLocale</t>
  </si>
  <si>
    <t>Endpoints.1.endpoint.useDevicePoolCdpnTransformCss</t>
  </si>
  <si>
    <t>Endpoints.1.endpoint.geoLocationName</t>
  </si>
  <si>
    <t>Endpoints.1.endpoint.deviceMobilityMode</t>
  </si>
  <si>
    <t>Endpoints.1.endpoint.preemption</t>
  </si>
  <si>
    <t>Endpoints.1.endpoint.hlogStatus</t>
  </si>
  <si>
    <t>Endpoints.1.endpoint.cdpnTransformationCssName</t>
  </si>
  <si>
    <t>Endpoints.1.endpoint.class</t>
  </si>
  <si>
    <t>Endpoints.1.endpoint.hotlineDevice</t>
  </si>
  <si>
    <t>Endpoints.1.endpoint.securityProfileName</t>
  </si>
  <si>
    <t>Endpoints.1.endpoint.presenceGroupName</t>
  </si>
  <si>
    <t>Endpoints.1.endpoint.name</t>
  </si>
  <si>
    <t>Endpoints.1.endpoint.retryVideoCallAsAudio</t>
  </si>
  <si>
    <t>Endpoints.1.endpoint.protocolSide</t>
  </si>
  <si>
    <t>Endpoints.1.endpoint.commonPhoneConfigName</t>
  </si>
  <si>
    <t>Endpoints.1.endpoint.mlppDomainId</t>
  </si>
  <si>
    <t>Endpoints.1.endpoint.remoteDevice</t>
  </si>
  <si>
    <t>Endpoints.1.endpoint.aarNeighborhoodName</t>
  </si>
  <si>
    <t>Endpoints.1.endpoint.locationName</t>
  </si>
  <si>
    <t>Endpoints.1.endpoint.transmitUtf8</t>
  </si>
  <si>
    <t>Endpoints.1.endpoint.cgpnTransformationCssName</t>
  </si>
  <si>
    <t>Endpoints.1.endpoint.automatedAlternateRoutingCssName</t>
  </si>
  <si>
    <t>Endpoints.1.endpoint.devicePoolName</t>
  </si>
  <si>
    <t>Endpoints.1.endpoint.model</t>
  </si>
  <si>
    <t>Endpoints.1.endpoint.imeE164TransformationName</t>
  </si>
  <si>
    <t>Endpoints.1.endpoint.lines.line.0.index</t>
  </si>
  <si>
    <t>Endpoints.1.endpoint.lines.line.0.ringSettingActivePickupAlert</t>
  </si>
  <si>
    <t>Endpoints.1.endpoint.lines.line.0.mwlPolicy</t>
  </si>
  <si>
    <t>Endpoints.1.endpoint.lines.line.0.ringSettingIdlePickupAlert</t>
  </si>
  <si>
    <t>Endpoints.1.endpoint.lines.line.0.associatedEndusers</t>
  </si>
  <si>
    <t>Endpoints.1.endpoint.lines.line.0.ringSetting</t>
  </si>
  <si>
    <t>Endpoints.1.endpoint.lines.line.0.busyTrigger</t>
  </si>
  <si>
    <t>Endpoints.1.endpoint.lines.line.0.speedDial</t>
  </si>
  <si>
    <t>Endpoints.1.endpoint.lines.line.0.consecutiveRingSetting</t>
  </si>
  <si>
    <t>Endpoints.1.endpoint.lines.line.0.monitoringCssName</t>
  </si>
  <si>
    <t>Endpoints.1.endpoint.lines.line.0.e164Mask</t>
  </si>
  <si>
    <t>Endpoints.1.endpoint.lines.line.0.recordingProfileName</t>
  </si>
  <si>
    <t>Endpoints.1.endpoint.lines.line.0.audibleMwi</t>
  </si>
  <si>
    <t>Endpoints.1.endpoint.lines.line.0.callInfoDisplay.dialedNumber</t>
  </si>
  <si>
    <t>Endpoints.1.endpoint.lines.line.0.callInfoDisplay.redirectedNumber</t>
  </si>
  <si>
    <t>Endpoints.1.endpoint.lines.line.0.callInfoDisplay.callerNumber</t>
  </si>
  <si>
    <t>Endpoints.1.endpoint.lines.line.0.callInfoDisplay.callerName</t>
  </si>
  <si>
    <t>Endpoints.1.endpoint.lines.line.0.maxNumCalls</t>
  </si>
  <si>
    <t>Endpoints.1.endpoint.lines.line.0.dirn.pattern</t>
  </si>
  <si>
    <t>Endpoints.1.endpoint.lines.line.0.dirn.routePartitionName</t>
  </si>
  <si>
    <t>Endpoints.1.endpoint.lines.line.0.partitionUsage</t>
  </si>
  <si>
    <t>Endpoints.1.subunit</t>
  </si>
  <si>
    <t>Endpoints.1.unit</t>
  </si>
  <si>
    <t># Base</t>
  </si>
  <si>
    <t># Comment</t>
  </si>
  <si>
    <t># Hierarchy Node</t>
  </si>
  <si>
    <t># Action</t>
  </si>
  <si>
    <t># Search Fields</t>
  </si>
  <si>
    <t># Device</t>
  </si>
  <si>
    <t># CFT Template</t>
  </si>
  <si>
    <t># Network Device List</t>
  </si>
  <si>
    <t># Unique Identifier</t>
  </si>
  <si>
    <t># Product</t>
  </si>
  <si>
    <t># Call Manager Group Name</t>
  </si>
  <si>
    <t># Protocol</t>
  </si>
  <si>
    <t># Domain Name</t>
  </si>
  <si>
    <t># Index</t>
  </si>
  <si>
    <t># Begin Port</t>
  </si>
  <si>
    <t># Geo Location Filter Name</t>
  </si>
  <si>
    <t># Calling Party Strip Digits</t>
  </si>
  <si>
    <t># Value</t>
  </si>
  <si>
    <t># Key</t>
  </si>
  <si>
    <t># Always Use Prime Line</t>
  </si>
  <si>
    <t># Calling Party Unknown Transformation Css Name</t>
  </si>
  <si>
    <t># Phone Template Name</t>
  </si>
  <si>
    <t># Calling Search Space Name</t>
  </si>
  <si>
    <t># Allow Cti Control Flag</t>
  </si>
  <si>
    <t># Packet Capture Duration</t>
  </si>
  <si>
    <t># Use Trusted Relay Point</t>
  </si>
  <si>
    <t># Pstn Access</t>
  </si>
  <si>
    <t># Common Device Config Name</t>
  </si>
  <si>
    <t># Network Locale</t>
  </si>
  <si>
    <t># Mlpp Indication Status</t>
  </si>
  <si>
    <t># Owner User Id</t>
  </si>
  <si>
    <t># Media Resource List Name</t>
  </si>
  <si>
    <t># Packet Capture Mode</t>
  </si>
  <si>
    <t># Unattended Port</t>
  </si>
  <si>
    <t># Use Device Pool Cgpn Transform Css</t>
  </si>
  <si>
    <t># Calling Party Number Prefix</t>
  </si>
  <si>
    <t># Always Use Prime Line For VM</t>
  </si>
  <si>
    <t># Description</t>
  </si>
  <si>
    <t># Use Device Pool Cgpn Transform Css Unknown</t>
  </si>
  <si>
    <t># Ignore Presentation Indicators</t>
  </si>
  <si>
    <t># User Locale</t>
  </si>
  <si>
    <t># Use Device Pool Cdpn Transform Css</t>
  </si>
  <si>
    <t># Geo Location Name</t>
  </si>
  <si>
    <t># Device Mobility Mode</t>
  </si>
  <si>
    <t># Preemption</t>
  </si>
  <si>
    <t># Hlog Status</t>
  </si>
  <si>
    <t># Cdpn Transformation Css Name</t>
  </si>
  <si>
    <t># Class</t>
  </si>
  <si>
    <t># Hotline Device</t>
  </si>
  <si>
    <t># Security Profile Name</t>
  </si>
  <si>
    <t># Presence Group Name</t>
  </si>
  <si>
    <t># Name</t>
  </si>
  <si>
    <t># Retry Video Call As Audio</t>
  </si>
  <si>
    <t># Protocol Side</t>
  </si>
  <si>
    <t># Common Phone Config Name</t>
  </si>
  <si>
    <t># Mlpp Domain Id</t>
  </si>
  <si>
    <t># Remote Device</t>
  </si>
  <si>
    <t># Aar Neighborhood Name</t>
  </si>
  <si>
    <t># Location Name</t>
  </si>
  <si>
    <t># Transmit Utf8</t>
  </si>
  <si>
    <t># Cgpn Transformation Css Name</t>
  </si>
  <si>
    <t># Automated Alternate Routing Css Name</t>
  </si>
  <si>
    <t># Device Pool Name</t>
  </si>
  <si>
    <t># Model</t>
  </si>
  <si>
    <t># Ime E164Transformation Name</t>
  </si>
  <si>
    <t># Ring Setting Active Pickup Alert</t>
  </si>
  <si>
    <t># Mwl Policy</t>
  </si>
  <si>
    <t># Ring Setting Idle Pickup Alert</t>
  </si>
  <si>
    <t># Associated Endusers</t>
  </si>
  <si>
    <t># Ring Setting</t>
  </si>
  <si>
    <t># Busy Trigger</t>
  </si>
  <si>
    <t># Speed Dial</t>
  </si>
  <si>
    <t># Consecutive Ring Setting</t>
  </si>
  <si>
    <t># Monitoring Css Name</t>
  </si>
  <si>
    <t># E164Mask</t>
  </si>
  <si>
    <t># Recording Profile Name</t>
  </si>
  <si>
    <t># Audible Mwi</t>
  </si>
  <si>
    <t># Dialed Number</t>
  </si>
  <si>
    <t># Redirected Number</t>
  </si>
  <si>
    <t># Caller Number</t>
  </si>
  <si>
    <t># Caller Name</t>
  </si>
  <si>
    <t># Max Num Calls</t>
  </si>
  <si>
    <t># Pattern</t>
  </si>
  <si>
    <t># Route Partition Name</t>
  </si>
  <si>
    <t># Partition Usage</t>
  </si>
  <si>
    <t># Subunit</t>
  </si>
  <si>
    <t># Unit</t>
  </si>
  <si>
    <t>SCCP</t>
  </si>
  <si>
    <t>ANALOG</t>
  </si>
  <si>
    <t>stcappRegCap</t>
  </si>
  <si>
    <t>Default</t>
  </si>
  <si>
    <t>Standard Analog</t>
  </si>
  <si>
    <t>Off</t>
  </si>
  <si>
    <t>None</t>
  </si>
  <si>
    <t>Analog Phone</t>
  </si>
  <si>
    <t>Disabled</t>
  </si>
  <si>
    <t>Phone</t>
  </si>
  <si>
    <t>Analog Phone - Standard SCCP Non-Secure Profile</t>
  </si>
  <si>
    <t>Standard Presence group</t>
  </si>
  <si>
    <t>User</t>
  </si>
  <si>
    <t>Standard Common Phone Profile</t>
  </si>
  <si>
    <t>Cu13Si28-Location</t>
  </si>
  <si>
    <t>Cu13Si28-DevicePool</t>
  </si>
  <si>
    <t>Use System Policy</t>
  </si>
  <si>
    <t>Ring</t>
  </si>
  <si>
    <t>Use System Default</t>
  </si>
  <si>
    <t>Cu13-DirNum-PT</t>
  </si>
  <si>
    <t>General</t>
  </si>
  <si>
    <t>SKIGW0102030405</t>
  </si>
  <si>
    <t>AN0102030405001</t>
  </si>
  <si>
    <t>entity: device/cucm/Gateway; hierarchy: sys; parallel: False; parallel_transaction_limit: ; template: ; meta_prefix: $</t>
  </si>
  <si>
    <t>NM-4VWIC-MBRD</t>
  </si>
  <si>
    <t>entity: relation/LineRelation; hierarchy: sys.hcs.TGSOL.VIVO.Produban.unmanaged-tipo2.unsite1; parallel: False; parallel_transaction_limit: ; template: ; meta_prefix: $</t>
  </si>
  <si>
    <t>asciiAlertingName</t>
  </si>
  <si>
    <t>partyEntranceTone</t>
  </si>
  <si>
    <t>cfaCssPolicy</t>
  </si>
  <si>
    <t>autoAnswer</t>
  </si>
  <si>
    <t>userHoldMohAudioSourceId</t>
  </si>
  <si>
    <t>callForwardNotRegisteredInt.destination</t>
  </si>
  <si>
    <t>callForwardNotRegisteredInt.forwardToVoiceMail</t>
  </si>
  <si>
    <t>callForwardNotRegisteredInt.callingSearchSpaceName</t>
  </si>
  <si>
    <t>routePartitionName</t>
  </si>
  <si>
    <t>callForwardOnFailure.destination</t>
  </si>
  <si>
    <t>callForwardOnFailure.forwardToVoiceMail</t>
  </si>
  <si>
    <t>callForwardOnFailure.callingSearchSpaceName</t>
  </si>
  <si>
    <t>rejectAnonymousCall</t>
  </si>
  <si>
    <t>aarKeepCallHistory</t>
  </si>
  <si>
    <t>shareLineAppearanceCssName</t>
  </si>
  <si>
    <t>aarDestinationMask</t>
  </si>
  <si>
    <t>callPickupGroupName</t>
  </si>
  <si>
    <t>pattern</t>
  </si>
  <si>
    <t>patternPrecedence</t>
  </si>
  <si>
    <t>callForwardNoAnswer.duration</t>
  </si>
  <si>
    <t>callForwardNoAnswer.destination</t>
  </si>
  <si>
    <t>callForwardNoAnswer.forwardToVoiceMail</t>
  </si>
  <si>
    <t>callForwardNoAnswer.callingSearchSpaceName</t>
  </si>
  <si>
    <t>hrInterval</t>
  </si>
  <si>
    <t>callForwardNoCoverage.destination</t>
  </si>
  <si>
    <t>callForwardNoCoverage.forwardToVoiceMail</t>
  </si>
  <si>
    <t>callForwardNoCoverage.callingSearchSpaceName</t>
  </si>
  <si>
    <t>callForwardNotRegistered.destination</t>
  </si>
  <si>
    <t>callForwardNotRegistered.forwardToVoiceMail</t>
  </si>
  <si>
    <t>callForwardNotRegistered.callingSearchSpaceName</t>
  </si>
  <si>
    <t>usage</t>
  </si>
  <si>
    <t>hrDuration</t>
  </si>
  <si>
    <t>parkMonForwardNoRetrieveVmEnabled</t>
  </si>
  <si>
    <t>alertingName</t>
  </si>
  <si>
    <t>description</t>
  </si>
  <si>
    <t>directoryURIs</t>
  </si>
  <si>
    <t>aarVoiceMailEnabled</t>
  </si>
  <si>
    <t>parkMonForwardNoRetrieveIntCssName</t>
  </si>
  <si>
    <t>parkMonForwardNoRetrieveDn</t>
  </si>
  <si>
    <t>allowCtiControlFlag</t>
  </si>
  <si>
    <t>defaultActivatedDeviceName</t>
  </si>
  <si>
    <t>parkMonReversionTimer</t>
  </si>
  <si>
    <t>releaseClause</t>
  </si>
  <si>
    <t>e164AltNum.isUrgent</t>
  </si>
  <si>
    <t>e164AltNum.addLocalRoutePartition</t>
  </si>
  <si>
    <t>e164AltNum.advertiseGloballyIls</t>
  </si>
  <si>
    <t>e164AltNum.routePartition</t>
  </si>
  <si>
    <t>e164AltNum.numMask</t>
  </si>
  <si>
    <t>callForwardAll.secondaryCallingSearchSpaceName</t>
  </si>
  <si>
    <t>callForwardAll.destination</t>
  </si>
  <si>
    <t>callForwardAll.forwardToVoiceMail</t>
  </si>
  <si>
    <t>callForwardAll.callingSearchSpaceName</t>
  </si>
  <si>
    <t>parkMonForwardNoRetrieveCssName</t>
  </si>
  <si>
    <t>active</t>
  </si>
  <si>
    <t>voiceMailProfileName</t>
  </si>
  <si>
    <t>useEnterpriseAltNum</t>
  </si>
  <si>
    <t>parkMonForwardNoRetrieveIntDn</t>
  </si>
  <si>
    <t>enterpriseAltNum.isUrgent</t>
  </si>
  <si>
    <t>enterpriseAltNum.addLocalRoutePartition</t>
  </si>
  <si>
    <t>enterpriseAltNum.advertiseGloballyIls</t>
  </si>
  <si>
    <t>enterpriseAltNum.routePartition</t>
  </si>
  <si>
    <t>enterpriseAltNum.numMask</t>
  </si>
  <si>
    <t>callForwardBusyInt.destination</t>
  </si>
  <si>
    <t>callForwardBusyInt.forwardToVoiceMail</t>
  </si>
  <si>
    <t>callForwardBusyInt.callingSearchSpaceName</t>
  </si>
  <si>
    <t>callForwardNoAnswerInt.duration</t>
  </si>
  <si>
    <t>callForwardNoAnswerInt.destination</t>
  </si>
  <si>
    <t>callForwardNoAnswerInt.forwardToVoiceMail</t>
  </si>
  <si>
    <t>callForwardNoAnswerInt.callingSearchSpaceName</t>
  </si>
  <si>
    <t>callForwardBusy.destination</t>
  </si>
  <si>
    <t>callForwardBusy.forwardToVoiceMail</t>
  </si>
  <si>
    <t>callForwardBusy.callingSearchSpaceName</t>
  </si>
  <si>
    <t>networkHoldMohAudioSourceId</t>
  </si>
  <si>
    <t>patternUrgency</t>
  </si>
  <si>
    <t>aarNeighborhoodName</t>
  </si>
  <si>
    <t>parkMonForwardNoRetrieveIntVmEnabled</t>
  </si>
  <si>
    <t>callForwardNoCoverageInt.destination</t>
  </si>
  <si>
    <t>callForwardNoCoverageInt.forwardToVoiceMail</t>
  </si>
  <si>
    <t>callForwardNoCoverageInt.callingSearchSpaceName</t>
  </si>
  <si>
    <t>callForwardAlternateParty.destination</t>
  </si>
  <si>
    <t>callForwardAlternateParty.callingSearchSpaceName</t>
  </si>
  <si>
    <t>useE164AltNum</t>
  </si>
  <si>
    <t>externalCallControlProfile</t>
  </si>
  <si>
    <t>presenceGroupName</t>
  </si>
  <si>
    <t># ASCII Alerting Name</t>
  </si>
  <si>
    <t># Party Entrance Tone</t>
  </si>
  <si>
    <t># Calling Search Space Activation Policy</t>
  </si>
  <si>
    <t># Auto Answer</t>
  </si>
  <si>
    <t># User Hold MOH Audio Source</t>
  </si>
  <si>
    <t># Call Forward Unregistered Internal Destination Mask</t>
  </si>
  <si>
    <t># Call Forward Unregistered Internal voice Mail Enabled</t>
  </si>
  <si>
    <t xml:space="preserve"># Forward Unregistered CSS Internal </t>
  </si>
  <si>
    <t># Route Partition</t>
  </si>
  <si>
    <t># Device Failure Directory Number</t>
  </si>
  <si>
    <t># Forward CTI Failure Voice Mail Enabled</t>
  </si>
  <si>
    <t># Device Failure Calling Search Space</t>
  </si>
  <si>
    <t># Reject Anonymous Calls</t>
  </si>
  <si>
    <t># Retain this destination in the call forwarding history</t>
  </si>
  <si>
    <t># Calling Search Space</t>
  </si>
  <si>
    <t># AAR Destination Mask</t>
  </si>
  <si>
    <t># Call Pickup Group</t>
  </si>
  <si>
    <t># Directory Number</t>
  </si>
  <si>
    <t># Pattern Precedence</t>
  </si>
  <si>
    <t># No Answer Ring Duration (seconds)</t>
  </si>
  <si>
    <t># Forward No Answer External Destination</t>
  </si>
  <si>
    <t># Forward No Answer Voice Mail Enabled</t>
  </si>
  <si>
    <t># Forward No Answer External Calling Search Space</t>
  </si>
  <si>
    <t># Hold Reversion Notification Interval (seconds)</t>
  </si>
  <si>
    <t># Forward No Coverage External Destination</t>
  </si>
  <si>
    <t># Forward No Coverage External Enabled</t>
  </si>
  <si>
    <t># Forward No Coverage External Calling Search Space</t>
  </si>
  <si>
    <t># Call Forward Unregistered  External Destination</t>
  </si>
  <si>
    <t># Call Forward Unregistered External Voice Mail Enabled</t>
  </si>
  <si>
    <t xml:space="preserve"># Call Forward Unregistered CSS External </t>
  </si>
  <si>
    <t># Usage</t>
  </si>
  <si>
    <t># Hold Reversion Ring Duration (seconds)</t>
  </si>
  <si>
    <t># Park Mon Forward No Retrieve Vm Enabled</t>
  </si>
  <si>
    <t># Alerting Name</t>
  </si>
  <si>
    <t># Directory UR Is</t>
  </si>
  <si>
    <t># AAR Voice Mail Enabled</t>
  </si>
  <si>
    <t># Calling Search Space No Retrieve Internal</t>
  </si>
  <si>
    <t># Park Monitoring Forward No Retrieve Destination External</t>
  </si>
  <si>
    <t># Allow Control of Device from CTI</t>
  </si>
  <si>
    <t># Default Activated Device Name</t>
  </si>
  <si>
    <t># Park Monitoring Reversion Timer</t>
  </si>
  <si>
    <t># Release Clause</t>
  </si>
  <si>
    <t># Is Urgent</t>
  </si>
  <si>
    <t># Add Local Route Partition</t>
  </si>
  <si>
    <t># Advertise Globally Ils</t>
  </si>
  <si>
    <t># Num Mask</t>
  </si>
  <si>
    <t># Secondary Calling Search Space for Forward All</t>
  </si>
  <si>
    <t># Forward All Destination</t>
  </si>
  <si>
    <t># Forward All Voice Mail Enabled</t>
  </si>
  <si>
    <t># Forward All Calling Search Space</t>
  </si>
  <si>
    <t># Calling Search Space No Retrieve External</t>
  </si>
  <si>
    <t># Active</t>
  </si>
  <si>
    <t># Voice Mail Profile</t>
  </si>
  <si>
    <t># Use Enterprise Alt Num</t>
  </si>
  <si>
    <t># Park Monitoring Forward No Retrieve Destination Internal</t>
  </si>
  <si>
    <t># Forward Busy Internal Destination</t>
  </si>
  <si>
    <t># Forward Busy Internal Enabled</t>
  </si>
  <si>
    <t># Forward Busy Internal Calling Search Space</t>
  </si>
  <si>
    <t># Duration</t>
  </si>
  <si>
    <t># Forward No Answer Internal Destination</t>
  </si>
  <si>
    <t># Forward No Answer Internal Enabled</t>
  </si>
  <si>
    <t># Forward No Answer Internal Calling Search Space</t>
  </si>
  <si>
    <t># Forward Busy External Destination</t>
  </si>
  <si>
    <t># Forward Busy Voice Mail Enabled</t>
  </si>
  <si>
    <t># Forward Busy External Calling Search Space</t>
  </si>
  <si>
    <t># Network Hold MOH Audio Source</t>
  </si>
  <si>
    <t># Pattern Urgency</t>
  </si>
  <si>
    <t># AAR Group</t>
  </si>
  <si>
    <t># Park Mon Forward No Retrieve Int Vm Enabled</t>
  </si>
  <si>
    <t># Forward No Coverage Internal Destination</t>
  </si>
  <si>
    <t># Forward No Coverage Internal Enabled</t>
  </si>
  <si>
    <t># Forward No Coverage Internal Calling Search Space</t>
  </si>
  <si>
    <t># Target (Destination)</t>
  </si>
  <si>
    <t># MLPP Calling Search Space</t>
  </si>
  <si>
    <t># Use E164Alt Num</t>
  </si>
  <si>
    <t># External Call Control Profile</t>
  </si>
  <si>
    <t># BLF Presence Group</t>
  </si>
  <si>
    <t>add</t>
  </si>
  <si>
    <t>Auto Answer Off</t>
  </si>
  <si>
    <t>entity: device/cucm/GatewaySccpEndpoints; hierarchy: sys; parallel: False; parallel_transaction_limit: ; template: ; meta_prefix: $</t>
  </si>
  <si>
    <t>subunit</t>
  </si>
  <si>
    <t>endpoint.protocol</t>
  </si>
  <si>
    <t>endpoint.geoLocationFilterName</t>
  </si>
  <si>
    <t>endpoint.callingPartyStripDigits</t>
  </si>
  <si>
    <t>endpoint.vendorConfig.0.value</t>
  </si>
  <si>
    <t>endpoint.vendorConfig.0.key</t>
  </si>
  <si>
    <t>endpoint.alwaysUsePrimeLine</t>
  </si>
  <si>
    <t>endpoint.callingPartyUnknownTransformationCssName</t>
  </si>
  <si>
    <t>endpoint.phoneTemplateName</t>
  </si>
  <si>
    <t>endpoint.callingSearchSpaceName</t>
  </si>
  <si>
    <t>endpoint.index</t>
  </si>
  <si>
    <t>endpoint.allowCtiControlFlag</t>
  </si>
  <si>
    <t>endpoint.packetCaptureDuration</t>
  </si>
  <si>
    <t>endpoint.useTrustedRelayPoint</t>
  </si>
  <si>
    <t>endpoint.pstnAccess</t>
  </si>
  <si>
    <t>endpoint.commonDeviceConfigName</t>
  </si>
  <si>
    <t>endpoint.networkLocale</t>
  </si>
  <si>
    <t>endpoint.mlppIndicationStatus</t>
  </si>
  <si>
    <t>endpoint.ownerUserId</t>
  </si>
  <si>
    <t>endpoint.mediaResourceListName</t>
  </si>
  <si>
    <t>endpoint.packetCaptureMode</t>
  </si>
  <si>
    <t>endpoint.unattendedPort</t>
  </si>
  <si>
    <t>endpoint.useDevicePoolCgpnTransformCss</t>
  </si>
  <si>
    <t>endpoint.product</t>
  </si>
  <si>
    <t>endpoint.callingPartyNumberPrefix</t>
  </si>
  <si>
    <t>endpoint.alwaysUsePrimeLineForVM</t>
  </si>
  <si>
    <t>endpoint.description</t>
  </si>
  <si>
    <t>endpoint.useDevicePoolCgpnTransformCssUnknown</t>
  </si>
  <si>
    <t>endpoint.ignorePresentationIndicators</t>
  </si>
  <si>
    <t>endpoint.subscribeCallingSearchSpaceName</t>
  </si>
  <si>
    <t>endpoint.userLocale</t>
  </si>
  <si>
    <t>endpoint.useDevicePoolCdpnTransformCss</t>
  </si>
  <si>
    <t>endpoint.geoLocationName</t>
  </si>
  <si>
    <t>endpoint.deviceMobilityMode</t>
  </si>
  <si>
    <t>endpoint.preemption</t>
  </si>
  <si>
    <t>endpoint.hlogStatus</t>
  </si>
  <si>
    <t>endpoint.cdpnTransformationCssName</t>
  </si>
  <si>
    <t>endpoint.class</t>
  </si>
  <si>
    <t>endpoint.hotlineDevice</t>
  </si>
  <si>
    <t>endpoint.securityProfileName</t>
  </si>
  <si>
    <t>endpoint.presenceGroupName</t>
  </si>
  <si>
    <t>endpoint.name</t>
  </si>
  <si>
    <t>endpoint.retryVideoCallAsAudio</t>
  </si>
  <si>
    <t>endpoint.protocolSide</t>
  </si>
  <si>
    <t>endpoint.commonPhoneConfigName</t>
  </si>
  <si>
    <t>endpoint.mlppDomainId</t>
  </si>
  <si>
    <t>endpoint.remoteDevice</t>
  </si>
  <si>
    <t>endpoint.aarNeighborhoodName</t>
  </si>
  <si>
    <t>endpoint.locationName</t>
  </si>
  <si>
    <t>endpoint.transmitUtf8</t>
  </si>
  <si>
    <t>endpoint.cgpnTransformationCssName</t>
  </si>
  <si>
    <t>endpoint.automatedAlternateRoutingCssName</t>
  </si>
  <si>
    <t>endpoint.devicePoolName</t>
  </si>
  <si>
    <t>endpoint.model</t>
  </si>
  <si>
    <t>endpoint.imeE164TransformationName</t>
  </si>
  <si>
    <t>endpoint.lines.line.0.displayAscii</t>
  </si>
  <si>
    <t>endpoint.lines.line.0.associatedEndusers.enduser.0.userId</t>
  </si>
  <si>
    <t>endpoint.lines.line.0.ringSetting</t>
  </si>
  <si>
    <t>endpoint.lines.line.0.consecutiveRingSetting</t>
  </si>
  <si>
    <t>endpoint.lines.line.0.recordingProfileName</t>
  </si>
  <si>
    <t>endpoint.lines.line.0.index</t>
  </si>
  <si>
    <t>endpoint.lines.line.0.ringSettingActivePickupAlert</t>
  </si>
  <si>
    <t>endpoint.lines.line.0.label</t>
  </si>
  <si>
    <t>endpoint.lines.line.0.recordingMediaSource</t>
  </si>
  <si>
    <t>endpoint.lines.line.0.maxNumCalls</t>
  </si>
  <si>
    <t>endpoint.lines.line.0.partitionUsage</t>
  </si>
  <si>
    <t>endpoint.lines.line.0.recordingFlag</t>
  </si>
  <si>
    <t>endpoint.lines.line.0.speedDial</t>
  </si>
  <si>
    <t>endpoint.lines.line.0.monitoringCssName</t>
  </si>
  <si>
    <t>endpoint.lines.line.0.e164Mask</t>
  </si>
  <si>
    <t>endpoint.lines.line.0.missedCallLogging</t>
  </si>
  <si>
    <t>endpoint.lines.line.0.callInfoDisplay.dialedNumber</t>
  </si>
  <si>
    <t>endpoint.lines.line.0.callInfoDisplay.redirectedNumber</t>
  </si>
  <si>
    <t>endpoint.lines.line.0.callInfoDisplay.callerNumber</t>
  </si>
  <si>
    <t>endpoint.lines.line.0.callInfoDisplay.callerName</t>
  </si>
  <si>
    <t>endpoint.lines.line.0.dirn.pattern</t>
  </si>
  <si>
    <t>endpoint.lines.line.0.dirn.routePartitionName</t>
  </si>
  <si>
    <t>endpoint.lines.line.0.mwlPolicy</t>
  </si>
  <si>
    <t>endpoint.lines.line.0.ringSettingIdlePickupAlert</t>
  </si>
  <si>
    <t>endpoint.lines.line.0.busyTrigger</t>
  </si>
  <si>
    <t>endpoint.lines.line.0.audibleMwi</t>
  </si>
  <si>
    <t>endpoint.lines.line.0.display</t>
  </si>
  <si>
    <t>unit</t>
  </si>
  <si>
    <t xml:space="preserve"># </t>
  </si>
  <si>
    <t># GatewaySccpEndpoints</t>
  </si>
  <si>
    <t>#0</t>
  </si>
  <si>
    <t># Subscribe Calling Search Space Name</t>
  </si>
  <si>
    <t># Display Ascii</t>
  </si>
  <si>
    <t># User Id</t>
  </si>
  <si>
    <t># Label</t>
  </si>
  <si>
    <t># Recording Media Source</t>
  </si>
  <si>
    <t># Recording Flag</t>
  </si>
  <si>
    <t># Missed Call Logging</t>
  </si>
  <si>
    <t># Display</t>
  </si>
  <si>
    <t>#1</t>
  </si>
  <si>
    <t>#101</t>
  </si>
  <si>
    <t>entity: relation/HcsTransPatternREL; hierarchy: sys.hcs.TGSOL.VIVO.Produban.unmanaged-tipo2.unsite1; parallel: False; parallel_transaction_limit: ; template: ; meta_prefix: $</t>
  </si>
  <si>
    <t>callingPartyPrefixDigits</t>
  </si>
  <si>
    <t>connectedLinePresentationBit</t>
  </si>
  <si>
    <t>calledPartyNumberingPlan</t>
  </si>
  <si>
    <t>callingPartyNumberType</t>
  </si>
  <si>
    <t>provideOutsideDialtone</t>
  </si>
  <si>
    <t>calledPartyTransformationMask</t>
  </si>
  <si>
    <t>callingSearchSpaceName</t>
  </si>
  <si>
    <t>prefixDigitsOut</t>
  </si>
  <si>
    <t>dontWaitForIDTOnSubsequentHops</t>
  </si>
  <si>
    <t>connectedNamePresentationBit</t>
  </si>
  <si>
    <t>blockEnable</t>
  </si>
  <si>
    <t>routeClass</t>
  </si>
  <si>
    <t>callingNamePresentationBit</t>
  </si>
  <si>
    <t>dialPlanName</t>
  </si>
  <si>
    <t>routeNextHopByCgpn</t>
  </si>
  <si>
    <t>useOriginatorCss</t>
  </si>
  <si>
    <t>resourcePriorityNamespaceName</t>
  </si>
  <si>
    <t>useCallingPartyPhoneMask</t>
  </si>
  <si>
    <t>callingPartyTransformationMask</t>
  </si>
  <si>
    <t>callInterceptProfileName</t>
  </si>
  <si>
    <t>calledPartyNumberType</t>
  </si>
  <si>
    <t>routeFilterName</t>
  </si>
  <si>
    <t>callingPartyNumberingPlan</t>
  </si>
  <si>
    <t>callingLinePresentationBit</t>
  </si>
  <si>
    <t># Prefix Digits (Outgoing Calls)</t>
  </si>
  <si>
    <t># Urgent Priority</t>
  </si>
  <si>
    <t># Connected Line ID Presentation</t>
  </si>
  <si>
    <t># Partition</t>
  </si>
  <si>
    <t># blank</t>
  </si>
  <si>
    <t># Called Party Numbering Plan</t>
  </si>
  <si>
    <t># Calling Party Number Type</t>
  </si>
  <si>
    <t># Provide Outside Dial Tone</t>
  </si>
  <si>
    <t># Called Party Transform Mask</t>
  </si>
  <si>
    <t># Translation Pattern</t>
  </si>
  <si>
    <t># MLPP Precedence</t>
  </si>
  <si>
    <t># Dont Wait For IDT On Subsequent Hops</t>
  </si>
  <si>
    <t># Connected Name Presentation</t>
  </si>
  <si>
    <t># Pattern Definition</t>
  </si>
  <si>
    <t># Route Class</t>
  </si>
  <si>
    <t># Calling Name Presentation</t>
  </si>
  <si>
    <t># Numbering Plan</t>
  </si>
  <si>
    <t># Route Next Hop By Calling Party Number</t>
  </si>
  <si>
    <t># Use Originator Css</t>
  </si>
  <si>
    <t># Resource Priority Namespace Network Domain</t>
  </si>
  <si>
    <t># Use Calling Party's External Phone Number Mask</t>
  </si>
  <si>
    <t># Calling Party Transform Mask</t>
  </si>
  <si>
    <t># Called Party Number Type</t>
  </si>
  <si>
    <t># Route Filter</t>
  </si>
  <si>
    <t># Calling Party Numbering Plan</t>
  </si>
  <si>
    <t># Calling Line ID Presentation</t>
  </si>
  <si>
    <t>No Error</t>
  </si>
  <si>
    <t>Cisco CallManager</t>
  </si>
  <si>
    <t>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</si>
</sst>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13" x14ac:knownFonts="1"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7"/>
      <color rgb="FFFFFFFF"/>
      <name val="Calibri"/>
      <family val="2"/>
      <charset val="1"/>
    </font>
    <font>
      <b/>
      <sz val="12"/>
      <color rgb="FFFFFFFF"/>
      <name val="Calibri"/>
      <family val="4"/>
      <charset val="1"/>
    </font>
    <font>
      <b/>
      <sz val="10"/>
      <color rgb="FFFFFF00"/>
      <name val="Calibri"/>
      <family val="4"/>
      <charset val="1"/>
    </font>
    <font>
      <b/>
      <sz val="10"/>
      <color rgb="FFFF0000"/>
      <name val="Calibri"/>
      <family val="4"/>
      <charset val="1"/>
    </font>
    <font>
      <b/>
      <sz val="10"/>
      <color rgb="FFFFFFFF"/>
      <name val="Calibri"/>
      <family val="4"/>
      <charset val="1"/>
    </font>
    <font>
      <sz val="12"/>
      <color rgb="FF254117"/>
      <name val="Calibri"/>
      <family val="4"/>
      <charset val="1"/>
    </font>
    <font>
      <sz val="11"/>
      <color rgb="FF000000"/>
      <name val="Calibri"/>
      <family val="2"/>
      <charset val="1"/>
    </font>
    <font>
      <b/>
      <sz val="10"/>
      <color rgb="FF00B050"/>
      <name val="Calibri"/>
      <family val="4"/>
      <charset val="1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FFF2CC"/>
        <bgColor rgb="FFFFFFFF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4682B4"/>
        <bgColor rgb="FF3366FF"/>
      </patternFill>
    </fill>
    <fill>
      <patternFill patternType="solid">
        <fgColor rgb="FF333333"/>
        <bgColor rgb="FF254117"/>
      </patternFill>
    </fill>
    <fill>
      <patternFill patternType="solid">
        <fgColor rgb="FF888888"/>
        <bgColor rgb="FF969696"/>
      </patternFill>
    </fill>
    <fill>
      <patternFill patternType="solid">
        <fgColor rgb="FF666666"/>
        <bgColor rgb="FF888888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4682B4"/>
        <bgColor rgb="FF4472C4"/>
      </patternFill>
    </fill>
    <fill>
      <patternFill patternType="solid">
        <fgColor rgb="FF888888"/>
        <bgColor rgb="FF8497B0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0" fillId="0" borderId="0" xfId="0" applyFont="1"/>
    <xf numFmtId="0" fontId="3" fillId="3" borderId="0" xfId="0" applyFont="1" applyFill="1" applyBorder="1"/>
    <xf numFmtId="0" fontId="0" fillId="0" borderId="0" xfId="0" applyFont="1" applyBorder="1"/>
    <xf numFmtId="0" fontId="3" fillId="0" borderId="0" xfId="0" applyFont="1"/>
    <xf numFmtId="0" fontId="3" fillId="0" borderId="0" xfId="0" applyFont="1" applyBorder="1"/>
    <xf numFmtId="0" fontId="0" fillId="3" borderId="0" xfId="0" applyFill="1"/>
    <xf numFmtId="0" fontId="0" fillId="4" borderId="0" xfId="0" applyFont="1" applyFill="1"/>
    <xf numFmtId="3" fontId="0" fillId="0" borderId="0" xfId="0" applyNumberForma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3" fontId="3" fillId="0" borderId="0" xfId="0" applyNumberFormat="1" applyFont="1"/>
    <xf numFmtId="0" fontId="0" fillId="5" borderId="0" xfId="0" applyFont="1" applyFill="1"/>
    <xf numFmtId="0" fontId="0" fillId="5" borderId="1" xfId="0" applyFont="1" applyFill="1" applyBorder="1"/>
    <xf numFmtId="0" fontId="3" fillId="5" borderId="0" xfId="0" applyFont="1" applyFill="1"/>
    <xf numFmtId="0" fontId="0" fillId="5" borderId="0" xfId="0" applyFill="1" applyBorder="1"/>
    <xf numFmtId="0" fontId="0" fillId="6" borderId="0" xfId="0" applyFont="1" applyFill="1"/>
    <xf numFmtId="0" fontId="0" fillId="7" borderId="0" xfId="0" applyFont="1" applyFill="1"/>
    <xf numFmtId="0" fontId="5" fillId="9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13" borderId="0" xfId="0" applyFont="1" applyFill="1"/>
    <xf numFmtId="0" fontId="0" fillId="13" borderId="0" xfId="0" applyFill="1"/>
    <xf numFmtId="0" fontId="0" fillId="6" borderId="0" xfId="0" applyFill="1"/>
    <xf numFmtId="0" fontId="12" fillId="12" borderId="0" xfId="0" applyFont="1" applyFill="1" applyAlignment="1">
      <alignment horizontal="center"/>
    </xf>
    <xf numFmtId="164" fontId="0" fillId="0" borderId="0" xfId="0" applyNumberFormat="1" applyFont="1"/>
    <xf numFmtId="164" fontId="0" fillId="6" borderId="0" xfId="0" applyNumberFormat="1" applyFont="1" applyFill="1"/>
    <xf numFmtId="0" fontId="4" fillId="8" borderId="2" xfId="0" applyFont="1" applyFill="1" applyBorder="1" applyAlignment="1">
      <alignment horizontal="left" vertical="center" indent="15"/>
    </xf>
    <xf numFmtId="0" fontId="6" fillId="10" borderId="0" xfId="0" applyFont="1" applyFill="1" applyBorder="1" applyAlignment="1">
      <alignment horizontal="center"/>
    </xf>
    <xf numFmtId="0" fontId="6" fillId="11" borderId="0" xfId="0" applyFont="1" applyFill="1" applyBorder="1" applyAlignment="1">
      <alignment horizontal="left" vertical="center" indent="15"/>
    </xf>
    <xf numFmtId="0" fontId="4" fillId="8" borderId="2" xfId="0" applyFont="1" applyFill="1" applyBorder="1" applyAlignment="1">
      <alignment vertical="center" indent="15"/>
    </xf>
    <xf numFmtId="0" fontId="6" fillId="11" borderId="0" xfId="0" applyFont="1" applyFill="1" applyBorder="1" applyAlignment="1">
      <alignment vertical="center" indent="15"/>
    </xf>
    <xf numFmtId="0" fontId="4" fillId="14" borderId="2" xfId="0" applyFont="1" applyFill="1" applyBorder="1" applyAlignment="1">
      <alignment horizontal="left" vertical="center" indent="15"/>
    </xf>
    <xf numFmtId="0" fontId="6" fillId="15" borderId="0" xfId="0" applyFont="1" applyFill="1" applyAlignment="1">
      <alignment horizontal="center"/>
    </xf>
    <xf numFmtId="0" fontId="6" fillId="11" borderId="0" xfId="0" applyFont="1" applyFill="1" applyAlignment="1">
      <alignment horizontal="left" vertical="center" indent="15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88888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66"/>
      <rgbColor rgb="FF969696"/>
      <rgbColor rgb="FF003366"/>
      <rgbColor rgb="FF4682B4"/>
      <rgbColor rgb="FF003300"/>
      <rgbColor rgb="FF254117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725400</xdr:colOff>
      <xdr:row>62</xdr:row>
      <xdr:rowOff>93600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0528920" cy="12691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725400</xdr:colOff>
      <xdr:row>62</xdr:row>
      <xdr:rowOff>93600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10528920" cy="12691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"/>
  <sheetViews>
    <sheetView zoomScale="75" zoomScaleNormal="75" workbookViewId="0">
      <selection activeCell="D3" sqref="D3"/>
    </sheetView>
  </sheetViews>
  <sheetFormatPr baseColWidth="10" defaultColWidth="8.83203125" defaultRowHeight="16" x14ac:dyDescent="0.2"/>
  <cols>
    <col min="1" max="4" width="10.6640625" customWidth="1"/>
    <col min="5" max="5" width="10.83203125" style="1" customWidth="1"/>
    <col min="6" max="1025" width="10.6640625" customWidth="1"/>
  </cols>
  <sheetData>
    <row r="1" spans="2:5" x14ac:dyDescent="0.2">
      <c r="B1" t="s">
        <v>0</v>
      </c>
      <c r="C1" t="s">
        <v>1</v>
      </c>
      <c r="D1" t="s">
        <v>2</v>
      </c>
      <c r="E1" s="2" t="s">
        <v>3</v>
      </c>
    </row>
    <row r="2" spans="2:5" x14ac:dyDescent="0.2">
      <c r="B2" t="s">
        <v>4</v>
      </c>
      <c r="C2" t="s">
        <v>5</v>
      </c>
      <c r="E2" s="3" t="s">
        <v>6</v>
      </c>
    </row>
    <row r="3" spans="2:5" x14ac:dyDescent="0.2">
      <c r="B3" t="s">
        <v>7</v>
      </c>
      <c r="C3" t="s">
        <v>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N24"/>
  <sheetViews>
    <sheetView zoomScale="110" zoomScaleNormal="110" workbookViewId="0">
      <selection activeCell="BJ14" sqref="BJ14:BJ15"/>
    </sheetView>
  </sheetViews>
  <sheetFormatPr baseColWidth="10" defaultColWidth="8.83203125" defaultRowHeight="16" x14ac:dyDescent="0.2"/>
  <cols>
    <col min="1" max="1" width="10.6640625" customWidth="1"/>
    <col min="2" max="2" width="49.33203125" customWidth="1"/>
    <col min="3" max="7" width="10.6640625" customWidth="1"/>
    <col min="8" max="8" width="14.33203125" customWidth="1"/>
    <col min="9" max="9" width="10.6640625" customWidth="1"/>
    <col min="10" max="10" width="9.83203125" customWidth="1"/>
    <col min="11" max="13" width="10.6640625" customWidth="1"/>
    <col min="14" max="14" width="16" customWidth="1"/>
    <col min="15" max="15" width="17.83203125" customWidth="1"/>
    <col min="16" max="16" width="10.6640625" customWidth="1"/>
    <col min="17" max="17" width="18.1640625" customWidth="1"/>
    <col min="18" max="18" width="28.6640625" customWidth="1"/>
    <col min="19" max="30" width="10.6640625" customWidth="1"/>
    <col min="31" max="31" width="27.1640625" customWidth="1"/>
    <col min="32" max="32" width="12.33203125" customWidth="1"/>
    <col min="33" max="33" width="21.33203125" customWidth="1"/>
    <col min="34" max="34" width="23.5" customWidth="1"/>
    <col min="35" max="35" width="11.1640625" customWidth="1"/>
    <col min="36" max="41" width="10.6640625" customWidth="1"/>
    <col min="42" max="42" width="18" customWidth="1"/>
    <col min="43" max="46" width="10.6640625" customWidth="1"/>
    <col min="47" max="47" width="12.6640625" customWidth="1"/>
    <col min="48" max="48" width="42.6640625" customWidth="1"/>
    <col min="49" max="49" width="21.83203125" customWidth="1"/>
    <col min="50" max="50" width="17.33203125" customWidth="1"/>
    <col min="51" max="51" width="10.6640625" customWidth="1"/>
    <col min="52" max="52" width="12" customWidth="1"/>
    <col min="53" max="53" width="22.6640625" customWidth="1"/>
    <col min="54" max="56" width="10.6640625" customWidth="1"/>
    <col min="57" max="57" width="16.33203125" customWidth="1"/>
    <col min="58" max="59" width="10.6640625" customWidth="1"/>
    <col min="60" max="60" width="30.33203125" customWidth="1"/>
    <col min="61" max="61" width="18.33203125" customWidth="1"/>
    <col min="62" max="62" width="10.6640625" customWidth="1"/>
    <col min="63" max="63" width="24" customWidth="1"/>
    <col min="64" max="64" width="17.5" customWidth="1"/>
    <col min="65" max="70" width="10.6640625" customWidth="1"/>
    <col min="71" max="71" width="23" customWidth="1"/>
    <col min="72" max="77" width="10.6640625" customWidth="1"/>
    <col min="78" max="78" width="16.6640625" customWidth="1"/>
    <col min="79" max="79" width="10.6640625" customWidth="1"/>
    <col min="80" max="80" width="26.5" customWidth="1"/>
    <col min="81" max="81" width="28.1640625" customWidth="1"/>
    <col min="82" max="82" width="25.83203125" customWidth="1"/>
    <col min="83" max="84" width="10.6640625" customWidth="1"/>
    <col min="85" max="85" width="23.5" customWidth="1"/>
    <col min="86" max="89" width="10.6640625" customWidth="1"/>
    <col min="90" max="90" width="15" customWidth="1"/>
    <col min="91" max="91" width="10.6640625" customWidth="1"/>
    <col min="92" max="92" width="17.33203125" customWidth="1"/>
    <col min="93" max="1025" width="10.6640625" customWidth="1"/>
  </cols>
  <sheetData>
    <row r="1" spans="1:92" ht="30" customHeight="1" x14ac:dyDescent="0.2">
      <c r="A1" s="37" t="s">
        <v>571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</row>
    <row r="2" spans="1:92" x14ac:dyDescent="0.2">
      <c r="A2" s="22"/>
      <c r="B2" s="22" t="s">
        <v>125</v>
      </c>
      <c r="C2" s="22" t="s">
        <v>126</v>
      </c>
      <c r="D2" s="22" t="s">
        <v>127</v>
      </c>
      <c r="E2" s="22" t="s">
        <v>128</v>
      </c>
      <c r="F2" s="22" t="s">
        <v>129</v>
      </c>
      <c r="G2" s="22" t="s">
        <v>130</v>
      </c>
      <c r="H2" s="22" t="s">
        <v>131</v>
      </c>
      <c r="I2" s="22" t="s">
        <v>572</v>
      </c>
      <c r="J2" s="22" t="s">
        <v>573</v>
      </c>
      <c r="K2" s="22" t="s">
        <v>574</v>
      </c>
      <c r="L2" s="22" t="s">
        <v>575</v>
      </c>
      <c r="M2" s="22" t="s">
        <v>576</v>
      </c>
      <c r="N2" s="22" t="s">
        <v>577</v>
      </c>
      <c r="O2" s="22" t="s">
        <v>578</v>
      </c>
      <c r="P2" s="22" t="s">
        <v>579</v>
      </c>
      <c r="Q2" s="22" t="s">
        <v>580</v>
      </c>
      <c r="R2" s="22" t="s">
        <v>581</v>
      </c>
      <c r="S2" s="22" t="s">
        <v>582</v>
      </c>
      <c r="T2" s="22" t="s">
        <v>583</v>
      </c>
      <c r="U2" s="22" t="s">
        <v>584</v>
      </c>
      <c r="V2" s="22" t="s">
        <v>585</v>
      </c>
      <c r="W2" s="22" t="s">
        <v>586</v>
      </c>
      <c r="X2" s="22" t="s">
        <v>587</v>
      </c>
      <c r="Y2" s="22" t="s">
        <v>588</v>
      </c>
      <c r="Z2" s="22" t="s">
        <v>589</v>
      </c>
      <c r="AA2" s="22" t="s">
        <v>590</v>
      </c>
      <c r="AB2" s="22" t="s">
        <v>591</v>
      </c>
      <c r="AC2" s="22" t="s">
        <v>592</v>
      </c>
      <c r="AD2" s="22" t="s">
        <v>593</v>
      </c>
      <c r="AE2" s="22" t="s">
        <v>594</v>
      </c>
      <c r="AF2" s="22" t="s">
        <v>595</v>
      </c>
      <c r="AG2" s="22" t="s">
        <v>596</v>
      </c>
      <c r="AH2" s="22" t="s">
        <v>597</v>
      </c>
      <c r="AI2" s="22" t="s">
        <v>598</v>
      </c>
      <c r="AJ2" s="22" t="s">
        <v>599</v>
      </c>
      <c r="AK2" s="22" t="s">
        <v>600</v>
      </c>
      <c r="AL2" s="22" t="s">
        <v>601</v>
      </c>
      <c r="AM2" s="22" t="s">
        <v>602</v>
      </c>
      <c r="AN2" s="22" t="s">
        <v>603</v>
      </c>
      <c r="AO2" s="22" t="s">
        <v>604</v>
      </c>
      <c r="AP2" s="22" t="s">
        <v>605</v>
      </c>
      <c r="AQ2" s="22" t="s">
        <v>606</v>
      </c>
      <c r="AR2" s="22" t="s">
        <v>607</v>
      </c>
      <c r="AS2" s="22" t="s">
        <v>608</v>
      </c>
      <c r="AT2" s="22" t="s">
        <v>609</v>
      </c>
      <c r="AU2" s="22" t="s">
        <v>610</v>
      </c>
      <c r="AV2" s="22" t="s">
        <v>611</v>
      </c>
      <c r="AW2" s="22" t="s">
        <v>612</v>
      </c>
      <c r="AX2" s="22" t="s">
        <v>613</v>
      </c>
      <c r="AY2" s="22" t="s">
        <v>614</v>
      </c>
      <c r="AZ2" s="22" t="s">
        <v>615</v>
      </c>
      <c r="BA2" s="22" t="s">
        <v>616</v>
      </c>
      <c r="BB2" s="22" t="s">
        <v>617</v>
      </c>
      <c r="BC2" s="22" t="s">
        <v>618</v>
      </c>
      <c r="BD2" s="22" t="s">
        <v>619</v>
      </c>
      <c r="BE2" s="22" t="s">
        <v>620</v>
      </c>
      <c r="BF2" s="22" t="s">
        <v>621</v>
      </c>
      <c r="BG2" s="22" t="s">
        <v>622</v>
      </c>
      <c r="BH2" s="22" t="s">
        <v>623</v>
      </c>
      <c r="BI2" s="22" t="s">
        <v>624</v>
      </c>
      <c r="BJ2" s="22" t="s">
        <v>625</v>
      </c>
      <c r="BK2" s="22" t="s">
        <v>626</v>
      </c>
      <c r="BL2" s="22" t="s">
        <v>627</v>
      </c>
      <c r="BM2" s="22" t="s">
        <v>628</v>
      </c>
      <c r="BN2" s="22" t="s">
        <v>629</v>
      </c>
      <c r="BO2" s="22" t="s">
        <v>630</v>
      </c>
      <c r="BP2" s="22" t="s">
        <v>631</v>
      </c>
      <c r="BQ2" s="22" t="s">
        <v>632</v>
      </c>
      <c r="BR2" s="22" t="s">
        <v>633</v>
      </c>
      <c r="BS2" s="22" t="s">
        <v>634</v>
      </c>
      <c r="BT2" s="22" t="s">
        <v>635</v>
      </c>
      <c r="BU2" s="22" t="s">
        <v>636</v>
      </c>
      <c r="BV2" s="22" t="s">
        <v>637</v>
      </c>
      <c r="BW2" s="22" t="s">
        <v>638</v>
      </c>
      <c r="BX2" s="22" t="s">
        <v>639</v>
      </c>
      <c r="BY2" s="22" t="s">
        <v>640</v>
      </c>
      <c r="BZ2" s="22" t="s">
        <v>641</v>
      </c>
      <c r="CA2" s="22" t="s">
        <v>642</v>
      </c>
      <c r="CB2" s="22" t="s">
        <v>643</v>
      </c>
      <c r="CC2" s="22" t="s">
        <v>644</v>
      </c>
      <c r="CD2" s="22" t="s">
        <v>645</v>
      </c>
      <c r="CE2" s="22" t="s">
        <v>646</v>
      </c>
      <c r="CF2" s="22" t="s">
        <v>647</v>
      </c>
      <c r="CG2" s="22" t="s">
        <v>648</v>
      </c>
      <c r="CH2" s="22" t="s">
        <v>649</v>
      </c>
      <c r="CI2" s="22" t="s">
        <v>650</v>
      </c>
      <c r="CJ2" s="22" t="s">
        <v>651</v>
      </c>
      <c r="CK2" s="22" t="s">
        <v>652</v>
      </c>
      <c r="CL2" s="22" t="s">
        <v>653</v>
      </c>
      <c r="CM2" s="22" t="s">
        <v>654</v>
      </c>
      <c r="CN2" s="22" t="s">
        <v>135</v>
      </c>
    </row>
    <row r="3" spans="1:92" x14ac:dyDescent="0.2">
      <c r="A3" s="35" t="s">
        <v>295</v>
      </c>
      <c r="B3" s="35" t="s">
        <v>655</v>
      </c>
      <c r="C3" s="35" t="s">
        <v>655</v>
      </c>
      <c r="D3" s="35" t="s">
        <v>655</v>
      </c>
      <c r="E3" s="35" t="s">
        <v>655</v>
      </c>
      <c r="F3" s="35" t="s">
        <v>655</v>
      </c>
      <c r="G3" s="35" t="s">
        <v>655</v>
      </c>
      <c r="H3" s="35" t="s">
        <v>655</v>
      </c>
      <c r="I3" s="38" t="s">
        <v>656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</row>
    <row r="4" spans="1:92" x14ac:dyDescent="0.2">
      <c r="A4" s="23" t="s">
        <v>296</v>
      </c>
      <c r="B4" s="23" t="s">
        <v>297</v>
      </c>
      <c r="C4" s="23" t="s">
        <v>298</v>
      </c>
      <c r="D4" s="23" t="s">
        <v>299</v>
      </c>
      <c r="E4" s="23" t="s">
        <v>300</v>
      </c>
      <c r="F4" s="23" t="s">
        <v>301</v>
      </c>
      <c r="G4" s="23" t="s">
        <v>302</v>
      </c>
      <c r="H4" s="23" t="s">
        <v>303</v>
      </c>
      <c r="I4" s="24" t="s">
        <v>380</v>
      </c>
      <c r="J4" s="24" t="s">
        <v>306</v>
      </c>
      <c r="K4" s="25" t="s">
        <v>310</v>
      </c>
      <c r="L4" s="25" t="s">
        <v>311</v>
      </c>
      <c r="M4" s="25" t="s">
        <v>312</v>
      </c>
      <c r="N4" s="25" t="s">
        <v>313</v>
      </c>
      <c r="O4" s="24" t="s">
        <v>314</v>
      </c>
      <c r="P4" s="25" t="s">
        <v>315</v>
      </c>
      <c r="Q4" s="24" t="s">
        <v>316</v>
      </c>
      <c r="R4" s="25" t="s">
        <v>317</v>
      </c>
      <c r="S4" s="31" t="s">
        <v>666</v>
      </c>
      <c r="T4" s="25" t="s">
        <v>318</v>
      </c>
      <c r="U4" s="25" t="s">
        <v>319</v>
      </c>
      <c r="V4" s="24" t="s">
        <v>320</v>
      </c>
      <c r="W4" s="25" t="s">
        <v>321</v>
      </c>
      <c r="X4" s="25" t="s">
        <v>322</v>
      </c>
      <c r="Y4" s="25" t="s">
        <v>323</v>
      </c>
      <c r="Z4" s="25" t="s">
        <v>324</v>
      </c>
      <c r="AA4" s="25" t="s">
        <v>325</v>
      </c>
      <c r="AB4" s="25" t="s">
        <v>326</v>
      </c>
      <c r="AC4" s="25" t="s">
        <v>327</v>
      </c>
      <c r="AD4" s="25" t="s">
        <v>328</v>
      </c>
      <c r="AE4" s="25" t="s">
        <v>329</v>
      </c>
      <c r="AF4" s="24" t="s">
        <v>304</v>
      </c>
      <c r="AG4" s="25" t="s">
        <v>330</v>
      </c>
      <c r="AH4" s="24" t="s">
        <v>331</v>
      </c>
      <c r="AI4" s="25" t="s">
        <v>332</v>
      </c>
      <c r="AJ4" s="25" t="s">
        <v>333</v>
      </c>
      <c r="AK4" s="25" t="s">
        <v>334</v>
      </c>
      <c r="AL4" s="25" t="s">
        <v>658</v>
      </c>
      <c r="AM4" s="25" t="s">
        <v>335</v>
      </c>
      <c r="AN4" s="25" t="s">
        <v>336</v>
      </c>
      <c r="AO4" s="25" t="s">
        <v>337</v>
      </c>
      <c r="AP4" s="24" t="s">
        <v>338</v>
      </c>
      <c r="AQ4" s="25" t="s">
        <v>339</v>
      </c>
      <c r="AR4" s="25" t="s">
        <v>340</v>
      </c>
      <c r="AS4" s="25" t="s">
        <v>341</v>
      </c>
      <c r="AT4" s="24" t="s">
        <v>342</v>
      </c>
      <c r="AU4" s="25" t="s">
        <v>343</v>
      </c>
      <c r="AV4" s="24" t="s">
        <v>344</v>
      </c>
      <c r="AW4" s="24" t="s">
        <v>345</v>
      </c>
      <c r="AX4" s="31" t="s">
        <v>667</v>
      </c>
      <c r="AY4" s="25" t="s">
        <v>347</v>
      </c>
      <c r="AZ4" s="24" t="s">
        <v>348</v>
      </c>
      <c r="BA4" s="24" t="s">
        <v>349</v>
      </c>
      <c r="BB4" s="25" t="s">
        <v>350</v>
      </c>
      <c r="BC4" s="25" t="s">
        <v>351</v>
      </c>
      <c r="BD4" s="25" t="s">
        <v>352</v>
      </c>
      <c r="BE4" s="24" t="s">
        <v>353</v>
      </c>
      <c r="BF4" s="25" t="s">
        <v>354</v>
      </c>
      <c r="BG4" s="25" t="s">
        <v>355</v>
      </c>
      <c r="BH4" s="25" t="s">
        <v>356</v>
      </c>
      <c r="BI4" s="24" t="s">
        <v>357</v>
      </c>
      <c r="BJ4" s="25" t="s">
        <v>358</v>
      </c>
      <c r="BK4" s="25" t="s">
        <v>359</v>
      </c>
      <c r="BL4" s="25" t="s">
        <v>659</v>
      </c>
      <c r="BM4" s="24" t="s">
        <v>660</v>
      </c>
      <c r="BN4" s="25" t="s">
        <v>364</v>
      </c>
      <c r="BO4" s="25" t="s">
        <v>367</v>
      </c>
      <c r="BP4" s="25" t="s">
        <v>370</v>
      </c>
      <c r="BQ4" s="25" t="s">
        <v>308</v>
      </c>
      <c r="BR4" s="25" t="s">
        <v>360</v>
      </c>
      <c r="BS4" s="25" t="s">
        <v>661</v>
      </c>
      <c r="BT4" s="25" t="s">
        <v>662</v>
      </c>
      <c r="BU4" s="25" t="s">
        <v>376</v>
      </c>
      <c r="BV4" s="25" t="s">
        <v>379</v>
      </c>
      <c r="BW4" s="25" t="s">
        <v>663</v>
      </c>
      <c r="BX4" s="25" t="s">
        <v>366</v>
      </c>
      <c r="BY4" s="25" t="s">
        <v>368</v>
      </c>
      <c r="BZ4" s="25" t="s">
        <v>369</v>
      </c>
      <c r="CA4" s="25" t="s">
        <v>664</v>
      </c>
      <c r="CB4" s="25" t="s">
        <v>372</v>
      </c>
      <c r="CC4" s="25" t="s">
        <v>373</v>
      </c>
      <c r="CD4" s="25" t="s">
        <v>374</v>
      </c>
      <c r="CE4" s="25" t="s">
        <v>375</v>
      </c>
      <c r="CF4" s="24" t="s">
        <v>377</v>
      </c>
      <c r="CG4" s="24" t="s">
        <v>378</v>
      </c>
      <c r="CH4" s="25" t="s">
        <v>361</v>
      </c>
      <c r="CI4" s="25" t="s">
        <v>362</v>
      </c>
      <c r="CJ4" s="25" t="s">
        <v>365</v>
      </c>
      <c r="CK4" s="25" t="s">
        <v>371</v>
      </c>
      <c r="CL4" s="25" t="s">
        <v>665</v>
      </c>
      <c r="CM4" s="31" t="str">
        <f>CONCATENATE("#",'#DATAINPUT'!K5)</f>
        <v>#0</v>
      </c>
      <c r="CN4" s="25" t="s">
        <v>307</v>
      </c>
    </row>
    <row r="5" spans="1:92" x14ac:dyDescent="0.2">
      <c r="A5" t="str">
        <f>IF(ISBLANK('#DATAINPUT'!A5),"",'#DATAINPUT'!A5)</f>
        <v>#</v>
      </c>
      <c r="B5" t="str">
        <f>CONCATENATE('#DATAINPUT'!B5,".",'#DATAINPUT'!C5)</f>
        <v>sys.hcs.TGSOL.VIVO.Produban.unmanaged-tipo2.unsite16</v>
      </c>
      <c r="C5" t="str">
        <f t="shared" ref="C5:C24" si="0">"add"</f>
        <v>add</v>
      </c>
      <c r="I5">
        <f>'#DATAINPUT'!L5</f>
        <v>2</v>
      </c>
      <c r="J5" t="s">
        <v>382</v>
      </c>
      <c r="O5" s="32" t="s">
        <v>385</v>
      </c>
      <c r="Q5" t="s">
        <v>386</v>
      </c>
      <c r="R5" t="str">
        <f>CONCATENATE('#DATAINPUT'!E5,"-BRADP-DBRDevice-CSS")</f>
        <v>Cu13Si28-BRADP-DBRDevice-CSS</v>
      </c>
      <c r="S5" t="str">
        <f t="shared" ref="S5:S24" si="1">SUBSTITUTE($S$4,"#","")</f>
        <v>1</v>
      </c>
      <c r="V5" t="s">
        <v>385</v>
      </c>
      <c r="AF5" t="s">
        <v>389</v>
      </c>
      <c r="AH5" s="32" t="s">
        <v>385</v>
      </c>
      <c r="AP5" t="s">
        <v>387</v>
      </c>
      <c r="AT5" t="s">
        <v>391</v>
      </c>
      <c r="AV5" t="s">
        <v>392</v>
      </c>
      <c r="AW5" t="s">
        <v>393</v>
      </c>
      <c r="AX5" t="str">
        <f>CONCATENATE("AN",'#DATAINPUT'!I5,SUBSTITUTE($AX$4,"#",""))</f>
        <v>AN1102030406101</v>
      </c>
      <c r="AZ5" t="s">
        <v>394</v>
      </c>
      <c r="BA5" t="s">
        <v>395</v>
      </c>
      <c r="BD5" t="str">
        <f>'#DATAINPUT'!$O$2</f>
        <v>AARG-gundev</v>
      </c>
      <c r="BE5" t="str">
        <f>CONCATENATE('#DATAINPUT'!E5,"-Location")</f>
        <v>Cu13Si28-Location</v>
      </c>
      <c r="BH5" t="str">
        <f>'#DATAINPUT'!$P$2</f>
        <v>Cu13-AAR-CSS</v>
      </c>
      <c r="BI5" t="str">
        <f>CONCATENATE('#DATAINPUT'!E5,"-DevicePool")</f>
        <v>Cu13Si28-DevicePool</v>
      </c>
      <c r="BL5" t="str">
        <f>CONCATENATE('#DATAINPUT'!F5,"-",'#DATAINPUT'!C5)</f>
        <v>9999-unsite16</v>
      </c>
      <c r="BS5" t="str">
        <f>CONCATENATE('#DATAINPUT'!F5,"-",'#DATAINPUT'!Q5,"-ON")</f>
        <v>9999-7000-ON</v>
      </c>
      <c r="BZ5" t="str">
        <f>'#DATAINPUT'!R5</f>
        <v>+551199997001</v>
      </c>
      <c r="CF5" t="str">
        <f>CONCATENATE("5",'#DATAINPUT'!F5,'#DATAINPUT'!Q5)</f>
        <v>599997000</v>
      </c>
      <c r="CG5" t="str">
        <f>CONCATENATE('#DATAINPUT'!$D$2,"-DirNum-PT")</f>
        <v>Cu13-DirNum-PT</v>
      </c>
      <c r="CL5" t="str">
        <f>CONCATENATE('#DATAINPUT'!F5,"-",'#DATAINPUT'!C5)</f>
        <v>9999-unsite16</v>
      </c>
      <c r="CM5" t="str">
        <f>CONCATENATE('#DATAINPUT'!K5)</f>
        <v>0</v>
      </c>
      <c r="CN5" t="str">
        <f>CONCATENATE("SKIGW",'#DATAINPUT'!I5)</f>
        <v>SKIGW1102030406</v>
      </c>
    </row>
    <row r="6" spans="1:92" x14ac:dyDescent="0.2">
      <c r="A6" t="str">
        <f>IF(ISBLANK('#DATAINPUT'!A6),"",'#DATAINPUT'!A6)</f>
        <v/>
      </c>
      <c r="B6" t="str">
        <f>CONCATENATE('#DATAINPUT'!B6,".",'#DATAINPUT'!C6)</f>
        <v>sys.hcs.TGSOL.VIVO.Produban.unmanaged-tipo2.unsite16</v>
      </c>
      <c r="C6" t="str">
        <f t="shared" si="0"/>
        <v>add</v>
      </c>
      <c r="I6">
        <f>'#DATAINPUT'!L6</f>
        <v>1</v>
      </c>
      <c r="J6" t="s">
        <v>382</v>
      </c>
      <c r="O6" s="32" t="s">
        <v>385</v>
      </c>
      <c r="Q6" t="s">
        <v>386</v>
      </c>
      <c r="R6" t="str">
        <f>CONCATENATE('#DATAINPUT'!E6,"-BRADP-DBRDevice-CSS")</f>
        <v>Cu13Si28-BRADP-DBRDevice-CSS</v>
      </c>
      <c r="S6" t="str">
        <f t="shared" si="1"/>
        <v>1</v>
      </c>
      <c r="V6" t="s">
        <v>385</v>
      </c>
      <c r="AF6" t="s">
        <v>389</v>
      </c>
      <c r="AH6" s="32" t="s">
        <v>385</v>
      </c>
      <c r="AP6" s="5" t="s">
        <v>387</v>
      </c>
      <c r="AT6" t="s">
        <v>391</v>
      </c>
      <c r="AV6" t="s">
        <v>392</v>
      </c>
      <c r="AW6" t="s">
        <v>393</v>
      </c>
      <c r="AX6" t="str">
        <f>CONCATENATE("AN",'#DATAINPUT'!I6,SUBSTITUTE($AX$4,"#",""))</f>
        <v>AN1102030422101</v>
      </c>
      <c r="AZ6" t="s">
        <v>394</v>
      </c>
      <c r="BA6" t="s">
        <v>395</v>
      </c>
      <c r="BD6" t="str">
        <f>'#DATAINPUT'!$O$2</f>
        <v>AARG-gundev</v>
      </c>
      <c r="BE6" t="str">
        <f>CONCATENATE('#DATAINPUT'!E6,"-Location")</f>
        <v>Cu13Si28-Location</v>
      </c>
      <c r="BH6" t="str">
        <f>'#DATAINPUT'!$P$2</f>
        <v>Cu13-AAR-CSS</v>
      </c>
      <c r="BI6" t="str">
        <f>CONCATENATE('#DATAINPUT'!E6,"-DevicePool")</f>
        <v>Cu13Si28-DevicePool</v>
      </c>
      <c r="BL6" t="str">
        <f>CONCATENATE('#DATAINPUT'!F6,"-",'#DATAINPUT'!C6)</f>
        <v>9999-unsite16</v>
      </c>
      <c r="BS6" t="str">
        <f>CONCATENATE('#DATAINPUT'!F6,"-",'#DATAINPUT'!Q6,"-ON")</f>
        <v>9999-7114-ON</v>
      </c>
      <c r="BZ6" t="str">
        <f>'#DATAINPUT'!R6</f>
        <v>+551199997114</v>
      </c>
      <c r="CF6" t="str">
        <f>CONCATENATE("5",'#DATAINPUT'!F6,'#DATAINPUT'!Q6)</f>
        <v>599997114</v>
      </c>
      <c r="CG6" t="str">
        <f>CONCATENATE('#DATAINPUT'!$D$2,"-DirNum-PT")</f>
        <v>Cu13-DirNum-PT</v>
      </c>
      <c r="CL6" t="str">
        <f>CONCATENATE('#DATAINPUT'!F6,"-",'#DATAINPUT'!C6)</f>
        <v>9999-unsite16</v>
      </c>
      <c r="CM6" t="str">
        <f>CONCATENATE('#DATAINPUT'!K6)</f>
        <v>0</v>
      </c>
      <c r="CN6" t="str">
        <f>CONCATENATE("SKIGW",'#DATAINPUT'!I6)</f>
        <v>SKIGW1102030422</v>
      </c>
    </row>
    <row r="7" spans="1:92" x14ac:dyDescent="0.2">
      <c r="A7" t="str">
        <f>IF(ISBLANK('#DATAINPUT'!A7),"",'#DATAINPUT'!A7)</f>
        <v/>
      </c>
      <c r="B7" t="str">
        <f>CONCATENATE('#DATAINPUT'!B7,".",'#DATAINPUT'!C7)</f>
        <v>.</v>
      </c>
      <c r="C7" t="str">
        <f t="shared" si="0"/>
        <v>add</v>
      </c>
      <c r="I7">
        <f>'#DATAINPUT'!L7</f>
        <v>0</v>
      </c>
      <c r="J7" t="s">
        <v>382</v>
      </c>
      <c r="O7" s="32" t="s">
        <v>385</v>
      </c>
      <c r="Q7" t="s">
        <v>386</v>
      </c>
      <c r="R7" t="str">
        <f>CONCATENATE('#DATAINPUT'!E7,"-BRADP-DBRDevice-CSS")</f>
        <v>-BRADP-DBRDevice-CSS</v>
      </c>
      <c r="S7" t="str">
        <f t="shared" si="1"/>
        <v>1</v>
      </c>
      <c r="V7" t="s">
        <v>385</v>
      </c>
      <c r="AF7" t="s">
        <v>389</v>
      </c>
      <c r="AH7" s="32" t="s">
        <v>385</v>
      </c>
      <c r="AP7" s="5" t="s">
        <v>387</v>
      </c>
      <c r="AT7" t="s">
        <v>391</v>
      </c>
      <c r="AV7" t="s">
        <v>392</v>
      </c>
      <c r="AW7" t="s">
        <v>393</v>
      </c>
      <c r="AX7" t="str">
        <f>CONCATENATE("AN",'#DATAINPUT'!I7,SUBSTITUTE($AX$4,"#",""))</f>
        <v>AN101</v>
      </c>
      <c r="AZ7" t="s">
        <v>394</v>
      </c>
      <c r="BA7" t="s">
        <v>395</v>
      </c>
      <c r="BD7" t="str">
        <f>'#DATAINPUT'!$O$2</f>
        <v>AARG-gundev</v>
      </c>
      <c r="BE7" t="str">
        <f>CONCATENATE('#DATAINPUT'!E7,"-Location")</f>
        <v>-Location</v>
      </c>
      <c r="BH7" t="str">
        <f>'#DATAINPUT'!$P$2</f>
        <v>Cu13-AAR-CSS</v>
      </c>
      <c r="BI7" t="str">
        <f>CONCATENATE('#DATAINPUT'!E7,"-DevicePool")</f>
        <v>-DevicePool</v>
      </c>
      <c r="BL7" t="str">
        <f>CONCATENATE('#DATAINPUT'!F7,"-",'#DATAINPUT'!C7)</f>
        <v>-</v>
      </c>
      <c r="BS7" t="str">
        <f>CONCATENATE('#DATAINPUT'!F7,"-",'#DATAINPUT'!Q7,"-ON")</f>
        <v>--ON</v>
      </c>
      <c r="BZ7">
        <f>'#DATAINPUT'!R7</f>
        <v>0</v>
      </c>
      <c r="CF7" t="str">
        <f>CONCATENATE("5",'#DATAINPUT'!F7,'#DATAINPUT'!Q7)</f>
        <v>5</v>
      </c>
      <c r="CG7" t="str">
        <f>CONCATENATE('#DATAINPUT'!$D$2,"-DirNum-PT")</f>
        <v>Cu13-DirNum-PT</v>
      </c>
      <c r="CL7" t="str">
        <f>CONCATENATE('#DATAINPUT'!F7,"-",'#DATAINPUT'!C7)</f>
        <v>-</v>
      </c>
      <c r="CM7" t="str">
        <f>CONCATENATE('#DATAINPUT'!K7)</f>
        <v/>
      </c>
    </row>
    <row r="8" spans="1:92" x14ac:dyDescent="0.2">
      <c r="A8" t="str">
        <f>IF(ISBLANK('#DATAINPUT'!A8),"",'#DATAINPUT'!A8)</f>
        <v/>
      </c>
      <c r="B8" t="str">
        <f>CONCATENATE('#DATAINPUT'!B8,".",'#DATAINPUT'!C8)</f>
        <v>.</v>
      </c>
      <c r="C8" t="str">
        <f t="shared" si="0"/>
        <v>add</v>
      </c>
      <c r="I8">
        <f>'#DATAINPUT'!L8</f>
        <v>0</v>
      </c>
      <c r="J8" t="s">
        <v>382</v>
      </c>
      <c r="O8" s="32" t="s">
        <v>385</v>
      </c>
      <c r="Q8" t="s">
        <v>386</v>
      </c>
      <c r="R8" t="str">
        <f>CONCATENATE('#DATAINPUT'!E8,"-BRADP-DBRDevice-CSS")</f>
        <v>-BRADP-DBRDevice-CSS</v>
      </c>
      <c r="S8" t="str">
        <f t="shared" si="1"/>
        <v>1</v>
      </c>
      <c r="V8" t="s">
        <v>385</v>
      </c>
      <c r="AF8" t="s">
        <v>389</v>
      </c>
      <c r="AH8" s="32" t="s">
        <v>385</v>
      </c>
      <c r="AP8" s="5" t="s">
        <v>387</v>
      </c>
      <c r="AT8" t="s">
        <v>391</v>
      </c>
      <c r="AV8" t="s">
        <v>392</v>
      </c>
      <c r="AW8" t="s">
        <v>393</v>
      </c>
      <c r="AX8" t="str">
        <f>CONCATENATE("AN",'#DATAINPUT'!I8,SUBSTITUTE($AX$4,"#",""))</f>
        <v>AN101</v>
      </c>
      <c r="AZ8" t="s">
        <v>394</v>
      </c>
      <c r="BA8" t="s">
        <v>395</v>
      </c>
      <c r="BD8" t="str">
        <f>'#DATAINPUT'!$O$2</f>
        <v>AARG-gundev</v>
      </c>
      <c r="BE8" t="str">
        <f>CONCATENATE('#DATAINPUT'!E8,"-Location")</f>
        <v>-Location</v>
      </c>
      <c r="BH8" t="str">
        <f>'#DATAINPUT'!$P$2</f>
        <v>Cu13-AAR-CSS</v>
      </c>
      <c r="BI8" t="str">
        <f>CONCATENATE('#DATAINPUT'!E8,"-DevicePool")</f>
        <v>-DevicePool</v>
      </c>
      <c r="BL8" t="str">
        <f>CONCATENATE('#DATAINPUT'!F8,"-",'#DATAINPUT'!C8)</f>
        <v>-</v>
      </c>
      <c r="BS8" t="str">
        <f>CONCATENATE('#DATAINPUT'!F8,"-",'#DATAINPUT'!Q8,"-ON")</f>
        <v>--ON</v>
      </c>
      <c r="BZ8">
        <f>'#DATAINPUT'!R8</f>
        <v>0</v>
      </c>
      <c r="CF8" t="str">
        <f>CONCATENATE("5",'#DATAINPUT'!F8,'#DATAINPUT'!Q8)</f>
        <v>5</v>
      </c>
      <c r="CG8" t="str">
        <f>CONCATENATE('#DATAINPUT'!$D$2,"-DirNum-PT")</f>
        <v>Cu13-DirNum-PT</v>
      </c>
      <c r="CL8" t="str">
        <f>CONCATENATE('#DATAINPUT'!F8,"-",'#DATAINPUT'!C8)</f>
        <v>-</v>
      </c>
      <c r="CM8" t="str">
        <f>CONCATENATE('#DATAINPUT'!K8)</f>
        <v/>
      </c>
    </row>
    <row r="9" spans="1:92" x14ac:dyDescent="0.2">
      <c r="A9" t="str">
        <f>IF(ISBLANK('#DATAINPUT'!A9),"",'#DATAINPUT'!A9)</f>
        <v/>
      </c>
      <c r="B9" t="str">
        <f>CONCATENATE('#DATAINPUT'!B9,".",'#DATAINPUT'!C9)</f>
        <v>.</v>
      </c>
      <c r="C9" t="str">
        <f t="shared" si="0"/>
        <v>add</v>
      </c>
      <c r="I9">
        <f>'#DATAINPUT'!L9</f>
        <v>0</v>
      </c>
      <c r="J9" t="s">
        <v>382</v>
      </c>
      <c r="O9" s="32" t="s">
        <v>385</v>
      </c>
      <c r="Q9" t="s">
        <v>386</v>
      </c>
      <c r="R9" t="str">
        <f>CONCATENATE('#DATAINPUT'!E9,"-BRADP-DBRDevice-CSS")</f>
        <v>-BRADP-DBRDevice-CSS</v>
      </c>
      <c r="S9" t="str">
        <f t="shared" si="1"/>
        <v>1</v>
      </c>
      <c r="V9" t="s">
        <v>385</v>
      </c>
      <c r="AF9" t="s">
        <v>389</v>
      </c>
      <c r="AH9" s="32" t="s">
        <v>385</v>
      </c>
      <c r="AP9" s="5" t="s">
        <v>387</v>
      </c>
      <c r="AT9" t="s">
        <v>391</v>
      </c>
      <c r="AV9" t="s">
        <v>392</v>
      </c>
      <c r="AW9" t="s">
        <v>393</v>
      </c>
      <c r="AX9" t="str">
        <f>CONCATENATE("AN",'#DATAINPUT'!I9,SUBSTITUTE($AX$4,"#",""))</f>
        <v>AN101</v>
      </c>
      <c r="AZ9" t="s">
        <v>394</v>
      </c>
      <c r="BA9" t="s">
        <v>395</v>
      </c>
      <c r="BD9" t="str">
        <f>'#DATAINPUT'!$O$2</f>
        <v>AARG-gundev</v>
      </c>
      <c r="BE9" t="str">
        <f>CONCATENATE('#DATAINPUT'!E9,"-Location")</f>
        <v>-Location</v>
      </c>
      <c r="BH9" t="str">
        <f>'#DATAINPUT'!$P$2</f>
        <v>Cu13-AAR-CSS</v>
      </c>
      <c r="BI9" t="str">
        <f>CONCATENATE('#DATAINPUT'!E9,"-DevicePool")</f>
        <v>-DevicePool</v>
      </c>
      <c r="BL9" t="str">
        <f>CONCATENATE('#DATAINPUT'!F9,"-",'#DATAINPUT'!C9)</f>
        <v>-</v>
      </c>
      <c r="BS9" t="str">
        <f>CONCATENATE('#DATAINPUT'!F9,"-",'#DATAINPUT'!Q9,"-ON")</f>
        <v>--ON</v>
      </c>
      <c r="BZ9">
        <f>'#DATAINPUT'!R9</f>
        <v>0</v>
      </c>
      <c r="CF9" t="str">
        <f>CONCATENATE("5",'#DATAINPUT'!F9,'#DATAINPUT'!Q9)</f>
        <v>5</v>
      </c>
      <c r="CG9" t="str">
        <f>CONCATENATE('#DATAINPUT'!$D$2,"-DirNum-PT")</f>
        <v>Cu13-DirNum-PT</v>
      </c>
      <c r="CL9" t="str">
        <f>CONCATENATE('#DATAINPUT'!F9,"-",'#DATAINPUT'!C9)</f>
        <v>-</v>
      </c>
      <c r="CM9" t="str">
        <f>CONCATENATE('#DATAINPUT'!K9)</f>
        <v/>
      </c>
    </row>
    <row r="10" spans="1:92" x14ac:dyDescent="0.2">
      <c r="A10" t="str">
        <f>IF(ISBLANK('#DATAINPUT'!A10),"",'#DATAINPUT'!A10)</f>
        <v/>
      </c>
      <c r="B10" t="str">
        <f>CONCATENATE('#DATAINPUT'!B10,".",'#DATAINPUT'!C10)</f>
        <v>.</v>
      </c>
      <c r="C10" t="str">
        <f t="shared" si="0"/>
        <v>add</v>
      </c>
      <c r="I10">
        <f>'#DATAINPUT'!L10</f>
        <v>0</v>
      </c>
      <c r="J10" t="s">
        <v>382</v>
      </c>
      <c r="O10" s="32" t="s">
        <v>385</v>
      </c>
      <c r="Q10" t="s">
        <v>386</v>
      </c>
      <c r="R10" t="str">
        <f>CONCATENATE('#DATAINPUT'!E10,"-BRADP-DBRDevice-CSS")</f>
        <v>-BRADP-DBRDevice-CSS</v>
      </c>
      <c r="S10" t="str">
        <f t="shared" si="1"/>
        <v>1</v>
      </c>
      <c r="V10" t="s">
        <v>385</v>
      </c>
      <c r="AF10" t="s">
        <v>389</v>
      </c>
      <c r="AH10" s="32" t="s">
        <v>385</v>
      </c>
      <c r="AP10" s="5" t="s">
        <v>387</v>
      </c>
      <c r="AT10" t="s">
        <v>391</v>
      </c>
      <c r="AV10" t="s">
        <v>392</v>
      </c>
      <c r="AW10" t="s">
        <v>393</v>
      </c>
      <c r="AX10" t="str">
        <f>CONCATENATE("AN",'#DATAINPUT'!I10,SUBSTITUTE($AX$4,"#",""))</f>
        <v>AN101</v>
      </c>
      <c r="AZ10" t="s">
        <v>394</v>
      </c>
      <c r="BA10" t="s">
        <v>395</v>
      </c>
      <c r="BD10" t="str">
        <f>'#DATAINPUT'!$O$2</f>
        <v>AARG-gundev</v>
      </c>
      <c r="BE10" t="str">
        <f>CONCATENATE('#DATAINPUT'!E10,"-Location")</f>
        <v>-Location</v>
      </c>
      <c r="BH10" t="str">
        <f>'#DATAINPUT'!$P$2</f>
        <v>Cu13-AAR-CSS</v>
      </c>
      <c r="BI10" t="str">
        <f>CONCATENATE('#DATAINPUT'!E10,"-DevicePool")</f>
        <v>-DevicePool</v>
      </c>
      <c r="BL10" t="str">
        <f>CONCATENATE('#DATAINPUT'!F10,"-",'#DATAINPUT'!C10)</f>
        <v>-</v>
      </c>
      <c r="BS10" t="str">
        <f>CONCATENATE('#DATAINPUT'!F10,"-",'#DATAINPUT'!Q10,"-ON")</f>
        <v>--ON</v>
      </c>
      <c r="BZ10">
        <f>'#DATAINPUT'!R10</f>
        <v>0</v>
      </c>
      <c r="CF10" t="str">
        <f>CONCATENATE("5",'#DATAINPUT'!F10,'#DATAINPUT'!Q10)</f>
        <v>5</v>
      </c>
      <c r="CG10" t="str">
        <f>CONCATENATE('#DATAINPUT'!$D$2,"-DirNum-PT")</f>
        <v>Cu13-DirNum-PT</v>
      </c>
      <c r="CL10" t="str">
        <f>CONCATENATE('#DATAINPUT'!F10,"-",'#DATAINPUT'!C10)</f>
        <v>-</v>
      </c>
      <c r="CM10" t="str">
        <f>CONCATENATE('#DATAINPUT'!K10)</f>
        <v/>
      </c>
    </row>
    <row r="11" spans="1:92" x14ac:dyDescent="0.2">
      <c r="A11" t="str">
        <f>IF(ISBLANK('#DATAINPUT'!A11),"",'#DATAINPUT'!A11)</f>
        <v/>
      </c>
      <c r="B11" t="str">
        <f>CONCATENATE('#DATAINPUT'!B11,".",'#DATAINPUT'!C11)</f>
        <v>.</v>
      </c>
      <c r="C11" t="str">
        <f t="shared" si="0"/>
        <v>add</v>
      </c>
      <c r="I11">
        <f>'#DATAINPUT'!L11</f>
        <v>0</v>
      </c>
      <c r="J11" t="s">
        <v>382</v>
      </c>
      <c r="O11" s="32" t="s">
        <v>385</v>
      </c>
      <c r="Q11" t="s">
        <v>386</v>
      </c>
      <c r="R11" t="str">
        <f>CONCATENATE('#DATAINPUT'!E11,"-BRADP-DBRDevice-CSS")</f>
        <v>-BRADP-DBRDevice-CSS</v>
      </c>
      <c r="S11" t="str">
        <f t="shared" si="1"/>
        <v>1</v>
      </c>
      <c r="V11" t="s">
        <v>385</v>
      </c>
      <c r="AF11" t="s">
        <v>389</v>
      </c>
      <c r="AH11" s="32" t="s">
        <v>385</v>
      </c>
      <c r="AP11" s="5" t="s">
        <v>387</v>
      </c>
      <c r="AT11" t="s">
        <v>391</v>
      </c>
      <c r="AV11" t="s">
        <v>392</v>
      </c>
      <c r="AW11" t="s">
        <v>393</v>
      </c>
      <c r="AX11" t="str">
        <f>CONCATENATE("AN",'#DATAINPUT'!I11,SUBSTITUTE($AX$4,"#",""))</f>
        <v>AN101</v>
      </c>
      <c r="AZ11" t="s">
        <v>394</v>
      </c>
      <c r="BA11" t="s">
        <v>395</v>
      </c>
      <c r="BD11" t="str">
        <f>'#DATAINPUT'!$O$2</f>
        <v>AARG-gundev</v>
      </c>
      <c r="BE11" t="str">
        <f>CONCATENATE('#DATAINPUT'!E11,"-Location")</f>
        <v>-Location</v>
      </c>
      <c r="BH11" t="str">
        <f>'#DATAINPUT'!$P$2</f>
        <v>Cu13-AAR-CSS</v>
      </c>
      <c r="BI11" t="str">
        <f>CONCATENATE('#DATAINPUT'!E11,"-DevicePool")</f>
        <v>-DevicePool</v>
      </c>
      <c r="BL11" t="str">
        <f>CONCATENATE('#DATAINPUT'!F11,"-",'#DATAINPUT'!C11)</f>
        <v>-</v>
      </c>
      <c r="BS11" t="str">
        <f>CONCATENATE('#DATAINPUT'!F11,"-",'#DATAINPUT'!Q11,"-ON")</f>
        <v>--ON</v>
      </c>
      <c r="BZ11">
        <f>'#DATAINPUT'!R11</f>
        <v>0</v>
      </c>
      <c r="CF11" t="str">
        <f>CONCATENATE("5",'#DATAINPUT'!F11,'#DATAINPUT'!Q11)</f>
        <v>5</v>
      </c>
      <c r="CG11" t="str">
        <f>CONCATENATE('#DATAINPUT'!$D$2,"-DirNum-PT")</f>
        <v>Cu13-DirNum-PT</v>
      </c>
      <c r="CL11" t="str">
        <f>CONCATENATE('#DATAINPUT'!F11,"-",'#DATAINPUT'!C11)</f>
        <v>-</v>
      </c>
      <c r="CM11" t="str">
        <f>CONCATENATE('#DATAINPUT'!K11)</f>
        <v/>
      </c>
    </row>
    <row r="12" spans="1:92" x14ac:dyDescent="0.2">
      <c r="A12" t="str">
        <f>IF(ISBLANK('#DATAINPUT'!A12),"",'#DATAINPUT'!A12)</f>
        <v/>
      </c>
      <c r="B12" t="str">
        <f>CONCATENATE('#DATAINPUT'!B12,".",'#DATAINPUT'!C12)</f>
        <v>.</v>
      </c>
      <c r="C12" t="str">
        <f t="shared" si="0"/>
        <v>add</v>
      </c>
      <c r="I12">
        <f>'#DATAINPUT'!L12</f>
        <v>0</v>
      </c>
      <c r="J12" t="s">
        <v>382</v>
      </c>
      <c r="O12" s="32" t="s">
        <v>385</v>
      </c>
      <c r="Q12" t="s">
        <v>386</v>
      </c>
      <c r="R12" t="str">
        <f>CONCATENATE('#DATAINPUT'!E12,"-BRADP-DBRDevice-CSS")</f>
        <v>-BRADP-DBRDevice-CSS</v>
      </c>
      <c r="S12" t="str">
        <f t="shared" si="1"/>
        <v>1</v>
      </c>
      <c r="V12" t="s">
        <v>385</v>
      </c>
      <c r="AF12" t="s">
        <v>389</v>
      </c>
      <c r="AH12" s="32" t="s">
        <v>385</v>
      </c>
      <c r="AP12" s="5" t="s">
        <v>387</v>
      </c>
      <c r="AT12" t="s">
        <v>391</v>
      </c>
      <c r="AV12" t="s">
        <v>392</v>
      </c>
      <c r="AW12" t="s">
        <v>393</v>
      </c>
      <c r="AX12" t="str">
        <f>CONCATENATE("AN",'#DATAINPUT'!I12,SUBSTITUTE($AX$4,"#",""))</f>
        <v>AN101</v>
      </c>
      <c r="AZ12" t="s">
        <v>394</v>
      </c>
      <c r="BA12" t="s">
        <v>395</v>
      </c>
      <c r="BD12" t="str">
        <f>'#DATAINPUT'!$O$2</f>
        <v>AARG-gundev</v>
      </c>
      <c r="BE12" t="str">
        <f>CONCATENATE('#DATAINPUT'!E12,"-Location")</f>
        <v>-Location</v>
      </c>
      <c r="BH12" t="str">
        <f>'#DATAINPUT'!$P$2</f>
        <v>Cu13-AAR-CSS</v>
      </c>
      <c r="BI12" t="str">
        <f>CONCATENATE('#DATAINPUT'!E12,"-DevicePool")</f>
        <v>-DevicePool</v>
      </c>
      <c r="BL12" t="str">
        <f>CONCATENATE('#DATAINPUT'!F12,"-",'#DATAINPUT'!C12)</f>
        <v>-</v>
      </c>
      <c r="BS12" t="str">
        <f>CONCATENATE('#DATAINPUT'!F12,"-",'#DATAINPUT'!Q12,"-ON")</f>
        <v>--ON</v>
      </c>
      <c r="BZ12">
        <f>'#DATAINPUT'!R12</f>
        <v>0</v>
      </c>
      <c r="CF12" t="str">
        <f>CONCATENATE("5",'#DATAINPUT'!F12,'#DATAINPUT'!Q12)</f>
        <v>5</v>
      </c>
      <c r="CG12" t="str">
        <f>CONCATENATE('#DATAINPUT'!$D$2,"-DirNum-PT")</f>
        <v>Cu13-DirNum-PT</v>
      </c>
      <c r="CL12" t="str">
        <f>CONCATENATE('#DATAINPUT'!F12,"-",'#DATAINPUT'!C12)</f>
        <v>-</v>
      </c>
      <c r="CM12" t="str">
        <f>CONCATENATE('#DATAINPUT'!K12)</f>
        <v/>
      </c>
    </row>
    <row r="13" spans="1:92" x14ac:dyDescent="0.2">
      <c r="A13" t="str">
        <f>IF(ISBLANK('#DATAINPUT'!A13),"",'#DATAINPUT'!A13)</f>
        <v/>
      </c>
      <c r="B13" t="str">
        <f>CONCATENATE('#DATAINPUT'!B13,".",'#DATAINPUT'!C13)</f>
        <v>.</v>
      </c>
      <c r="C13" t="str">
        <f t="shared" si="0"/>
        <v>add</v>
      </c>
      <c r="I13">
        <f>'#DATAINPUT'!L13</f>
        <v>0</v>
      </c>
      <c r="J13" t="s">
        <v>382</v>
      </c>
      <c r="O13" s="32" t="s">
        <v>385</v>
      </c>
      <c r="Q13" t="s">
        <v>386</v>
      </c>
      <c r="R13" t="str">
        <f>CONCATENATE('#DATAINPUT'!E13,"-BRADP-DBRDevice-CSS")</f>
        <v>-BRADP-DBRDevice-CSS</v>
      </c>
      <c r="S13" t="str">
        <f t="shared" si="1"/>
        <v>1</v>
      </c>
      <c r="V13" t="s">
        <v>385</v>
      </c>
      <c r="AF13" t="s">
        <v>389</v>
      </c>
      <c r="AH13" s="32" t="s">
        <v>385</v>
      </c>
      <c r="AP13" s="5" t="s">
        <v>387</v>
      </c>
      <c r="AT13" t="s">
        <v>391</v>
      </c>
      <c r="AV13" t="s">
        <v>392</v>
      </c>
      <c r="AW13" t="s">
        <v>393</v>
      </c>
      <c r="AX13" t="str">
        <f>CONCATENATE("AN",'#DATAINPUT'!I13,SUBSTITUTE($AX$4,"#",""))</f>
        <v>AN101</v>
      </c>
      <c r="AZ13" t="s">
        <v>394</v>
      </c>
      <c r="BA13" t="s">
        <v>395</v>
      </c>
      <c r="BD13" t="str">
        <f>'#DATAINPUT'!$O$2</f>
        <v>AARG-gundev</v>
      </c>
      <c r="BE13" t="str">
        <f>CONCATENATE('#DATAINPUT'!E13,"-Location")</f>
        <v>-Location</v>
      </c>
      <c r="BH13" t="str">
        <f>'#DATAINPUT'!$P$2</f>
        <v>Cu13-AAR-CSS</v>
      </c>
      <c r="BI13" t="str">
        <f>CONCATENATE('#DATAINPUT'!E13,"-DevicePool")</f>
        <v>-DevicePool</v>
      </c>
      <c r="BL13" t="str">
        <f>CONCATENATE('#DATAINPUT'!F13,"-",'#DATAINPUT'!C13)</f>
        <v>-</v>
      </c>
      <c r="BS13" t="str">
        <f>CONCATENATE('#DATAINPUT'!F13,"-",'#DATAINPUT'!Q13,"-ON")</f>
        <v>--ON</v>
      </c>
      <c r="BZ13">
        <f>'#DATAINPUT'!R13</f>
        <v>0</v>
      </c>
      <c r="CF13" t="str">
        <f>CONCATENATE("5",'#DATAINPUT'!F13,'#DATAINPUT'!Q13)</f>
        <v>5</v>
      </c>
      <c r="CG13" t="str">
        <f>CONCATENATE('#DATAINPUT'!$D$2,"-DirNum-PT")</f>
        <v>Cu13-DirNum-PT</v>
      </c>
      <c r="CL13" t="str">
        <f>CONCATENATE('#DATAINPUT'!F13,"-",'#DATAINPUT'!C13)</f>
        <v>-</v>
      </c>
      <c r="CM13" t="str">
        <f>CONCATENATE('#DATAINPUT'!K13)</f>
        <v/>
      </c>
    </row>
    <row r="14" spans="1:92" x14ac:dyDescent="0.2">
      <c r="A14" t="str">
        <f>IF(ISBLANK('#DATAINPUT'!A14),"",'#DATAINPUT'!A14)</f>
        <v/>
      </c>
      <c r="B14" t="str">
        <f>CONCATENATE('#DATAINPUT'!B14,".",'#DATAINPUT'!C14)</f>
        <v>.</v>
      </c>
      <c r="C14" t="str">
        <f t="shared" si="0"/>
        <v>add</v>
      </c>
      <c r="I14">
        <f>'#DATAINPUT'!L14</f>
        <v>0</v>
      </c>
      <c r="J14" t="s">
        <v>382</v>
      </c>
      <c r="O14" s="32" t="s">
        <v>385</v>
      </c>
      <c r="Q14" t="s">
        <v>386</v>
      </c>
      <c r="R14" t="str">
        <f>CONCATENATE('#DATAINPUT'!E14,"-BRADP-DBRDevice-CSS")</f>
        <v>-BRADP-DBRDevice-CSS</v>
      </c>
      <c r="S14" t="str">
        <f t="shared" si="1"/>
        <v>1</v>
      </c>
      <c r="V14" t="s">
        <v>385</v>
      </c>
      <c r="AF14" t="s">
        <v>389</v>
      </c>
      <c r="AH14" s="32" t="s">
        <v>385</v>
      </c>
      <c r="AP14" s="5" t="s">
        <v>387</v>
      </c>
      <c r="AT14" t="s">
        <v>391</v>
      </c>
      <c r="AV14" t="s">
        <v>392</v>
      </c>
      <c r="AW14" t="s">
        <v>393</v>
      </c>
      <c r="AX14" t="str">
        <f>CONCATENATE("AN",'#DATAINPUT'!I14,SUBSTITUTE($AX$4,"#",""))</f>
        <v>AN101</v>
      </c>
      <c r="AZ14" t="s">
        <v>394</v>
      </c>
      <c r="BA14" t="s">
        <v>395</v>
      </c>
      <c r="BD14" t="str">
        <f>'#DATAINPUT'!$O$2</f>
        <v>AARG-gundev</v>
      </c>
      <c r="BE14" t="str">
        <f>CONCATENATE('#DATAINPUT'!E14,"-Location")</f>
        <v>-Location</v>
      </c>
      <c r="BH14" t="str">
        <f>'#DATAINPUT'!$P$2</f>
        <v>Cu13-AAR-CSS</v>
      </c>
      <c r="BI14" t="str">
        <f>CONCATENATE('#DATAINPUT'!E14,"-DevicePool")</f>
        <v>-DevicePool</v>
      </c>
      <c r="BL14" t="str">
        <f>CONCATENATE('#DATAINPUT'!F14,"-",'#DATAINPUT'!C14)</f>
        <v>-</v>
      </c>
      <c r="BS14" t="str">
        <f>CONCATENATE('#DATAINPUT'!F14,"-",'#DATAINPUT'!Q14,"-ON")</f>
        <v>--ON</v>
      </c>
      <c r="BZ14">
        <f>'#DATAINPUT'!R14</f>
        <v>0</v>
      </c>
      <c r="CF14" t="str">
        <f>CONCATENATE("5",'#DATAINPUT'!F14,'#DATAINPUT'!Q14)</f>
        <v>5</v>
      </c>
      <c r="CG14" t="str">
        <f>CONCATENATE('#DATAINPUT'!$D$2,"-DirNum-PT")</f>
        <v>Cu13-DirNum-PT</v>
      </c>
      <c r="CL14" t="str">
        <f>CONCATENATE('#DATAINPUT'!F14,"-",'#DATAINPUT'!C14)</f>
        <v>-</v>
      </c>
      <c r="CM14" t="str">
        <f>CONCATENATE('#DATAINPUT'!K14)</f>
        <v/>
      </c>
    </row>
    <row r="15" spans="1:92" x14ac:dyDescent="0.2">
      <c r="A15" t="str">
        <f>IF(ISBLANK('#DATAINPUT'!A15),"",'#DATAINPUT'!A15)</f>
        <v/>
      </c>
      <c r="B15" t="str">
        <f>CONCATENATE('#DATAINPUT'!B15,".",'#DATAINPUT'!C15)</f>
        <v>.</v>
      </c>
      <c r="C15" t="str">
        <f t="shared" si="0"/>
        <v>add</v>
      </c>
      <c r="I15">
        <f>'#DATAINPUT'!L15</f>
        <v>0</v>
      </c>
      <c r="J15" t="s">
        <v>382</v>
      </c>
      <c r="O15" s="32" t="s">
        <v>385</v>
      </c>
      <c r="Q15" t="s">
        <v>386</v>
      </c>
      <c r="R15" t="str">
        <f>CONCATENATE('#DATAINPUT'!E15,"-BRADP-DBRDevice-CSS")</f>
        <v>-BRADP-DBRDevice-CSS</v>
      </c>
      <c r="S15" t="str">
        <f t="shared" si="1"/>
        <v>1</v>
      </c>
      <c r="V15" t="s">
        <v>385</v>
      </c>
      <c r="AF15" t="s">
        <v>389</v>
      </c>
      <c r="AH15" s="32" t="s">
        <v>385</v>
      </c>
      <c r="AP15" s="5" t="s">
        <v>387</v>
      </c>
      <c r="AT15" t="s">
        <v>391</v>
      </c>
      <c r="AV15" t="s">
        <v>392</v>
      </c>
      <c r="AW15" t="s">
        <v>393</v>
      </c>
      <c r="AX15" t="str">
        <f>CONCATENATE("AN",'#DATAINPUT'!I15,SUBSTITUTE($AX$4,"#",""))</f>
        <v>AN101</v>
      </c>
      <c r="AZ15" t="s">
        <v>394</v>
      </c>
      <c r="BA15" t="s">
        <v>395</v>
      </c>
      <c r="BD15" t="str">
        <f>'#DATAINPUT'!$O$2</f>
        <v>AARG-gundev</v>
      </c>
      <c r="BE15" t="str">
        <f>CONCATENATE('#DATAINPUT'!E15,"-Location")</f>
        <v>-Location</v>
      </c>
      <c r="BH15" t="str">
        <f>'#DATAINPUT'!$P$2</f>
        <v>Cu13-AAR-CSS</v>
      </c>
      <c r="BI15" t="str">
        <f>CONCATENATE('#DATAINPUT'!E15,"-DevicePool")</f>
        <v>-DevicePool</v>
      </c>
      <c r="BL15" t="str">
        <f>CONCATENATE('#DATAINPUT'!F15,"-",'#DATAINPUT'!C15)</f>
        <v>-</v>
      </c>
      <c r="BS15" t="str">
        <f>CONCATENATE('#DATAINPUT'!F15,"-",'#DATAINPUT'!Q15,"-ON")</f>
        <v>--ON</v>
      </c>
      <c r="BZ15">
        <f>'#DATAINPUT'!R15</f>
        <v>0</v>
      </c>
      <c r="CF15" t="str">
        <f>CONCATENATE("5",'#DATAINPUT'!F15,'#DATAINPUT'!Q15)</f>
        <v>5</v>
      </c>
      <c r="CG15" t="str">
        <f>CONCATENATE('#DATAINPUT'!$D$2,"-DirNum-PT")</f>
        <v>Cu13-DirNum-PT</v>
      </c>
      <c r="CL15" t="str">
        <f>CONCATENATE('#DATAINPUT'!F15,"-",'#DATAINPUT'!C15)</f>
        <v>-</v>
      </c>
      <c r="CM15" t="str">
        <f>CONCATENATE('#DATAINPUT'!K15)</f>
        <v/>
      </c>
    </row>
    <row r="16" spans="1:92" x14ac:dyDescent="0.2">
      <c r="A16" t="str">
        <f>IF(ISBLANK('#DATAINPUT'!A16),"",'#DATAINPUT'!A16)</f>
        <v/>
      </c>
      <c r="B16" t="str">
        <f>CONCATENATE('#DATAINPUT'!B16,".",'#DATAINPUT'!C16)</f>
        <v>.</v>
      </c>
      <c r="C16" t="str">
        <f t="shared" si="0"/>
        <v>add</v>
      </c>
      <c r="I16">
        <f>'#DATAINPUT'!L16</f>
        <v>0</v>
      </c>
      <c r="J16" t="s">
        <v>382</v>
      </c>
      <c r="O16" s="32" t="s">
        <v>385</v>
      </c>
      <c r="Q16" t="s">
        <v>386</v>
      </c>
      <c r="R16" t="str">
        <f>CONCATENATE('#DATAINPUT'!E16,"-BRADP-DBRDevice-CSS")</f>
        <v>-BRADP-DBRDevice-CSS</v>
      </c>
      <c r="S16" t="str">
        <f t="shared" si="1"/>
        <v>1</v>
      </c>
      <c r="V16" t="s">
        <v>385</v>
      </c>
      <c r="AF16" t="s">
        <v>389</v>
      </c>
      <c r="AH16" s="32" t="s">
        <v>385</v>
      </c>
      <c r="AP16" s="5" t="s">
        <v>387</v>
      </c>
      <c r="AT16" t="s">
        <v>391</v>
      </c>
      <c r="AV16" t="s">
        <v>392</v>
      </c>
      <c r="AW16" t="s">
        <v>393</v>
      </c>
      <c r="AX16" t="str">
        <f>CONCATENATE("AN",'#DATAINPUT'!I16,SUBSTITUTE($AX$4,"#",""))</f>
        <v>AN101</v>
      </c>
      <c r="AZ16" t="s">
        <v>394</v>
      </c>
      <c r="BA16" t="s">
        <v>395</v>
      </c>
      <c r="BD16" t="str">
        <f>'#DATAINPUT'!$O$2</f>
        <v>AARG-gundev</v>
      </c>
      <c r="BE16" t="str">
        <f>CONCATENATE('#DATAINPUT'!E16,"-Location")</f>
        <v>-Location</v>
      </c>
      <c r="BH16" t="str">
        <f>'#DATAINPUT'!$P$2</f>
        <v>Cu13-AAR-CSS</v>
      </c>
      <c r="BI16" t="str">
        <f>CONCATENATE('#DATAINPUT'!E16,"-DevicePool")</f>
        <v>-DevicePool</v>
      </c>
      <c r="BL16" t="str">
        <f>CONCATENATE('#DATAINPUT'!F16,"-",'#DATAINPUT'!C16)</f>
        <v>-</v>
      </c>
      <c r="BS16" t="str">
        <f>CONCATENATE('#DATAINPUT'!F16,"-",'#DATAINPUT'!Q16,"-ON")</f>
        <v>--ON</v>
      </c>
      <c r="BZ16">
        <f>'#DATAINPUT'!R16</f>
        <v>0</v>
      </c>
      <c r="CF16" t="str">
        <f>CONCATENATE("5",'#DATAINPUT'!F16,'#DATAINPUT'!Q16)</f>
        <v>5</v>
      </c>
      <c r="CG16" t="str">
        <f>CONCATENATE('#DATAINPUT'!$D$2,"-DirNum-PT")</f>
        <v>Cu13-DirNum-PT</v>
      </c>
      <c r="CL16" t="str">
        <f>CONCATENATE('#DATAINPUT'!F16,"-",'#DATAINPUT'!C16)</f>
        <v>-</v>
      </c>
      <c r="CM16" t="str">
        <f>CONCATENATE('#DATAINPUT'!K16)</f>
        <v/>
      </c>
    </row>
    <row r="17" spans="1:91" x14ac:dyDescent="0.2">
      <c r="A17" t="str">
        <f>IF(ISBLANK('#DATAINPUT'!A17),"",'#DATAINPUT'!A17)</f>
        <v/>
      </c>
      <c r="B17" t="str">
        <f>CONCATENATE('#DATAINPUT'!B17,".",'#DATAINPUT'!C17)</f>
        <v>.</v>
      </c>
      <c r="C17" t="str">
        <f t="shared" si="0"/>
        <v>add</v>
      </c>
      <c r="I17">
        <f>'#DATAINPUT'!L17</f>
        <v>0</v>
      </c>
      <c r="J17" t="s">
        <v>382</v>
      </c>
      <c r="O17" s="32" t="s">
        <v>385</v>
      </c>
      <c r="Q17" t="s">
        <v>386</v>
      </c>
      <c r="R17" t="str">
        <f>CONCATENATE('#DATAINPUT'!E17,"-BRADP-DBRDevice-CSS")</f>
        <v>-BRADP-DBRDevice-CSS</v>
      </c>
      <c r="S17" t="str">
        <f t="shared" si="1"/>
        <v>1</v>
      </c>
      <c r="V17" t="s">
        <v>385</v>
      </c>
      <c r="AF17" t="s">
        <v>389</v>
      </c>
      <c r="AH17" s="32" t="s">
        <v>385</v>
      </c>
      <c r="AP17" s="5" t="s">
        <v>387</v>
      </c>
      <c r="AT17" t="s">
        <v>391</v>
      </c>
      <c r="AV17" t="s">
        <v>392</v>
      </c>
      <c r="AW17" t="s">
        <v>393</v>
      </c>
      <c r="AX17" t="str">
        <f>CONCATENATE("AN",'#DATAINPUT'!I17,SUBSTITUTE($AX$4,"#",""))</f>
        <v>AN101</v>
      </c>
      <c r="AZ17" t="s">
        <v>394</v>
      </c>
      <c r="BA17" t="s">
        <v>395</v>
      </c>
      <c r="BD17" t="str">
        <f>'#DATAINPUT'!$O$2</f>
        <v>AARG-gundev</v>
      </c>
      <c r="BE17" t="str">
        <f>CONCATENATE('#DATAINPUT'!E17,"-Location")</f>
        <v>-Location</v>
      </c>
      <c r="BH17" t="str">
        <f>'#DATAINPUT'!$P$2</f>
        <v>Cu13-AAR-CSS</v>
      </c>
      <c r="BI17" t="str">
        <f>CONCATENATE('#DATAINPUT'!E17,"-DevicePool")</f>
        <v>-DevicePool</v>
      </c>
      <c r="BL17" t="str">
        <f>CONCATENATE('#DATAINPUT'!F17,"-",'#DATAINPUT'!C17)</f>
        <v>-</v>
      </c>
      <c r="BS17" t="str">
        <f>CONCATENATE('#DATAINPUT'!F17,"-",'#DATAINPUT'!Q17,"-ON")</f>
        <v>--ON</v>
      </c>
      <c r="BZ17">
        <f>'#DATAINPUT'!R17</f>
        <v>0</v>
      </c>
      <c r="CF17" t="str">
        <f>CONCATENATE("5",'#DATAINPUT'!F17,'#DATAINPUT'!Q17)</f>
        <v>5</v>
      </c>
      <c r="CG17" t="str">
        <f>CONCATENATE('#DATAINPUT'!$D$2,"-DirNum-PT")</f>
        <v>Cu13-DirNum-PT</v>
      </c>
      <c r="CL17" t="str">
        <f>CONCATENATE('#DATAINPUT'!F17,"-",'#DATAINPUT'!C17)</f>
        <v>-</v>
      </c>
      <c r="CM17" t="str">
        <f>CONCATENATE('#DATAINPUT'!K17)</f>
        <v/>
      </c>
    </row>
    <row r="18" spans="1:91" x14ac:dyDescent="0.2">
      <c r="A18" t="str">
        <f>IF(ISBLANK('#DATAINPUT'!A18),"",'#DATAINPUT'!A18)</f>
        <v/>
      </c>
      <c r="B18" t="str">
        <f>CONCATENATE('#DATAINPUT'!B18,".",'#DATAINPUT'!C18)</f>
        <v>.</v>
      </c>
      <c r="C18" t="str">
        <f t="shared" si="0"/>
        <v>add</v>
      </c>
      <c r="I18">
        <f>'#DATAINPUT'!L18</f>
        <v>0</v>
      </c>
      <c r="J18" t="s">
        <v>382</v>
      </c>
      <c r="O18" s="32" t="s">
        <v>385</v>
      </c>
      <c r="Q18" t="s">
        <v>386</v>
      </c>
      <c r="R18" t="str">
        <f>CONCATENATE('#DATAINPUT'!E18,"-BRADP-DBRDevice-CSS")</f>
        <v>-BRADP-DBRDevice-CSS</v>
      </c>
      <c r="S18" t="str">
        <f t="shared" si="1"/>
        <v>1</v>
      </c>
      <c r="V18" t="s">
        <v>385</v>
      </c>
      <c r="AF18" t="s">
        <v>389</v>
      </c>
      <c r="AH18" s="32" t="s">
        <v>385</v>
      </c>
      <c r="AP18" s="5" t="s">
        <v>387</v>
      </c>
      <c r="AT18" t="s">
        <v>391</v>
      </c>
      <c r="AV18" t="s">
        <v>392</v>
      </c>
      <c r="AW18" t="s">
        <v>393</v>
      </c>
      <c r="AX18" t="str">
        <f>CONCATENATE("AN",'#DATAINPUT'!I18,SUBSTITUTE($AX$4,"#",""))</f>
        <v>AN101</v>
      </c>
      <c r="AZ18" t="s">
        <v>394</v>
      </c>
      <c r="BA18" t="s">
        <v>395</v>
      </c>
      <c r="BD18" t="str">
        <f>'#DATAINPUT'!$O$2</f>
        <v>AARG-gundev</v>
      </c>
      <c r="BE18" t="str">
        <f>CONCATENATE('#DATAINPUT'!E18,"-Location")</f>
        <v>-Location</v>
      </c>
      <c r="BH18" t="str">
        <f>'#DATAINPUT'!$P$2</f>
        <v>Cu13-AAR-CSS</v>
      </c>
      <c r="BI18" t="str">
        <f>CONCATENATE('#DATAINPUT'!E18,"-DevicePool")</f>
        <v>-DevicePool</v>
      </c>
      <c r="BL18" t="str">
        <f>CONCATENATE('#DATAINPUT'!F18,"-",'#DATAINPUT'!C18)</f>
        <v>-</v>
      </c>
      <c r="BS18" t="str">
        <f>CONCATENATE('#DATAINPUT'!F18,"-",'#DATAINPUT'!Q18,"-ON")</f>
        <v>--ON</v>
      </c>
      <c r="BZ18">
        <f>'#DATAINPUT'!R18</f>
        <v>0</v>
      </c>
      <c r="CF18" t="str">
        <f>CONCATENATE("5",'#DATAINPUT'!F18,'#DATAINPUT'!Q18)</f>
        <v>5</v>
      </c>
      <c r="CG18" t="str">
        <f>CONCATENATE('#DATAINPUT'!$D$2,"-DirNum-PT")</f>
        <v>Cu13-DirNum-PT</v>
      </c>
      <c r="CL18" t="str">
        <f>CONCATENATE('#DATAINPUT'!F18,"-",'#DATAINPUT'!C18)</f>
        <v>-</v>
      </c>
      <c r="CM18" t="str">
        <f>CONCATENATE('#DATAINPUT'!K18)</f>
        <v/>
      </c>
    </row>
    <row r="19" spans="1:91" x14ac:dyDescent="0.2">
      <c r="A19" t="str">
        <f>IF(ISBLANK('#DATAINPUT'!A19),"",'#DATAINPUT'!A19)</f>
        <v/>
      </c>
      <c r="B19" t="str">
        <f>CONCATENATE('#DATAINPUT'!B19,".",'#DATAINPUT'!C19)</f>
        <v>.</v>
      </c>
      <c r="C19" t="str">
        <f t="shared" si="0"/>
        <v>add</v>
      </c>
      <c r="I19">
        <f>'#DATAINPUT'!L19</f>
        <v>0</v>
      </c>
      <c r="J19" t="s">
        <v>382</v>
      </c>
      <c r="O19" s="32" t="s">
        <v>385</v>
      </c>
      <c r="Q19" t="s">
        <v>386</v>
      </c>
      <c r="R19" t="str">
        <f>CONCATENATE('#DATAINPUT'!E19,"-BRADP-DBRDevice-CSS")</f>
        <v>-BRADP-DBRDevice-CSS</v>
      </c>
      <c r="S19" t="str">
        <f t="shared" si="1"/>
        <v>1</v>
      </c>
      <c r="V19" t="s">
        <v>385</v>
      </c>
      <c r="AF19" t="s">
        <v>389</v>
      </c>
      <c r="AH19" s="32" t="s">
        <v>385</v>
      </c>
      <c r="AP19" s="5" t="s">
        <v>387</v>
      </c>
      <c r="AT19" t="s">
        <v>391</v>
      </c>
      <c r="AV19" t="s">
        <v>392</v>
      </c>
      <c r="AW19" t="s">
        <v>393</v>
      </c>
      <c r="AX19" t="str">
        <f>CONCATENATE("AN",'#DATAINPUT'!I19,SUBSTITUTE($AX$4,"#",""))</f>
        <v>AN101</v>
      </c>
      <c r="AZ19" t="s">
        <v>394</v>
      </c>
      <c r="BA19" t="s">
        <v>395</v>
      </c>
      <c r="BD19" t="str">
        <f>'#DATAINPUT'!$O$2</f>
        <v>AARG-gundev</v>
      </c>
      <c r="BE19" t="str">
        <f>CONCATENATE('#DATAINPUT'!E19,"-Location")</f>
        <v>-Location</v>
      </c>
      <c r="BH19" t="str">
        <f>'#DATAINPUT'!$P$2</f>
        <v>Cu13-AAR-CSS</v>
      </c>
      <c r="BI19" t="str">
        <f>CONCATENATE('#DATAINPUT'!E19,"-DevicePool")</f>
        <v>-DevicePool</v>
      </c>
      <c r="BL19" t="str">
        <f>CONCATENATE('#DATAINPUT'!F19,"-",'#DATAINPUT'!C19)</f>
        <v>-</v>
      </c>
      <c r="BS19" t="str">
        <f>CONCATENATE('#DATAINPUT'!F19,"-",'#DATAINPUT'!Q19,"-ON")</f>
        <v>--ON</v>
      </c>
      <c r="BZ19">
        <f>'#DATAINPUT'!R19</f>
        <v>0</v>
      </c>
      <c r="CF19" t="str">
        <f>CONCATENATE("5",'#DATAINPUT'!F19,'#DATAINPUT'!Q19)</f>
        <v>5</v>
      </c>
      <c r="CG19" t="str">
        <f>CONCATENATE('#DATAINPUT'!$D$2,"-DirNum-PT")</f>
        <v>Cu13-DirNum-PT</v>
      </c>
      <c r="CL19" t="str">
        <f>CONCATENATE('#DATAINPUT'!F19,"-",'#DATAINPUT'!C19)</f>
        <v>-</v>
      </c>
      <c r="CM19" t="str">
        <f>CONCATENATE('#DATAINPUT'!K19)</f>
        <v/>
      </c>
    </row>
    <row r="20" spans="1:91" x14ac:dyDescent="0.2">
      <c r="A20" t="str">
        <f>IF(ISBLANK('#DATAINPUT'!A20),"",'#DATAINPUT'!A20)</f>
        <v/>
      </c>
      <c r="B20" t="str">
        <f>CONCATENATE('#DATAINPUT'!B20,".",'#DATAINPUT'!C20)</f>
        <v>.</v>
      </c>
      <c r="C20" t="str">
        <f t="shared" si="0"/>
        <v>add</v>
      </c>
      <c r="I20">
        <f>'#DATAINPUT'!L20</f>
        <v>0</v>
      </c>
      <c r="J20" t="s">
        <v>382</v>
      </c>
      <c r="O20" s="32" t="s">
        <v>385</v>
      </c>
      <c r="Q20" t="s">
        <v>386</v>
      </c>
      <c r="R20" t="str">
        <f>CONCATENATE('#DATAINPUT'!E20,"-BRADP-DBRDevice-CSS")</f>
        <v>-BRADP-DBRDevice-CSS</v>
      </c>
      <c r="S20" t="str">
        <f t="shared" si="1"/>
        <v>1</v>
      </c>
      <c r="V20" t="s">
        <v>385</v>
      </c>
      <c r="AF20" t="s">
        <v>389</v>
      </c>
      <c r="AH20" s="32" t="s">
        <v>385</v>
      </c>
      <c r="AP20" s="5" t="s">
        <v>387</v>
      </c>
      <c r="AT20" t="s">
        <v>391</v>
      </c>
      <c r="AV20" t="s">
        <v>392</v>
      </c>
      <c r="AW20" t="s">
        <v>393</v>
      </c>
      <c r="AX20" t="str">
        <f>CONCATENATE("AN",'#DATAINPUT'!I20,SUBSTITUTE($AX$4,"#",""))</f>
        <v>AN101</v>
      </c>
      <c r="AZ20" t="s">
        <v>394</v>
      </c>
      <c r="BA20" t="s">
        <v>395</v>
      </c>
      <c r="BD20" t="str">
        <f>'#DATAINPUT'!$O$2</f>
        <v>AARG-gundev</v>
      </c>
      <c r="BE20" t="str">
        <f>CONCATENATE('#DATAINPUT'!E20,"-Location")</f>
        <v>-Location</v>
      </c>
      <c r="BH20" t="str">
        <f>'#DATAINPUT'!$P$2</f>
        <v>Cu13-AAR-CSS</v>
      </c>
      <c r="BI20" t="str">
        <f>CONCATENATE('#DATAINPUT'!E20,"-DevicePool")</f>
        <v>-DevicePool</v>
      </c>
      <c r="BL20" t="str">
        <f>CONCATENATE('#DATAINPUT'!F20,"-",'#DATAINPUT'!C20)</f>
        <v>-</v>
      </c>
      <c r="BS20" t="str">
        <f>CONCATENATE('#DATAINPUT'!F20,"-",'#DATAINPUT'!Q20,"-ON")</f>
        <v>--ON</v>
      </c>
      <c r="BZ20">
        <f>'#DATAINPUT'!R20</f>
        <v>0</v>
      </c>
      <c r="CF20" t="str">
        <f>CONCATENATE("5",'#DATAINPUT'!F20,'#DATAINPUT'!Q20)</f>
        <v>5</v>
      </c>
      <c r="CG20" t="str">
        <f>CONCATENATE('#DATAINPUT'!$D$2,"-DirNum-PT")</f>
        <v>Cu13-DirNum-PT</v>
      </c>
      <c r="CL20" t="str">
        <f>CONCATENATE('#DATAINPUT'!F20,"-",'#DATAINPUT'!C20)</f>
        <v>-</v>
      </c>
      <c r="CM20" t="str">
        <f>CONCATENATE('#DATAINPUT'!K20)</f>
        <v/>
      </c>
    </row>
    <row r="21" spans="1:91" x14ac:dyDescent="0.2">
      <c r="A21" t="str">
        <f>IF(ISBLANK('#DATAINPUT'!A21),"",'#DATAINPUT'!A21)</f>
        <v/>
      </c>
      <c r="B21" t="str">
        <f>CONCATENATE('#DATAINPUT'!B21,".",'#DATAINPUT'!C21)</f>
        <v>.</v>
      </c>
      <c r="C21" t="str">
        <f t="shared" si="0"/>
        <v>add</v>
      </c>
      <c r="I21">
        <f>'#DATAINPUT'!L21</f>
        <v>0</v>
      </c>
      <c r="J21" t="s">
        <v>382</v>
      </c>
      <c r="O21" s="32" t="s">
        <v>385</v>
      </c>
      <c r="Q21" t="s">
        <v>386</v>
      </c>
      <c r="R21" t="str">
        <f>CONCATENATE('#DATAINPUT'!E21,"-BRADP-DBRDevice-CSS")</f>
        <v>-BRADP-DBRDevice-CSS</v>
      </c>
      <c r="S21" t="str">
        <f t="shared" si="1"/>
        <v>1</v>
      </c>
      <c r="V21" t="s">
        <v>385</v>
      </c>
      <c r="AF21" t="s">
        <v>389</v>
      </c>
      <c r="AH21" s="32" t="s">
        <v>385</v>
      </c>
      <c r="AP21" s="5" t="s">
        <v>387</v>
      </c>
      <c r="AT21" t="s">
        <v>391</v>
      </c>
      <c r="AV21" t="s">
        <v>392</v>
      </c>
      <c r="AW21" t="s">
        <v>393</v>
      </c>
      <c r="AX21" t="str">
        <f>CONCATENATE("AN",'#DATAINPUT'!I21,SUBSTITUTE($AX$4,"#",""))</f>
        <v>AN101</v>
      </c>
      <c r="AZ21" t="s">
        <v>394</v>
      </c>
      <c r="BA21" t="s">
        <v>395</v>
      </c>
      <c r="BD21" t="str">
        <f>'#DATAINPUT'!$O$2</f>
        <v>AARG-gundev</v>
      </c>
      <c r="BE21" t="str">
        <f>CONCATENATE('#DATAINPUT'!E21,"-Location")</f>
        <v>-Location</v>
      </c>
      <c r="BH21" t="str">
        <f>'#DATAINPUT'!$P$2</f>
        <v>Cu13-AAR-CSS</v>
      </c>
      <c r="BI21" t="str">
        <f>CONCATENATE('#DATAINPUT'!E21,"-DevicePool")</f>
        <v>-DevicePool</v>
      </c>
      <c r="BL21" t="str">
        <f>CONCATENATE('#DATAINPUT'!F21,"-",'#DATAINPUT'!C21)</f>
        <v>-</v>
      </c>
      <c r="BS21" t="str">
        <f>CONCATENATE('#DATAINPUT'!F21,"-",'#DATAINPUT'!Q21,"-ON")</f>
        <v>--ON</v>
      </c>
      <c r="BZ21">
        <f>'#DATAINPUT'!R21</f>
        <v>0</v>
      </c>
      <c r="CF21" t="str">
        <f>CONCATENATE("5",'#DATAINPUT'!F21,'#DATAINPUT'!Q21)</f>
        <v>5</v>
      </c>
      <c r="CG21" t="str">
        <f>CONCATENATE('#DATAINPUT'!$D$2,"-DirNum-PT")</f>
        <v>Cu13-DirNum-PT</v>
      </c>
      <c r="CL21" t="str">
        <f>CONCATENATE('#DATAINPUT'!F21,"-",'#DATAINPUT'!C21)</f>
        <v>-</v>
      </c>
      <c r="CM21" t="str">
        <f>CONCATENATE('#DATAINPUT'!K21)</f>
        <v/>
      </c>
    </row>
    <row r="22" spans="1:91" x14ac:dyDescent="0.2">
      <c r="A22" t="str">
        <f>IF(ISBLANK('#DATAINPUT'!A22),"",'#DATAINPUT'!A22)</f>
        <v/>
      </c>
      <c r="B22" t="str">
        <f>CONCATENATE('#DATAINPUT'!B22,".",'#DATAINPUT'!C22)</f>
        <v>.</v>
      </c>
      <c r="C22" t="str">
        <f t="shared" si="0"/>
        <v>add</v>
      </c>
      <c r="I22">
        <f>'#DATAINPUT'!L22</f>
        <v>0</v>
      </c>
      <c r="J22" t="s">
        <v>382</v>
      </c>
      <c r="O22" s="32" t="s">
        <v>385</v>
      </c>
      <c r="Q22" t="s">
        <v>386</v>
      </c>
      <c r="R22" t="str">
        <f>CONCATENATE('#DATAINPUT'!E22,"-BRADP-DBRDevice-CSS")</f>
        <v>-BRADP-DBRDevice-CSS</v>
      </c>
      <c r="S22" t="str">
        <f t="shared" si="1"/>
        <v>1</v>
      </c>
      <c r="V22" t="s">
        <v>385</v>
      </c>
      <c r="AF22" t="s">
        <v>389</v>
      </c>
      <c r="AH22" s="32" t="s">
        <v>385</v>
      </c>
      <c r="AP22" s="5" t="s">
        <v>387</v>
      </c>
      <c r="AT22" t="s">
        <v>391</v>
      </c>
      <c r="AV22" t="s">
        <v>392</v>
      </c>
      <c r="AW22" t="s">
        <v>393</v>
      </c>
      <c r="AX22" t="str">
        <f>CONCATENATE("AN",'#DATAINPUT'!I22,SUBSTITUTE($AX$4,"#",""))</f>
        <v>AN101</v>
      </c>
      <c r="AZ22" t="s">
        <v>394</v>
      </c>
      <c r="BA22" t="s">
        <v>395</v>
      </c>
      <c r="BD22" t="str">
        <f>'#DATAINPUT'!$O$2</f>
        <v>AARG-gundev</v>
      </c>
      <c r="BE22" t="str">
        <f>CONCATENATE('#DATAINPUT'!E22,"-Location")</f>
        <v>-Location</v>
      </c>
      <c r="BH22" t="str">
        <f>'#DATAINPUT'!$P$2</f>
        <v>Cu13-AAR-CSS</v>
      </c>
      <c r="BI22" t="str">
        <f>CONCATENATE('#DATAINPUT'!E22,"-DevicePool")</f>
        <v>-DevicePool</v>
      </c>
      <c r="BL22" t="str">
        <f>CONCATENATE('#DATAINPUT'!F22,"-",'#DATAINPUT'!C22)</f>
        <v>-</v>
      </c>
      <c r="BS22" t="str">
        <f>CONCATENATE('#DATAINPUT'!F22,"-",'#DATAINPUT'!Q22,"-ON")</f>
        <v>--ON</v>
      </c>
      <c r="BZ22">
        <f>'#DATAINPUT'!R22</f>
        <v>0</v>
      </c>
      <c r="CF22" t="str">
        <f>CONCATENATE("5",'#DATAINPUT'!F22,'#DATAINPUT'!Q22)</f>
        <v>5</v>
      </c>
      <c r="CG22" t="str">
        <f>CONCATENATE('#DATAINPUT'!$D$2,"-DirNum-PT")</f>
        <v>Cu13-DirNum-PT</v>
      </c>
      <c r="CL22" t="str">
        <f>CONCATENATE('#DATAINPUT'!F22,"-",'#DATAINPUT'!C22)</f>
        <v>-</v>
      </c>
      <c r="CM22" t="str">
        <f>CONCATENATE('#DATAINPUT'!K22)</f>
        <v/>
      </c>
    </row>
    <row r="23" spans="1:91" x14ac:dyDescent="0.2">
      <c r="A23" t="str">
        <f>IF(ISBLANK('#DATAINPUT'!A23),"",'#DATAINPUT'!A23)</f>
        <v/>
      </c>
      <c r="B23" t="str">
        <f>CONCATENATE('#DATAINPUT'!B23,".",'#DATAINPUT'!C23)</f>
        <v>.</v>
      </c>
      <c r="C23" t="str">
        <f t="shared" si="0"/>
        <v>add</v>
      </c>
      <c r="I23">
        <f>'#DATAINPUT'!L23</f>
        <v>0</v>
      </c>
      <c r="J23" t="s">
        <v>382</v>
      </c>
      <c r="O23" s="32" t="s">
        <v>385</v>
      </c>
      <c r="Q23" t="s">
        <v>386</v>
      </c>
      <c r="R23" t="str">
        <f>CONCATENATE('#DATAINPUT'!E23,"-BRADP-DBRDevice-CSS")</f>
        <v>-BRADP-DBRDevice-CSS</v>
      </c>
      <c r="S23" t="str">
        <f t="shared" si="1"/>
        <v>1</v>
      </c>
      <c r="V23" t="s">
        <v>385</v>
      </c>
      <c r="AF23" t="s">
        <v>389</v>
      </c>
      <c r="AH23" s="32" t="s">
        <v>385</v>
      </c>
      <c r="AP23" s="5" t="s">
        <v>387</v>
      </c>
      <c r="AT23" t="s">
        <v>391</v>
      </c>
      <c r="AV23" t="s">
        <v>392</v>
      </c>
      <c r="AW23" t="s">
        <v>393</v>
      </c>
      <c r="AX23" t="str">
        <f>CONCATENATE("AN",'#DATAINPUT'!I23,SUBSTITUTE($AX$4,"#",""))</f>
        <v>AN101</v>
      </c>
      <c r="AZ23" t="s">
        <v>394</v>
      </c>
      <c r="BA23" t="s">
        <v>395</v>
      </c>
      <c r="BD23" t="str">
        <f>'#DATAINPUT'!$O$2</f>
        <v>AARG-gundev</v>
      </c>
      <c r="BE23" t="str">
        <f>CONCATENATE('#DATAINPUT'!E23,"-Location")</f>
        <v>-Location</v>
      </c>
      <c r="BH23" t="str">
        <f>'#DATAINPUT'!$P$2</f>
        <v>Cu13-AAR-CSS</v>
      </c>
      <c r="BI23" t="str">
        <f>CONCATENATE('#DATAINPUT'!E23,"-DevicePool")</f>
        <v>-DevicePool</v>
      </c>
      <c r="BL23" t="str">
        <f>CONCATENATE('#DATAINPUT'!F23,"-",'#DATAINPUT'!C23)</f>
        <v>-</v>
      </c>
      <c r="BS23" t="str">
        <f>CONCATENATE('#DATAINPUT'!F23,"-",'#DATAINPUT'!Q23,"-ON")</f>
        <v>--ON</v>
      </c>
      <c r="BZ23">
        <f>'#DATAINPUT'!R23</f>
        <v>0</v>
      </c>
      <c r="CF23" t="str">
        <f>CONCATENATE("5",'#DATAINPUT'!F23,'#DATAINPUT'!Q23)</f>
        <v>5</v>
      </c>
      <c r="CG23" t="str">
        <f>CONCATENATE('#DATAINPUT'!$D$2,"-DirNum-PT")</f>
        <v>Cu13-DirNum-PT</v>
      </c>
      <c r="CL23" t="str">
        <f>CONCATENATE('#DATAINPUT'!F23,"-",'#DATAINPUT'!C23)</f>
        <v>-</v>
      </c>
      <c r="CM23" t="str">
        <f>CONCATENATE('#DATAINPUT'!K23)</f>
        <v/>
      </c>
    </row>
    <row r="24" spans="1:91" s="30" customFormat="1" x14ac:dyDescent="0.2">
      <c r="A24" s="30" t="str">
        <f>IF(ISBLANK('#DATAINPUT'!A24),"",'#DATAINPUT'!A24)</f>
        <v/>
      </c>
      <c r="B24" s="30" t="str">
        <f>CONCATENATE('#DATAINPUT'!B24,".",'#DATAINPUT'!C24)</f>
        <v>.</v>
      </c>
      <c r="C24" s="30" t="str">
        <f t="shared" si="0"/>
        <v>add</v>
      </c>
      <c r="I24" s="30">
        <f>'#DATAINPUT'!L24</f>
        <v>0</v>
      </c>
      <c r="J24" s="30" t="s">
        <v>382</v>
      </c>
      <c r="O24" s="33" t="s">
        <v>385</v>
      </c>
      <c r="Q24" s="30" t="s">
        <v>386</v>
      </c>
      <c r="R24" s="30" t="str">
        <f>CONCATENATE('#DATAINPUT'!E24,"-BRADP-DBRDevice-CSS")</f>
        <v>-BRADP-DBRDevice-CSS</v>
      </c>
      <c r="S24" s="30" t="str">
        <f t="shared" si="1"/>
        <v>1</v>
      </c>
      <c r="V24" s="30" t="s">
        <v>385</v>
      </c>
      <c r="AF24" s="30" t="s">
        <v>389</v>
      </c>
      <c r="AH24" s="33" t="s">
        <v>385</v>
      </c>
      <c r="AP24" s="5" t="s">
        <v>387</v>
      </c>
      <c r="AT24" s="30" t="s">
        <v>391</v>
      </c>
      <c r="AV24" s="30" t="s">
        <v>392</v>
      </c>
      <c r="AW24" s="30" t="s">
        <v>393</v>
      </c>
      <c r="AX24" s="30" t="str">
        <f>CONCATENATE("AN",'#DATAINPUT'!I24,SUBSTITUTE($AX$4,"#",""))</f>
        <v>AN101</v>
      </c>
      <c r="AZ24" s="30" t="s">
        <v>394</v>
      </c>
      <c r="BA24" s="30" t="s">
        <v>395</v>
      </c>
      <c r="BD24" t="str">
        <f>'#DATAINPUT'!$O$2</f>
        <v>AARG-gundev</v>
      </c>
      <c r="BE24" s="30" t="str">
        <f>CONCATENATE('#DATAINPUT'!E24,"-Location")</f>
        <v>-Location</v>
      </c>
      <c r="BH24" s="30" t="str">
        <f>'#DATAINPUT'!$P$2</f>
        <v>Cu13-AAR-CSS</v>
      </c>
      <c r="BI24" s="30" t="str">
        <f>CONCATENATE('#DATAINPUT'!E24,"-DevicePool")</f>
        <v>-DevicePool</v>
      </c>
      <c r="BL24" s="30" t="str">
        <f>CONCATENATE('#DATAINPUT'!F24,"-",'#DATAINPUT'!C24)</f>
        <v>-</v>
      </c>
      <c r="BS24" s="30" t="str">
        <f>CONCATENATE('#DATAINPUT'!F24,"-",'#DATAINPUT'!Q24,"-ON")</f>
        <v>--ON</v>
      </c>
      <c r="BZ24" s="30">
        <f>'#DATAINPUT'!R24</f>
        <v>0</v>
      </c>
      <c r="CF24" s="30" t="str">
        <f>CONCATENATE("5",'#DATAINPUT'!F24,'#DATAINPUT'!Q24)</f>
        <v>5</v>
      </c>
      <c r="CG24" s="30" t="str">
        <f>CONCATENATE('#DATAINPUT'!$D$2,"-DirNum-PT")</f>
        <v>Cu13-DirNum-PT</v>
      </c>
      <c r="CL24" s="30" t="str">
        <f>CONCATENATE('#DATAINPUT'!F24,"-",'#DATAINPUT'!C24)</f>
        <v>-</v>
      </c>
      <c r="CM24" s="30" t="str">
        <f>CONCATENATE('#DATAINPUT'!K24)</f>
        <v/>
      </c>
    </row>
  </sheetData>
  <mergeCells count="3">
    <mergeCell ref="A1:CN1"/>
    <mergeCell ref="A3:H3"/>
    <mergeCell ref="I3:CN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32C9-7F72-3E4C-AC7C-66AC95911ADF}">
  <dimension ref="A1:AL24"/>
  <sheetViews>
    <sheetView workbookViewId="0">
      <selection activeCell="R5" sqref="R5:R24"/>
    </sheetView>
  </sheetViews>
  <sheetFormatPr baseColWidth="10" defaultRowHeight="16" x14ac:dyDescent="0.2"/>
  <cols>
    <col min="2" max="2" width="49.33203125" bestFit="1" customWidth="1"/>
    <col min="12" max="12" width="18.6640625" bestFit="1" customWidth="1"/>
    <col min="16" max="16" width="19.6640625" bestFit="1" customWidth="1"/>
    <col min="18" max="18" width="15.1640625" bestFit="1" customWidth="1"/>
  </cols>
  <sheetData>
    <row r="1" spans="1:38" ht="19" x14ac:dyDescent="0.2">
      <c r="A1" s="39" t="s">
        <v>668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spans="1:38" x14ac:dyDescent="0.2">
      <c r="A2" s="22"/>
      <c r="B2" s="22" t="s">
        <v>125</v>
      </c>
      <c r="C2" s="22" t="s">
        <v>126</v>
      </c>
      <c r="D2" s="22" t="s">
        <v>127</v>
      </c>
      <c r="E2" s="22" t="s">
        <v>128</v>
      </c>
      <c r="F2" s="22" t="s">
        <v>129</v>
      </c>
      <c r="G2" s="22" t="s">
        <v>130</v>
      </c>
      <c r="H2" s="22" t="s">
        <v>131</v>
      </c>
      <c r="I2" s="22" t="s">
        <v>669</v>
      </c>
      <c r="J2" s="22" t="s">
        <v>481</v>
      </c>
      <c r="K2" s="22" t="s">
        <v>670</v>
      </c>
      <c r="L2" s="22" t="s">
        <v>416</v>
      </c>
      <c r="M2" s="22" t="s">
        <v>450</v>
      </c>
      <c r="N2" s="22" t="s">
        <v>671</v>
      </c>
      <c r="O2" s="22" t="s">
        <v>672</v>
      </c>
      <c r="P2" s="22" t="s">
        <v>673</v>
      </c>
      <c r="Q2" s="22" t="s">
        <v>674</v>
      </c>
      <c r="R2" s="22" t="s">
        <v>425</v>
      </c>
      <c r="S2" s="22" t="s">
        <v>426</v>
      </c>
      <c r="T2" s="22" t="s">
        <v>675</v>
      </c>
      <c r="U2" s="22" t="s">
        <v>676</v>
      </c>
      <c r="V2" s="22" t="s">
        <v>438</v>
      </c>
      <c r="W2" s="22" t="s">
        <v>677</v>
      </c>
      <c r="X2" s="22" t="s">
        <v>678</v>
      </c>
      <c r="Y2" s="22" t="s">
        <v>679</v>
      </c>
      <c r="Z2" s="22" t="s">
        <v>680</v>
      </c>
      <c r="AA2" s="22" t="s">
        <v>681</v>
      </c>
      <c r="AB2" s="22" t="s">
        <v>682</v>
      </c>
      <c r="AC2" s="22" t="s">
        <v>683</v>
      </c>
      <c r="AD2" s="22" t="s">
        <v>684</v>
      </c>
      <c r="AE2" s="22" t="s">
        <v>685</v>
      </c>
      <c r="AF2" s="22" t="s">
        <v>686</v>
      </c>
      <c r="AG2" s="22" t="s">
        <v>687</v>
      </c>
      <c r="AH2" s="22" t="s">
        <v>688</v>
      </c>
      <c r="AI2" s="22" t="s">
        <v>689</v>
      </c>
      <c r="AJ2" s="22" t="s">
        <v>690</v>
      </c>
      <c r="AK2" s="22" t="s">
        <v>691</v>
      </c>
      <c r="AL2" s="22" t="s">
        <v>692</v>
      </c>
    </row>
    <row r="3" spans="1:38" x14ac:dyDescent="0.2">
      <c r="A3" s="40" t="s">
        <v>295</v>
      </c>
      <c r="B3" s="40"/>
      <c r="C3" s="40"/>
      <c r="D3" s="40"/>
      <c r="E3" s="40"/>
      <c r="F3" s="40"/>
      <c r="G3" s="40"/>
      <c r="H3" s="40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</row>
    <row r="4" spans="1:38" x14ac:dyDescent="0.2">
      <c r="A4" s="23" t="s">
        <v>296</v>
      </c>
      <c r="B4" s="23" t="s">
        <v>297</v>
      </c>
      <c r="C4" s="23" t="s">
        <v>298</v>
      </c>
      <c r="D4" s="23" t="s">
        <v>299</v>
      </c>
      <c r="E4" s="23" t="s">
        <v>300</v>
      </c>
      <c r="F4" s="23" t="s">
        <v>301</v>
      </c>
      <c r="G4" s="23" t="s">
        <v>302</v>
      </c>
      <c r="H4" s="23" t="s">
        <v>303</v>
      </c>
      <c r="I4" s="25" t="s">
        <v>693</v>
      </c>
      <c r="J4" s="25" t="s">
        <v>694</v>
      </c>
      <c r="K4" s="25" t="s">
        <v>695</v>
      </c>
      <c r="L4" s="24" t="s">
        <v>696</v>
      </c>
      <c r="M4" s="25" t="s">
        <v>697</v>
      </c>
      <c r="N4" s="25" t="s">
        <v>698</v>
      </c>
      <c r="O4" s="25" t="s">
        <v>699</v>
      </c>
      <c r="P4" s="25" t="s">
        <v>700</v>
      </c>
      <c r="Q4" s="25" t="s">
        <v>701</v>
      </c>
      <c r="R4" s="24" t="s">
        <v>702</v>
      </c>
      <c r="S4" s="25" t="s">
        <v>703</v>
      </c>
      <c r="T4" s="25" t="s">
        <v>506</v>
      </c>
      <c r="U4" s="25" t="s">
        <v>693</v>
      </c>
      <c r="V4" s="24" t="s">
        <v>522</v>
      </c>
      <c r="W4" s="25" t="s">
        <v>704</v>
      </c>
      <c r="X4" s="25" t="s">
        <v>705</v>
      </c>
      <c r="Y4" s="25" t="s">
        <v>706</v>
      </c>
      <c r="Z4" s="25" t="s">
        <v>707</v>
      </c>
      <c r="AA4" s="25" t="s">
        <v>708</v>
      </c>
      <c r="AB4" s="25" t="s">
        <v>709</v>
      </c>
      <c r="AC4" s="25" t="s">
        <v>710</v>
      </c>
      <c r="AD4" s="25" t="s">
        <v>711</v>
      </c>
      <c r="AE4" s="25" t="s">
        <v>712</v>
      </c>
      <c r="AF4" s="25" t="s">
        <v>713</v>
      </c>
      <c r="AG4" s="25" t="s">
        <v>714</v>
      </c>
      <c r="AH4" s="25" t="s">
        <v>567</v>
      </c>
      <c r="AI4" s="25" t="s">
        <v>715</v>
      </c>
      <c r="AJ4" s="25" t="s">
        <v>716</v>
      </c>
      <c r="AK4" s="25" t="s">
        <v>717</v>
      </c>
      <c r="AL4" s="25" t="s">
        <v>718</v>
      </c>
    </row>
    <row r="5" spans="1:38" x14ac:dyDescent="0.2">
      <c r="A5" s="26" t="str">
        <f>IF(ISBLANK('#DATAINPUT'!A5),"",'#DATAINPUT'!A5)</f>
        <v>#</v>
      </c>
      <c r="B5" t="str">
        <f>CONCATENATE('#DATAINPUT'!B5,".",'#DATAINPUT'!C5)</f>
        <v>sys.hcs.TGSOL.VIVO.Produban.unmanaged-tipo2.unsite16</v>
      </c>
      <c r="C5" t="s">
        <v>569</v>
      </c>
      <c r="J5" t="b">
        <v>0</v>
      </c>
      <c r="K5" t="s">
        <v>385</v>
      </c>
      <c r="L5" t="str">
        <f>CONCATENATE('#DATAINPUT'!$D$2,"-E164LookUp-PT")</f>
        <v>Cu13-E164LookUp-PT</v>
      </c>
      <c r="M5" t="s">
        <v>719</v>
      </c>
      <c r="N5" t="s">
        <v>720</v>
      </c>
      <c r="O5" t="s">
        <v>720</v>
      </c>
      <c r="P5" t="b">
        <f>TRUE()</f>
        <v>1</v>
      </c>
      <c r="Q5" t="str">
        <f>CONCATENATE("5",'#DATAINPUT'!F5,'#DATAINPUT'!Q5)</f>
        <v>599997000</v>
      </c>
      <c r="R5" t="str">
        <f>CONCATENATE("\",'#DATAINPUT'!R5)</f>
        <v>\+551199997001</v>
      </c>
      <c r="S5" t="s">
        <v>385</v>
      </c>
      <c r="T5" t="str">
        <f>CONCATENATE('#DATAINPUT'!$D$2,"-PreISR-CSS")</f>
        <v>Cu13-PreISR-CSS</v>
      </c>
      <c r="V5" t="s">
        <v>721</v>
      </c>
      <c r="W5" t="b">
        <v>0</v>
      </c>
      <c r="X5" t="s">
        <v>385</v>
      </c>
      <c r="Y5" t="b">
        <v>0</v>
      </c>
      <c r="Z5" t="s">
        <v>385</v>
      </c>
      <c r="AA5" t="s">
        <v>385</v>
      </c>
      <c r="AC5" t="b">
        <v>0</v>
      </c>
      <c r="AD5" t="b">
        <v>0</v>
      </c>
      <c r="AF5" t="s">
        <v>385</v>
      </c>
      <c r="AI5" t="s">
        <v>720</v>
      </c>
      <c r="AK5" t="s">
        <v>720</v>
      </c>
      <c r="AL5" t="s">
        <v>385</v>
      </c>
    </row>
    <row r="6" spans="1:38" x14ac:dyDescent="0.2">
      <c r="A6" s="26" t="str">
        <f>IF(ISBLANK('#DATAINPUT'!A6),"",'#DATAINPUT'!A6)</f>
        <v/>
      </c>
      <c r="B6" t="str">
        <f>CONCATENATE('#DATAINPUT'!B6,".",'#DATAINPUT'!C6)</f>
        <v>sys.hcs.TGSOL.VIVO.Produban.unmanaged-tipo2.unsite16</v>
      </c>
      <c r="C6" t="s">
        <v>569</v>
      </c>
      <c r="J6" t="b">
        <v>0</v>
      </c>
      <c r="K6" t="s">
        <v>385</v>
      </c>
      <c r="L6" t="str">
        <f>CONCATENATE('#DATAINPUT'!$D$2,"-E164LookUp-PT")</f>
        <v>Cu13-E164LookUp-PT</v>
      </c>
      <c r="M6" t="s">
        <v>719</v>
      </c>
      <c r="N6" t="s">
        <v>720</v>
      </c>
      <c r="O6" t="s">
        <v>720</v>
      </c>
      <c r="P6" t="b">
        <f>TRUE()</f>
        <v>1</v>
      </c>
      <c r="Q6" t="str">
        <f>CONCATENATE("5",'#DATAINPUT'!F6,'#DATAINPUT'!Q6)</f>
        <v>599997114</v>
      </c>
      <c r="R6" t="str">
        <f>CONCATENATE("\",'#DATAINPUT'!R6)</f>
        <v>\+551199997114</v>
      </c>
      <c r="S6" t="s">
        <v>385</v>
      </c>
      <c r="T6" t="str">
        <f>CONCATENATE('#DATAINPUT'!$D$2,"-PreISR-CSS")</f>
        <v>Cu13-PreISR-CSS</v>
      </c>
      <c r="V6" t="s">
        <v>721</v>
      </c>
      <c r="W6" t="b">
        <v>0</v>
      </c>
      <c r="X6" t="s">
        <v>385</v>
      </c>
      <c r="Y6" t="b">
        <v>0</v>
      </c>
      <c r="Z6" t="s">
        <v>385</v>
      </c>
      <c r="AA6" t="s">
        <v>385</v>
      </c>
      <c r="AC6" t="b">
        <v>0</v>
      </c>
      <c r="AD6" t="b">
        <v>0</v>
      </c>
      <c r="AF6" t="s">
        <v>385</v>
      </c>
      <c r="AI6" t="s">
        <v>720</v>
      </c>
      <c r="AK6" t="s">
        <v>720</v>
      </c>
      <c r="AL6" t="s">
        <v>385</v>
      </c>
    </row>
    <row r="7" spans="1:38" x14ac:dyDescent="0.2">
      <c r="A7" s="26" t="str">
        <f>IF(ISBLANK('#DATAINPUT'!A7),"",'#DATAINPUT'!A7)</f>
        <v/>
      </c>
      <c r="B7" t="str">
        <f>CONCATENATE('#DATAINPUT'!B7,".",'#DATAINPUT'!C7)</f>
        <v>.</v>
      </c>
      <c r="C7" t="s">
        <v>569</v>
      </c>
      <c r="J7" t="b">
        <v>0</v>
      </c>
      <c r="K7" t="s">
        <v>385</v>
      </c>
      <c r="L7" t="str">
        <f>CONCATENATE('#DATAINPUT'!$D$2,"-E164LookUp-PT")</f>
        <v>Cu13-E164LookUp-PT</v>
      </c>
      <c r="M7" t="s">
        <v>719</v>
      </c>
      <c r="N7" t="s">
        <v>720</v>
      </c>
      <c r="O7" t="s">
        <v>720</v>
      </c>
      <c r="P7" t="b">
        <f>TRUE()</f>
        <v>1</v>
      </c>
      <c r="Q7" t="str">
        <f>CONCATENATE("5",'#DATAINPUT'!F7,'#DATAINPUT'!Q7)</f>
        <v>5</v>
      </c>
      <c r="R7" t="str">
        <f>CONCATENATE("\",'#DATAINPUT'!R7)</f>
        <v>\</v>
      </c>
      <c r="S7" t="s">
        <v>385</v>
      </c>
      <c r="T7" t="str">
        <f>CONCATENATE('#DATAINPUT'!$D$2,"-PreISR-CSS")</f>
        <v>Cu13-PreISR-CSS</v>
      </c>
      <c r="V7" t="s">
        <v>721</v>
      </c>
      <c r="W7" t="b">
        <v>0</v>
      </c>
      <c r="X7" t="s">
        <v>385</v>
      </c>
      <c r="Y7" t="b">
        <v>0</v>
      </c>
      <c r="Z7" t="s">
        <v>385</v>
      </c>
      <c r="AA7" t="s">
        <v>385</v>
      </c>
      <c r="AC7" t="b">
        <v>0</v>
      </c>
      <c r="AD7" t="b">
        <v>0</v>
      </c>
      <c r="AF7" t="s">
        <v>385</v>
      </c>
      <c r="AI7" t="s">
        <v>720</v>
      </c>
      <c r="AK7" t="s">
        <v>720</v>
      </c>
      <c r="AL7" t="s">
        <v>385</v>
      </c>
    </row>
    <row r="8" spans="1:38" x14ac:dyDescent="0.2">
      <c r="A8" s="26" t="str">
        <f>IF(ISBLANK('#DATAINPUT'!A8),"",'#DATAINPUT'!A8)</f>
        <v/>
      </c>
      <c r="B8" t="str">
        <f>CONCATENATE('#DATAINPUT'!B8,".",'#DATAINPUT'!C8)</f>
        <v>.</v>
      </c>
      <c r="C8" t="s">
        <v>569</v>
      </c>
      <c r="J8" t="b">
        <v>0</v>
      </c>
      <c r="K8" t="s">
        <v>385</v>
      </c>
      <c r="L8" t="str">
        <f>CONCATENATE('#DATAINPUT'!$D$2,"-E164LookUp-PT")</f>
        <v>Cu13-E164LookUp-PT</v>
      </c>
      <c r="M8" t="s">
        <v>719</v>
      </c>
      <c r="N8" t="s">
        <v>720</v>
      </c>
      <c r="O8" t="s">
        <v>720</v>
      </c>
      <c r="P8" t="b">
        <f>TRUE()</f>
        <v>1</v>
      </c>
      <c r="Q8" t="str">
        <f>CONCATENATE("5",'#DATAINPUT'!F8,'#DATAINPUT'!Q8)</f>
        <v>5</v>
      </c>
      <c r="R8" t="str">
        <f>CONCATENATE("\",'#DATAINPUT'!R8)</f>
        <v>\</v>
      </c>
      <c r="S8" t="s">
        <v>385</v>
      </c>
      <c r="T8" t="str">
        <f>CONCATENATE('#DATAINPUT'!$D$2,"-PreISR-CSS")</f>
        <v>Cu13-PreISR-CSS</v>
      </c>
      <c r="V8" t="s">
        <v>721</v>
      </c>
      <c r="W8" t="b">
        <v>0</v>
      </c>
      <c r="X8" t="s">
        <v>385</v>
      </c>
      <c r="Y8" t="b">
        <v>0</v>
      </c>
      <c r="Z8" t="s">
        <v>385</v>
      </c>
      <c r="AA8" t="s">
        <v>385</v>
      </c>
      <c r="AC8" t="b">
        <v>0</v>
      </c>
      <c r="AD8" t="b">
        <v>0</v>
      </c>
      <c r="AF8" t="s">
        <v>385</v>
      </c>
      <c r="AI8" t="s">
        <v>720</v>
      </c>
      <c r="AK8" t="s">
        <v>720</v>
      </c>
      <c r="AL8" t="s">
        <v>385</v>
      </c>
    </row>
    <row r="9" spans="1:38" x14ac:dyDescent="0.2">
      <c r="A9" s="26" t="str">
        <f>IF(ISBLANK('#DATAINPUT'!A9),"",'#DATAINPUT'!A9)</f>
        <v/>
      </c>
      <c r="B9" t="str">
        <f>CONCATENATE('#DATAINPUT'!B9,".",'#DATAINPUT'!C9)</f>
        <v>.</v>
      </c>
      <c r="C9" t="s">
        <v>569</v>
      </c>
      <c r="J9" t="b">
        <v>0</v>
      </c>
      <c r="K9" t="s">
        <v>385</v>
      </c>
      <c r="L9" t="str">
        <f>CONCATENATE('#DATAINPUT'!$D$2,"-E164LookUp-PT")</f>
        <v>Cu13-E164LookUp-PT</v>
      </c>
      <c r="M9" t="s">
        <v>719</v>
      </c>
      <c r="N9" t="s">
        <v>720</v>
      </c>
      <c r="O9" t="s">
        <v>720</v>
      </c>
      <c r="P9" t="b">
        <f>TRUE()</f>
        <v>1</v>
      </c>
      <c r="Q9" t="str">
        <f>CONCATENATE("5",'#DATAINPUT'!F9,'#DATAINPUT'!Q9)</f>
        <v>5</v>
      </c>
      <c r="R9" t="str">
        <f>CONCATENATE("\",'#DATAINPUT'!R9)</f>
        <v>\</v>
      </c>
      <c r="S9" t="s">
        <v>385</v>
      </c>
      <c r="T9" t="str">
        <f>CONCATENATE('#DATAINPUT'!$D$2,"-PreISR-CSS")</f>
        <v>Cu13-PreISR-CSS</v>
      </c>
      <c r="V9" t="s">
        <v>721</v>
      </c>
      <c r="W9" t="b">
        <v>0</v>
      </c>
      <c r="X9" t="s">
        <v>385</v>
      </c>
      <c r="Y9" t="b">
        <v>0</v>
      </c>
      <c r="Z9" t="s">
        <v>385</v>
      </c>
      <c r="AA9" t="s">
        <v>385</v>
      </c>
      <c r="AC9" t="b">
        <v>0</v>
      </c>
      <c r="AD9" t="b">
        <v>0</v>
      </c>
      <c r="AF9" t="s">
        <v>385</v>
      </c>
      <c r="AI9" t="s">
        <v>720</v>
      </c>
      <c r="AK9" t="s">
        <v>720</v>
      </c>
      <c r="AL9" t="s">
        <v>385</v>
      </c>
    </row>
    <row r="10" spans="1:38" x14ac:dyDescent="0.2">
      <c r="A10" s="26" t="str">
        <f>IF(ISBLANK('#DATAINPUT'!A10),"",'#DATAINPUT'!A10)</f>
        <v/>
      </c>
      <c r="B10" t="str">
        <f>CONCATENATE('#DATAINPUT'!B10,".",'#DATAINPUT'!C10)</f>
        <v>.</v>
      </c>
      <c r="C10" t="s">
        <v>569</v>
      </c>
      <c r="J10" t="b">
        <v>0</v>
      </c>
      <c r="K10" t="s">
        <v>385</v>
      </c>
      <c r="L10" t="str">
        <f>CONCATENATE('#DATAINPUT'!$D$2,"-E164LookUp-PT")</f>
        <v>Cu13-E164LookUp-PT</v>
      </c>
      <c r="M10" t="s">
        <v>719</v>
      </c>
      <c r="N10" t="s">
        <v>720</v>
      </c>
      <c r="O10" t="s">
        <v>720</v>
      </c>
      <c r="P10" t="b">
        <f>TRUE()</f>
        <v>1</v>
      </c>
      <c r="Q10" t="str">
        <f>CONCATENATE("5",'#DATAINPUT'!F10,'#DATAINPUT'!Q10)</f>
        <v>5</v>
      </c>
      <c r="R10" t="str">
        <f>CONCATENATE("\",'#DATAINPUT'!R10)</f>
        <v>\</v>
      </c>
      <c r="S10" t="s">
        <v>385</v>
      </c>
      <c r="T10" t="str">
        <f>CONCATENATE('#DATAINPUT'!$D$2,"-PreISR-CSS")</f>
        <v>Cu13-PreISR-CSS</v>
      </c>
      <c r="V10" t="s">
        <v>721</v>
      </c>
      <c r="W10" t="b">
        <v>0</v>
      </c>
      <c r="X10" t="s">
        <v>385</v>
      </c>
      <c r="Y10" t="b">
        <v>0</v>
      </c>
      <c r="Z10" t="s">
        <v>385</v>
      </c>
      <c r="AA10" t="s">
        <v>385</v>
      </c>
      <c r="AC10" t="b">
        <v>0</v>
      </c>
      <c r="AD10" t="b">
        <v>0</v>
      </c>
      <c r="AF10" t="s">
        <v>385</v>
      </c>
      <c r="AI10" t="s">
        <v>720</v>
      </c>
      <c r="AK10" t="s">
        <v>720</v>
      </c>
      <c r="AL10" t="s">
        <v>385</v>
      </c>
    </row>
    <row r="11" spans="1:38" x14ac:dyDescent="0.2">
      <c r="A11" s="26" t="str">
        <f>IF(ISBLANK('#DATAINPUT'!A11),"",'#DATAINPUT'!A11)</f>
        <v/>
      </c>
      <c r="B11" t="str">
        <f>CONCATENATE('#DATAINPUT'!B11,".",'#DATAINPUT'!C11)</f>
        <v>.</v>
      </c>
      <c r="C11" t="s">
        <v>569</v>
      </c>
      <c r="J11" t="b">
        <v>0</v>
      </c>
      <c r="K11" t="s">
        <v>385</v>
      </c>
      <c r="L11" t="str">
        <f>CONCATENATE('#DATAINPUT'!$D$2,"-E164LookUp-PT")</f>
        <v>Cu13-E164LookUp-PT</v>
      </c>
      <c r="M11" t="s">
        <v>719</v>
      </c>
      <c r="N11" t="s">
        <v>720</v>
      </c>
      <c r="O11" t="s">
        <v>720</v>
      </c>
      <c r="P11" t="b">
        <f>TRUE()</f>
        <v>1</v>
      </c>
      <c r="Q11" t="str">
        <f>CONCATENATE("5",'#DATAINPUT'!F11,'#DATAINPUT'!Q11)</f>
        <v>5</v>
      </c>
      <c r="R11" t="str">
        <f>CONCATENATE("\",'#DATAINPUT'!R11)</f>
        <v>\</v>
      </c>
      <c r="S11" t="s">
        <v>385</v>
      </c>
      <c r="T11" t="str">
        <f>CONCATENATE('#DATAINPUT'!$D$2,"-PreISR-CSS")</f>
        <v>Cu13-PreISR-CSS</v>
      </c>
      <c r="V11" t="s">
        <v>721</v>
      </c>
      <c r="W11" t="b">
        <v>0</v>
      </c>
      <c r="X11" t="s">
        <v>385</v>
      </c>
      <c r="Y11" t="b">
        <v>0</v>
      </c>
      <c r="Z11" t="s">
        <v>385</v>
      </c>
      <c r="AA11" t="s">
        <v>385</v>
      </c>
      <c r="AC11" t="b">
        <v>0</v>
      </c>
      <c r="AD11" t="b">
        <v>0</v>
      </c>
      <c r="AF11" t="s">
        <v>385</v>
      </c>
      <c r="AI11" t="s">
        <v>720</v>
      </c>
      <c r="AK11" t="s">
        <v>720</v>
      </c>
      <c r="AL11" t="s">
        <v>385</v>
      </c>
    </row>
    <row r="12" spans="1:38" x14ac:dyDescent="0.2">
      <c r="A12" s="26" t="str">
        <f>IF(ISBLANK('#DATAINPUT'!A12),"",'#DATAINPUT'!A12)</f>
        <v/>
      </c>
      <c r="B12" t="str">
        <f>CONCATENATE('#DATAINPUT'!B12,".",'#DATAINPUT'!C12)</f>
        <v>.</v>
      </c>
      <c r="C12" t="s">
        <v>569</v>
      </c>
      <c r="J12" t="b">
        <v>0</v>
      </c>
      <c r="K12" t="s">
        <v>385</v>
      </c>
      <c r="L12" t="str">
        <f>CONCATENATE('#DATAINPUT'!$D$2,"-E164LookUp-PT")</f>
        <v>Cu13-E164LookUp-PT</v>
      </c>
      <c r="M12" t="s">
        <v>719</v>
      </c>
      <c r="N12" t="s">
        <v>720</v>
      </c>
      <c r="O12" t="s">
        <v>720</v>
      </c>
      <c r="P12" t="b">
        <f>TRUE()</f>
        <v>1</v>
      </c>
      <c r="Q12" t="str">
        <f>CONCATENATE("5",'#DATAINPUT'!F12,'#DATAINPUT'!Q12)</f>
        <v>5</v>
      </c>
      <c r="R12" t="str">
        <f>CONCATENATE("\",'#DATAINPUT'!R12)</f>
        <v>\</v>
      </c>
      <c r="S12" t="s">
        <v>385</v>
      </c>
      <c r="T12" t="str">
        <f>CONCATENATE('#DATAINPUT'!$D$2,"-PreISR-CSS")</f>
        <v>Cu13-PreISR-CSS</v>
      </c>
      <c r="V12" t="s">
        <v>721</v>
      </c>
      <c r="W12" t="b">
        <v>0</v>
      </c>
      <c r="X12" t="s">
        <v>385</v>
      </c>
      <c r="Y12" t="b">
        <v>0</v>
      </c>
      <c r="Z12" t="s">
        <v>385</v>
      </c>
      <c r="AA12" t="s">
        <v>385</v>
      </c>
      <c r="AC12" t="b">
        <v>0</v>
      </c>
      <c r="AD12" t="b">
        <v>0</v>
      </c>
      <c r="AF12" t="s">
        <v>385</v>
      </c>
      <c r="AI12" t="s">
        <v>720</v>
      </c>
      <c r="AK12" t="s">
        <v>720</v>
      </c>
      <c r="AL12" t="s">
        <v>385</v>
      </c>
    </row>
    <row r="13" spans="1:38" x14ac:dyDescent="0.2">
      <c r="A13" s="26" t="str">
        <f>IF(ISBLANK('#DATAINPUT'!A13),"",'#DATAINPUT'!A13)</f>
        <v/>
      </c>
      <c r="B13" t="str">
        <f>CONCATENATE('#DATAINPUT'!B13,".",'#DATAINPUT'!C13)</f>
        <v>.</v>
      </c>
      <c r="C13" t="s">
        <v>569</v>
      </c>
      <c r="J13" t="b">
        <v>0</v>
      </c>
      <c r="K13" t="s">
        <v>385</v>
      </c>
      <c r="L13" t="str">
        <f>CONCATENATE('#DATAINPUT'!$D$2,"-E164LookUp-PT")</f>
        <v>Cu13-E164LookUp-PT</v>
      </c>
      <c r="M13" t="s">
        <v>719</v>
      </c>
      <c r="N13" t="s">
        <v>720</v>
      </c>
      <c r="O13" t="s">
        <v>720</v>
      </c>
      <c r="P13" t="b">
        <f>TRUE()</f>
        <v>1</v>
      </c>
      <c r="Q13" t="str">
        <f>CONCATENATE("5",'#DATAINPUT'!F13,'#DATAINPUT'!Q13)</f>
        <v>5</v>
      </c>
      <c r="R13" t="str">
        <f>CONCATENATE("\",'#DATAINPUT'!R13)</f>
        <v>\</v>
      </c>
      <c r="S13" t="s">
        <v>385</v>
      </c>
      <c r="T13" t="str">
        <f>CONCATENATE('#DATAINPUT'!$D$2,"-PreISR-CSS")</f>
        <v>Cu13-PreISR-CSS</v>
      </c>
      <c r="V13" t="s">
        <v>721</v>
      </c>
      <c r="W13" t="b">
        <v>0</v>
      </c>
      <c r="X13" t="s">
        <v>385</v>
      </c>
      <c r="Y13" t="b">
        <v>0</v>
      </c>
      <c r="Z13" t="s">
        <v>385</v>
      </c>
      <c r="AA13" t="s">
        <v>385</v>
      </c>
      <c r="AC13" t="b">
        <v>0</v>
      </c>
      <c r="AD13" t="b">
        <v>0</v>
      </c>
      <c r="AF13" t="s">
        <v>385</v>
      </c>
      <c r="AI13" t="s">
        <v>720</v>
      </c>
      <c r="AK13" t="s">
        <v>720</v>
      </c>
      <c r="AL13" t="s">
        <v>385</v>
      </c>
    </row>
    <row r="14" spans="1:38" x14ac:dyDescent="0.2">
      <c r="A14" s="26" t="str">
        <f>IF(ISBLANK('#DATAINPUT'!A14),"",'#DATAINPUT'!A14)</f>
        <v/>
      </c>
      <c r="B14" t="str">
        <f>CONCATENATE('#DATAINPUT'!B14,".",'#DATAINPUT'!C14)</f>
        <v>.</v>
      </c>
      <c r="C14" t="s">
        <v>569</v>
      </c>
      <c r="J14" t="b">
        <v>0</v>
      </c>
      <c r="K14" t="s">
        <v>385</v>
      </c>
      <c r="L14" t="str">
        <f>CONCATENATE('#DATAINPUT'!$D$2,"-E164LookUp-PT")</f>
        <v>Cu13-E164LookUp-PT</v>
      </c>
      <c r="M14" t="s">
        <v>719</v>
      </c>
      <c r="N14" t="s">
        <v>720</v>
      </c>
      <c r="O14" t="s">
        <v>720</v>
      </c>
      <c r="P14" t="b">
        <f>TRUE()</f>
        <v>1</v>
      </c>
      <c r="Q14" t="str">
        <f>CONCATENATE("5",'#DATAINPUT'!F14,'#DATAINPUT'!Q14)</f>
        <v>5</v>
      </c>
      <c r="R14" t="str">
        <f>CONCATENATE("\",'#DATAINPUT'!R14)</f>
        <v>\</v>
      </c>
      <c r="S14" t="s">
        <v>385</v>
      </c>
      <c r="T14" t="str">
        <f>CONCATENATE('#DATAINPUT'!$D$2,"-PreISR-CSS")</f>
        <v>Cu13-PreISR-CSS</v>
      </c>
      <c r="V14" t="s">
        <v>721</v>
      </c>
      <c r="W14" t="b">
        <v>0</v>
      </c>
      <c r="X14" t="s">
        <v>385</v>
      </c>
      <c r="Y14" t="b">
        <v>0</v>
      </c>
      <c r="Z14" t="s">
        <v>385</v>
      </c>
      <c r="AA14" t="s">
        <v>385</v>
      </c>
      <c r="AC14" t="b">
        <v>0</v>
      </c>
      <c r="AD14" t="b">
        <v>0</v>
      </c>
      <c r="AF14" t="s">
        <v>385</v>
      </c>
      <c r="AI14" t="s">
        <v>720</v>
      </c>
      <c r="AK14" t="s">
        <v>720</v>
      </c>
      <c r="AL14" t="s">
        <v>385</v>
      </c>
    </row>
    <row r="15" spans="1:38" x14ac:dyDescent="0.2">
      <c r="A15" s="26" t="str">
        <f>IF(ISBLANK('#DATAINPUT'!A15),"",'#DATAINPUT'!A15)</f>
        <v/>
      </c>
      <c r="B15" t="str">
        <f>CONCATENATE('#DATAINPUT'!B15,".",'#DATAINPUT'!C15)</f>
        <v>.</v>
      </c>
      <c r="C15" t="s">
        <v>569</v>
      </c>
      <c r="J15" t="b">
        <v>0</v>
      </c>
      <c r="K15" t="s">
        <v>385</v>
      </c>
      <c r="L15" t="str">
        <f>CONCATENATE('#DATAINPUT'!$D$2,"-E164LookUp-PT")</f>
        <v>Cu13-E164LookUp-PT</v>
      </c>
      <c r="M15" t="s">
        <v>719</v>
      </c>
      <c r="N15" t="s">
        <v>720</v>
      </c>
      <c r="O15" t="s">
        <v>720</v>
      </c>
      <c r="P15" t="b">
        <f>TRUE()</f>
        <v>1</v>
      </c>
      <c r="Q15" t="str">
        <f>CONCATENATE("5",'#DATAINPUT'!F15,'#DATAINPUT'!Q15)</f>
        <v>5</v>
      </c>
      <c r="R15" t="str">
        <f>CONCATENATE("\",'#DATAINPUT'!R15)</f>
        <v>\</v>
      </c>
      <c r="S15" t="s">
        <v>385</v>
      </c>
      <c r="T15" t="str">
        <f>CONCATENATE('#DATAINPUT'!$D$2,"-PreISR-CSS")</f>
        <v>Cu13-PreISR-CSS</v>
      </c>
      <c r="V15" t="s">
        <v>721</v>
      </c>
      <c r="W15" t="b">
        <v>0</v>
      </c>
      <c r="X15" t="s">
        <v>385</v>
      </c>
      <c r="Y15" t="b">
        <v>0</v>
      </c>
      <c r="Z15" t="s">
        <v>385</v>
      </c>
      <c r="AA15" t="s">
        <v>385</v>
      </c>
      <c r="AC15" t="b">
        <v>0</v>
      </c>
      <c r="AD15" t="b">
        <v>0</v>
      </c>
      <c r="AF15" t="s">
        <v>385</v>
      </c>
      <c r="AI15" t="s">
        <v>720</v>
      </c>
      <c r="AK15" t="s">
        <v>720</v>
      </c>
      <c r="AL15" t="s">
        <v>385</v>
      </c>
    </row>
    <row r="16" spans="1:38" x14ac:dyDescent="0.2">
      <c r="A16" s="26" t="str">
        <f>IF(ISBLANK('#DATAINPUT'!A16),"",'#DATAINPUT'!A16)</f>
        <v/>
      </c>
      <c r="B16" t="str">
        <f>CONCATENATE('#DATAINPUT'!B16,".",'#DATAINPUT'!C16)</f>
        <v>.</v>
      </c>
      <c r="C16" t="s">
        <v>569</v>
      </c>
      <c r="J16" t="b">
        <v>0</v>
      </c>
      <c r="K16" t="s">
        <v>385</v>
      </c>
      <c r="L16" t="str">
        <f>CONCATENATE('#DATAINPUT'!$D$2,"-E164LookUp-PT")</f>
        <v>Cu13-E164LookUp-PT</v>
      </c>
      <c r="M16" t="s">
        <v>719</v>
      </c>
      <c r="N16" t="s">
        <v>720</v>
      </c>
      <c r="O16" t="s">
        <v>720</v>
      </c>
      <c r="P16" t="b">
        <f>TRUE()</f>
        <v>1</v>
      </c>
      <c r="Q16" t="str">
        <f>CONCATENATE("5",'#DATAINPUT'!F16,'#DATAINPUT'!Q16)</f>
        <v>5</v>
      </c>
      <c r="R16" t="str">
        <f>CONCATENATE("\",'#DATAINPUT'!R16)</f>
        <v>\</v>
      </c>
      <c r="S16" t="s">
        <v>385</v>
      </c>
      <c r="T16" t="str">
        <f>CONCATENATE('#DATAINPUT'!$D$2,"-PreISR-CSS")</f>
        <v>Cu13-PreISR-CSS</v>
      </c>
      <c r="V16" t="s">
        <v>721</v>
      </c>
      <c r="W16" t="b">
        <v>0</v>
      </c>
      <c r="X16" t="s">
        <v>385</v>
      </c>
      <c r="Y16" t="b">
        <v>0</v>
      </c>
      <c r="Z16" t="s">
        <v>385</v>
      </c>
      <c r="AA16" t="s">
        <v>385</v>
      </c>
      <c r="AC16" t="b">
        <v>0</v>
      </c>
      <c r="AD16" t="b">
        <v>0</v>
      </c>
      <c r="AF16" t="s">
        <v>385</v>
      </c>
      <c r="AI16" t="s">
        <v>720</v>
      </c>
      <c r="AK16" t="s">
        <v>720</v>
      </c>
      <c r="AL16" t="s">
        <v>385</v>
      </c>
    </row>
    <row r="17" spans="1:38" x14ac:dyDescent="0.2">
      <c r="A17" s="26" t="str">
        <f>IF(ISBLANK('#DATAINPUT'!A17),"",'#DATAINPUT'!A17)</f>
        <v/>
      </c>
      <c r="B17" t="str">
        <f>CONCATENATE('#DATAINPUT'!B17,".",'#DATAINPUT'!C17)</f>
        <v>.</v>
      </c>
      <c r="C17" t="s">
        <v>569</v>
      </c>
      <c r="J17" t="b">
        <v>0</v>
      </c>
      <c r="K17" t="s">
        <v>385</v>
      </c>
      <c r="L17" t="str">
        <f>CONCATENATE('#DATAINPUT'!$D$2,"-E164LookUp-PT")</f>
        <v>Cu13-E164LookUp-PT</v>
      </c>
      <c r="M17" t="s">
        <v>719</v>
      </c>
      <c r="N17" t="s">
        <v>720</v>
      </c>
      <c r="O17" t="s">
        <v>720</v>
      </c>
      <c r="P17" t="b">
        <f>TRUE()</f>
        <v>1</v>
      </c>
      <c r="Q17" t="str">
        <f>CONCATENATE("5",'#DATAINPUT'!F17,'#DATAINPUT'!Q17)</f>
        <v>5</v>
      </c>
      <c r="R17" t="str">
        <f>CONCATENATE("\",'#DATAINPUT'!R17)</f>
        <v>\</v>
      </c>
      <c r="S17" t="s">
        <v>385</v>
      </c>
      <c r="T17" t="str">
        <f>CONCATENATE('#DATAINPUT'!$D$2,"-PreISR-CSS")</f>
        <v>Cu13-PreISR-CSS</v>
      </c>
      <c r="V17" t="s">
        <v>721</v>
      </c>
      <c r="W17" t="b">
        <v>0</v>
      </c>
      <c r="X17" t="s">
        <v>385</v>
      </c>
      <c r="Y17" t="b">
        <v>0</v>
      </c>
      <c r="Z17" t="s">
        <v>385</v>
      </c>
      <c r="AA17" t="s">
        <v>385</v>
      </c>
      <c r="AC17" t="b">
        <v>0</v>
      </c>
      <c r="AD17" t="b">
        <v>0</v>
      </c>
      <c r="AF17" t="s">
        <v>385</v>
      </c>
      <c r="AI17" t="s">
        <v>720</v>
      </c>
      <c r="AK17" t="s">
        <v>720</v>
      </c>
      <c r="AL17" t="s">
        <v>385</v>
      </c>
    </row>
    <row r="18" spans="1:38" x14ac:dyDescent="0.2">
      <c r="A18" s="26" t="str">
        <f>IF(ISBLANK('#DATAINPUT'!A18),"",'#DATAINPUT'!A18)</f>
        <v/>
      </c>
      <c r="B18" t="str">
        <f>CONCATENATE('#DATAINPUT'!B18,".",'#DATAINPUT'!C18)</f>
        <v>.</v>
      </c>
      <c r="C18" t="s">
        <v>569</v>
      </c>
      <c r="J18" t="b">
        <v>0</v>
      </c>
      <c r="K18" t="s">
        <v>385</v>
      </c>
      <c r="L18" t="str">
        <f>CONCATENATE('#DATAINPUT'!$D$2,"-E164LookUp-PT")</f>
        <v>Cu13-E164LookUp-PT</v>
      </c>
      <c r="M18" t="s">
        <v>719</v>
      </c>
      <c r="N18" t="s">
        <v>720</v>
      </c>
      <c r="O18" t="s">
        <v>720</v>
      </c>
      <c r="P18" t="b">
        <f>TRUE()</f>
        <v>1</v>
      </c>
      <c r="Q18" t="str">
        <f>CONCATENATE("5",'#DATAINPUT'!F18,'#DATAINPUT'!Q18)</f>
        <v>5</v>
      </c>
      <c r="R18" t="str">
        <f>CONCATENATE("\",'#DATAINPUT'!R18)</f>
        <v>\</v>
      </c>
      <c r="S18" t="s">
        <v>385</v>
      </c>
      <c r="T18" t="str">
        <f>CONCATENATE('#DATAINPUT'!$D$2,"-PreISR-CSS")</f>
        <v>Cu13-PreISR-CSS</v>
      </c>
      <c r="V18" t="s">
        <v>721</v>
      </c>
      <c r="W18" t="b">
        <v>0</v>
      </c>
      <c r="X18" t="s">
        <v>385</v>
      </c>
      <c r="Y18" t="b">
        <v>0</v>
      </c>
      <c r="Z18" t="s">
        <v>385</v>
      </c>
      <c r="AA18" t="s">
        <v>385</v>
      </c>
      <c r="AC18" t="b">
        <v>0</v>
      </c>
      <c r="AD18" t="b">
        <v>0</v>
      </c>
      <c r="AF18" t="s">
        <v>385</v>
      </c>
      <c r="AI18" t="s">
        <v>720</v>
      </c>
      <c r="AK18" t="s">
        <v>720</v>
      </c>
      <c r="AL18" t="s">
        <v>385</v>
      </c>
    </row>
    <row r="19" spans="1:38" x14ac:dyDescent="0.2">
      <c r="A19" s="26" t="str">
        <f>IF(ISBLANK('#DATAINPUT'!A19),"",'#DATAINPUT'!A19)</f>
        <v/>
      </c>
      <c r="B19" t="str">
        <f>CONCATENATE('#DATAINPUT'!B19,".",'#DATAINPUT'!C19)</f>
        <v>.</v>
      </c>
      <c r="C19" t="s">
        <v>569</v>
      </c>
      <c r="J19" t="b">
        <v>0</v>
      </c>
      <c r="K19" t="s">
        <v>385</v>
      </c>
      <c r="L19" t="str">
        <f>CONCATENATE('#DATAINPUT'!$D$2,"-E164LookUp-PT")</f>
        <v>Cu13-E164LookUp-PT</v>
      </c>
      <c r="M19" t="s">
        <v>719</v>
      </c>
      <c r="N19" t="s">
        <v>720</v>
      </c>
      <c r="O19" t="s">
        <v>720</v>
      </c>
      <c r="P19" t="b">
        <f>TRUE()</f>
        <v>1</v>
      </c>
      <c r="Q19" t="str">
        <f>CONCATENATE("5",'#DATAINPUT'!F19,'#DATAINPUT'!Q19)</f>
        <v>5</v>
      </c>
      <c r="R19" t="str">
        <f>CONCATENATE("\",'#DATAINPUT'!R19)</f>
        <v>\</v>
      </c>
      <c r="S19" t="s">
        <v>385</v>
      </c>
      <c r="T19" t="str">
        <f>CONCATENATE('#DATAINPUT'!$D$2,"-PreISR-CSS")</f>
        <v>Cu13-PreISR-CSS</v>
      </c>
      <c r="V19" t="s">
        <v>721</v>
      </c>
      <c r="W19" t="b">
        <v>0</v>
      </c>
      <c r="X19" t="s">
        <v>385</v>
      </c>
      <c r="Y19" t="b">
        <v>0</v>
      </c>
      <c r="Z19" t="s">
        <v>385</v>
      </c>
      <c r="AA19" t="s">
        <v>385</v>
      </c>
      <c r="AC19" t="b">
        <v>0</v>
      </c>
      <c r="AD19" t="b">
        <v>0</v>
      </c>
      <c r="AF19" t="s">
        <v>385</v>
      </c>
      <c r="AI19" t="s">
        <v>720</v>
      </c>
      <c r="AK19" t="s">
        <v>720</v>
      </c>
      <c r="AL19" t="s">
        <v>385</v>
      </c>
    </row>
    <row r="20" spans="1:38" x14ac:dyDescent="0.2">
      <c r="A20" s="26" t="str">
        <f>IF(ISBLANK('#DATAINPUT'!A20),"",'#DATAINPUT'!A20)</f>
        <v/>
      </c>
      <c r="B20" t="str">
        <f>CONCATENATE('#DATAINPUT'!B20,".",'#DATAINPUT'!C20)</f>
        <v>.</v>
      </c>
      <c r="C20" t="s">
        <v>569</v>
      </c>
      <c r="J20" t="b">
        <v>0</v>
      </c>
      <c r="K20" t="s">
        <v>385</v>
      </c>
      <c r="L20" t="str">
        <f>CONCATENATE('#DATAINPUT'!$D$2,"-E164LookUp-PT")</f>
        <v>Cu13-E164LookUp-PT</v>
      </c>
      <c r="M20" t="s">
        <v>719</v>
      </c>
      <c r="N20" t="s">
        <v>720</v>
      </c>
      <c r="O20" t="s">
        <v>720</v>
      </c>
      <c r="P20" t="b">
        <f>TRUE()</f>
        <v>1</v>
      </c>
      <c r="Q20" t="str">
        <f>CONCATENATE("5",'#DATAINPUT'!F20,'#DATAINPUT'!Q20)</f>
        <v>5</v>
      </c>
      <c r="R20" t="str">
        <f>CONCATENATE("\",'#DATAINPUT'!R20)</f>
        <v>\</v>
      </c>
      <c r="S20" t="s">
        <v>385</v>
      </c>
      <c r="T20" t="str">
        <f>CONCATENATE('#DATAINPUT'!$D$2,"-PreISR-CSS")</f>
        <v>Cu13-PreISR-CSS</v>
      </c>
      <c r="V20" t="s">
        <v>721</v>
      </c>
      <c r="W20" t="b">
        <v>0</v>
      </c>
      <c r="X20" t="s">
        <v>385</v>
      </c>
      <c r="Y20" t="b">
        <v>0</v>
      </c>
      <c r="Z20" t="s">
        <v>385</v>
      </c>
      <c r="AA20" t="s">
        <v>385</v>
      </c>
      <c r="AC20" t="b">
        <v>0</v>
      </c>
      <c r="AD20" t="b">
        <v>0</v>
      </c>
      <c r="AF20" t="s">
        <v>385</v>
      </c>
      <c r="AI20" t="s">
        <v>720</v>
      </c>
      <c r="AK20" t="s">
        <v>720</v>
      </c>
      <c r="AL20" t="s">
        <v>385</v>
      </c>
    </row>
    <row r="21" spans="1:38" x14ac:dyDescent="0.2">
      <c r="A21" s="26" t="str">
        <f>IF(ISBLANK('#DATAINPUT'!A21),"",'#DATAINPUT'!A21)</f>
        <v/>
      </c>
      <c r="B21" t="str">
        <f>CONCATENATE('#DATAINPUT'!B21,".",'#DATAINPUT'!C21)</f>
        <v>.</v>
      </c>
      <c r="C21" t="s">
        <v>569</v>
      </c>
      <c r="J21" t="b">
        <v>0</v>
      </c>
      <c r="K21" t="s">
        <v>385</v>
      </c>
      <c r="L21" t="str">
        <f>CONCATENATE('#DATAINPUT'!$D$2,"-E164LookUp-PT")</f>
        <v>Cu13-E164LookUp-PT</v>
      </c>
      <c r="M21" t="s">
        <v>719</v>
      </c>
      <c r="N21" t="s">
        <v>720</v>
      </c>
      <c r="O21" t="s">
        <v>720</v>
      </c>
      <c r="P21" t="b">
        <f>TRUE()</f>
        <v>1</v>
      </c>
      <c r="Q21" t="str">
        <f>CONCATENATE("5",'#DATAINPUT'!F21,'#DATAINPUT'!Q21)</f>
        <v>5</v>
      </c>
      <c r="R21" t="str">
        <f>CONCATENATE("\",'#DATAINPUT'!R21)</f>
        <v>\</v>
      </c>
      <c r="S21" t="s">
        <v>385</v>
      </c>
      <c r="T21" t="str">
        <f>CONCATENATE('#DATAINPUT'!$D$2,"-PreISR-CSS")</f>
        <v>Cu13-PreISR-CSS</v>
      </c>
      <c r="V21" t="s">
        <v>721</v>
      </c>
      <c r="W21" t="b">
        <v>0</v>
      </c>
      <c r="X21" t="s">
        <v>385</v>
      </c>
      <c r="Y21" t="b">
        <v>0</v>
      </c>
      <c r="Z21" t="s">
        <v>385</v>
      </c>
      <c r="AA21" t="s">
        <v>385</v>
      </c>
      <c r="AC21" t="b">
        <v>0</v>
      </c>
      <c r="AD21" t="b">
        <v>0</v>
      </c>
      <c r="AF21" t="s">
        <v>385</v>
      </c>
      <c r="AI21" t="s">
        <v>720</v>
      </c>
      <c r="AK21" t="s">
        <v>720</v>
      </c>
      <c r="AL21" t="s">
        <v>385</v>
      </c>
    </row>
    <row r="22" spans="1:38" x14ac:dyDescent="0.2">
      <c r="A22" s="26" t="str">
        <f>IF(ISBLANK('#DATAINPUT'!A22),"",'#DATAINPUT'!A22)</f>
        <v/>
      </c>
      <c r="B22" t="str">
        <f>CONCATENATE('#DATAINPUT'!B22,".",'#DATAINPUT'!C22)</f>
        <v>.</v>
      </c>
      <c r="C22" t="s">
        <v>569</v>
      </c>
      <c r="J22" t="b">
        <v>0</v>
      </c>
      <c r="K22" t="s">
        <v>385</v>
      </c>
      <c r="L22" t="str">
        <f>CONCATENATE('#DATAINPUT'!$D$2,"-E164LookUp-PT")</f>
        <v>Cu13-E164LookUp-PT</v>
      </c>
      <c r="M22" t="s">
        <v>719</v>
      </c>
      <c r="N22" t="s">
        <v>720</v>
      </c>
      <c r="O22" t="s">
        <v>720</v>
      </c>
      <c r="P22" t="b">
        <f>TRUE()</f>
        <v>1</v>
      </c>
      <c r="Q22" t="str">
        <f>CONCATENATE("5",'#DATAINPUT'!F22,'#DATAINPUT'!Q22)</f>
        <v>5</v>
      </c>
      <c r="R22" t="str">
        <f>CONCATENATE("\",'#DATAINPUT'!R22)</f>
        <v>\</v>
      </c>
      <c r="S22" t="s">
        <v>385</v>
      </c>
      <c r="T22" t="str">
        <f>CONCATENATE('#DATAINPUT'!$D$2,"-PreISR-CSS")</f>
        <v>Cu13-PreISR-CSS</v>
      </c>
      <c r="V22" t="s">
        <v>721</v>
      </c>
      <c r="W22" t="b">
        <v>0</v>
      </c>
      <c r="X22" t="s">
        <v>385</v>
      </c>
      <c r="Y22" t="b">
        <v>0</v>
      </c>
      <c r="Z22" t="s">
        <v>385</v>
      </c>
      <c r="AA22" t="s">
        <v>385</v>
      </c>
      <c r="AC22" t="b">
        <v>0</v>
      </c>
      <c r="AD22" t="b">
        <v>0</v>
      </c>
      <c r="AF22" t="s">
        <v>385</v>
      </c>
      <c r="AI22" t="s">
        <v>720</v>
      </c>
      <c r="AK22" t="s">
        <v>720</v>
      </c>
      <c r="AL22" t="s">
        <v>385</v>
      </c>
    </row>
    <row r="23" spans="1:38" x14ac:dyDescent="0.2">
      <c r="A23" s="26" t="str">
        <f>IF(ISBLANK('#DATAINPUT'!A23),"",'#DATAINPUT'!A23)</f>
        <v/>
      </c>
      <c r="B23" t="str">
        <f>CONCATENATE('#DATAINPUT'!B23,".",'#DATAINPUT'!C23)</f>
        <v>.</v>
      </c>
      <c r="C23" t="s">
        <v>569</v>
      </c>
      <c r="J23" t="b">
        <v>0</v>
      </c>
      <c r="K23" t="s">
        <v>385</v>
      </c>
      <c r="L23" t="str">
        <f>CONCATENATE('#DATAINPUT'!$D$2,"-E164LookUp-PT")</f>
        <v>Cu13-E164LookUp-PT</v>
      </c>
      <c r="M23" t="s">
        <v>719</v>
      </c>
      <c r="N23" t="s">
        <v>720</v>
      </c>
      <c r="O23" t="s">
        <v>720</v>
      </c>
      <c r="P23" t="b">
        <f>TRUE()</f>
        <v>1</v>
      </c>
      <c r="Q23" t="str">
        <f>CONCATENATE("5",'#DATAINPUT'!F23,'#DATAINPUT'!Q23)</f>
        <v>5</v>
      </c>
      <c r="R23" t="str">
        <f>CONCATENATE("\",'#DATAINPUT'!R23)</f>
        <v>\</v>
      </c>
      <c r="S23" t="s">
        <v>385</v>
      </c>
      <c r="T23" t="str">
        <f>CONCATENATE('#DATAINPUT'!$D$2,"-PreISR-CSS")</f>
        <v>Cu13-PreISR-CSS</v>
      </c>
      <c r="V23" t="s">
        <v>721</v>
      </c>
      <c r="W23" t="b">
        <v>0</v>
      </c>
      <c r="X23" t="s">
        <v>385</v>
      </c>
      <c r="Y23" t="b">
        <v>0</v>
      </c>
      <c r="Z23" t="s">
        <v>385</v>
      </c>
      <c r="AA23" t="s">
        <v>385</v>
      </c>
      <c r="AC23" t="b">
        <v>0</v>
      </c>
      <c r="AD23" t="b">
        <v>0</v>
      </c>
      <c r="AF23" t="s">
        <v>385</v>
      </c>
      <c r="AI23" t="s">
        <v>720</v>
      </c>
      <c r="AK23" t="s">
        <v>720</v>
      </c>
      <c r="AL23" t="s">
        <v>385</v>
      </c>
    </row>
    <row r="24" spans="1:38" x14ac:dyDescent="0.2">
      <c r="A24" s="26" t="str">
        <f>IF(ISBLANK('#DATAINPUT'!A24),"",'#DATAINPUT'!A24)</f>
        <v/>
      </c>
      <c r="B24" t="str">
        <f>CONCATENATE('#DATAINPUT'!B24,".",'#DATAINPUT'!C24)</f>
        <v>.</v>
      </c>
      <c r="C24" t="s">
        <v>569</v>
      </c>
      <c r="J24" t="b">
        <v>0</v>
      </c>
      <c r="K24" t="s">
        <v>385</v>
      </c>
      <c r="L24" t="str">
        <f>CONCATENATE('#DATAINPUT'!$D$2,"-E164LookUp-PT")</f>
        <v>Cu13-E164LookUp-PT</v>
      </c>
      <c r="M24" t="s">
        <v>719</v>
      </c>
      <c r="N24" t="s">
        <v>720</v>
      </c>
      <c r="O24" t="s">
        <v>720</v>
      </c>
      <c r="P24" t="b">
        <f>TRUE()</f>
        <v>1</v>
      </c>
      <c r="Q24" t="str">
        <f>CONCATENATE("5",'#DATAINPUT'!F24,'#DATAINPUT'!Q24)</f>
        <v>5</v>
      </c>
      <c r="R24" t="str">
        <f>CONCATENATE("\",'#DATAINPUT'!R24)</f>
        <v>\</v>
      </c>
      <c r="S24" t="s">
        <v>385</v>
      </c>
      <c r="T24" t="str">
        <f>CONCATENATE('#DATAINPUT'!$D$2,"-PreISR-CSS")</f>
        <v>Cu13-PreISR-CSS</v>
      </c>
      <c r="V24" t="s">
        <v>721</v>
      </c>
      <c r="W24" t="b">
        <v>0</v>
      </c>
      <c r="X24" t="s">
        <v>385</v>
      </c>
      <c r="Y24" t="b">
        <v>0</v>
      </c>
      <c r="Z24" t="s">
        <v>385</v>
      </c>
      <c r="AA24" t="s">
        <v>385</v>
      </c>
      <c r="AC24" t="b">
        <v>0</v>
      </c>
      <c r="AD24" t="b">
        <v>0</v>
      </c>
      <c r="AF24" t="s">
        <v>385</v>
      </c>
      <c r="AI24" t="s">
        <v>720</v>
      </c>
      <c r="AK24" t="s">
        <v>720</v>
      </c>
      <c r="AL24" t="s">
        <v>385</v>
      </c>
    </row>
  </sheetData>
  <mergeCells count="3">
    <mergeCell ref="A1:AL1"/>
    <mergeCell ref="A3:H3"/>
    <mergeCell ref="I3:AL3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5"/>
  <sheetViews>
    <sheetView zoomScale="75" zoomScaleNormal="75" workbookViewId="0">
      <selection activeCell="P33" sqref="P33"/>
    </sheetView>
  </sheetViews>
  <sheetFormatPr baseColWidth="10" defaultColWidth="8.83203125" defaultRowHeight="16" x14ac:dyDescent="0.2"/>
  <cols>
    <col min="1" max="1" width="10.6640625" customWidth="1"/>
    <col min="2" max="2" width="25" customWidth="1"/>
    <col min="3" max="3" width="36.83203125" customWidth="1"/>
    <col min="4" max="4" width="29.5" customWidth="1"/>
    <col min="5" max="5" width="18.1640625" customWidth="1"/>
    <col min="6" max="6" width="13.83203125" customWidth="1"/>
    <col min="7" max="7" width="14" customWidth="1"/>
    <col min="8" max="8" width="13.5" customWidth="1"/>
    <col min="9" max="9" width="12.6640625" customWidth="1"/>
    <col min="10" max="10" width="15.6640625" customWidth="1"/>
    <col min="11" max="13" width="10.6640625" customWidth="1"/>
    <col min="14" max="14" width="21.33203125" customWidth="1"/>
    <col min="15" max="1025" width="10.6640625" customWidth="1"/>
  </cols>
  <sheetData>
    <row r="1" spans="2:8" x14ac:dyDescent="0.2">
      <c r="B1" s="4" t="s">
        <v>8</v>
      </c>
      <c r="C1" s="4" t="s">
        <v>9</v>
      </c>
      <c r="D1" s="4" t="s">
        <v>10</v>
      </c>
      <c r="E1" s="4" t="s">
        <v>11</v>
      </c>
      <c r="F1" s="4"/>
      <c r="G1" s="4"/>
      <c r="H1" s="4"/>
    </row>
    <row r="2" spans="2:8" x14ac:dyDescent="0.2">
      <c r="B2" s="5" t="s">
        <v>12</v>
      </c>
      <c r="C2" s="5" t="s">
        <v>13</v>
      </c>
      <c r="D2" s="5" t="s">
        <v>14</v>
      </c>
      <c r="E2" s="5" t="s">
        <v>15</v>
      </c>
    </row>
    <row r="30" spans="2:16" x14ac:dyDescent="0.2">
      <c r="B30" s="4" t="s">
        <v>16</v>
      </c>
      <c r="C30" s="4" t="s">
        <v>17</v>
      </c>
      <c r="D30" s="4" t="s">
        <v>18</v>
      </c>
      <c r="E30" s="6" t="s">
        <v>19</v>
      </c>
      <c r="F30" s="6" t="s">
        <v>20</v>
      </c>
      <c r="G30" s="6" t="s">
        <v>21</v>
      </c>
      <c r="H30" s="4" t="s">
        <v>22</v>
      </c>
      <c r="I30" s="4" t="s">
        <v>23</v>
      </c>
      <c r="J30" s="4" t="s">
        <v>24</v>
      </c>
      <c r="K30" s="4" t="s">
        <v>25</v>
      </c>
      <c r="L30" s="4" t="s">
        <v>26</v>
      </c>
      <c r="M30" s="4" t="s">
        <v>27</v>
      </c>
      <c r="N30" s="4" t="s">
        <v>28</v>
      </c>
      <c r="O30" s="4" t="s">
        <v>29</v>
      </c>
      <c r="P30" s="4" t="s">
        <v>30</v>
      </c>
    </row>
    <row r="31" spans="2:16" x14ac:dyDescent="0.2">
      <c r="B31" s="5" t="s">
        <v>31</v>
      </c>
      <c r="C31" s="5" t="s">
        <v>32</v>
      </c>
      <c r="D31" s="5" t="s">
        <v>33</v>
      </c>
      <c r="E31" s="7" t="s">
        <v>34</v>
      </c>
      <c r="F31" s="7" t="s">
        <v>35</v>
      </c>
      <c r="G31" s="7" t="s">
        <v>35</v>
      </c>
      <c r="I31" s="7" t="s">
        <v>36</v>
      </c>
      <c r="L31">
        <v>4</v>
      </c>
      <c r="M31">
        <v>2</v>
      </c>
    </row>
    <row r="32" spans="2:16" x14ac:dyDescent="0.2">
      <c r="B32" s="5" t="s">
        <v>37</v>
      </c>
      <c r="C32" s="5" t="s">
        <v>38</v>
      </c>
      <c r="D32" s="5" t="s">
        <v>39</v>
      </c>
      <c r="E32" s="7" t="s">
        <v>34</v>
      </c>
      <c r="F32" s="7" t="s">
        <v>35</v>
      </c>
      <c r="G32" s="7" t="s">
        <v>35</v>
      </c>
      <c r="I32" s="7" t="s">
        <v>36</v>
      </c>
      <c r="L32">
        <v>4</v>
      </c>
      <c r="M32" s="5">
        <v>2</v>
      </c>
    </row>
    <row r="33" spans="1:16" x14ac:dyDescent="0.2">
      <c r="B33" s="5" t="s">
        <v>40</v>
      </c>
      <c r="C33" s="5" t="s">
        <v>41</v>
      </c>
      <c r="D33" s="5" t="s">
        <v>42</v>
      </c>
      <c r="E33" s="7" t="s">
        <v>34</v>
      </c>
      <c r="F33" s="7" t="s">
        <v>35</v>
      </c>
      <c r="G33" s="7" t="s">
        <v>35</v>
      </c>
      <c r="H33" s="7" t="s">
        <v>43</v>
      </c>
      <c r="I33" s="7" t="s">
        <v>36</v>
      </c>
      <c r="J33" t="s">
        <v>44</v>
      </c>
      <c r="K33" t="s">
        <v>45</v>
      </c>
      <c r="L33">
        <v>4</v>
      </c>
      <c r="M33" s="5">
        <v>2</v>
      </c>
      <c r="N33" s="5" t="s">
        <v>46</v>
      </c>
      <c r="O33" s="5" t="s">
        <v>47</v>
      </c>
      <c r="P33" t="str">
        <f>CONCATENATE(D33,"-AAR-CSS")</f>
        <v>Cu13-AAR-CSS</v>
      </c>
    </row>
    <row r="34" spans="1:16" x14ac:dyDescent="0.2">
      <c r="B34" s="5" t="s">
        <v>48</v>
      </c>
      <c r="E34" s="7"/>
      <c r="F34" s="7"/>
      <c r="G34" s="7"/>
      <c r="I34" s="7" t="s">
        <v>36</v>
      </c>
      <c r="L34">
        <v>4</v>
      </c>
      <c r="M34" s="5">
        <v>2</v>
      </c>
    </row>
    <row r="35" spans="1:16" x14ac:dyDescent="0.2">
      <c r="E35" s="7"/>
      <c r="F35" s="7"/>
      <c r="G35" s="7"/>
    </row>
    <row r="36" spans="1:16" x14ac:dyDescent="0.2">
      <c r="A36" s="5"/>
      <c r="B36" s="8"/>
      <c r="C36" s="8"/>
      <c r="D36" s="8"/>
      <c r="E36" s="8"/>
    </row>
    <row r="37" spans="1:16" x14ac:dyDescent="0.2">
      <c r="A37" s="5"/>
      <c r="B37" s="5"/>
      <c r="C37" s="5"/>
      <c r="D37" s="5"/>
      <c r="E37" s="5"/>
    </row>
    <row r="38" spans="1:16" x14ac:dyDescent="0.2">
      <c r="A38" s="5"/>
      <c r="B38" s="5"/>
      <c r="C38" s="5"/>
      <c r="D38" s="5"/>
      <c r="E38" s="5"/>
    </row>
    <row r="39" spans="1:16" x14ac:dyDescent="0.2">
      <c r="A39" s="5"/>
      <c r="B39" s="5"/>
      <c r="C39" s="5"/>
      <c r="D39" s="5"/>
      <c r="E39" s="5"/>
    </row>
    <row r="40" spans="1:16" x14ac:dyDescent="0.2">
      <c r="A40" s="5"/>
      <c r="B40" s="5"/>
      <c r="C40" s="5"/>
      <c r="D40" s="5"/>
      <c r="E40" s="5"/>
    </row>
    <row r="41" spans="1:16" x14ac:dyDescent="0.2">
      <c r="A41" s="5"/>
      <c r="B41" s="5"/>
      <c r="C41" s="5"/>
      <c r="D41" s="5"/>
      <c r="E41" s="5"/>
    </row>
    <row r="42" spans="1:16" x14ac:dyDescent="0.2">
      <c r="A42" s="5"/>
      <c r="B42" s="5"/>
      <c r="C42" s="5"/>
      <c r="D42" s="5"/>
      <c r="E42" s="5"/>
    </row>
    <row r="43" spans="1:16" x14ac:dyDescent="0.2">
      <c r="A43" s="5"/>
      <c r="B43" s="8"/>
      <c r="C43" s="8"/>
      <c r="D43" s="8"/>
      <c r="E43" s="5"/>
    </row>
    <row r="51" spans="2:8" x14ac:dyDescent="0.2">
      <c r="B51" s="4" t="s">
        <v>8</v>
      </c>
      <c r="C51" s="9"/>
      <c r="D51" s="9"/>
      <c r="E51" s="9"/>
      <c r="F51" s="9"/>
      <c r="G51" s="9"/>
      <c r="H51" s="9"/>
    </row>
    <row r="52" spans="2:8" x14ac:dyDescent="0.2">
      <c r="B52" t="s">
        <v>12</v>
      </c>
      <c r="C52" s="7"/>
      <c r="D52" s="7"/>
      <c r="E52" s="7"/>
      <c r="F52" s="7"/>
      <c r="G52" s="7"/>
      <c r="H52" s="7"/>
    </row>
    <row r="53" spans="2:8" x14ac:dyDescent="0.2">
      <c r="B53" t="s">
        <v>49</v>
      </c>
      <c r="C53" s="7"/>
      <c r="D53" s="7"/>
      <c r="E53" s="7"/>
      <c r="F53" s="7"/>
      <c r="G53" s="7"/>
      <c r="H53" s="7"/>
    </row>
    <row r="54" spans="2:8" x14ac:dyDescent="0.2">
      <c r="C54" s="7"/>
      <c r="D54" s="7"/>
      <c r="E54" s="7"/>
      <c r="F54" s="7"/>
      <c r="G54" s="7"/>
      <c r="H54" s="7"/>
    </row>
    <row r="57" spans="2:8" x14ac:dyDescent="0.2">
      <c r="B57" s="4" t="s">
        <v>9</v>
      </c>
      <c r="C57" s="4" t="s">
        <v>50</v>
      </c>
      <c r="D57" s="4" t="s">
        <v>50</v>
      </c>
      <c r="E57" s="4" t="s">
        <v>50</v>
      </c>
    </row>
    <row r="58" spans="2:8" x14ac:dyDescent="0.2">
      <c r="B58" t="s">
        <v>13</v>
      </c>
      <c r="C58" t="s">
        <v>51</v>
      </c>
    </row>
    <row r="59" spans="2:8" x14ac:dyDescent="0.2">
      <c r="B59" t="s">
        <v>52</v>
      </c>
      <c r="C59" t="s">
        <v>51</v>
      </c>
      <c r="D59" t="s">
        <v>53</v>
      </c>
      <c r="E59" t="s">
        <v>54</v>
      </c>
    </row>
    <row r="60" spans="2:8" x14ac:dyDescent="0.2">
      <c r="B60" t="s">
        <v>55</v>
      </c>
      <c r="C60" t="s">
        <v>51</v>
      </c>
    </row>
    <row r="61" spans="2:8" x14ac:dyDescent="0.2">
      <c r="B61" t="s">
        <v>56</v>
      </c>
    </row>
    <row r="64" spans="2:8" x14ac:dyDescent="0.2">
      <c r="B64" s="4" t="s">
        <v>50</v>
      </c>
      <c r="C64" s="4" t="s">
        <v>57</v>
      </c>
      <c r="D64" s="4" t="s">
        <v>57</v>
      </c>
    </row>
    <row r="65" spans="2:9" x14ac:dyDescent="0.2">
      <c r="B65" t="s">
        <v>51</v>
      </c>
      <c r="C65" t="s">
        <v>51</v>
      </c>
      <c r="D65" t="s">
        <v>58</v>
      </c>
    </row>
    <row r="66" spans="2:9" x14ac:dyDescent="0.2">
      <c r="B66" t="s">
        <v>53</v>
      </c>
      <c r="C66" t="s">
        <v>53</v>
      </c>
    </row>
    <row r="67" spans="2:9" x14ac:dyDescent="0.2">
      <c r="B67" t="s">
        <v>54</v>
      </c>
      <c r="C67" t="s">
        <v>59</v>
      </c>
    </row>
    <row r="74" spans="2:9" x14ac:dyDescent="0.2">
      <c r="B74" s="4" t="s">
        <v>60</v>
      </c>
      <c r="C74" s="4" t="s">
        <v>61</v>
      </c>
      <c r="D74" s="4" t="s">
        <v>62</v>
      </c>
      <c r="E74" s="4" t="s">
        <v>63</v>
      </c>
      <c r="F74" s="4" t="s">
        <v>64</v>
      </c>
      <c r="G74" s="4" t="s">
        <v>65</v>
      </c>
      <c r="H74" s="4" t="s">
        <v>66</v>
      </c>
      <c r="I74" s="4" t="s">
        <v>67</v>
      </c>
    </row>
    <row r="75" spans="2:9" x14ac:dyDescent="0.2">
      <c r="B75" t="s">
        <v>14</v>
      </c>
      <c r="C75" t="s">
        <v>68</v>
      </c>
      <c r="F75" t="s">
        <v>68</v>
      </c>
    </row>
    <row r="76" spans="2:9" x14ac:dyDescent="0.2">
      <c r="B76" t="s">
        <v>69</v>
      </c>
      <c r="C76" t="s">
        <v>68</v>
      </c>
      <c r="D76" t="s">
        <v>68</v>
      </c>
      <c r="E76" t="s">
        <v>68</v>
      </c>
      <c r="F76" t="s">
        <v>68</v>
      </c>
      <c r="G76" t="s">
        <v>68</v>
      </c>
    </row>
    <row r="77" spans="2:9" x14ac:dyDescent="0.2">
      <c r="B77" t="s">
        <v>70</v>
      </c>
      <c r="C77" t="s">
        <v>68</v>
      </c>
      <c r="D77" t="s">
        <v>68</v>
      </c>
      <c r="E77" t="s">
        <v>68</v>
      </c>
      <c r="F77" t="s">
        <v>68</v>
      </c>
      <c r="G77" t="s">
        <v>68</v>
      </c>
      <c r="H77" t="s">
        <v>68</v>
      </c>
      <c r="I77" t="s">
        <v>68</v>
      </c>
    </row>
    <row r="81" spans="2:3" x14ac:dyDescent="0.2">
      <c r="B81" s="4" t="s">
        <v>71</v>
      </c>
      <c r="C81" s="4" t="s">
        <v>72</v>
      </c>
    </row>
    <row r="82" spans="2:3" x14ac:dyDescent="0.2">
      <c r="B82" s="5" t="s">
        <v>15</v>
      </c>
      <c r="C82" s="5"/>
    </row>
    <row r="83" spans="2:3" x14ac:dyDescent="0.2">
      <c r="B83" s="5" t="s">
        <v>73</v>
      </c>
      <c r="C83" s="5"/>
    </row>
    <row r="84" spans="2:3" x14ac:dyDescent="0.2">
      <c r="B84" s="5" t="s">
        <v>74</v>
      </c>
    </row>
    <row r="88" spans="2:3" x14ac:dyDescent="0.2">
      <c r="B88" s="4" t="s">
        <v>75</v>
      </c>
      <c r="C88" s="10"/>
    </row>
    <row r="89" spans="2:3" x14ac:dyDescent="0.2">
      <c r="B89" s="5" t="s">
        <v>76</v>
      </c>
      <c r="C89" t="s">
        <v>77</v>
      </c>
    </row>
    <row r="90" spans="2:3" x14ac:dyDescent="0.2">
      <c r="B90" s="5" t="s">
        <v>78</v>
      </c>
      <c r="C90" t="s">
        <v>79</v>
      </c>
    </row>
    <row r="91" spans="2:3" x14ac:dyDescent="0.2">
      <c r="B91" s="5" t="s">
        <v>80</v>
      </c>
      <c r="C91" t="s">
        <v>81</v>
      </c>
    </row>
    <row r="92" spans="2:3" x14ac:dyDescent="0.2">
      <c r="B92" t="s">
        <v>82</v>
      </c>
      <c r="C92" t="s">
        <v>83</v>
      </c>
    </row>
    <row r="93" spans="2:3" x14ac:dyDescent="0.2">
      <c r="B93" t="s">
        <v>84</v>
      </c>
      <c r="C93" t="s">
        <v>85</v>
      </c>
    </row>
    <row r="94" spans="2:3" x14ac:dyDescent="0.2">
      <c r="B94" t="s">
        <v>86</v>
      </c>
      <c r="C94" t="s">
        <v>87</v>
      </c>
    </row>
    <row r="120" spans="2:4" x14ac:dyDescent="0.2">
      <c r="B120" s="11" t="s">
        <v>88</v>
      </c>
      <c r="C120" s="11" t="s">
        <v>89</v>
      </c>
      <c r="D120" s="11" t="s">
        <v>90</v>
      </c>
    </row>
    <row r="121" spans="2:4" x14ac:dyDescent="0.2">
      <c r="B121" t="s">
        <v>91</v>
      </c>
      <c r="C121" s="12">
        <v>10687</v>
      </c>
    </row>
    <row r="122" spans="2:4" x14ac:dyDescent="0.2">
      <c r="B122" t="s">
        <v>92</v>
      </c>
      <c r="C122" s="12">
        <v>9214</v>
      </c>
    </row>
    <row r="123" spans="2:4" x14ac:dyDescent="0.2">
      <c r="B123" s="13" t="s">
        <v>93</v>
      </c>
      <c r="C123" s="12">
        <v>1555</v>
      </c>
    </row>
    <row r="124" spans="2:4" x14ac:dyDescent="0.2">
      <c r="B124" t="s">
        <v>94</v>
      </c>
      <c r="C124" s="12">
        <v>6384</v>
      </c>
    </row>
    <row r="125" spans="2:4" ht="48" x14ac:dyDescent="0.2">
      <c r="B125" s="14" t="s">
        <v>95</v>
      </c>
      <c r="C125" s="15" t="s">
        <v>96</v>
      </c>
    </row>
  </sheetData>
  <dataValidations count="4">
    <dataValidation type="list" allowBlank="1" showInputMessage="1" showErrorMessage="1" sqref="B2" xr:uid="{00000000-0002-0000-0100-000000000000}">
      <formula1>$B$52:$B$53</formula1>
      <formula2>0</formula2>
    </dataValidation>
    <dataValidation type="list" allowBlank="1" showInputMessage="1" showErrorMessage="1" sqref="C2" xr:uid="{00000000-0002-0000-0100-000001000000}">
      <formula1>$B$58:$B$60</formula1>
      <formula2>0</formula2>
    </dataValidation>
    <dataValidation type="list" allowBlank="1" showInputMessage="1" showErrorMessage="1" sqref="D2" xr:uid="{00000000-0002-0000-0100-000002000000}">
      <formula1>$B$75:$B$77</formula1>
      <formula2>0</formula2>
    </dataValidation>
    <dataValidation type="list" allowBlank="1" showInputMessage="1" showErrorMessage="1" sqref="E2" xr:uid="{00000000-0002-0000-0100-000003000000}">
      <formula1>$B$82:$B$84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4"/>
  <sheetViews>
    <sheetView tabSelected="1" zoomScale="90" zoomScaleNormal="90" workbookViewId="0">
      <selection activeCell="A7" sqref="A7:A24"/>
    </sheetView>
  </sheetViews>
  <sheetFormatPr baseColWidth="10" defaultColWidth="8.83203125" defaultRowHeight="16" x14ac:dyDescent="0.2"/>
  <cols>
    <col min="1" max="1" width="3" customWidth="1"/>
    <col min="2" max="2" width="43" customWidth="1"/>
    <col min="3" max="3" width="39.33203125" customWidth="1"/>
    <col min="4" max="4" width="11.6640625" customWidth="1"/>
    <col min="5" max="5" width="15.33203125" customWidth="1"/>
    <col min="6" max="6" width="14.33203125" customWidth="1"/>
    <col min="7" max="7" width="17" bestFit="1" customWidth="1"/>
    <col min="8" max="9" width="13" customWidth="1"/>
    <col min="10" max="10" width="26.33203125" customWidth="1"/>
    <col min="11" max="11" width="29.33203125" customWidth="1"/>
    <col min="12" max="12" width="38.5" customWidth="1"/>
    <col min="13" max="13" width="14.6640625" customWidth="1"/>
    <col min="14" max="14" width="34.33203125" customWidth="1"/>
    <col min="15" max="15" width="38.1640625" customWidth="1"/>
    <col min="16" max="16" width="14.1640625" customWidth="1"/>
    <col min="17" max="17" width="9.6640625" customWidth="1"/>
    <col min="18" max="18" width="15.5" customWidth="1"/>
    <col min="19" max="19" width="14.5" customWidth="1"/>
    <col min="20" max="1025" width="10.6640625" customWidth="1"/>
  </cols>
  <sheetData>
    <row r="1" spans="1:23" s="16" customFormat="1" x14ac:dyDescent="0.2">
      <c r="A1" s="16" t="s">
        <v>97</v>
      </c>
      <c r="B1" s="17" t="s">
        <v>98</v>
      </c>
      <c r="C1" s="18" t="str">
        <f>'#STATIC'!C30</f>
        <v>Path</v>
      </c>
      <c r="D1" s="18" t="str">
        <f>'#STATIC'!D30</f>
        <v>Customer ID</v>
      </c>
      <c r="E1" s="18" t="str">
        <f>'#STATIC'!E30</f>
        <v>User Locale</v>
      </c>
      <c r="F1" s="18" t="str">
        <f>'#STATIC'!F30</f>
        <v>Network Locale</v>
      </c>
      <c r="G1" s="18" t="str">
        <f>'#STATIC'!G30</f>
        <v>Country</v>
      </c>
      <c r="H1" s="18" t="str">
        <f>'#STATIC'!H30</f>
        <v>Service Profile</v>
      </c>
      <c r="I1" s="18" t="str">
        <f>'#STATIC'!I30</f>
        <v>Def Password</v>
      </c>
      <c r="J1" s="18" t="str">
        <f>'#STATIC'!J30</f>
        <v>Service URL</v>
      </c>
      <c r="K1" s="18" t="str">
        <f>'#STATIC'!K30</f>
        <v>Service Name</v>
      </c>
      <c r="L1" s="18" t="str">
        <f>'#STATIC'!L30</f>
        <v>Phone Max Call</v>
      </c>
      <c r="M1" s="18" t="str">
        <f>'#STATIC'!M30</f>
        <v>Phone Busy Trigger</v>
      </c>
      <c r="N1" s="18" t="str">
        <f>'#STATIC'!N30</f>
        <v>Default Phone Line CSS</v>
      </c>
      <c r="O1" s="18" t="str">
        <f>'#STATIC'!O30</f>
        <v>AAR Group</v>
      </c>
      <c r="P1" s="18" t="str">
        <f>'#STATIC'!P30</f>
        <v>AAR CSS</v>
      </c>
      <c r="Q1" s="19"/>
    </row>
    <row r="2" spans="1:23" x14ac:dyDescent="0.2">
      <c r="A2" t="s">
        <v>97</v>
      </c>
      <c r="B2" s="5" t="s">
        <v>40</v>
      </c>
      <c r="C2" t="str">
        <f>IF($B$2="PRO_Agencias",'#STATIC'!C31,IF($B$2="PRO_Corp",'#STATIC'!C32,IF($B$2="MAQ_Agencias",'#STATIC'!C33,IF($B$2="MAQ_Corp",'#STATIC'!C34,))))</f>
        <v>sys.hcs.TGSOL.VIVO.Produban.unmanaged-tipo2</v>
      </c>
      <c r="D2" s="5" t="str">
        <f>IF($B$2="PRO_Agencias",'#STATIC'!D31,IF($B$2="PRO_Corp",'#STATIC'!D32,IF($B$2="MAQ_Agencias",'#STATIC'!D33,IF($B$2="MAQ_Corp",'#STATIC'!D34,))))</f>
        <v>Cu13</v>
      </c>
      <c r="E2" s="5" t="str">
        <f>IF($B$2="PRO_Agencias",'#STATIC'!E31,IF($B$2="PRO_Corp",'#STATIC'!E32,IF($B$2="MAQ_Agencias",'#STATIC'!E33,IF($B$2="MAQ_Corp",'#STATIC'!E34,))))</f>
        <v>Portuguese Brazil</v>
      </c>
      <c r="F2" s="5" t="str">
        <f>IF($B$2="PRO_Agencias",'#STATIC'!F31,IF($B$2="PRO_Corp",'#STATIC'!F32,IF($B$2="MAQ_Agencias",'#STATIC'!F33,IF($B$2="MAQ_Corp",'#STATIC'!F34,))))</f>
        <v>Brazil</v>
      </c>
      <c r="G2" s="5" t="str">
        <f>IF($B$2="PRO_Agencias",'#STATIC'!G31,IF($B$2="PRO_Corp",'#STATIC'!G32,IF($B$2="MAQ_Agencias",'#STATIC'!G33,IF($B$2="MAQ_Corp",'#STATIC'!G34,))))</f>
        <v>Brazil</v>
      </c>
      <c r="H2" s="5" t="str">
        <f>IF($B$2="PRO_Agencias",'#STATIC'!H31,IF($B$2="PRO_Corp",'#STATIC'!H32,IF($B$2="MAQ_Agencias",'#STATIC'!H33,IF($B$2="MAQ_Corp",'#STATIC'!H34,))))</f>
        <v>cust98-sp</v>
      </c>
      <c r="I2" s="5" t="str">
        <f>IF($B$2="PRO_Agencias",'#STATIC'!I31,IF($B$2="PRO_Corp",'#STATIC'!I32,IF($B$2="MAQ_Agencias",'#STATIC'!I33,IF($B$2="MAQ_Corp",'#STATIC'!I34,))))</f>
        <v>C1sc0123</v>
      </c>
      <c r="J2" s="5" t="str">
        <f>IF($B$2="PRO_Agencias",'#STATIC'!J31,IF($B$2="PRO_Corp",'#STATIC'!J32,IF($B$2="MAQ_Agencias",'#STATIC'!J33,IF($B$2="MAQ_Corp",'#STATIC'!J34,))))</f>
        <v>http://cust98-cucm-cl8-p01.cust98.telefonica.com:8080/emapp/EMAppServlet?device=#DEVICENAME#</v>
      </c>
      <c r="K2" s="5" t="str">
        <f>IF($B$2="MAQ",'#STATIC'!K31,IF($B$2="MAQ_Coorp",'#STATIC'!K32,IF($B$2="MAQ_Agencias",'#STATIC'!K33,IF($B$2="XXX",'#STATIC'!K34,))))</f>
        <v>Login/Logout FQDN No Enterprise</v>
      </c>
      <c r="L2" s="5">
        <f>IF($B$2="MAQ",'#STATIC'!L31,IF($B$2="MAQ_Coorp",'#STATIC'!L32,IF($B$2="MAQ_Agencias",'#STATIC'!L33,IF($B$2="XXX",'#STATIC'!L34,))))</f>
        <v>4</v>
      </c>
      <c r="M2" s="5">
        <f>IF($B$2="MAQ",'#STATIC'!M31,IF($B$2="MAQ_Coorp",'#STATIC'!M32,IF($B$2="MAQ_Agencias",'#STATIC'!M33,IF($B$2="XXX",'#STATIC'!M34,))))</f>
        <v>2</v>
      </c>
      <c r="N2" s="5" t="str">
        <f>IF($B$2="MAQ",'#STATIC'!N31,IF($B$2="MAQ_Coorp",'#STATIC'!N32,IF($B$2="MAQ_Agencias",'#STATIC'!N33,IF($B$2="XXX",'#STATIC'!N34,))))</f>
        <v>-DBRLocalOnly-CSS</v>
      </c>
      <c r="O2" s="5" t="str">
        <f>IF($B$2="MAQ",'#STATIC'!O31,IF($B$2="MAQ_Coorp",'#STATIC'!O32,IF($B$2="MAQ_Agencias",'#STATIC'!O33,IF($B$2="XXX",'#STATIC'!O34,))))</f>
        <v>AARG-gundev</v>
      </c>
      <c r="P2" s="5" t="str">
        <f>IF($B$2="MAQ",'#STATIC'!P31,IF($B$2="MAQ_Coorp",'#STATIC'!P32,IF($B$2="MAQ_Agencias",'#STATIC'!P33,IF($B$2="XXX",'#STATIC'!P34,))))</f>
        <v>Cu13-AAR-CSS</v>
      </c>
      <c r="Q2" s="5"/>
    </row>
    <row r="3" spans="1:23" x14ac:dyDescent="0.2">
      <c r="A3" t="s">
        <v>97</v>
      </c>
    </row>
    <row r="4" spans="1:23" s="20" customFormat="1" x14ac:dyDescent="0.2">
      <c r="A4" s="20" t="s">
        <v>97</v>
      </c>
      <c r="B4" s="20" t="s">
        <v>99</v>
      </c>
      <c r="C4" s="20" t="s">
        <v>100</v>
      </c>
      <c r="D4" s="20" t="s">
        <v>101</v>
      </c>
      <c r="F4" s="20" t="s">
        <v>102</v>
      </c>
      <c r="G4" s="21" t="s">
        <v>103</v>
      </c>
      <c r="H4" s="21" t="s">
        <v>104</v>
      </c>
      <c r="I4" s="21" t="s">
        <v>105</v>
      </c>
      <c r="J4" s="21" t="s">
        <v>106</v>
      </c>
      <c r="K4" s="21" t="s">
        <v>107</v>
      </c>
      <c r="L4" s="21" t="s">
        <v>108</v>
      </c>
      <c r="M4" s="21" t="s">
        <v>109</v>
      </c>
      <c r="N4" s="21" t="s">
        <v>110</v>
      </c>
      <c r="O4" s="21" t="s">
        <v>111</v>
      </c>
      <c r="P4" s="21" t="s">
        <v>107</v>
      </c>
      <c r="Q4" s="21" t="s">
        <v>112</v>
      </c>
      <c r="R4" s="21" t="s">
        <v>113</v>
      </c>
      <c r="S4" s="21" t="s">
        <v>114</v>
      </c>
    </row>
    <row r="5" spans="1:23" x14ac:dyDescent="0.2">
      <c r="A5" t="s">
        <v>115</v>
      </c>
      <c r="B5" t="str">
        <f t="shared" ref="B5:B24" si="0">$C$2</f>
        <v>sys.hcs.TGSOL.VIVO.Produban.unmanaged-tipo2</v>
      </c>
      <c r="C5" t="s">
        <v>116</v>
      </c>
      <c r="D5">
        <v>28</v>
      </c>
      <c r="E5" s="5" t="str">
        <f t="shared" ref="E5:E24" si="1">CONCATENATE($D$2,"Si",D5)</f>
        <v>Cu13Si28</v>
      </c>
      <c r="F5" s="5">
        <v>9999</v>
      </c>
      <c r="G5" s="5" t="str">
        <f>"cust98-ccmg-0102"</f>
        <v>cust98-ccmg-0102</v>
      </c>
      <c r="H5" s="5" t="s">
        <v>117</v>
      </c>
      <c r="I5" s="5">
        <v>1102030406</v>
      </c>
      <c r="J5" s="5" t="s">
        <v>118</v>
      </c>
      <c r="K5" s="5">
        <v>0</v>
      </c>
      <c r="L5" s="5">
        <v>2</v>
      </c>
      <c r="M5" s="5">
        <v>7000</v>
      </c>
      <c r="N5" s="5" t="s">
        <v>119</v>
      </c>
      <c r="O5" s="5"/>
      <c r="P5" s="5">
        <v>1</v>
      </c>
      <c r="Q5" s="5">
        <v>7000</v>
      </c>
      <c r="R5" s="5" t="s">
        <v>119</v>
      </c>
      <c r="S5" s="5"/>
      <c r="T5" s="5"/>
      <c r="U5" s="5"/>
      <c r="V5" s="5"/>
      <c r="W5" s="5"/>
    </row>
    <row r="6" spans="1:23" x14ac:dyDescent="0.2">
      <c r="B6" t="str">
        <f t="shared" si="0"/>
        <v>sys.hcs.TGSOL.VIVO.Produban.unmanaged-tipo2</v>
      </c>
      <c r="C6" t="s">
        <v>116</v>
      </c>
      <c r="D6">
        <v>28</v>
      </c>
      <c r="E6" s="5" t="str">
        <f t="shared" si="1"/>
        <v>Cu13Si28</v>
      </c>
      <c r="F6" s="5">
        <v>9999</v>
      </c>
      <c r="G6" s="5" t="str">
        <f>"cust98-ccmg-0102"</f>
        <v>cust98-ccmg-0102</v>
      </c>
      <c r="H6" s="5" t="s">
        <v>120</v>
      </c>
      <c r="I6" s="5">
        <v>1102030422</v>
      </c>
      <c r="J6" s="5" t="s">
        <v>121</v>
      </c>
      <c r="K6">
        <v>0</v>
      </c>
      <c r="L6" s="5">
        <v>1</v>
      </c>
      <c r="M6">
        <v>7014</v>
      </c>
      <c r="N6" s="5" t="s">
        <v>122</v>
      </c>
      <c r="P6">
        <v>1</v>
      </c>
      <c r="Q6">
        <v>7114</v>
      </c>
      <c r="R6" s="5" t="s">
        <v>123</v>
      </c>
    </row>
    <row r="7" spans="1:23" x14ac:dyDescent="0.2">
      <c r="E7" s="5"/>
      <c r="F7" s="5"/>
      <c r="G7" s="5"/>
      <c r="H7" s="5"/>
    </row>
    <row r="8" spans="1:23" x14ac:dyDescent="0.2">
      <c r="E8" s="5"/>
      <c r="F8" s="5"/>
      <c r="G8" s="5"/>
      <c r="H8" s="5"/>
    </row>
    <row r="9" spans="1:23" x14ac:dyDescent="0.2">
      <c r="E9" s="5"/>
      <c r="F9" s="5"/>
      <c r="G9" s="5"/>
      <c r="H9" s="5"/>
    </row>
    <row r="10" spans="1:23" x14ac:dyDescent="0.2">
      <c r="E10" s="5"/>
      <c r="F10" s="5"/>
      <c r="G10" s="5"/>
      <c r="H10" s="5"/>
    </row>
    <row r="11" spans="1:23" x14ac:dyDescent="0.2">
      <c r="E11" s="5"/>
      <c r="F11" s="5"/>
      <c r="G11" s="5"/>
      <c r="H11" s="5"/>
    </row>
    <row r="12" spans="1:23" x14ac:dyDescent="0.2">
      <c r="E12" s="5"/>
      <c r="F12" s="5"/>
      <c r="G12" s="5"/>
      <c r="H12" s="5"/>
    </row>
    <row r="13" spans="1:23" x14ac:dyDescent="0.2">
      <c r="E13" s="5"/>
      <c r="F13" s="5"/>
      <c r="G13" s="5"/>
      <c r="H13" s="5"/>
    </row>
    <row r="14" spans="1:23" x14ac:dyDescent="0.2">
      <c r="E14" s="5"/>
      <c r="F14" s="5"/>
      <c r="G14" s="5"/>
      <c r="H14" s="5"/>
    </row>
    <row r="15" spans="1:23" x14ac:dyDescent="0.2">
      <c r="E15" s="5"/>
      <c r="F15" s="5"/>
      <c r="G15" s="5"/>
      <c r="H15" s="5"/>
    </row>
    <row r="16" spans="1:23" x14ac:dyDescent="0.2">
      <c r="E16" s="5"/>
      <c r="F16" s="5"/>
      <c r="G16" s="5"/>
      <c r="H16" s="5"/>
    </row>
    <row r="17" spans="5:8" x14ac:dyDescent="0.2">
      <c r="E17" s="5"/>
      <c r="F17" s="5"/>
      <c r="G17" s="5"/>
      <c r="H17" s="5"/>
    </row>
    <row r="18" spans="5:8" x14ac:dyDescent="0.2">
      <c r="E18" s="5"/>
      <c r="F18" s="5"/>
      <c r="G18" s="5"/>
      <c r="H18" s="5"/>
    </row>
    <row r="19" spans="5:8" x14ac:dyDescent="0.2">
      <c r="E19" s="5"/>
      <c r="F19" s="5"/>
      <c r="G19" s="5"/>
      <c r="H19" s="5"/>
    </row>
    <row r="20" spans="5:8" x14ac:dyDescent="0.2">
      <c r="E20" s="5"/>
      <c r="F20" s="5"/>
      <c r="G20" s="5"/>
      <c r="H20" s="5"/>
    </row>
    <row r="21" spans="5:8" x14ac:dyDescent="0.2">
      <c r="E21" s="5"/>
      <c r="F21" s="5"/>
      <c r="G21" s="5"/>
      <c r="H21" s="5"/>
    </row>
    <row r="22" spans="5:8" x14ac:dyDescent="0.2">
      <c r="E22" s="5"/>
      <c r="F22" s="5"/>
      <c r="G22" s="5"/>
      <c r="H22" s="5"/>
    </row>
    <row r="23" spans="5:8" x14ac:dyDescent="0.2">
      <c r="E23" s="5"/>
      <c r="F23" s="5"/>
      <c r="G23" s="5"/>
      <c r="H23" s="5"/>
    </row>
    <row r="24" spans="5:8" x14ac:dyDescent="0.2">
      <c r="E24" s="5"/>
      <c r="F24" s="5"/>
      <c r="G24" s="5"/>
      <c r="H24" s="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200-000000000000}">
          <x14:formula1>
            <xm:f>'#STATIC'!$B$31:$B$35</xm:f>
          </x14:formula1>
          <x14:formula2>
            <xm:f>0</xm:f>
          </x14:formula2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O5"/>
  <sheetViews>
    <sheetView zoomScaleNormal="100" workbookViewId="0">
      <selection sqref="A1:FO1"/>
    </sheetView>
  </sheetViews>
  <sheetFormatPr baseColWidth="10" defaultColWidth="8.83203125" defaultRowHeight="16" x14ac:dyDescent="0.2"/>
  <cols>
    <col min="1" max="1" width="10.6640625" customWidth="1"/>
    <col min="2" max="2" width="45.1640625" customWidth="1"/>
    <col min="3" max="9" width="10.6640625" customWidth="1"/>
    <col min="10" max="10" width="20.5" customWidth="1"/>
    <col min="11" max="11" width="10.6640625" customWidth="1"/>
    <col min="12" max="12" width="16.5" customWidth="1"/>
    <col min="13" max="17" width="10.6640625" customWidth="1"/>
    <col min="18" max="18" width="16.5" customWidth="1"/>
    <col min="19" max="22" width="10.6640625" customWidth="1"/>
    <col min="23" max="23" width="21.6640625" customWidth="1"/>
    <col min="24" max="25" width="10.6640625" customWidth="1"/>
    <col min="26" max="26" width="22.6640625" customWidth="1"/>
    <col min="27" max="27" width="24.5" customWidth="1"/>
    <col min="28" max="28" width="10.6640625" customWidth="1"/>
    <col min="29" max="29" width="22.6640625" customWidth="1"/>
    <col min="30" max="39" width="10.6640625" customWidth="1"/>
    <col min="40" max="40" width="29.5" customWidth="1"/>
    <col min="41" max="41" width="16.1640625" customWidth="1"/>
    <col min="42" max="43" width="10.6640625" customWidth="1"/>
    <col min="44" max="44" width="17.83203125" customWidth="1"/>
    <col min="45" max="56" width="10.6640625" customWidth="1"/>
    <col min="57" max="57" width="22.5" customWidth="1"/>
    <col min="58" max="58" width="14.6640625" customWidth="1"/>
    <col min="59" max="60" width="10.6640625" customWidth="1"/>
    <col min="61" max="61" width="26.1640625" customWidth="1"/>
    <col min="62" max="64" width="10.6640625" customWidth="1"/>
    <col min="65" max="65" width="19" customWidth="1"/>
    <col min="66" max="68" width="10.6640625" customWidth="1"/>
    <col min="69" max="69" width="20.5" customWidth="1"/>
    <col min="70" max="89" width="10.6640625" customWidth="1"/>
    <col min="90" max="90" width="24" customWidth="1"/>
    <col min="91" max="91" width="30.1640625" customWidth="1"/>
    <col min="92" max="1025" width="10.6640625" customWidth="1"/>
  </cols>
  <sheetData>
    <row r="1" spans="1:171" ht="19" x14ac:dyDescent="0.2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</row>
    <row r="2" spans="1:171" x14ac:dyDescent="0.2">
      <c r="A2" s="22"/>
      <c r="B2" s="22" t="s">
        <v>125</v>
      </c>
      <c r="C2" s="22" t="s">
        <v>126</v>
      </c>
      <c r="D2" s="22" t="s">
        <v>127</v>
      </c>
      <c r="E2" s="22" t="s">
        <v>128</v>
      </c>
      <c r="F2" s="22" t="s">
        <v>129</v>
      </c>
      <c r="G2" s="22" t="s">
        <v>130</v>
      </c>
      <c r="H2" s="22" t="s">
        <v>131</v>
      </c>
      <c r="I2" s="22" t="s">
        <v>132</v>
      </c>
      <c r="J2" s="22" t="s">
        <v>133</v>
      </c>
      <c r="K2" s="22" t="s">
        <v>134</v>
      </c>
      <c r="L2" s="22" t="s">
        <v>135</v>
      </c>
      <c r="M2" s="22" t="s">
        <v>136</v>
      </c>
      <c r="N2" s="22" t="s">
        <v>137</v>
      </c>
      <c r="O2" s="22" t="s">
        <v>138</v>
      </c>
      <c r="P2" s="22" t="s">
        <v>139</v>
      </c>
      <c r="Q2" s="22" t="s">
        <v>140</v>
      </c>
      <c r="R2" s="22" t="s">
        <v>141</v>
      </c>
      <c r="S2" s="22" t="s">
        <v>142</v>
      </c>
      <c r="T2" s="22" t="s">
        <v>143</v>
      </c>
      <c r="U2" s="22" t="s">
        <v>144</v>
      </c>
      <c r="V2" s="22" t="s">
        <v>145</v>
      </c>
      <c r="W2" s="22" t="s">
        <v>146</v>
      </c>
      <c r="X2" s="22" t="s">
        <v>147</v>
      </c>
      <c r="Y2" s="22" t="s">
        <v>148</v>
      </c>
      <c r="Z2" s="22" t="s">
        <v>149</v>
      </c>
      <c r="AA2" s="22" t="s">
        <v>150</v>
      </c>
      <c r="AB2" s="22" t="s">
        <v>151</v>
      </c>
      <c r="AC2" s="22" t="s">
        <v>152</v>
      </c>
      <c r="AD2" s="22" t="s">
        <v>153</v>
      </c>
      <c r="AE2" s="22" t="s">
        <v>154</v>
      </c>
      <c r="AF2" s="22" t="s">
        <v>155</v>
      </c>
      <c r="AG2" s="22" t="s">
        <v>156</v>
      </c>
      <c r="AH2" s="22" t="s">
        <v>157</v>
      </c>
      <c r="AI2" s="22" t="s">
        <v>158</v>
      </c>
      <c r="AJ2" s="22" t="s">
        <v>159</v>
      </c>
      <c r="AK2" s="22" t="s">
        <v>160</v>
      </c>
      <c r="AL2" s="22" t="s">
        <v>161</v>
      </c>
      <c r="AM2" s="22" t="s">
        <v>162</v>
      </c>
      <c r="AN2" s="22" t="s">
        <v>163</v>
      </c>
      <c r="AO2" s="22" t="s">
        <v>164</v>
      </c>
      <c r="AP2" s="22" t="s">
        <v>165</v>
      </c>
      <c r="AQ2" s="22" t="s">
        <v>166</v>
      </c>
      <c r="AR2" s="22" t="s">
        <v>167</v>
      </c>
      <c r="AS2" s="22" t="s">
        <v>168</v>
      </c>
      <c r="AT2" s="22" t="s">
        <v>169</v>
      </c>
      <c r="AU2" s="22" t="s">
        <v>170</v>
      </c>
      <c r="AV2" s="22" t="s">
        <v>171</v>
      </c>
      <c r="AW2" s="22" t="s">
        <v>172</v>
      </c>
      <c r="AX2" s="22" t="s">
        <v>173</v>
      </c>
      <c r="AY2" s="22" t="s">
        <v>174</v>
      </c>
      <c r="AZ2" s="22" t="s">
        <v>175</v>
      </c>
      <c r="BA2" s="22" t="s">
        <v>176</v>
      </c>
      <c r="BB2" s="22" t="s">
        <v>177</v>
      </c>
      <c r="BC2" s="22" t="s">
        <v>178</v>
      </c>
      <c r="BD2" s="22" t="s">
        <v>179</v>
      </c>
      <c r="BE2" s="22" t="s">
        <v>180</v>
      </c>
      <c r="BF2" s="22" t="s">
        <v>181</v>
      </c>
      <c r="BG2" s="22" t="s">
        <v>182</v>
      </c>
      <c r="BH2" s="22" t="s">
        <v>183</v>
      </c>
      <c r="BI2" s="22" t="s">
        <v>184</v>
      </c>
      <c r="BJ2" s="22" t="s">
        <v>185</v>
      </c>
      <c r="BK2" s="22" t="s">
        <v>186</v>
      </c>
      <c r="BL2" s="22" t="s">
        <v>187</v>
      </c>
      <c r="BM2" s="22" t="s">
        <v>188</v>
      </c>
      <c r="BN2" s="22" t="s">
        <v>189</v>
      </c>
      <c r="BO2" s="22" t="s">
        <v>190</v>
      </c>
      <c r="BP2" s="22" t="s">
        <v>191</v>
      </c>
      <c r="BQ2" s="22" t="s">
        <v>192</v>
      </c>
      <c r="BR2" s="22" t="s">
        <v>193</v>
      </c>
      <c r="BS2" s="22" t="s">
        <v>194</v>
      </c>
      <c r="BT2" s="22" t="s">
        <v>195</v>
      </c>
      <c r="BU2" s="22" t="s">
        <v>196</v>
      </c>
      <c r="BV2" s="22" t="s">
        <v>197</v>
      </c>
      <c r="BW2" s="22" t="s">
        <v>198</v>
      </c>
      <c r="BX2" s="22" t="s">
        <v>199</v>
      </c>
      <c r="BY2" s="22" t="s">
        <v>200</v>
      </c>
      <c r="BZ2" s="22" t="s">
        <v>201</v>
      </c>
      <c r="CA2" s="22" t="s">
        <v>202</v>
      </c>
      <c r="CB2" s="22" t="s">
        <v>203</v>
      </c>
      <c r="CC2" s="22" t="s">
        <v>204</v>
      </c>
      <c r="CD2" s="22" t="s">
        <v>205</v>
      </c>
      <c r="CE2" s="22" t="s">
        <v>206</v>
      </c>
      <c r="CF2" s="22" t="s">
        <v>207</v>
      </c>
      <c r="CG2" s="22" t="s">
        <v>208</v>
      </c>
      <c r="CH2" s="22" t="s">
        <v>209</v>
      </c>
      <c r="CI2" s="22" t="s">
        <v>210</v>
      </c>
      <c r="CJ2" s="22" t="s">
        <v>211</v>
      </c>
      <c r="CK2" s="22" t="s">
        <v>212</v>
      </c>
      <c r="CL2" s="22" t="s">
        <v>213</v>
      </c>
      <c r="CM2" s="22" t="s">
        <v>214</v>
      </c>
      <c r="CN2" s="22" t="s">
        <v>215</v>
      </c>
      <c r="CO2" s="22" t="s">
        <v>216</v>
      </c>
      <c r="CP2" s="22" t="s">
        <v>217</v>
      </c>
      <c r="CQ2" s="22" t="s">
        <v>218</v>
      </c>
      <c r="CR2" s="22" t="s">
        <v>219</v>
      </c>
      <c r="CS2" s="22" t="s">
        <v>220</v>
      </c>
      <c r="CT2" s="22" t="s">
        <v>221</v>
      </c>
      <c r="CU2" s="22" t="s">
        <v>222</v>
      </c>
      <c r="CV2" s="22" t="s">
        <v>223</v>
      </c>
      <c r="CW2" s="22" t="s">
        <v>224</v>
      </c>
      <c r="CX2" s="22" t="s">
        <v>225</v>
      </c>
      <c r="CY2" s="22" t="s">
        <v>226</v>
      </c>
      <c r="CZ2" s="22" t="s">
        <v>227</v>
      </c>
      <c r="DA2" s="22" t="s">
        <v>228</v>
      </c>
      <c r="DB2" s="22" t="s">
        <v>229</v>
      </c>
      <c r="DC2" s="22" t="s">
        <v>230</v>
      </c>
      <c r="DD2" s="22" t="s">
        <v>231</v>
      </c>
      <c r="DE2" s="22" t="s">
        <v>232</v>
      </c>
      <c r="DF2" s="22" t="s">
        <v>233</v>
      </c>
      <c r="DG2" s="22" t="s">
        <v>234</v>
      </c>
      <c r="DH2" s="22" t="s">
        <v>235</v>
      </c>
      <c r="DI2" s="22" t="s">
        <v>236</v>
      </c>
      <c r="DJ2" s="22" t="s">
        <v>237</v>
      </c>
      <c r="DK2" s="22" t="s">
        <v>238</v>
      </c>
      <c r="DL2" s="22" t="s">
        <v>239</v>
      </c>
      <c r="DM2" s="22" t="s">
        <v>240</v>
      </c>
      <c r="DN2" s="22" t="s">
        <v>241</v>
      </c>
      <c r="DO2" s="22" t="s">
        <v>242</v>
      </c>
      <c r="DP2" s="22" t="s">
        <v>243</v>
      </c>
      <c r="DQ2" s="22" t="s">
        <v>244</v>
      </c>
      <c r="DR2" s="22" t="s">
        <v>245</v>
      </c>
      <c r="DS2" s="22" t="s">
        <v>246</v>
      </c>
      <c r="DT2" s="22" t="s">
        <v>247</v>
      </c>
      <c r="DU2" s="22" t="s">
        <v>248</v>
      </c>
      <c r="DV2" s="22" t="s">
        <v>249</v>
      </c>
      <c r="DW2" s="22" t="s">
        <v>250</v>
      </c>
      <c r="DX2" s="22" t="s">
        <v>251</v>
      </c>
      <c r="DY2" s="22" t="s">
        <v>252</v>
      </c>
      <c r="DZ2" s="22" t="s">
        <v>253</v>
      </c>
      <c r="EA2" s="22" t="s">
        <v>254</v>
      </c>
      <c r="EB2" s="22" t="s">
        <v>255</v>
      </c>
      <c r="EC2" s="22" t="s">
        <v>256</v>
      </c>
      <c r="ED2" s="22" t="s">
        <v>257</v>
      </c>
      <c r="EE2" s="22" t="s">
        <v>258</v>
      </c>
      <c r="EF2" s="22" t="s">
        <v>259</v>
      </c>
      <c r="EG2" s="22" t="s">
        <v>260</v>
      </c>
      <c r="EH2" s="22" t="s">
        <v>261</v>
      </c>
      <c r="EI2" s="22" t="s">
        <v>262</v>
      </c>
      <c r="EJ2" s="22" t="s">
        <v>263</v>
      </c>
      <c r="EK2" s="22" t="s">
        <v>264</v>
      </c>
      <c r="EL2" s="22" t="s">
        <v>265</v>
      </c>
      <c r="EM2" s="22" t="s">
        <v>266</v>
      </c>
      <c r="EN2" s="22" t="s">
        <v>267</v>
      </c>
      <c r="EO2" s="22" t="s">
        <v>268</v>
      </c>
      <c r="EP2" s="22" t="s">
        <v>269</v>
      </c>
      <c r="EQ2" s="22" t="s">
        <v>270</v>
      </c>
      <c r="ER2" s="22" t="s">
        <v>271</v>
      </c>
      <c r="ES2" s="22" t="s">
        <v>272</v>
      </c>
      <c r="ET2" s="22" t="s">
        <v>273</v>
      </c>
      <c r="EU2" s="22" t="s">
        <v>274</v>
      </c>
      <c r="EV2" s="22" t="s">
        <v>275</v>
      </c>
      <c r="EW2" s="22" t="s">
        <v>276</v>
      </c>
      <c r="EX2" s="22" t="s">
        <v>277</v>
      </c>
      <c r="EY2" s="22" t="s">
        <v>278</v>
      </c>
      <c r="EZ2" s="22" t="s">
        <v>279</v>
      </c>
      <c r="FA2" s="22" t="s">
        <v>280</v>
      </c>
      <c r="FB2" s="22" t="s">
        <v>281</v>
      </c>
      <c r="FC2" s="22" t="s">
        <v>282</v>
      </c>
      <c r="FD2" s="22" t="s">
        <v>283</v>
      </c>
      <c r="FE2" s="22" t="s">
        <v>284</v>
      </c>
      <c r="FF2" s="22" t="s">
        <v>285</v>
      </c>
      <c r="FG2" s="22" t="s">
        <v>286</v>
      </c>
      <c r="FH2" s="22" t="s">
        <v>287</v>
      </c>
      <c r="FI2" s="22" t="s">
        <v>288</v>
      </c>
      <c r="FJ2" s="22" t="s">
        <v>289</v>
      </c>
      <c r="FK2" s="22" t="s">
        <v>290</v>
      </c>
      <c r="FL2" s="22" t="s">
        <v>291</v>
      </c>
      <c r="FM2" s="22" t="s">
        <v>292</v>
      </c>
      <c r="FN2" s="22" t="s">
        <v>293</v>
      </c>
      <c r="FO2" s="22" t="s">
        <v>294</v>
      </c>
    </row>
    <row r="3" spans="1:171" x14ac:dyDescent="0.2">
      <c r="A3" s="35" t="s">
        <v>295</v>
      </c>
      <c r="B3" s="35"/>
      <c r="C3" s="35"/>
      <c r="D3" s="35"/>
      <c r="E3" s="35"/>
      <c r="F3" s="35"/>
      <c r="G3" s="35"/>
      <c r="H3" s="35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</row>
    <row r="4" spans="1:171" x14ac:dyDescent="0.2">
      <c r="A4" s="23" t="s">
        <v>296</v>
      </c>
      <c r="B4" s="23" t="s">
        <v>297</v>
      </c>
      <c r="C4" s="23" t="s">
        <v>298</v>
      </c>
      <c r="D4" s="23" t="s">
        <v>299</v>
      </c>
      <c r="E4" s="23" t="s">
        <v>300</v>
      </c>
      <c r="F4" s="23" t="s">
        <v>301</v>
      </c>
      <c r="G4" s="23" t="s">
        <v>302</v>
      </c>
      <c r="H4" s="23" t="s">
        <v>303</v>
      </c>
      <c r="I4" s="24" t="s">
        <v>304</v>
      </c>
      <c r="J4" s="25" t="s">
        <v>305</v>
      </c>
      <c r="K4" s="24" t="s">
        <v>306</v>
      </c>
      <c r="L4" s="24" t="s">
        <v>307</v>
      </c>
      <c r="M4" s="24" t="s">
        <v>308</v>
      </c>
      <c r="N4" s="24" t="s">
        <v>304</v>
      </c>
      <c r="O4" s="24" t="s">
        <v>308</v>
      </c>
      <c r="P4" s="24" t="s">
        <v>304</v>
      </c>
      <c r="Q4" s="25" t="s">
        <v>309</v>
      </c>
      <c r="R4" s="25" t="s">
        <v>307</v>
      </c>
      <c r="S4" s="24" t="s">
        <v>306</v>
      </c>
      <c r="T4" s="25" t="s">
        <v>310</v>
      </c>
      <c r="U4" s="25" t="s">
        <v>311</v>
      </c>
      <c r="V4" s="25" t="s">
        <v>312</v>
      </c>
      <c r="W4" s="25" t="s">
        <v>313</v>
      </c>
      <c r="X4" s="24" t="s">
        <v>314</v>
      </c>
      <c r="Y4" s="25" t="s">
        <v>315</v>
      </c>
      <c r="Z4" s="24" t="s">
        <v>316</v>
      </c>
      <c r="AA4" s="25" t="s">
        <v>317</v>
      </c>
      <c r="AB4" s="24" t="s">
        <v>308</v>
      </c>
      <c r="AC4" s="25" t="s">
        <v>318</v>
      </c>
      <c r="AD4" s="25" t="s">
        <v>319</v>
      </c>
      <c r="AE4" s="24" t="s">
        <v>320</v>
      </c>
      <c r="AF4" s="25" t="s">
        <v>321</v>
      </c>
      <c r="AG4" s="25" t="s">
        <v>322</v>
      </c>
      <c r="AH4" s="25" t="s">
        <v>323</v>
      </c>
      <c r="AI4" s="25" t="s">
        <v>324</v>
      </c>
      <c r="AJ4" s="25" t="s">
        <v>325</v>
      </c>
      <c r="AK4" s="25" t="s">
        <v>326</v>
      </c>
      <c r="AL4" s="25" t="s">
        <v>327</v>
      </c>
      <c r="AM4" s="25" t="s">
        <v>328</v>
      </c>
      <c r="AN4" s="25" t="s">
        <v>329</v>
      </c>
      <c r="AO4" s="24" t="s">
        <v>304</v>
      </c>
      <c r="AP4" s="25" t="s">
        <v>330</v>
      </c>
      <c r="AQ4" s="24" t="s">
        <v>331</v>
      </c>
      <c r="AR4" s="25" t="s">
        <v>332</v>
      </c>
      <c r="AS4" s="25" t="s">
        <v>333</v>
      </c>
      <c r="AT4" s="25" t="s">
        <v>334</v>
      </c>
      <c r="AU4" s="25" t="s">
        <v>335</v>
      </c>
      <c r="AV4" s="25" t="s">
        <v>336</v>
      </c>
      <c r="AW4" s="25" t="s">
        <v>337</v>
      </c>
      <c r="AX4" s="24" t="s">
        <v>338</v>
      </c>
      <c r="AY4" s="25" t="s">
        <v>339</v>
      </c>
      <c r="AZ4" s="25" t="s">
        <v>340</v>
      </c>
      <c r="BA4" s="25" t="s">
        <v>341</v>
      </c>
      <c r="BB4" s="24" t="s">
        <v>342</v>
      </c>
      <c r="BC4" s="25" t="s">
        <v>343</v>
      </c>
      <c r="BD4" s="24" t="s">
        <v>344</v>
      </c>
      <c r="BE4" s="24" t="s">
        <v>345</v>
      </c>
      <c r="BF4" s="24" t="s">
        <v>346</v>
      </c>
      <c r="BG4" s="25" t="s">
        <v>347</v>
      </c>
      <c r="BH4" s="24" t="s">
        <v>348</v>
      </c>
      <c r="BI4" s="24" t="s">
        <v>349</v>
      </c>
      <c r="BJ4" s="25" t="s">
        <v>350</v>
      </c>
      <c r="BK4" s="25" t="s">
        <v>351</v>
      </c>
      <c r="BL4" s="25" t="s">
        <v>352</v>
      </c>
      <c r="BM4" s="24" t="s">
        <v>353</v>
      </c>
      <c r="BN4" s="25" t="s">
        <v>354</v>
      </c>
      <c r="BO4" s="25" t="s">
        <v>355</v>
      </c>
      <c r="BP4" s="25" t="s">
        <v>356</v>
      </c>
      <c r="BQ4" s="24" t="s">
        <v>357</v>
      </c>
      <c r="BR4" s="25" t="s">
        <v>358</v>
      </c>
      <c r="BS4" s="25" t="s">
        <v>359</v>
      </c>
      <c r="BT4" s="25" t="s">
        <v>308</v>
      </c>
      <c r="BU4" s="25" t="s">
        <v>360</v>
      </c>
      <c r="BV4" s="25" t="s">
        <v>361</v>
      </c>
      <c r="BW4" s="25" t="s">
        <v>362</v>
      </c>
      <c r="BX4" s="25" t="s">
        <v>363</v>
      </c>
      <c r="BY4" s="25" t="s">
        <v>364</v>
      </c>
      <c r="BZ4" s="25" t="s">
        <v>365</v>
      </c>
      <c r="CA4" s="25" t="s">
        <v>366</v>
      </c>
      <c r="CB4" s="25" t="s">
        <v>367</v>
      </c>
      <c r="CC4" s="25" t="s">
        <v>368</v>
      </c>
      <c r="CD4" s="25" t="s">
        <v>369</v>
      </c>
      <c r="CE4" s="25" t="s">
        <v>370</v>
      </c>
      <c r="CF4" s="25" t="s">
        <v>371</v>
      </c>
      <c r="CG4" s="25" t="s">
        <v>372</v>
      </c>
      <c r="CH4" s="25" t="s">
        <v>373</v>
      </c>
      <c r="CI4" s="25" t="s">
        <v>374</v>
      </c>
      <c r="CJ4" s="25" t="s">
        <v>375</v>
      </c>
      <c r="CK4" s="25" t="s">
        <v>376</v>
      </c>
      <c r="CL4" s="24" t="s">
        <v>377</v>
      </c>
      <c r="CM4" s="24" t="s">
        <v>378</v>
      </c>
      <c r="CN4" s="25" t="s">
        <v>379</v>
      </c>
      <c r="CO4" s="24" t="s">
        <v>380</v>
      </c>
      <c r="CP4" s="24" t="s">
        <v>381</v>
      </c>
      <c r="CQ4" s="25" t="s">
        <v>307</v>
      </c>
      <c r="CR4" s="24" t="s">
        <v>306</v>
      </c>
      <c r="CS4" s="25" t="s">
        <v>310</v>
      </c>
      <c r="CT4" s="25" t="s">
        <v>311</v>
      </c>
      <c r="CU4" s="25" t="s">
        <v>312</v>
      </c>
      <c r="CV4" s="25" t="s">
        <v>313</v>
      </c>
      <c r="CW4" s="24" t="s">
        <v>314</v>
      </c>
      <c r="CX4" s="25" t="s">
        <v>315</v>
      </c>
      <c r="CY4" s="24" t="s">
        <v>316</v>
      </c>
      <c r="CZ4" s="25" t="s">
        <v>317</v>
      </c>
      <c r="DA4" s="24" t="s">
        <v>308</v>
      </c>
      <c r="DB4" s="25" t="s">
        <v>318</v>
      </c>
      <c r="DC4" s="25" t="s">
        <v>319</v>
      </c>
      <c r="DD4" s="24" t="s">
        <v>320</v>
      </c>
      <c r="DE4" s="25" t="s">
        <v>321</v>
      </c>
      <c r="DF4" s="25" t="s">
        <v>322</v>
      </c>
      <c r="DG4" s="25" t="s">
        <v>323</v>
      </c>
      <c r="DH4" s="25" t="s">
        <v>324</v>
      </c>
      <c r="DI4" s="25" t="s">
        <v>325</v>
      </c>
      <c r="DJ4" s="25" t="s">
        <v>326</v>
      </c>
      <c r="DK4" s="25" t="s">
        <v>327</v>
      </c>
      <c r="DL4" s="25" t="s">
        <v>328</v>
      </c>
      <c r="DM4" s="25" t="s">
        <v>329</v>
      </c>
      <c r="DN4" s="24" t="s">
        <v>304</v>
      </c>
      <c r="DO4" s="25" t="s">
        <v>330</v>
      </c>
      <c r="DP4" s="24" t="s">
        <v>331</v>
      </c>
      <c r="DQ4" s="25" t="s">
        <v>332</v>
      </c>
      <c r="DR4" s="25" t="s">
        <v>333</v>
      </c>
      <c r="DS4" s="25" t="s">
        <v>334</v>
      </c>
      <c r="DT4" s="25" t="s">
        <v>335</v>
      </c>
      <c r="DU4" s="25" t="s">
        <v>336</v>
      </c>
      <c r="DV4" s="25" t="s">
        <v>337</v>
      </c>
      <c r="DW4" s="24" t="s">
        <v>338</v>
      </c>
      <c r="DX4" s="25" t="s">
        <v>339</v>
      </c>
      <c r="DY4" s="25" t="s">
        <v>340</v>
      </c>
      <c r="DZ4" s="25" t="s">
        <v>341</v>
      </c>
      <c r="EA4" s="24" t="s">
        <v>342</v>
      </c>
      <c r="EB4" s="25" t="s">
        <v>343</v>
      </c>
      <c r="EC4" s="24" t="s">
        <v>344</v>
      </c>
      <c r="ED4" s="24" t="s">
        <v>345</v>
      </c>
      <c r="EE4" s="24" t="s">
        <v>346</v>
      </c>
      <c r="EF4" s="25" t="s">
        <v>347</v>
      </c>
      <c r="EG4" s="24" t="s">
        <v>348</v>
      </c>
      <c r="EH4" s="24" t="s">
        <v>349</v>
      </c>
      <c r="EI4" s="25" t="s">
        <v>350</v>
      </c>
      <c r="EJ4" s="25" t="s">
        <v>351</v>
      </c>
      <c r="EK4" s="25" t="s">
        <v>352</v>
      </c>
      <c r="EL4" s="24" t="s">
        <v>353</v>
      </c>
      <c r="EM4" s="25" t="s">
        <v>354</v>
      </c>
      <c r="EN4" s="25" t="s">
        <v>355</v>
      </c>
      <c r="EO4" s="25" t="s">
        <v>356</v>
      </c>
      <c r="EP4" s="24" t="s">
        <v>357</v>
      </c>
      <c r="EQ4" s="25" t="s">
        <v>358</v>
      </c>
      <c r="ER4" s="25" t="s">
        <v>359</v>
      </c>
      <c r="ES4" s="25" t="s">
        <v>308</v>
      </c>
      <c r="ET4" s="25" t="s">
        <v>360</v>
      </c>
      <c r="EU4" s="25" t="s">
        <v>361</v>
      </c>
      <c r="EV4" s="25" t="s">
        <v>362</v>
      </c>
      <c r="EW4" s="25" t="s">
        <v>363</v>
      </c>
      <c r="EX4" s="25" t="s">
        <v>364</v>
      </c>
      <c r="EY4" s="25" t="s">
        <v>365</v>
      </c>
      <c r="EZ4" s="25" t="s">
        <v>366</v>
      </c>
      <c r="FA4" s="25" t="s">
        <v>367</v>
      </c>
      <c r="FB4" s="25" t="s">
        <v>368</v>
      </c>
      <c r="FC4" s="25" t="s">
        <v>369</v>
      </c>
      <c r="FD4" s="25" t="s">
        <v>370</v>
      </c>
      <c r="FE4" s="25" t="s">
        <v>371</v>
      </c>
      <c r="FF4" s="25" t="s">
        <v>372</v>
      </c>
      <c r="FG4" s="25" t="s">
        <v>373</v>
      </c>
      <c r="FH4" s="25" t="s">
        <v>374</v>
      </c>
      <c r="FI4" s="25" t="s">
        <v>375</v>
      </c>
      <c r="FJ4" s="25" t="s">
        <v>376</v>
      </c>
      <c r="FK4" s="24" t="s">
        <v>377</v>
      </c>
      <c r="FL4" s="24" t="s">
        <v>378</v>
      </c>
      <c r="FM4" s="25" t="s">
        <v>379</v>
      </c>
      <c r="FN4" s="24" t="s">
        <v>380</v>
      </c>
      <c r="FO4" s="24" t="s">
        <v>381</v>
      </c>
    </row>
    <row r="5" spans="1:171" x14ac:dyDescent="0.2">
      <c r="A5" s="26" t="str">
        <f>IF(ISBLANK('#DATAINPUT'!A5),"",'#DATAINPUT'!A5)</f>
        <v>#</v>
      </c>
      <c r="B5" s="27" t="str">
        <f>CONCATENATE('#DATAINPUT'!B5,".",'#DATAINPUT'!C5)</f>
        <v>sys.hcs.TGSOL.VIVO.Produban.unmanaged-tipo2.unsite16</v>
      </c>
      <c r="C5" s="27" t="str">
        <f>"add"</f>
        <v>add</v>
      </c>
      <c r="D5" s="27"/>
      <c r="E5" s="27"/>
      <c r="F5" s="27"/>
      <c r="G5" s="27"/>
      <c r="H5" s="27"/>
      <c r="I5" s="27" t="str">
        <f>'#DATAINPUT'!H5</f>
        <v>VG204</v>
      </c>
      <c r="J5" s="27" t="str">
        <f>'#DATAINPUT'!G5</f>
        <v>cust98-ccmg-0102</v>
      </c>
      <c r="K5" s="27" t="s">
        <v>382</v>
      </c>
      <c r="L5" s="27">
        <f>'#DATAINPUT'!I5</f>
        <v>1102030406</v>
      </c>
      <c r="M5" s="27">
        <v>0</v>
      </c>
      <c r="N5" s="27" t="s">
        <v>383</v>
      </c>
      <c r="O5" s="27">
        <v>0</v>
      </c>
      <c r="P5" s="27" t="str">
        <f>'#DATAINPUT'!J5</f>
        <v>4FXS-SCCP</v>
      </c>
      <c r="Q5" s="27">
        <v>0</v>
      </c>
      <c r="R5" s="27">
        <f>L5</f>
        <v>1102030406</v>
      </c>
      <c r="S5" s="27" t="s">
        <v>382</v>
      </c>
      <c r="T5" s="27"/>
      <c r="U5" s="27"/>
      <c r="V5" s="27">
        <v>0</v>
      </c>
      <c r="W5" s="27" t="s">
        <v>384</v>
      </c>
      <c r="X5" s="27" t="s">
        <v>385</v>
      </c>
      <c r="Y5" s="27"/>
      <c r="Z5" s="28" t="s">
        <v>386</v>
      </c>
      <c r="AA5" s="27"/>
      <c r="AB5" s="27">
        <v>0</v>
      </c>
      <c r="AC5" s="27" t="b">
        <f>TRUE()</f>
        <v>1</v>
      </c>
      <c r="AD5" s="27">
        <v>0</v>
      </c>
      <c r="AE5" s="27" t="s">
        <v>385</v>
      </c>
      <c r="AF5" s="27" t="b">
        <f>TRUE()</f>
        <v>1</v>
      </c>
      <c r="AG5" s="27"/>
      <c r="AH5" s="27"/>
      <c r="AI5" s="27" t="s">
        <v>387</v>
      </c>
      <c r="AJ5" s="27"/>
      <c r="AK5" s="27"/>
      <c r="AL5" s="27" t="s">
        <v>388</v>
      </c>
      <c r="AM5" s="27" t="b">
        <f>FALSE()</f>
        <v>0</v>
      </c>
      <c r="AN5" s="27" t="b">
        <f>TRUE()</f>
        <v>1</v>
      </c>
      <c r="AO5" s="27" t="s">
        <v>389</v>
      </c>
      <c r="AP5" s="27" t="s">
        <v>385</v>
      </c>
      <c r="AQ5" s="27" t="s">
        <v>385</v>
      </c>
      <c r="AR5" s="28"/>
      <c r="AS5" s="27" t="b">
        <f>TRUE()</f>
        <v>1</v>
      </c>
      <c r="AT5" s="27" t="b">
        <f>FALSE()</f>
        <v>0</v>
      </c>
      <c r="AU5" s="27"/>
      <c r="AV5" s="27" t="b">
        <f>TRUE()</f>
        <v>1</v>
      </c>
      <c r="AW5" s="27"/>
      <c r="AX5" s="27" t="s">
        <v>385</v>
      </c>
      <c r="AY5" s="27" t="s">
        <v>390</v>
      </c>
      <c r="AZ5" s="27" t="b">
        <f>TRUE()</f>
        <v>1</v>
      </c>
      <c r="BA5" s="27"/>
      <c r="BB5" s="27" t="s">
        <v>391</v>
      </c>
      <c r="BC5" s="27" t="b">
        <f>FALSE()</f>
        <v>0</v>
      </c>
      <c r="BD5" s="27" t="s">
        <v>392</v>
      </c>
      <c r="BE5" s="27" t="s">
        <v>393</v>
      </c>
      <c r="BF5" s="27" t="str">
        <f>CONCATENATE("AN",MID('#DATAINPUT'!I5,1,5),"000")</f>
        <v>AN11020000</v>
      </c>
      <c r="BG5" s="27" t="b">
        <f>TRUE()</f>
        <v>1</v>
      </c>
      <c r="BH5" s="27" t="s">
        <v>394</v>
      </c>
      <c r="BI5" s="27" t="s">
        <v>395</v>
      </c>
      <c r="BJ5" s="27"/>
      <c r="BK5" s="27" t="b">
        <f>FALSE()</f>
        <v>0</v>
      </c>
      <c r="BL5" s="27"/>
      <c r="BM5" s="28" t="s">
        <v>396</v>
      </c>
      <c r="BN5" s="27" t="b">
        <f>FALSE()</f>
        <v>0</v>
      </c>
      <c r="BO5" s="27"/>
      <c r="BP5" s="27"/>
      <c r="BQ5" s="28" t="s">
        <v>397</v>
      </c>
      <c r="BR5" s="27" t="s">
        <v>389</v>
      </c>
      <c r="BS5" s="27"/>
      <c r="BT5" s="27">
        <v>1</v>
      </c>
      <c r="BU5" s="27"/>
      <c r="BV5" s="27" t="s">
        <v>398</v>
      </c>
      <c r="BW5" s="27"/>
      <c r="BX5" s="27"/>
      <c r="BY5" s="27" t="s">
        <v>399</v>
      </c>
      <c r="BZ5" s="27">
        <v>1</v>
      </c>
      <c r="CA5" s="27"/>
      <c r="CB5" s="27" t="s">
        <v>400</v>
      </c>
      <c r="CC5" s="27"/>
      <c r="CD5" s="27"/>
      <c r="CE5" s="27"/>
      <c r="CF5" s="27" t="s">
        <v>385</v>
      </c>
      <c r="CG5" s="27" t="b">
        <f>TRUE()</f>
        <v>1</v>
      </c>
      <c r="CH5" s="27" t="b">
        <f>FALSE()</f>
        <v>0</v>
      </c>
      <c r="CI5" s="27" t="b">
        <f>FALSE()</f>
        <v>0</v>
      </c>
      <c r="CJ5" s="27" t="b">
        <f>TRUE()</f>
        <v>1</v>
      </c>
      <c r="CK5" s="27">
        <v>2</v>
      </c>
      <c r="CL5" s="27">
        <v>520002019</v>
      </c>
      <c r="CM5" s="28" t="s">
        <v>401</v>
      </c>
      <c r="CN5" s="27" t="s">
        <v>402</v>
      </c>
      <c r="CO5" s="27">
        <v>0</v>
      </c>
      <c r="CP5" s="27">
        <v>0</v>
      </c>
      <c r="CQ5" s="27" t="s">
        <v>403</v>
      </c>
      <c r="CR5" s="27" t="s">
        <v>382</v>
      </c>
      <c r="CS5" s="27"/>
      <c r="CT5" s="27"/>
      <c r="CU5" s="27">
        <v>0</v>
      </c>
      <c r="CV5" s="27" t="s">
        <v>384</v>
      </c>
      <c r="CW5" s="27" t="s">
        <v>385</v>
      </c>
      <c r="CX5" s="27"/>
      <c r="CY5" s="27" t="s">
        <v>386</v>
      </c>
      <c r="CZ5" s="27"/>
      <c r="DA5" s="27">
        <v>1</v>
      </c>
      <c r="DB5" s="27" t="b">
        <f>TRUE()</f>
        <v>1</v>
      </c>
      <c r="DC5" s="27">
        <v>0</v>
      </c>
      <c r="DD5" s="27" t="s">
        <v>385</v>
      </c>
      <c r="DE5" s="27" t="b">
        <f>TRUE()</f>
        <v>1</v>
      </c>
      <c r="DF5" s="27"/>
      <c r="DG5" s="27"/>
      <c r="DH5" s="27" t="s">
        <v>387</v>
      </c>
      <c r="DI5" s="27"/>
      <c r="DJ5" s="27"/>
      <c r="DK5" s="27" t="s">
        <v>388</v>
      </c>
      <c r="DL5" s="27" t="b">
        <f>FALSE()</f>
        <v>0</v>
      </c>
      <c r="DM5" s="27" t="b">
        <f>TRUE()</f>
        <v>1</v>
      </c>
      <c r="DN5" s="27" t="s">
        <v>389</v>
      </c>
      <c r="DO5" s="27" t="s">
        <v>385</v>
      </c>
      <c r="DP5" s="27" t="s">
        <v>385</v>
      </c>
      <c r="DQ5" s="27" t="s">
        <v>404</v>
      </c>
      <c r="DR5" s="27" t="b">
        <f>TRUE()</f>
        <v>1</v>
      </c>
      <c r="DS5" s="27" t="b">
        <f>FALSE()</f>
        <v>0</v>
      </c>
      <c r="DT5" s="27"/>
      <c r="DU5" s="27" t="b">
        <f>TRUE()</f>
        <v>1</v>
      </c>
      <c r="DV5" s="27"/>
      <c r="DW5" s="27" t="s">
        <v>385</v>
      </c>
      <c r="DX5" s="27" t="s">
        <v>390</v>
      </c>
      <c r="DY5" s="27" t="b">
        <f>TRUE()</f>
        <v>1</v>
      </c>
      <c r="DZ5" s="27"/>
      <c r="EA5" s="27" t="s">
        <v>391</v>
      </c>
      <c r="EB5" s="27" t="b">
        <f>FALSE()</f>
        <v>0</v>
      </c>
      <c r="EC5" s="27" t="s">
        <v>392</v>
      </c>
      <c r="ED5" s="27" t="s">
        <v>393</v>
      </c>
      <c r="EE5" s="27" t="s">
        <v>404</v>
      </c>
      <c r="EF5" s="27" t="b">
        <f>TRUE()</f>
        <v>1</v>
      </c>
      <c r="EG5" s="27" t="s">
        <v>394</v>
      </c>
      <c r="EH5" s="27" t="s">
        <v>395</v>
      </c>
      <c r="EI5" s="27"/>
      <c r="EJ5" s="27" t="b">
        <f>FALSE()</f>
        <v>0</v>
      </c>
      <c r="EK5" s="27"/>
      <c r="EL5" s="27" t="s">
        <v>396</v>
      </c>
      <c r="EM5" s="27" t="b">
        <f>FALSE()</f>
        <v>0</v>
      </c>
      <c r="EN5" s="27"/>
      <c r="EO5" s="27"/>
      <c r="EP5" s="27" t="s">
        <v>397</v>
      </c>
      <c r="EQ5" s="27" t="s">
        <v>389</v>
      </c>
      <c r="ER5" s="27"/>
      <c r="ES5" s="27">
        <v>1</v>
      </c>
      <c r="ET5" s="27"/>
      <c r="EU5" s="27" t="s">
        <v>398</v>
      </c>
      <c r="EV5" s="27"/>
      <c r="EW5" s="27"/>
      <c r="EX5" s="27" t="s">
        <v>399</v>
      </c>
      <c r="EY5" s="27">
        <v>1</v>
      </c>
      <c r="EZ5" s="27"/>
      <c r="FA5" s="27" t="s">
        <v>400</v>
      </c>
      <c r="FB5" s="27"/>
      <c r="FC5" s="27"/>
      <c r="FD5" s="27"/>
      <c r="FE5" s="27" t="s">
        <v>385</v>
      </c>
      <c r="FF5" s="27" t="b">
        <f>TRUE()</f>
        <v>1</v>
      </c>
      <c r="FG5" s="27" t="b">
        <f>FALSE()</f>
        <v>0</v>
      </c>
      <c r="FH5" s="27" t="b">
        <f>FALSE()</f>
        <v>0</v>
      </c>
      <c r="FI5" s="27" t="b">
        <f>TRUE()</f>
        <v>1</v>
      </c>
      <c r="FJ5" s="27">
        <v>2</v>
      </c>
      <c r="FK5" s="27">
        <v>520002009</v>
      </c>
      <c r="FL5" s="27" t="s">
        <v>401</v>
      </c>
      <c r="FM5" s="27" t="s">
        <v>402</v>
      </c>
      <c r="FN5" s="27">
        <v>0</v>
      </c>
      <c r="FO5" s="27">
        <v>0</v>
      </c>
    </row>
  </sheetData>
  <mergeCells count="3">
    <mergeCell ref="A1:FO1"/>
    <mergeCell ref="A3:H3"/>
    <mergeCell ref="I3:FO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4"/>
  <sheetViews>
    <sheetView topLeftCell="C1" zoomScaleNormal="100" workbookViewId="0">
      <selection activeCell="I5" sqref="I5"/>
    </sheetView>
  </sheetViews>
  <sheetFormatPr baseColWidth="10" defaultColWidth="8.83203125" defaultRowHeight="16" x14ac:dyDescent="0.2"/>
  <cols>
    <col min="1" max="1" width="8.83203125" customWidth="1"/>
    <col min="2" max="2" width="49" customWidth="1"/>
    <col min="3" max="7" width="11.1640625" customWidth="1"/>
    <col min="8" max="8" width="24.83203125" customWidth="1"/>
    <col min="9" max="9" width="16.1640625" customWidth="1"/>
    <col min="10" max="10" width="18" customWidth="1"/>
    <col min="11" max="11" width="19.6640625" customWidth="1"/>
    <col min="12" max="12" width="35.1640625" customWidth="1"/>
    <col min="13" max="13" width="36.83203125" customWidth="1"/>
    <col min="14" max="14" width="13.5" customWidth="1"/>
    <col min="15" max="15" width="22.5" customWidth="1"/>
    <col min="16" max="16" width="13.5" customWidth="1"/>
    <col min="17" max="17" width="17" customWidth="1"/>
    <col min="18" max="1025" width="10.6640625" customWidth="1"/>
  </cols>
  <sheetData>
    <row r="1" spans="1:17" ht="19" x14ac:dyDescent="0.2">
      <c r="A1" s="37" t="s">
        <v>405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x14ac:dyDescent="0.2">
      <c r="A2" s="22"/>
      <c r="B2" s="22" t="s">
        <v>125</v>
      </c>
      <c r="C2" s="22" t="s">
        <v>126</v>
      </c>
      <c r="D2" s="22" t="s">
        <v>127</v>
      </c>
      <c r="E2" s="22" t="s">
        <v>128</v>
      </c>
      <c r="F2" s="22" t="s">
        <v>129</v>
      </c>
      <c r="G2" s="22" t="s">
        <v>130</v>
      </c>
      <c r="H2" s="22" t="s">
        <v>131</v>
      </c>
      <c r="I2" s="22" t="s">
        <v>136</v>
      </c>
      <c r="J2" s="22" t="s">
        <v>137</v>
      </c>
      <c r="K2" s="22" t="s">
        <v>138</v>
      </c>
      <c r="L2" s="22" t="s">
        <v>139</v>
      </c>
      <c r="M2" s="22" t="s">
        <v>140</v>
      </c>
      <c r="N2" s="22" t="s">
        <v>132</v>
      </c>
      <c r="O2" s="22" t="s">
        <v>133</v>
      </c>
      <c r="P2" s="22" t="s">
        <v>134</v>
      </c>
      <c r="Q2" s="22" t="s">
        <v>135</v>
      </c>
    </row>
    <row r="3" spans="1:17" x14ac:dyDescent="0.2">
      <c r="A3" s="35" t="s">
        <v>295</v>
      </c>
      <c r="B3" s="35" t="s">
        <v>295</v>
      </c>
      <c r="C3" s="35" t="s">
        <v>295</v>
      </c>
      <c r="D3" s="35" t="s">
        <v>295</v>
      </c>
      <c r="E3" s="35" t="s">
        <v>295</v>
      </c>
      <c r="F3" s="35" t="s">
        <v>295</v>
      </c>
      <c r="G3" s="35" t="s">
        <v>295</v>
      </c>
      <c r="H3" s="35" t="s">
        <v>295</v>
      </c>
      <c r="I3" s="38"/>
      <c r="J3" s="38"/>
      <c r="K3" s="38"/>
      <c r="L3" s="38"/>
      <c r="M3" s="38"/>
      <c r="N3" s="38"/>
      <c r="O3" s="38"/>
      <c r="P3" s="38"/>
      <c r="Q3" s="38"/>
    </row>
    <row r="4" spans="1:17" x14ac:dyDescent="0.2">
      <c r="A4" s="23" t="s">
        <v>296</v>
      </c>
      <c r="B4" s="23" t="s">
        <v>297</v>
      </c>
      <c r="C4" s="23" t="s">
        <v>298</v>
      </c>
      <c r="D4" s="23" t="s">
        <v>299</v>
      </c>
      <c r="E4" s="23" t="s">
        <v>300</v>
      </c>
      <c r="F4" s="23" t="s">
        <v>301</v>
      </c>
      <c r="G4" s="23" t="s">
        <v>302</v>
      </c>
      <c r="H4" s="23" t="s">
        <v>303</v>
      </c>
      <c r="I4" s="24" t="s">
        <v>308</v>
      </c>
      <c r="J4" s="24" t="s">
        <v>304</v>
      </c>
      <c r="K4" s="24" t="s">
        <v>308</v>
      </c>
      <c r="L4" s="24" t="s">
        <v>304</v>
      </c>
      <c r="M4" s="25" t="s">
        <v>309</v>
      </c>
      <c r="N4" s="24" t="s">
        <v>304</v>
      </c>
      <c r="O4" s="25" t="s">
        <v>305</v>
      </c>
      <c r="P4" s="24" t="s">
        <v>306</v>
      </c>
      <c r="Q4" s="24" t="s">
        <v>307</v>
      </c>
    </row>
    <row r="5" spans="1:17" x14ac:dyDescent="0.2">
      <c r="A5" s="26" t="str">
        <f>IF(ISBLANK('#DATAINPUT'!A5),"",'#DATAINPUT'!A5)</f>
        <v>#</v>
      </c>
      <c r="B5" t="str">
        <f>CONCATENATE('#DATAINPUT'!B5,".",'#DATAINPUT'!C5)</f>
        <v>sys.hcs.TGSOL.VIVO.Produban.unmanaged-tipo2.unsite16</v>
      </c>
      <c r="C5" t="str">
        <f t="shared" ref="C5:C24" si="0">"add"</f>
        <v>add</v>
      </c>
      <c r="I5" s="29" t="str">
        <f>"0"</f>
        <v>0</v>
      </c>
      <c r="J5" s="29" t="s">
        <v>383</v>
      </c>
      <c r="K5">
        <f>'#DATAINPUT'!L5</f>
        <v>2</v>
      </c>
      <c r="L5" t="str">
        <f>'#DATAINPUT'!J5</f>
        <v>4FXS-SCCP</v>
      </c>
      <c r="M5">
        <v>0</v>
      </c>
      <c r="N5" t="str">
        <f>'#DATAINPUT'!H5</f>
        <v>VG204</v>
      </c>
      <c r="O5" t="str">
        <f>'#DATAINPUT'!G5</f>
        <v>cust98-ccmg-0102</v>
      </c>
      <c r="P5" t="s">
        <v>382</v>
      </c>
      <c r="Q5" t="str">
        <f>CONCATENATE("SKIGW",'#DATAINPUT'!I5)</f>
        <v>SKIGW1102030406</v>
      </c>
    </row>
    <row r="6" spans="1:17" x14ac:dyDescent="0.2">
      <c r="A6" s="26" t="str">
        <f>IF(ISBLANK('#DATAINPUT'!A6),"",'#DATAINPUT'!A6)</f>
        <v/>
      </c>
      <c r="B6" t="str">
        <f>CONCATENATE('#DATAINPUT'!B6,".",'#DATAINPUT'!C6)</f>
        <v>sys.hcs.TGSOL.VIVO.Produban.unmanaged-tipo2.unsite16</v>
      </c>
      <c r="C6" t="str">
        <f t="shared" si="0"/>
        <v>add</v>
      </c>
      <c r="I6" s="29">
        <v>0</v>
      </c>
      <c r="J6" s="29" t="s">
        <v>406</v>
      </c>
      <c r="K6">
        <f>'#DATAINPUT'!L6</f>
        <v>1</v>
      </c>
      <c r="L6" t="str">
        <f>'#DATAINPUT'!J6</f>
        <v>VIC3-4FXS/DID-SCCP</v>
      </c>
      <c r="M6">
        <v>0</v>
      </c>
      <c r="N6" t="str">
        <f>'#DATAINPUT'!H6</f>
        <v>Cisco 2811</v>
      </c>
      <c r="O6" t="str">
        <f>'#DATAINPUT'!G6</f>
        <v>cust98-ccmg-0102</v>
      </c>
      <c r="P6" t="s">
        <v>382</v>
      </c>
      <c r="Q6" t="str">
        <f>CONCATENATE("SKIGW",'#DATAINPUT'!I6)</f>
        <v>SKIGW1102030422</v>
      </c>
    </row>
    <row r="7" spans="1:17" x14ac:dyDescent="0.2">
      <c r="A7" s="26" t="str">
        <f>IF(ISBLANK('#DATAINPUT'!A7),"",'#DATAINPUT'!A7)</f>
        <v/>
      </c>
      <c r="B7" t="str">
        <f>CONCATENATE('#DATAINPUT'!B7,".",'#DATAINPUT'!C7)</f>
        <v>.</v>
      </c>
      <c r="C7" t="str">
        <f t="shared" si="0"/>
        <v>add</v>
      </c>
      <c r="I7" s="29" t="str">
        <f t="shared" ref="I7:I24" si="1">"0"</f>
        <v>0</v>
      </c>
      <c r="J7" s="29" t="s">
        <v>383</v>
      </c>
      <c r="K7">
        <f>'#DATAINPUT'!L7</f>
        <v>0</v>
      </c>
      <c r="L7">
        <f>'#DATAINPUT'!J7</f>
        <v>0</v>
      </c>
      <c r="M7">
        <v>0</v>
      </c>
      <c r="N7">
        <f>'#DATAINPUT'!H7</f>
        <v>0</v>
      </c>
      <c r="O7">
        <f>'#DATAINPUT'!G7</f>
        <v>0</v>
      </c>
      <c r="P7" t="s">
        <v>382</v>
      </c>
      <c r="Q7">
        <f>'#DATAINPUT'!I7</f>
        <v>0</v>
      </c>
    </row>
    <row r="8" spans="1:17" x14ac:dyDescent="0.2">
      <c r="A8" s="26" t="str">
        <f>IF(ISBLANK('#DATAINPUT'!A8),"",'#DATAINPUT'!A8)</f>
        <v/>
      </c>
      <c r="B8" t="str">
        <f>CONCATENATE('#DATAINPUT'!B8,".",'#DATAINPUT'!C8)</f>
        <v>.</v>
      </c>
      <c r="C8" t="str">
        <f t="shared" si="0"/>
        <v>add</v>
      </c>
      <c r="I8" s="29" t="str">
        <f t="shared" si="1"/>
        <v>0</v>
      </c>
      <c r="J8" s="29" t="s">
        <v>383</v>
      </c>
      <c r="K8">
        <f>'#DATAINPUT'!L8</f>
        <v>0</v>
      </c>
      <c r="L8">
        <f>'#DATAINPUT'!J8</f>
        <v>0</v>
      </c>
      <c r="M8">
        <v>0</v>
      </c>
      <c r="N8">
        <f>'#DATAINPUT'!H8</f>
        <v>0</v>
      </c>
      <c r="O8">
        <f>'#DATAINPUT'!G8</f>
        <v>0</v>
      </c>
      <c r="P8" t="s">
        <v>382</v>
      </c>
      <c r="Q8">
        <f>'#DATAINPUT'!I8</f>
        <v>0</v>
      </c>
    </row>
    <row r="9" spans="1:17" x14ac:dyDescent="0.2">
      <c r="A9" s="26" t="str">
        <f>IF(ISBLANK('#DATAINPUT'!A9),"",'#DATAINPUT'!A9)</f>
        <v/>
      </c>
      <c r="B9" t="str">
        <f>CONCATENATE('#DATAINPUT'!B9,".",'#DATAINPUT'!C9)</f>
        <v>.</v>
      </c>
      <c r="C9" t="str">
        <f t="shared" si="0"/>
        <v>add</v>
      </c>
      <c r="I9" s="29" t="str">
        <f t="shared" si="1"/>
        <v>0</v>
      </c>
      <c r="J9" s="29" t="s">
        <v>383</v>
      </c>
      <c r="K9">
        <f>'#DATAINPUT'!L9</f>
        <v>0</v>
      </c>
      <c r="L9">
        <f>'#DATAINPUT'!J9</f>
        <v>0</v>
      </c>
      <c r="M9">
        <v>0</v>
      </c>
      <c r="N9">
        <f>'#DATAINPUT'!H9</f>
        <v>0</v>
      </c>
      <c r="O9">
        <f>'#DATAINPUT'!G9</f>
        <v>0</v>
      </c>
      <c r="P9" t="s">
        <v>382</v>
      </c>
      <c r="Q9">
        <f>'#DATAINPUT'!I9</f>
        <v>0</v>
      </c>
    </row>
    <row r="10" spans="1:17" x14ac:dyDescent="0.2">
      <c r="A10" s="26" t="str">
        <f>IF(ISBLANK('#DATAINPUT'!A10),"",'#DATAINPUT'!A10)</f>
        <v/>
      </c>
      <c r="B10" t="str">
        <f>CONCATENATE('#DATAINPUT'!B10,".",'#DATAINPUT'!C10)</f>
        <v>.</v>
      </c>
      <c r="C10" t="str">
        <f t="shared" si="0"/>
        <v>add</v>
      </c>
      <c r="I10" s="29" t="str">
        <f t="shared" si="1"/>
        <v>0</v>
      </c>
      <c r="J10" s="29" t="s">
        <v>383</v>
      </c>
      <c r="K10">
        <f>'#DATAINPUT'!L10</f>
        <v>0</v>
      </c>
      <c r="L10">
        <f>'#DATAINPUT'!J10</f>
        <v>0</v>
      </c>
      <c r="M10">
        <v>0</v>
      </c>
      <c r="N10">
        <f>'#DATAINPUT'!H10</f>
        <v>0</v>
      </c>
      <c r="O10">
        <f>'#DATAINPUT'!G10</f>
        <v>0</v>
      </c>
      <c r="P10" t="s">
        <v>382</v>
      </c>
      <c r="Q10">
        <f>'#DATAINPUT'!I10</f>
        <v>0</v>
      </c>
    </row>
    <row r="11" spans="1:17" x14ac:dyDescent="0.2">
      <c r="A11" s="26" t="str">
        <f>IF(ISBLANK('#DATAINPUT'!A11),"",'#DATAINPUT'!A11)</f>
        <v/>
      </c>
      <c r="B11" t="str">
        <f>CONCATENATE('#DATAINPUT'!B11,".",'#DATAINPUT'!C11)</f>
        <v>.</v>
      </c>
      <c r="C11" t="str">
        <f t="shared" si="0"/>
        <v>add</v>
      </c>
      <c r="I11" s="29" t="str">
        <f t="shared" si="1"/>
        <v>0</v>
      </c>
      <c r="J11" s="29" t="s">
        <v>383</v>
      </c>
      <c r="K11">
        <f>'#DATAINPUT'!L11</f>
        <v>0</v>
      </c>
      <c r="L11">
        <f>'#DATAINPUT'!J11</f>
        <v>0</v>
      </c>
      <c r="M11">
        <v>0</v>
      </c>
      <c r="N11">
        <f>'#DATAINPUT'!H11</f>
        <v>0</v>
      </c>
      <c r="O11">
        <f>'#DATAINPUT'!G11</f>
        <v>0</v>
      </c>
      <c r="P11" t="s">
        <v>382</v>
      </c>
      <c r="Q11">
        <f>'#DATAINPUT'!I11</f>
        <v>0</v>
      </c>
    </row>
    <row r="12" spans="1:17" x14ac:dyDescent="0.2">
      <c r="A12" s="26" t="str">
        <f>IF(ISBLANK('#DATAINPUT'!A12),"",'#DATAINPUT'!A12)</f>
        <v/>
      </c>
      <c r="B12" t="str">
        <f>CONCATENATE('#DATAINPUT'!B12,".",'#DATAINPUT'!C12)</f>
        <v>.</v>
      </c>
      <c r="C12" t="str">
        <f t="shared" si="0"/>
        <v>add</v>
      </c>
      <c r="I12" s="29" t="str">
        <f t="shared" si="1"/>
        <v>0</v>
      </c>
      <c r="J12" s="29" t="s">
        <v>383</v>
      </c>
      <c r="K12">
        <f>'#DATAINPUT'!L12</f>
        <v>0</v>
      </c>
      <c r="L12">
        <f>'#DATAINPUT'!J12</f>
        <v>0</v>
      </c>
      <c r="M12">
        <v>0</v>
      </c>
      <c r="N12">
        <f>'#DATAINPUT'!H12</f>
        <v>0</v>
      </c>
      <c r="O12">
        <f>'#DATAINPUT'!G12</f>
        <v>0</v>
      </c>
      <c r="P12" t="s">
        <v>382</v>
      </c>
      <c r="Q12">
        <f>'#DATAINPUT'!I12</f>
        <v>0</v>
      </c>
    </row>
    <row r="13" spans="1:17" x14ac:dyDescent="0.2">
      <c r="A13" s="26" t="str">
        <f>IF(ISBLANK('#DATAINPUT'!A13),"",'#DATAINPUT'!A13)</f>
        <v/>
      </c>
      <c r="B13" t="str">
        <f>CONCATENATE('#DATAINPUT'!B13,".",'#DATAINPUT'!C13)</f>
        <v>.</v>
      </c>
      <c r="C13" t="str">
        <f t="shared" si="0"/>
        <v>add</v>
      </c>
      <c r="I13" s="29" t="str">
        <f t="shared" si="1"/>
        <v>0</v>
      </c>
      <c r="J13" s="29" t="s">
        <v>383</v>
      </c>
      <c r="K13">
        <f>'#DATAINPUT'!L13</f>
        <v>0</v>
      </c>
      <c r="L13">
        <f>'#DATAINPUT'!J13</f>
        <v>0</v>
      </c>
      <c r="M13">
        <v>0</v>
      </c>
      <c r="N13">
        <f>'#DATAINPUT'!H13</f>
        <v>0</v>
      </c>
      <c r="O13">
        <f>'#DATAINPUT'!G13</f>
        <v>0</v>
      </c>
      <c r="P13" t="s">
        <v>382</v>
      </c>
      <c r="Q13">
        <f>'#DATAINPUT'!I13</f>
        <v>0</v>
      </c>
    </row>
    <row r="14" spans="1:17" x14ac:dyDescent="0.2">
      <c r="A14" s="26" t="str">
        <f>IF(ISBLANK('#DATAINPUT'!A14),"",'#DATAINPUT'!A14)</f>
        <v/>
      </c>
      <c r="B14" t="str">
        <f>CONCATENATE('#DATAINPUT'!B14,".",'#DATAINPUT'!C14)</f>
        <v>.</v>
      </c>
      <c r="C14" t="str">
        <f t="shared" si="0"/>
        <v>add</v>
      </c>
      <c r="I14" s="29" t="str">
        <f t="shared" si="1"/>
        <v>0</v>
      </c>
      <c r="J14" s="29" t="s">
        <v>383</v>
      </c>
      <c r="K14">
        <f>'#DATAINPUT'!L14</f>
        <v>0</v>
      </c>
      <c r="L14">
        <f>'#DATAINPUT'!J14</f>
        <v>0</v>
      </c>
      <c r="M14">
        <v>0</v>
      </c>
      <c r="N14">
        <f>'#DATAINPUT'!H14</f>
        <v>0</v>
      </c>
      <c r="O14">
        <f>'#DATAINPUT'!G14</f>
        <v>0</v>
      </c>
      <c r="P14" t="s">
        <v>382</v>
      </c>
      <c r="Q14">
        <f>'#DATAINPUT'!I14</f>
        <v>0</v>
      </c>
    </row>
    <row r="15" spans="1:17" x14ac:dyDescent="0.2">
      <c r="A15" s="26" t="str">
        <f>IF(ISBLANK('#DATAINPUT'!A15),"",'#DATAINPUT'!A15)</f>
        <v/>
      </c>
      <c r="B15" t="str">
        <f>CONCATENATE('#DATAINPUT'!B15,".",'#DATAINPUT'!C15)</f>
        <v>.</v>
      </c>
      <c r="C15" t="str">
        <f t="shared" si="0"/>
        <v>add</v>
      </c>
      <c r="I15" s="29" t="str">
        <f t="shared" si="1"/>
        <v>0</v>
      </c>
      <c r="J15" s="29" t="s">
        <v>383</v>
      </c>
      <c r="K15">
        <f>'#DATAINPUT'!L15</f>
        <v>0</v>
      </c>
      <c r="L15">
        <f>'#DATAINPUT'!J15</f>
        <v>0</v>
      </c>
      <c r="M15">
        <v>0</v>
      </c>
      <c r="N15">
        <f>'#DATAINPUT'!H15</f>
        <v>0</v>
      </c>
      <c r="O15">
        <f>'#DATAINPUT'!G15</f>
        <v>0</v>
      </c>
      <c r="P15" t="s">
        <v>382</v>
      </c>
      <c r="Q15">
        <f>'#DATAINPUT'!I15</f>
        <v>0</v>
      </c>
    </row>
    <row r="16" spans="1:17" x14ac:dyDescent="0.2">
      <c r="A16" s="26" t="str">
        <f>IF(ISBLANK('#DATAINPUT'!A16),"",'#DATAINPUT'!A16)</f>
        <v/>
      </c>
      <c r="B16" t="str">
        <f>CONCATENATE('#DATAINPUT'!B16,".",'#DATAINPUT'!C16)</f>
        <v>.</v>
      </c>
      <c r="C16" t="str">
        <f t="shared" si="0"/>
        <v>add</v>
      </c>
      <c r="I16" s="29" t="str">
        <f t="shared" si="1"/>
        <v>0</v>
      </c>
      <c r="J16" s="29" t="s">
        <v>383</v>
      </c>
      <c r="K16">
        <f>'#DATAINPUT'!L16</f>
        <v>0</v>
      </c>
      <c r="L16">
        <f>'#DATAINPUT'!J16</f>
        <v>0</v>
      </c>
      <c r="M16">
        <v>0</v>
      </c>
      <c r="N16">
        <f>'#DATAINPUT'!H16</f>
        <v>0</v>
      </c>
      <c r="O16">
        <f>'#DATAINPUT'!G16</f>
        <v>0</v>
      </c>
      <c r="P16" t="s">
        <v>382</v>
      </c>
      <c r="Q16">
        <f>'#DATAINPUT'!I16</f>
        <v>0</v>
      </c>
    </row>
    <row r="17" spans="1:17" x14ac:dyDescent="0.2">
      <c r="A17" s="26" t="str">
        <f>IF(ISBLANK('#DATAINPUT'!A17),"",'#DATAINPUT'!A17)</f>
        <v/>
      </c>
      <c r="B17" t="str">
        <f>CONCATENATE('#DATAINPUT'!B17,".",'#DATAINPUT'!C17)</f>
        <v>.</v>
      </c>
      <c r="C17" t="str">
        <f t="shared" si="0"/>
        <v>add</v>
      </c>
      <c r="I17" s="29" t="str">
        <f t="shared" si="1"/>
        <v>0</v>
      </c>
      <c r="J17" s="29" t="s">
        <v>383</v>
      </c>
      <c r="K17">
        <f>'#DATAINPUT'!L17</f>
        <v>0</v>
      </c>
      <c r="L17">
        <f>'#DATAINPUT'!J17</f>
        <v>0</v>
      </c>
      <c r="M17">
        <v>0</v>
      </c>
      <c r="N17">
        <f>'#DATAINPUT'!H17</f>
        <v>0</v>
      </c>
      <c r="O17">
        <f>'#DATAINPUT'!G17</f>
        <v>0</v>
      </c>
      <c r="P17" t="s">
        <v>382</v>
      </c>
      <c r="Q17">
        <f>'#DATAINPUT'!I17</f>
        <v>0</v>
      </c>
    </row>
    <row r="18" spans="1:17" x14ac:dyDescent="0.2">
      <c r="A18" s="26" t="str">
        <f>IF(ISBLANK('#DATAINPUT'!A18),"",'#DATAINPUT'!A18)</f>
        <v/>
      </c>
      <c r="B18" t="str">
        <f>CONCATENATE('#DATAINPUT'!B18,".",'#DATAINPUT'!C18)</f>
        <v>.</v>
      </c>
      <c r="C18" t="str">
        <f t="shared" si="0"/>
        <v>add</v>
      </c>
      <c r="I18" s="29" t="str">
        <f t="shared" si="1"/>
        <v>0</v>
      </c>
      <c r="J18" s="29" t="s">
        <v>383</v>
      </c>
      <c r="K18">
        <f>'#DATAINPUT'!L18</f>
        <v>0</v>
      </c>
      <c r="L18">
        <f>'#DATAINPUT'!J18</f>
        <v>0</v>
      </c>
      <c r="M18">
        <v>0</v>
      </c>
      <c r="N18">
        <f>'#DATAINPUT'!H18</f>
        <v>0</v>
      </c>
      <c r="O18">
        <f>'#DATAINPUT'!G18</f>
        <v>0</v>
      </c>
      <c r="P18" t="s">
        <v>382</v>
      </c>
      <c r="Q18">
        <f>'#DATAINPUT'!I18</f>
        <v>0</v>
      </c>
    </row>
    <row r="19" spans="1:17" x14ac:dyDescent="0.2">
      <c r="A19" s="26" t="str">
        <f>IF(ISBLANK('#DATAINPUT'!A19),"",'#DATAINPUT'!A19)</f>
        <v/>
      </c>
      <c r="B19" t="str">
        <f>CONCATENATE('#DATAINPUT'!B19,".",'#DATAINPUT'!C19)</f>
        <v>.</v>
      </c>
      <c r="C19" t="str">
        <f t="shared" si="0"/>
        <v>add</v>
      </c>
      <c r="I19" s="29" t="str">
        <f t="shared" si="1"/>
        <v>0</v>
      </c>
      <c r="J19" s="29" t="s">
        <v>383</v>
      </c>
      <c r="K19">
        <f>'#DATAINPUT'!L19</f>
        <v>0</v>
      </c>
      <c r="L19">
        <f>'#DATAINPUT'!J19</f>
        <v>0</v>
      </c>
      <c r="M19">
        <v>0</v>
      </c>
      <c r="N19">
        <f>'#DATAINPUT'!H19</f>
        <v>0</v>
      </c>
      <c r="O19">
        <f>'#DATAINPUT'!G19</f>
        <v>0</v>
      </c>
      <c r="P19" t="s">
        <v>382</v>
      </c>
      <c r="Q19">
        <f>'#DATAINPUT'!I19</f>
        <v>0</v>
      </c>
    </row>
    <row r="20" spans="1:17" x14ac:dyDescent="0.2">
      <c r="A20" s="26" t="str">
        <f>IF(ISBLANK('#DATAINPUT'!A20),"",'#DATAINPUT'!A20)</f>
        <v/>
      </c>
      <c r="B20" t="str">
        <f>CONCATENATE('#DATAINPUT'!B20,".",'#DATAINPUT'!C20)</f>
        <v>.</v>
      </c>
      <c r="C20" t="str">
        <f t="shared" si="0"/>
        <v>add</v>
      </c>
      <c r="I20" s="29" t="str">
        <f t="shared" si="1"/>
        <v>0</v>
      </c>
      <c r="J20" s="29" t="s">
        <v>383</v>
      </c>
      <c r="K20">
        <f>'#DATAINPUT'!L20</f>
        <v>0</v>
      </c>
      <c r="L20">
        <f>'#DATAINPUT'!J20</f>
        <v>0</v>
      </c>
      <c r="M20">
        <v>0</v>
      </c>
      <c r="N20">
        <f>'#DATAINPUT'!H20</f>
        <v>0</v>
      </c>
      <c r="O20">
        <f>'#DATAINPUT'!G20</f>
        <v>0</v>
      </c>
      <c r="P20" t="s">
        <v>382</v>
      </c>
      <c r="Q20">
        <f>'#DATAINPUT'!I20</f>
        <v>0</v>
      </c>
    </row>
    <row r="21" spans="1:17" x14ac:dyDescent="0.2">
      <c r="A21" s="26" t="str">
        <f>IF(ISBLANK('#DATAINPUT'!A21),"",'#DATAINPUT'!A21)</f>
        <v/>
      </c>
      <c r="B21" t="str">
        <f>CONCATENATE('#DATAINPUT'!B21,".",'#DATAINPUT'!C21)</f>
        <v>.</v>
      </c>
      <c r="C21" t="str">
        <f t="shared" si="0"/>
        <v>add</v>
      </c>
      <c r="I21" s="29" t="str">
        <f t="shared" si="1"/>
        <v>0</v>
      </c>
      <c r="J21" s="29" t="s">
        <v>383</v>
      </c>
      <c r="K21">
        <f>'#DATAINPUT'!L21</f>
        <v>0</v>
      </c>
      <c r="L21">
        <f>'#DATAINPUT'!J21</f>
        <v>0</v>
      </c>
      <c r="M21">
        <v>0</v>
      </c>
      <c r="N21">
        <f>'#DATAINPUT'!H21</f>
        <v>0</v>
      </c>
      <c r="O21">
        <f>'#DATAINPUT'!G21</f>
        <v>0</v>
      </c>
      <c r="P21" t="s">
        <v>382</v>
      </c>
      <c r="Q21">
        <f>'#DATAINPUT'!I21</f>
        <v>0</v>
      </c>
    </row>
    <row r="22" spans="1:17" x14ac:dyDescent="0.2">
      <c r="A22" s="26" t="str">
        <f>IF(ISBLANK('#DATAINPUT'!A22),"",'#DATAINPUT'!A22)</f>
        <v/>
      </c>
      <c r="B22" t="str">
        <f>CONCATENATE('#DATAINPUT'!B22,".",'#DATAINPUT'!C22)</f>
        <v>.</v>
      </c>
      <c r="C22" t="str">
        <f t="shared" si="0"/>
        <v>add</v>
      </c>
      <c r="I22" s="29" t="str">
        <f t="shared" si="1"/>
        <v>0</v>
      </c>
      <c r="J22" s="29" t="s">
        <v>383</v>
      </c>
      <c r="K22">
        <f>'#DATAINPUT'!L22</f>
        <v>0</v>
      </c>
      <c r="L22">
        <f>'#DATAINPUT'!J22</f>
        <v>0</v>
      </c>
      <c r="M22">
        <v>0</v>
      </c>
      <c r="N22">
        <f>'#DATAINPUT'!H22</f>
        <v>0</v>
      </c>
      <c r="O22">
        <f>'#DATAINPUT'!G22</f>
        <v>0</v>
      </c>
      <c r="P22" t="s">
        <v>382</v>
      </c>
      <c r="Q22">
        <f>'#DATAINPUT'!I22</f>
        <v>0</v>
      </c>
    </row>
    <row r="23" spans="1:17" x14ac:dyDescent="0.2">
      <c r="A23" s="26" t="str">
        <f>IF(ISBLANK('#DATAINPUT'!A23),"",'#DATAINPUT'!A23)</f>
        <v/>
      </c>
      <c r="B23" t="str">
        <f>CONCATENATE('#DATAINPUT'!B23,".",'#DATAINPUT'!C23)</f>
        <v>.</v>
      </c>
      <c r="C23" t="str">
        <f t="shared" si="0"/>
        <v>add</v>
      </c>
      <c r="I23" s="29" t="str">
        <f t="shared" si="1"/>
        <v>0</v>
      </c>
      <c r="J23" s="29" t="s">
        <v>383</v>
      </c>
      <c r="K23">
        <f>'#DATAINPUT'!L23</f>
        <v>0</v>
      </c>
      <c r="L23">
        <f>'#DATAINPUT'!J23</f>
        <v>0</v>
      </c>
      <c r="M23">
        <v>0</v>
      </c>
      <c r="N23">
        <f>'#DATAINPUT'!H23</f>
        <v>0</v>
      </c>
      <c r="O23">
        <f>'#DATAINPUT'!G23</f>
        <v>0</v>
      </c>
      <c r="P23" t="s">
        <v>382</v>
      </c>
      <c r="Q23">
        <f>'#DATAINPUT'!I23</f>
        <v>0</v>
      </c>
    </row>
    <row r="24" spans="1:17" x14ac:dyDescent="0.2">
      <c r="A24" s="26" t="str">
        <f>IF(ISBLANK('#DATAINPUT'!A24),"",'#DATAINPUT'!A24)</f>
        <v/>
      </c>
      <c r="B24" t="str">
        <f>CONCATENATE('#DATAINPUT'!B24,".",'#DATAINPUT'!C24)</f>
        <v>.</v>
      </c>
      <c r="C24" t="str">
        <f t="shared" si="0"/>
        <v>add</v>
      </c>
      <c r="I24" s="29" t="str">
        <f t="shared" si="1"/>
        <v>0</v>
      </c>
      <c r="J24" s="29" t="s">
        <v>383</v>
      </c>
      <c r="K24">
        <f>'#DATAINPUT'!L24</f>
        <v>0</v>
      </c>
      <c r="L24">
        <f>'#DATAINPUT'!J24</f>
        <v>0</v>
      </c>
      <c r="M24">
        <v>0</v>
      </c>
      <c r="N24">
        <f>'#DATAINPUT'!H24</f>
        <v>0</v>
      </c>
      <c r="O24">
        <f>'#DATAINPUT'!G24</f>
        <v>0</v>
      </c>
      <c r="P24" t="s">
        <v>382</v>
      </c>
      <c r="Q24">
        <f>'#DATAINPUT'!I24</f>
        <v>0</v>
      </c>
    </row>
  </sheetData>
  <mergeCells count="3">
    <mergeCell ref="A1:Q1"/>
    <mergeCell ref="A3:H3"/>
    <mergeCell ref="I3:Q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N24"/>
  <sheetViews>
    <sheetView topLeftCell="I1" zoomScaleNormal="100" workbookViewId="0">
      <selection activeCell="P5" sqref="P5"/>
    </sheetView>
  </sheetViews>
  <sheetFormatPr baseColWidth="10" defaultColWidth="8.83203125" defaultRowHeight="16" x14ac:dyDescent="0.2"/>
  <cols>
    <col min="1" max="1" width="8.83203125" customWidth="1"/>
    <col min="2" max="2" width="49.33203125" customWidth="1"/>
    <col min="3" max="3" width="6.5" customWidth="1"/>
    <col min="4" max="4" width="11.1640625" customWidth="1"/>
    <col min="5" max="5" width="6.83203125" customWidth="1"/>
    <col min="6" max="6" width="11.5" customWidth="1"/>
    <col min="7" max="7" width="15.6640625" customWidth="1"/>
    <col min="8" max="8" width="13.6640625" customWidth="1"/>
    <col min="9" max="9" width="16.33203125" customWidth="1"/>
    <col min="10" max="10" width="16" customWidth="1"/>
    <col min="11" max="11" width="27.6640625" customWidth="1"/>
    <col min="12" max="12" width="14.83203125" customWidth="1"/>
    <col min="13" max="13" width="22.5" customWidth="1"/>
    <col min="14" max="14" width="38.6640625" customWidth="1"/>
    <col min="15" max="15" width="39.5" customWidth="1"/>
    <col min="16" max="16" width="26.83203125" customWidth="1"/>
    <col min="17" max="17" width="14.83203125" customWidth="1"/>
    <col min="18" max="18" width="24.83203125" customWidth="1"/>
    <col min="19" max="19" width="29.1640625" customWidth="1"/>
    <col min="20" max="20" width="26.1640625" customWidth="1"/>
    <col min="21" max="21" width="18.5" customWidth="1"/>
    <col min="22" max="22" width="37.1640625" customWidth="1"/>
    <col min="23" max="23" width="24.6640625" customWidth="1"/>
    <col min="24" max="24" width="17.5" customWidth="1"/>
    <col min="25" max="25" width="13.83203125" customWidth="1"/>
    <col min="26" max="26" width="14.6640625" customWidth="1"/>
    <col min="27" max="27" width="15.5" customWidth="1"/>
    <col min="28" max="28" width="26.33203125" customWidth="1"/>
    <col min="29" max="29" width="30.33203125" customWidth="1"/>
    <col min="30" max="30" width="29.5" customWidth="1"/>
    <col min="31" max="31" width="36.6640625" customWidth="1"/>
    <col min="32" max="32" width="33.5" customWidth="1"/>
    <col min="33" max="33" width="31.83203125" customWidth="1"/>
    <col min="34" max="34" width="29.5" customWidth="1"/>
    <col min="35" max="35" width="38.1640625" customWidth="1"/>
    <col min="36" max="36" width="35" customWidth="1"/>
    <col min="37" max="37" width="40" customWidth="1"/>
    <col min="38" max="38" width="29.83203125" customWidth="1"/>
    <col min="39" max="39" width="6.6640625" customWidth="1"/>
    <col min="40" max="40" width="29.1640625" customWidth="1"/>
    <col min="41" max="41" width="32.6640625" customWidth="1"/>
    <col min="42" max="42" width="12.1640625" customWidth="1"/>
    <col min="43" max="43" width="9.83203125" customWidth="1"/>
    <col min="44" max="44" width="12.6640625" customWidth="1"/>
    <col min="45" max="45" width="18.5" customWidth="1"/>
    <col min="46" max="46" width="30.6640625" customWidth="1"/>
    <col min="47" max="47" width="42.83203125" customWidth="1"/>
    <col min="48" max="48" width="24.1640625" customWidth="1"/>
    <col min="49" max="49" width="23.5" customWidth="1"/>
    <col min="50" max="50" width="25.1640625" customWidth="1"/>
    <col min="51" max="51" width="12.33203125" customWidth="1"/>
    <col min="52" max="52" width="11.33203125" customWidth="1"/>
    <col min="53" max="53" width="19.1640625" customWidth="1"/>
    <col min="54" max="54" width="17" customWidth="1"/>
    <col min="55" max="56" width="14.1640625" customWidth="1"/>
    <col min="57" max="57" width="34.6640625" customWidth="1"/>
    <col min="58" max="58" width="18.1640625" customWidth="1"/>
    <col min="59" max="59" width="23.5" customWidth="1"/>
    <col min="60" max="60" width="24.5" customWidth="1"/>
    <col min="61" max="61" width="31" customWidth="1"/>
    <col min="62" max="62" width="6.5" customWidth="1"/>
    <col min="63" max="63" width="14" customWidth="1"/>
    <col min="64" max="64" width="18.33203125" customWidth="1"/>
    <col min="65" max="65" width="42.5" customWidth="1"/>
    <col min="66" max="66" width="13.5" customWidth="1"/>
    <col min="67" max="67" width="21.33203125" customWidth="1"/>
    <col min="68" max="68" width="19.1640625" customWidth="1"/>
    <col min="69" max="69" width="16.5" customWidth="1"/>
    <col min="70" max="70" width="14.5" customWidth="1"/>
    <col min="71" max="71" width="25.6640625" customWidth="1"/>
    <col min="72" max="72" width="23.5" customWidth="1"/>
    <col min="73" max="73" width="32.1640625" customWidth="1"/>
    <col min="74" max="74" width="17.33203125" customWidth="1"/>
    <col min="75" max="75" width="30" customWidth="1"/>
    <col min="76" max="76" width="27.83203125" customWidth="1"/>
    <col min="77" max="77" width="36.33203125" customWidth="1"/>
    <col min="78" max="78" width="26" customWidth="1"/>
    <col min="79" max="79" width="25.1640625" customWidth="1"/>
    <col min="80" max="80" width="32.5" customWidth="1"/>
    <col min="81" max="81" width="25.1640625" customWidth="1"/>
    <col min="82" max="82" width="13.5" customWidth="1"/>
    <col min="83" max="83" width="12.1640625" customWidth="1"/>
    <col min="84" max="84" width="34.83203125" customWidth="1"/>
    <col min="85" max="85" width="31.33203125" customWidth="1"/>
    <col min="86" max="86" width="29.1640625" customWidth="1"/>
    <col min="87" max="87" width="37.83203125" customWidth="1"/>
    <col min="88" max="88" width="18.83203125" customWidth="1"/>
    <col min="89" max="89" width="25.1640625" customWidth="1"/>
    <col min="90" max="90" width="14.1640625" customWidth="1"/>
    <col min="91" max="91" width="20.6640625" customWidth="1"/>
    <col min="92" max="92" width="15.83203125" customWidth="1"/>
    <col min="93" max="1025" width="10.6640625" customWidth="1"/>
  </cols>
  <sheetData>
    <row r="1" spans="1:92" s="5" customFormat="1" ht="19" x14ac:dyDescent="0.2">
      <c r="A1" s="37" t="s">
        <v>407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</row>
    <row r="2" spans="1:92" s="5" customFormat="1" x14ac:dyDescent="0.2">
      <c r="A2" s="22"/>
      <c r="B2" s="22" t="s">
        <v>125</v>
      </c>
      <c r="C2" s="22" t="s">
        <v>126</v>
      </c>
      <c r="D2" s="22" t="s">
        <v>127</v>
      </c>
      <c r="E2" s="22" t="s">
        <v>128</v>
      </c>
      <c r="F2" s="22" t="s">
        <v>129</v>
      </c>
      <c r="G2" s="22" t="s">
        <v>130</v>
      </c>
      <c r="H2" s="22" t="s">
        <v>131</v>
      </c>
      <c r="I2" s="22" t="s">
        <v>408</v>
      </c>
      <c r="J2" s="22" t="s">
        <v>409</v>
      </c>
      <c r="K2" s="22" t="s">
        <v>410</v>
      </c>
      <c r="L2" s="22" t="s">
        <v>411</v>
      </c>
      <c r="M2" s="22" t="s">
        <v>412</v>
      </c>
      <c r="N2" s="22" t="s">
        <v>413</v>
      </c>
      <c r="O2" s="22" t="s">
        <v>414</v>
      </c>
      <c r="P2" s="22" t="s">
        <v>415</v>
      </c>
      <c r="Q2" s="22" t="s">
        <v>416</v>
      </c>
      <c r="R2" s="22" t="s">
        <v>417</v>
      </c>
      <c r="S2" s="22" t="s">
        <v>418</v>
      </c>
      <c r="T2" s="22" t="s">
        <v>419</v>
      </c>
      <c r="U2" s="22" t="s">
        <v>420</v>
      </c>
      <c r="V2" s="22" t="s">
        <v>421</v>
      </c>
      <c r="W2" s="22" t="s">
        <v>422</v>
      </c>
      <c r="X2" s="22" t="s">
        <v>423</v>
      </c>
      <c r="Y2" s="22" t="s">
        <v>424</v>
      </c>
      <c r="Z2" s="22" t="s">
        <v>425</v>
      </c>
      <c r="AA2" s="22" t="s">
        <v>426</v>
      </c>
      <c r="AB2" s="22" t="s">
        <v>427</v>
      </c>
      <c r="AC2" s="22" t="s">
        <v>428</v>
      </c>
      <c r="AD2" s="22" t="s">
        <v>429</v>
      </c>
      <c r="AE2" s="22" t="s">
        <v>430</v>
      </c>
      <c r="AF2" s="22" t="s">
        <v>431</v>
      </c>
      <c r="AG2" s="22" t="s">
        <v>432</v>
      </c>
      <c r="AH2" s="22" t="s">
        <v>433</v>
      </c>
      <c r="AI2" s="22" t="s">
        <v>434</v>
      </c>
      <c r="AJ2" s="22" t="s">
        <v>435</v>
      </c>
      <c r="AK2" s="22" t="s">
        <v>436</v>
      </c>
      <c r="AL2" s="22" t="s">
        <v>437</v>
      </c>
      <c r="AM2" s="22" t="s">
        <v>438</v>
      </c>
      <c r="AN2" s="22" t="s">
        <v>439</v>
      </c>
      <c r="AO2" s="22" t="s">
        <v>440</v>
      </c>
      <c r="AP2" s="22" t="s">
        <v>441</v>
      </c>
      <c r="AQ2" s="22" t="s">
        <v>442</v>
      </c>
      <c r="AR2" s="22" t="s">
        <v>443</v>
      </c>
      <c r="AS2" s="22" t="s">
        <v>444</v>
      </c>
      <c r="AT2" s="22" t="s">
        <v>445</v>
      </c>
      <c r="AU2" s="22" t="s">
        <v>446</v>
      </c>
      <c r="AV2" s="22" t="s">
        <v>447</v>
      </c>
      <c r="AW2" s="22" t="s">
        <v>448</v>
      </c>
      <c r="AX2" s="22" t="s">
        <v>449</v>
      </c>
      <c r="AY2" s="22" t="s">
        <v>450</v>
      </c>
      <c r="AZ2" s="22" t="s">
        <v>451</v>
      </c>
      <c r="BA2" s="22" t="s">
        <v>452</v>
      </c>
      <c r="BB2" s="22" t="s">
        <v>453</v>
      </c>
      <c r="BC2" s="22" t="s">
        <v>454</v>
      </c>
      <c r="BD2" s="22" t="s">
        <v>455</v>
      </c>
      <c r="BE2" s="22" t="s">
        <v>456</v>
      </c>
      <c r="BF2" s="22" t="s">
        <v>457</v>
      </c>
      <c r="BG2" s="22" t="s">
        <v>458</v>
      </c>
      <c r="BH2" s="22" t="s">
        <v>459</v>
      </c>
      <c r="BI2" s="22" t="s">
        <v>460</v>
      </c>
      <c r="BJ2" s="22" t="s">
        <v>461</v>
      </c>
      <c r="BK2" s="22" t="s">
        <v>462</v>
      </c>
      <c r="BL2" s="22" t="s">
        <v>463</v>
      </c>
      <c r="BM2" s="22" t="s">
        <v>464</v>
      </c>
      <c r="BN2" s="22" t="s">
        <v>465</v>
      </c>
      <c r="BO2" s="22" t="s">
        <v>466</v>
      </c>
      <c r="BP2" s="22" t="s">
        <v>467</v>
      </c>
      <c r="BQ2" s="22" t="s">
        <v>468</v>
      </c>
      <c r="BR2" s="22" t="s">
        <v>469</v>
      </c>
      <c r="BS2" s="22" t="s">
        <v>470</v>
      </c>
      <c r="BT2" s="22" t="s">
        <v>471</v>
      </c>
      <c r="BU2" s="22" t="s">
        <v>472</v>
      </c>
      <c r="BV2" s="22" t="s">
        <v>473</v>
      </c>
      <c r="BW2" s="22" t="s">
        <v>474</v>
      </c>
      <c r="BX2" s="22" t="s">
        <v>475</v>
      </c>
      <c r="BY2" s="22" t="s">
        <v>476</v>
      </c>
      <c r="BZ2" s="22" t="s">
        <v>477</v>
      </c>
      <c r="CA2" s="22" t="s">
        <v>478</v>
      </c>
      <c r="CB2" s="22" t="s">
        <v>479</v>
      </c>
      <c r="CC2" s="22" t="s">
        <v>480</v>
      </c>
      <c r="CD2" s="22" t="s">
        <v>481</v>
      </c>
      <c r="CE2" s="22" t="s">
        <v>482</v>
      </c>
      <c r="CF2" s="22" t="s">
        <v>483</v>
      </c>
      <c r="CG2" s="22" t="s">
        <v>484</v>
      </c>
      <c r="CH2" s="22" t="s">
        <v>485</v>
      </c>
      <c r="CI2" s="22" t="s">
        <v>486</v>
      </c>
      <c r="CJ2" s="22" t="s">
        <v>487</v>
      </c>
      <c r="CK2" s="22" t="s">
        <v>488</v>
      </c>
      <c r="CL2" s="22" t="s">
        <v>489</v>
      </c>
      <c r="CM2" s="22" t="s">
        <v>490</v>
      </c>
      <c r="CN2" s="22" t="s">
        <v>491</v>
      </c>
    </row>
    <row r="3" spans="1:92" s="5" customFormat="1" x14ac:dyDescent="0.2">
      <c r="A3" s="35" t="s">
        <v>295</v>
      </c>
      <c r="B3" s="35" t="s">
        <v>295</v>
      </c>
      <c r="C3" s="35" t="s">
        <v>295</v>
      </c>
      <c r="D3" s="35" t="s">
        <v>295</v>
      </c>
      <c r="E3" s="35" t="s">
        <v>295</v>
      </c>
      <c r="F3" s="35" t="s">
        <v>295</v>
      </c>
      <c r="G3" s="35" t="s">
        <v>295</v>
      </c>
      <c r="H3" s="35" t="s">
        <v>295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</row>
    <row r="4" spans="1:92" s="5" customFormat="1" x14ac:dyDescent="0.2">
      <c r="A4" s="23" t="s">
        <v>296</v>
      </c>
      <c r="B4" s="23" t="s">
        <v>297</v>
      </c>
      <c r="C4" s="23" t="s">
        <v>298</v>
      </c>
      <c r="D4" s="23" t="s">
        <v>299</v>
      </c>
      <c r="E4" s="23" t="s">
        <v>300</v>
      </c>
      <c r="F4" s="23" t="s">
        <v>301</v>
      </c>
      <c r="G4" s="23" t="s">
        <v>302</v>
      </c>
      <c r="H4" s="23" t="s">
        <v>303</v>
      </c>
      <c r="I4" s="25" t="s">
        <v>492</v>
      </c>
      <c r="J4" s="25" t="s">
        <v>493</v>
      </c>
      <c r="K4" s="25" t="s">
        <v>494</v>
      </c>
      <c r="L4" s="25" t="s">
        <v>495</v>
      </c>
      <c r="M4" s="25" t="s">
        <v>496</v>
      </c>
      <c r="N4" s="25" t="s">
        <v>497</v>
      </c>
      <c r="O4" s="25" t="s">
        <v>498</v>
      </c>
      <c r="P4" s="24" t="s">
        <v>499</v>
      </c>
      <c r="Q4" s="25" t="s">
        <v>500</v>
      </c>
      <c r="R4" s="25" t="s">
        <v>501</v>
      </c>
      <c r="S4" s="25" t="s">
        <v>502</v>
      </c>
      <c r="T4" s="24" t="s">
        <v>503</v>
      </c>
      <c r="U4" s="25" t="s">
        <v>504</v>
      </c>
      <c r="V4" s="25" t="s">
        <v>505</v>
      </c>
      <c r="W4" s="25" t="s">
        <v>506</v>
      </c>
      <c r="X4" s="25" t="s">
        <v>507</v>
      </c>
      <c r="Y4" s="25" t="s">
        <v>508</v>
      </c>
      <c r="Z4" s="24" t="s">
        <v>509</v>
      </c>
      <c r="AA4" s="25" t="s">
        <v>510</v>
      </c>
      <c r="AB4" s="25" t="s">
        <v>511</v>
      </c>
      <c r="AC4" s="25" t="s">
        <v>512</v>
      </c>
      <c r="AD4" s="25" t="s">
        <v>513</v>
      </c>
      <c r="AE4" s="24" t="s">
        <v>514</v>
      </c>
      <c r="AF4" s="25" t="s">
        <v>515</v>
      </c>
      <c r="AG4" s="25" t="s">
        <v>516</v>
      </c>
      <c r="AH4" s="25" t="s">
        <v>517</v>
      </c>
      <c r="AI4" s="24" t="s">
        <v>518</v>
      </c>
      <c r="AJ4" s="25" t="s">
        <v>519</v>
      </c>
      <c r="AK4" s="25" t="s">
        <v>520</v>
      </c>
      <c r="AL4" s="24" t="s">
        <v>521</v>
      </c>
      <c r="AM4" s="24" t="s">
        <v>522</v>
      </c>
      <c r="AN4" s="25" t="s">
        <v>523</v>
      </c>
      <c r="AO4" s="25" t="s">
        <v>524</v>
      </c>
      <c r="AP4" s="25" t="s">
        <v>525</v>
      </c>
      <c r="AQ4" s="25" t="s">
        <v>332</v>
      </c>
      <c r="AR4" s="25" t="s">
        <v>526</v>
      </c>
      <c r="AS4" s="25" t="s">
        <v>527</v>
      </c>
      <c r="AT4" s="25" t="s">
        <v>528</v>
      </c>
      <c r="AU4" s="25" t="s">
        <v>529</v>
      </c>
      <c r="AV4" s="25" t="s">
        <v>530</v>
      </c>
      <c r="AW4" s="25" t="s">
        <v>531</v>
      </c>
      <c r="AX4" s="25" t="s">
        <v>532</v>
      </c>
      <c r="AY4" s="25" t="s">
        <v>533</v>
      </c>
      <c r="AZ4" s="25" t="s">
        <v>534</v>
      </c>
      <c r="BA4" s="25" t="s">
        <v>535</v>
      </c>
      <c r="BB4" s="25" t="s">
        <v>536</v>
      </c>
      <c r="BC4" s="25" t="s">
        <v>500</v>
      </c>
      <c r="BD4" s="25" t="s">
        <v>537</v>
      </c>
      <c r="BE4" s="25" t="s">
        <v>538</v>
      </c>
      <c r="BF4" s="25" t="s">
        <v>539</v>
      </c>
      <c r="BG4" s="25" t="s">
        <v>540</v>
      </c>
      <c r="BH4" s="24" t="s">
        <v>541</v>
      </c>
      <c r="BI4" s="25" t="s">
        <v>542</v>
      </c>
      <c r="BJ4" s="25" t="s">
        <v>543</v>
      </c>
      <c r="BK4" s="25" t="s">
        <v>544</v>
      </c>
      <c r="BL4" s="25" t="s">
        <v>545</v>
      </c>
      <c r="BM4" s="25" t="s">
        <v>546</v>
      </c>
      <c r="BN4" s="25" t="s">
        <v>534</v>
      </c>
      <c r="BO4" s="25" t="s">
        <v>535</v>
      </c>
      <c r="BP4" s="25" t="s">
        <v>536</v>
      </c>
      <c r="BQ4" s="25" t="s">
        <v>500</v>
      </c>
      <c r="BR4" s="25" t="s">
        <v>537</v>
      </c>
      <c r="BS4" s="25" t="s">
        <v>547</v>
      </c>
      <c r="BT4" s="25" t="s">
        <v>548</v>
      </c>
      <c r="BU4" s="24" t="s">
        <v>549</v>
      </c>
      <c r="BV4" s="25" t="s">
        <v>550</v>
      </c>
      <c r="BW4" s="25" t="s">
        <v>551</v>
      </c>
      <c r="BX4" s="25" t="s">
        <v>552</v>
      </c>
      <c r="BY4" s="24" t="s">
        <v>553</v>
      </c>
      <c r="BZ4" s="25" t="s">
        <v>554</v>
      </c>
      <c r="CA4" s="25" t="s">
        <v>555</v>
      </c>
      <c r="CB4" s="24" t="s">
        <v>556</v>
      </c>
      <c r="CC4" s="25" t="s">
        <v>557</v>
      </c>
      <c r="CD4" s="25" t="s">
        <v>558</v>
      </c>
      <c r="CE4" s="25" t="s">
        <v>559</v>
      </c>
      <c r="CF4" s="25" t="s">
        <v>560</v>
      </c>
      <c r="CG4" s="25" t="s">
        <v>561</v>
      </c>
      <c r="CH4" s="25" t="s">
        <v>562</v>
      </c>
      <c r="CI4" s="24" t="s">
        <v>563</v>
      </c>
      <c r="CJ4" s="25" t="s">
        <v>564</v>
      </c>
      <c r="CK4" s="24" t="s">
        <v>565</v>
      </c>
      <c r="CL4" s="25" t="s">
        <v>566</v>
      </c>
      <c r="CM4" s="25" t="s">
        <v>567</v>
      </c>
      <c r="CN4" s="25" t="s">
        <v>568</v>
      </c>
    </row>
    <row r="5" spans="1:92" x14ac:dyDescent="0.2">
      <c r="A5" t="str">
        <f>IF(ISBLANK('#DATAINPUT'!A5),"",'#DATAINPUT'!A5)</f>
        <v>#</v>
      </c>
      <c r="B5" t="str">
        <f>CONCATENATE('#DATAINPUT'!B5,".",'#DATAINPUT'!C5)</f>
        <v>sys.hcs.TGSOL.VIVO.Produban.unmanaged-tipo2.unsite16</v>
      </c>
      <c r="C5" t="s">
        <v>569</v>
      </c>
      <c r="I5" t="str">
        <f>CONCATENATE('#DATAINPUT'!F5," - ",'#DATAINPUT'!C5)</f>
        <v>9999 - unsite16</v>
      </c>
      <c r="J5" s="5" t="s">
        <v>385</v>
      </c>
      <c r="K5" s="5" t="s">
        <v>400</v>
      </c>
      <c r="L5" s="5" t="s">
        <v>570</v>
      </c>
      <c r="N5" t="str">
        <f>CONCATENATE("5",'#DATAINPUT'!F5)</f>
        <v>59999</v>
      </c>
      <c r="P5" t="str">
        <f>CONCATENATE('#DATAINPUT'!$D$2,"-DirNum-CSS")</f>
        <v>Cu13-DirNum-CSS</v>
      </c>
      <c r="Q5" t="str">
        <f>CONCATENATE('#DATAINPUT'!$D$2,"-DirNum-PT")</f>
        <v>Cu13-DirNum-PT</v>
      </c>
      <c r="T5" t="str">
        <f>CONCATENATE('#DATAINPUT'!$D$2,"-DirNum-CSS")</f>
        <v>Cu13-DirNum-CSS</v>
      </c>
      <c r="W5" s="30" t="str">
        <f>CONCATENATE('#DATAINPUT'!E5,'#DATAINPUT'!$N$2)</f>
        <v>Cu13Si28-DBRLocalOnly-CSS</v>
      </c>
      <c r="X5" s="29"/>
      <c r="Y5" s="29" t="str">
        <f>IF(ISBLANK('#DATAINPUT'!O5),"",'#DATAINPUT'!O5)</f>
        <v/>
      </c>
      <c r="Z5" t="str">
        <f>CONCATENATE("5",'#DATAINPUT'!F5,'#DATAINPUT'!M5)</f>
        <v>599997000</v>
      </c>
      <c r="AC5" t="str">
        <f>CONCATENATE("5",'#DATAINPUT'!F5)</f>
        <v>59999</v>
      </c>
      <c r="AE5" t="str">
        <f>CONCATENATE('#DATAINPUT'!$D$2,"-DirNum-CSS")</f>
        <v>Cu13-DirNum-CSS</v>
      </c>
      <c r="AG5" t="str">
        <f>CONCATENATE("5",'#DATAINPUT'!F5)</f>
        <v>59999</v>
      </c>
      <c r="AI5" t="str">
        <f>CONCATENATE('#DATAINPUT'!$D$2,"-DirNum-CSS")</f>
        <v>Cu13-DirNum-CSS</v>
      </c>
      <c r="AJ5" s="29" t="str">
        <f>CONCATENATE("5",'#DATAINPUT'!F5)</f>
        <v>59999</v>
      </c>
      <c r="AL5" t="str">
        <f>CONCATENATE('#DATAINPUT'!$D$2,"-DirNum-CSS")</f>
        <v>Cu13-DirNum-CSS</v>
      </c>
      <c r="AP5" t="str">
        <f>CONCATENATE('#DATAINPUT'!F5," - ",'#DATAINPUT'!C5)</f>
        <v>9999 - unsite16</v>
      </c>
      <c r="BB5" s="30"/>
      <c r="BE5" t="str">
        <f>CONCATENATE('#DATAINPUT'!$D$2,"-DirNum-CSS")</f>
        <v>Cu13-DirNum-CSS</v>
      </c>
      <c r="BH5" t="str">
        <f>CONCATENATE('#DATAINPUT'!$D$2,"-DirNum-CSS")</f>
        <v>Cu13-DirNum-CSS</v>
      </c>
      <c r="BU5" t="str">
        <f>CONCATENATE('#DATAINPUT'!$D$2,"-DirNum-CSS")</f>
        <v>Cu13-DirNum-CSS</v>
      </c>
      <c r="BW5" t="str">
        <f>CONCATENATE("5",'#DATAINPUT'!F5)</f>
        <v>59999</v>
      </c>
      <c r="BY5" t="str">
        <f>CONCATENATE('#DATAINPUT'!$D$2,"-DirNum-CSS")</f>
        <v>Cu13-DirNum-CSS</v>
      </c>
      <c r="CB5" t="str">
        <f>CONCATENATE('#DATAINPUT'!$D$2,"-DirNum-CSS")</f>
        <v>Cu13-DirNum-CSS</v>
      </c>
      <c r="CE5" t="str">
        <f>'#DATAINPUT'!$O$2</f>
        <v>AARG-gundev</v>
      </c>
      <c r="CI5" t="str">
        <f>CONCATENATE('#DATAINPUT'!$D$2,"-DirNum-CSS")</f>
        <v>Cu13-DirNum-CSS</v>
      </c>
    </row>
    <row r="6" spans="1:92" x14ac:dyDescent="0.2">
      <c r="A6" t="str">
        <f>IF(ISBLANK('#DATAINPUT'!A6),"",'#DATAINPUT'!A6)</f>
        <v/>
      </c>
      <c r="B6" t="str">
        <f>CONCATENATE('#DATAINPUT'!B6,".",'#DATAINPUT'!C6)</f>
        <v>sys.hcs.TGSOL.VIVO.Produban.unmanaged-tipo2.unsite16</v>
      </c>
      <c r="C6" t="s">
        <v>569</v>
      </c>
      <c r="I6" t="str">
        <f>CONCATENATE('#DATAINPUT'!F6," - ",'#DATAINPUT'!C6)</f>
        <v>9999 - unsite16</v>
      </c>
      <c r="J6" s="5" t="s">
        <v>385</v>
      </c>
      <c r="K6" s="5" t="s">
        <v>400</v>
      </c>
      <c r="L6" s="5" t="s">
        <v>570</v>
      </c>
      <c r="N6" t="str">
        <f>CONCATENATE("5",'#DATAINPUT'!F6)</f>
        <v>59999</v>
      </c>
      <c r="P6" t="str">
        <f>CONCATENATE('#DATAINPUT'!$D$2,"-DirNum-CSS")</f>
        <v>Cu13-DirNum-CSS</v>
      </c>
      <c r="Q6" t="str">
        <f>CONCATENATE('#DATAINPUT'!$D$2,"-DirNum-PT")</f>
        <v>Cu13-DirNum-PT</v>
      </c>
      <c r="T6" t="str">
        <f>CONCATENATE('#DATAINPUT'!$D$2,"-DirNum-CSS")</f>
        <v>Cu13-DirNum-CSS</v>
      </c>
      <c r="W6" s="30" t="str">
        <f>CONCATENATE('#DATAINPUT'!E6,'#DATAINPUT'!$N$2)</f>
        <v>Cu13Si28-DBRLocalOnly-CSS</v>
      </c>
      <c r="X6" s="29"/>
      <c r="Y6" s="29" t="str">
        <f>IF(ISBLANK('#DATAINPUT'!O6),"",'#DATAINPUT'!O6)</f>
        <v/>
      </c>
      <c r="Z6" t="str">
        <f>CONCATENATE("5",'#DATAINPUT'!F6,'#DATAINPUT'!M6)</f>
        <v>599997014</v>
      </c>
      <c r="AC6" t="str">
        <f>CONCATENATE("5",'#DATAINPUT'!F6)</f>
        <v>59999</v>
      </c>
      <c r="AE6" t="str">
        <f>CONCATENATE('#DATAINPUT'!$D$2,"-DirNum-CSS")</f>
        <v>Cu13-DirNum-CSS</v>
      </c>
      <c r="AG6" t="str">
        <f>CONCATENATE("5",'#DATAINPUT'!F6)</f>
        <v>59999</v>
      </c>
      <c r="AI6" t="str">
        <f>CONCATENATE('#DATAINPUT'!$D$2,"-DirNum-CSS")</f>
        <v>Cu13-DirNum-CSS</v>
      </c>
      <c r="AJ6" s="29" t="str">
        <f>CONCATENATE("5",'#DATAINPUT'!F6)</f>
        <v>59999</v>
      </c>
      <c r="AL6" t="str">
        <f>CONCATENATE('#DATAINPUT'!$D$2,"-DirNum-CSS")</f>
        <v>Cu13-DirNum-CSS</v>
      </c>
      <c r="AP6" t="str">
        <f>CONCATENATE('#DATAINPUT'!F6," - ",'#DATAINPUT'!C6)</f>
        <v>9999 - unsite16</v>
      </c>
      <c r="BB6" s="30"/>
      <c r="BE6" t="str">
        <f>CONCATENATE('#DATAINPUT'!$D$2,"-DirNum-CSS")</f>
        <v>Cu13-DirNum-CSS</v>
      </c>
      <c r="BH6" t="str">
        <f>CONCATENATE('#DATAINPUT'!$D$2,"-DirNum-CSS")</f>
        <v>Cu13-DirNum-CSS</v>
      </c>
      <c r="BU6" t="str">
        <f>CONCATENATE('#DATAINPUT'!$D$2,"-DirNum-CSS")</f>
        <v>Cu13-DirNum-CSS</v>
      </c>
      <c r="BW6" t="str">
        <f>CONCATENATE("5",'#DATAINPUT'!F6)</f>
        <v>59999</v>
      </c>
      <c r="BY6" t="str">
        <f>CONCATENATE('#DATAINPUT'!$D$2,"-DirNum-CSS")</f>
        <v>Cu13-DirNum-CSS</v>
      </c>
      <c r="CB6" t="str">
        <f>CONCATENATE('#DATAINPUT'!$D$2,"-DirNum-CSS")</f>
        <v>Cu13-DirNum-CSS</v>
      </c>
      <c r="CE6" t="str">
        <f>'#DATAINPUT'!$O$2</f>
        <v>AARG-gundev</v>
      </c>
      <c r="CI6" t="str">
        <f>CONCATENATE('#DATAINPUT'!$D$2,"-DirNum-CSS")</f>
        <v>Cu13-DirNum-CSS</v>
      </c>
    </row>
    <row r="7" spans="1:92" x14ac:dyDescent="0.2">
      <c r="A7" t="str">
        <f>IF(ISBLANK('#DATAINPUT'!A7),"",'#DATAINPUT'!A7)</f>
        <v/>
      </c>
      <c r="B7" t="str">
        <f>CONCATENATE('#DATAINPUT'!B7,".",'#DATAINPUT'!C7)</f>
        <v>.</v>
      </c>
      <c r="C7" t="s">
        <v>569</v>
      </c>
      <c r="I7" t="str">
        <f>CONCATENATE('#DATAINPUT'!F7," - ",'#DATAINPUT'!C7)</f>
        <v xml:space="preserve"> - </v>
      </c>
      <c r="J7" s="5" t="s">
        <v>385</v>
      </c>
      <c r="K7" s="5" t="s">
        <v>400</v>
      </c>
      <c r="L7" s="5" t="s">
        <v>570</v>
      </c>
      <c r="N7" t="str">
        <f>CONCATENATE("5",'#DATAINPUT'!F7)</f>
        <v>5</v>
      </c>
      <c r="P7" t="str">
        <f>CONCATENATE('#DATAINPUT'!$D$2,"-DirNum-CSS")</f>
        <v>Cu13-DirNum-CSS</v>
      </c>
      <c r="Q7" t="str">
        <f>CONCATENATE('#DATAINPUT'!$D$2,"-DirNum-PT")</f>
        <v>Cu13-DirNum-PT</v>
      </c>
      <c r="T7" t="str">
        <f>CONCATENATE('#DATAINPUT'!$D$2,"-DirNum-CSS")</f>
        <v>Cu13-DirNum-CSS</v>
      </c>
      <c r="W7" s="30" t="str">
        <f>CONCATENATE('#DATAINPUT'!E7,'#DATAINPUT'!$N$2)</f>
        <v>-DBRLocalOnly-CSS</v>
      </c>
      <c r="X7" s="29"/>
      <c r="Y7" s="29" t="str">
        <f>IF(ISBLANK('#DATAINPUT'!O7),"",'#DATAINPUT'!O7)</f>
        <v/>
      </c>
      <c r="Z7" t="str">
        <f>CONCATENATE("5",'#DATAINPUT'!F7,'#DATAINPUT'!M7)</f>
        <v>5</v>
      </c>
      <c r="AC7" t="str">
        <f>CONCATENATE("5",'#DATAINPUT'!F7)</f>
        <v>5</v>
      </c>
      <c r="AE7" t="str">
        <f>CONCATENATE('#DATAINPUT'!$D$2,"-DirNum-CSS")</f>
        <v>Cu13-DirNum-CSS</v>
      </c>
      <c r="AG7" t="str">
        <f>CONCATENATE("5",'#DATAINPUT'!F7)</f>
        <v>5</v>
      </c>
      <c r="AI7" t="str">
        <f>CONCATENATE('#DATAINPUT'!$D$2,"-DirNum-CSS")</f>
        <v>Cu13-DirNum-CSS</v>
      </c>
      <c r="AJ7" s="29" t="str">
        <f>CONCATENATE("5",'#DATAINPUT'!F7)</f>
        <v>5</v>
      </c>
      <c r="AL7" t="str">
        <f>CONCATENATE('#DATAINPUT'!$D$2,"-DirNum-CSS")</f>
        <v>Cu13-DirNum-CSS</v>
      </c>
      <c r="AP7" t="str">
        <f>CONCATENATE('#DATAINPUT'!F7," - ",'#DATAINPUT'!C7)</f>
        <v xml:space="preserve"> - </v>
      </c>
      <c r="BB7" s="30"/>
      <c r="BD7" t="str">
        <f>CONCATENATE('#DATAINPUT'!L7)</f>
        <v/>
      </c>
      <c r="BE7" t="str">
        <f>CONCATENATE('#DATAINPUT'!$D$2,"-DirNum-CSS")</f>
        <v>Cu13-DirNum-CSS</v>
      </c>
      <c r="BH7" t="str">
        <f>CONCATENATE('#DATAINPUT'!$D$2,"-DirNum-CSS")</f>
        <v>Cu13-DirNum-CSS</v>
      </c>
      <c r="BU7" t="str">
        <f>CONCATENATE('#DATAINPUT'!$D$2,"-DirNum-CSS")</f>
        <v>Cu13-DirNum-CSS</v>
      </c>
      <c r="BW7" t="str">
        <f>CONCATENATE("5",'#DATAINPUT'!F7)</f>
        <v>5</v>
      </c>
      <c r="BY7" t="str">
        <f>CONCATENATE('#DATAINPUT'!$D$2,"-DirNum-CSS")</f>
        <v>Cu13-DirNum-CSS</v>
      </c>
      <c r="CB7" t="str">
        <f>CONCATENATE('#DATAINPUT'!$D$2,"-DirNum-CSS")</f>
        <v>Cu13-DirNum-CSS</v>
      </c>
      <c r="CE7" t="str">
        <f>'#DATAINPUT'!$O$2</f>
        <v>AARG-gundev</v>
      </c>
      <c r="CI7" t="str">
        <f>CONCATENATE('#DATAINPUT'!$D$2,"-DirNum-CSS")</f>
        <v>Cu13-DirNum-CSS</v>
      </c>
    </row>
    <row r="8" spans="1:92" x14ac:dyDescent="0.2">
      <c r="A8" t="str">
        <f>IF(ISBLANK('#DATAINPUT'!A8),"",'#DATAINPUT'!A8)</f>
        <v/>
      </c>
      <c r="B8" t="str">
        <f>CONCATENATE('#DATAINPUT'!B8,".",'#DATAINPUT'!C8)</f>
        <v>.</v>
      </c>
      <c r="C8" t="s">
        <v>569</v>
      </c>
      <c r="I8" t="str">
        <f>CONCATENATE('#DATAINPUT'!F8," - ",'#DATAINPUT'!C8)</f>
        <v xml:space="preserve"> - </v>
      </c>
      <c r="J8" s="5" t="s">
        <v>385</v>
      </c>
      <c r="K8" s="5" t="s">
        <v>400</v>
      </c>
      <c r="L8" s="5" t="s">
        <v>570</v>
      </c>
      <c r="N8" t="str">
        <f>CONCATENATE("5",'#DATAINPUT'!F8)</f>
        <v>5</v>
      </c>
      <c r="P8" t="str">
        <f>CONCATENATE('#DATAINPUT'!$D$2,"-DirNum-CSS")</f>
        <v>Cu13-DirNum-CSS</v>
      </c>
      <c r="Q8" t="str">
        <f>CONCATENATE('#DATAINPUT'!$D$2,"-DirNum-PT")</f>
        <v>Cu13-DirNum-PT</v>
      </c>
      <c r="T8" t="str">
        <f>CONCATENATE('#DATAINPUT'!$D$2,"-DirNum-CSS")</f>
        <v>Cu13-DirNum-CSS</v>
      </c>
      <c r="W8" s="30" t="str">
        <f>CONCATENATE('#DATAINPUT'!E8,'#DATAINPUT'!$N$2)</f>
        <v>-DBRLocalOnly-CSS</v>
      </c>
      <c r="X8" s="29"/>
      <c r="Y8" s="29" t="str">
        <f>IF(ISBLANK('#DATAINPUT'!O8),"",'#DATAINPUT'!O8)</f>
        <v/>
      </c>
      <c r="Z8" t="str">
        <f>CONCATENATE("5",'#DATAINPUT'!F8,'#DATAINPUT'!M8)</f>
        <v>5</v>
      </c>
      <c r="AC8" t="str">
        <f>CONCATENATE("5",'#DATAINPUT'!F8)</f>
        <v>5</v>
      </c>
      <c r="AE8" t="str">
        <f>CONCATENATE('#DATAINPUT'!$D$2,"-DirNum-CSS")</f>
        <v>Cu13-DirNum-CSS</v>
      </c>
      <c r="AG8" t="str">
        <f>CONCATENATE("5",'#DATAINPUT'!F8)</f>
        <v>5</v>
      </c>
      <c r="AI8" t="str">
        <f>CONCATENATE('#DATAINPUT'!$D$2,"-DirNum-CSS")</f>
        <v>Cu13-DirNum-CSS</v>
      </c>
      <c r="AJ8" s="29" t="str">
        <f>CONCATENATE("5",'#DATAINPUT'!F8)</f>
        <v>5</v>
      </c>
      <c r="AL8" t="str">
        <f>CONCATENATE('#DATAINPUT'!$D$2,"-DirNum-CSS")</f>
        <v>Cu13-DirNum-CSS</v>
      </c>
      <c r="AP8" t="str">
        <f>CONCATENATE('#DATAINPUT'!F8," - ",'#DATAINPUT'!C8)</f>
        <v xml:space="preserve"> - </v>
      </c>
      <c r="BB8" s="30"/>
      <c r="BD8" t="str">
        <f>CONCATENATE('#DATAINPUT'!L8)</f>
        <v/>
      </c>
      <c r="BE8" t="str">
        <f>CONCATENATE('#DATAINPUT'!$D$2,"-DirNum-CSS")</f>
        <v>Cu13-DirNum-CSS</v>
      </c>
      <c r="BH8" t="str">
        <f>CONCATENATE('#DATAINPUT'!$D$2,"-DirNum-CSS")</f>
        <v>Cu13-DirNum-CSS</v>
      </c>
      <c r="BU8" t="str">
        <f>CONCATENATE('#DATAINPUT'!$D$2,"-DirNum-CSS")</f>
        <v>Cu13-DirNum-CSS</v>
      </c>
      <c r="BW8" t="str">
        <f>CONCATENATE("5",'#DATAINPUT'!F8)</f>
        <v>5</v>
      </c>
      <c r="BY8" t="str">
        <f>CONCATENATE('#DATAINPUT'!$D$2,"-DirNum-CSS")</f>
        <v>Cu13-DirNum-CSS</v>
      </c>
      <c r="CB8" t="str">
        <f>CONCATENATE('#DATAINPUT'!$D$2,"-DirNum-CSS")</f>
        <v>Cu13-DirNum-CSS</v>
      </c>
      <c r="CE8" t="str">
        <f>'#DATAINPUT'!$O$2</f>
        <v>AARG-gundev</v>
      </c>
      <c r="CI8" t="str">
        <f>CONCATENATE('#DATAINPUT'!$D$2,"-DirNum-CSS")</f>
        <v>Cu13-DirNum-CSS</v>
      </c>
    </row>
    <row r="9" spans="1:92" x14ac:dyDescent="0.2">
      <c r="A9" t="str">
        <f>IF(ISBLANK('#DATAINPUT'!A9),"",'#DATAINPUT'!A9)</f>
        <v/>
      </c>
      <c r="B9" t="str">
        <f>CONCATENATE('#DATAINPUT'!B9,".",'#DATAINPUT'!C9)</f>
        <v>.</v>
      </c>
      <c r="C9" t="s">
        <v>569</v>
      </c>
      <c r="I9" t="str">
        <f>CONCATENATE('#DATAINPUT'!F9," - ",'#DATAINPUT'!C9)</f>
        <v xml:space="preserve"> - </v>
      </c>
      <c r="J9" s="5" t="s">
        <v>385</v>
      </c>
      <c r="K9" s="5" t="s">
        <v>400</v>
      </c>
      <c r="L9" s="5" t="s">
        <v>570</v>
      </c>
      <c r="N9" t="str">
        <f>CONCATENATE("5",'#DATAINPUT'!F9)</f>
        <v>5</v>
      </c>
      <c r="P9" t="str">
        <f>CONCATENATE('#DATAINPUT'!$D$2,"-DirNum-CSS")</f>
        <v>Cu13-DirNum-CSS</v>
      </c>
      <c r="Q9" t="str">
        <f>CONCATENATE('#DATAINPUT'!$D$2,"-DirNum-PT")</f>
        <v>Cu13-DirNum-PT</v>
      </c>
      <c r="T9" t="str">
        <f>CONCATENATE('#DATAINPUT'!$D$2,"-DirNum-CSS")</f>
        <v>Cu13-DirNum-CSS</v>
      </c>
      <c r="W9" s="30" t="str">
        <f>CONCATENATE('#DATAINPUT'!E9,'#DATAINPUT'!$N$2)</f>
        <v>-DBRLocalOnly-CSS</v>
      </c>
      <c r="X9" s="29"/>
      <c r="Y9" s="29" t="str">
        <f>IF(ISBLANK('#DATAINPUT'!O9),"",'#DATAINPUT'!O9)</f>
        <v/>
      </c>
      <c r="Z9" t="str">
        <f>CONCATENATE("5",'#DATAINPUT'!F9,'#DATAINPUT'!M9)</f>
        <v>5</v>
      </c>
      <c r="AC9" t="str">
        <f>CONCATENATE("5",'#DATAINPUT'!F9)</f>
        <v>5</v>
      </c>
      <c r="AE9" t="str">
        <f>CONCATENATE('#DATAINPUT'!$D$2,"-DirNum-CSS")</f>
        <v>Cu13-DirNum-CSS</v>
      </c>
      <c r="AG9" t="str">
        <f>CONCATENATE("5",'#DATAINPUT'!F9)</f>
        <v>5</v>
      </c>
      <c r="AI9" t="str">
        <f>CONCATENATE('#DATAINPUT'!$D$2,"-DirNum-CSS")</f>
        <v>Cu13-DirNum-CSS</v>
      </c>
      <c r="AJ9" s="29" t="str">
        <f>CONCATENATE("5",'#DATAINPUT'!F9)</f>
        <v>5</v>
      </c>
      <c r="AL9" t="str">
        <f>CONCATENATE('#DATAINPUT'!$D$2,"-DirNum-CSS")</f>
        <v>Cu13-DirNum-CSS</v>
      </c>
      <c r="AP9" t="str">
        <f>CONCATENATE('#DATAINPUT'!F9," - ",'#DATAINPUT'!C9)</f>
        <v xml:space="preserve"> - </v>
      </c>
      <c r="BB9" s="30"/>
      <c r="BD9" t="str">
        <f>CONCATENATE('#DATAINPUT'!L9)</f>
        <v/>
      </c>
      <c r="BE9" t="str">
        <f>CONCATENATE('#DATAINPUT'!$D$2,"-DirNum-CSS")</f>
        <v>Cu13-DirNum-CSS</v>
      </c>
      <c r="BH9" t="str">
        <f>CONCATENATE('#DATAINPUT'!$D$2,"-DirNum-CSS")</f>
        <v>Cu13-DirNum-CSS</v>
      </c>
      <c r="BU9" t="str">
        <f>CONCATENATE('#DATAINPUT'!$D$2,"-DirNum-CSS")</f>
        <v>Cu13-DirNum-CSS</v>
      </c>
      <c r="BW9" t="str">
        <f>CONCATENATE("5",'#DATAINPUT'!F9)</f>
        <v>5</v>
      </c>
      <c r="BY9" t="str">
        <f>CONCATENATE('#DATAINPUT'!$D$2,"-DirNum-CSS")</f>
        <v>Cu13-DirNum-CSS</v>
      </c>
      <c r="CB9" t="str">
        <f>CONCATENATE('#DATAINPUT'!$D$2,"-DirNum-CSS")</f>
        <v>Cu13-DirNum-CSS</v>
      </c>
      <c r="CE9" t="str">
        <f>'#DATAINPUT'!$O$2</f>
        <v>AARG-gundev</v>
      </c>
      <c r="CI9" t="str">
        <f>CONCATENATE('#DATAINPUT'!$D$2,"-DirNum-CSS")</f>
        <v>Cu13-DirNum-CSS</v>
      </c>
    </row>
    <row r="10" spans="1:92" x14ac:dyDescent="0.2">
      <c r="A10" t="str">
        <f>IF(ISBLANK('#DATAINPUT'!A10),"",'#DATAINPUT'!A10)</f>
        <v/>
      </c>
      <c r="B10" t="str">
        <f>CONCATENATE('#DATAINPUT'!B10,".",'#DATAINPUT'!C10)</f>
        <v>.</v>
      </c>
      <c r="C10" t="s">
        <v>569</v>
      </c>
      <c r="I10" t="str">
        <f>CONCATENATE('#DATAINPUT'!F10," - ",'#DATAINPUT'!C10)</f>
        <v xml:space="preserve"> - </v>
      </c>
      <c r="J10" s="5" t="s">
        <v>385</v>
      </c>
      <c r="K10" s="5" t="s">
        <v>400</v>
      </c>
      <c r="L10" s="5" t="s">
        <v>570</v>
      </c>
      <c r="N10" t="str">
        <f>CONCATENATE("5",'#DATAINPUT'!F10)</f>
        <v>5</v>
      </c>
      <c r="P10" t="str">
        <f>CONCATENATE('#DATAINPUT'!$D$2,"-DirNum-CSS")</f>
        <v>Cu13-DirNum-CSS</v>
      </c>
      <c r="Q10" t="str">
        <f>CONCATENATE('#DATAINPUT'!$D$2,"-DirNum-PT")</f>
        <v>Cu13-DirNum-PT</v>
      </c>
      <c r="T10" t="str">
        <f>CONCATENATE('#DATAINPUT'!$D$2,"-DirNum-CSS")</f>
        <v>Cu13-DirNum-CSS</v>
      </c>
      <c r="W10" s="30" t="str">
        <f>CONCATENATE('#DATAINPUT'!E10,'#DATAINPUT'!$N$2)</f>
        <v>-DBRLocalOnly-CSS</v>
      </c>
      <c r="X10" s="29"/>
      <c r="Y10" s="29" t="str">
        <f>IF(ISBLANK('#DATAINPUT'!O10),"",'#DATAINPUT'!O10)</f>
        <v/>
      </c>
      <c r="Z10" t="str">
        <f>CONCATENATE("5",'#DATAINPUT'!F10,'#DATAINPUT'!M10)</f>
        <v>5</v>
      </c>
      <c r="AC10" t="str">
        <f>CONCATENATE("5",'#DATAINPUT'!F10)</f>
        <v>5</v>
      </c>
      <c r="AE10" t="str">
        <f>CONCATENATE('#DATAINPUT'!$D$2,"-DirNum-CSS")</f>
        <v>Cu13-DirNum-CSS</v>
      </c>
      <c r="AG10" t="str">
        <f>CONCATENATE("5",'#DATAINPUT'!F10)</f>
        <v>5</v>
      </c>
      <c r="AI10" t="str">
        <f>CONCATENATE('#DATAINPUT'!$D$2,"-DirNum-CSS")</f>
        <v>Cu13-DirNum-CSS</v>
      </c>
      <c r="AJ10" s="29" t="str">
        <f>CONCATENATE("5",'#DATAINPUT'!F10)</f>
        <v>5</v>
      </c>
      <c r="AL10" t="str">
        <f>CONCATENATE('#DATAINPUT'!$D$2,"-DirNum-CSS")</f>
        <v>Cu13-DirNum-CSS</v>
      </c>
      <c r="AP10" t="str">
        <f>CONCATENATE('#DATAINPUT'!F10," - ",'#DATAINPUT'!C10)</f>
        <v xml:space="preserve"> - </v>
      </c>
      <c r="BB10" s="30"/>
      <c r="BD10" t="str">
        <f>CONCATENATE('#DATAINPUT'!L10)</f>
        <v/>
      </c>
      <c r="BE10" t="str">
        <f>CONCATENATE('#DATAINPUT'!$D$2,"-DirNum-CSS")</f>
        <v>Cu13-DirNum-CSS</v>
      </c>
      <c r="BH10" t="str">
        <f>CONCATENATE('#DATAINPUT'!$D$2,"-DirNum-CSS")</f>
        <v>Cu13-DirNum-CSS</v>
      </c>
      <c r="BU10" t="str">
        <f>CONCATENATE('#DATAINPUT'!$D$2,"-DirNum-CSS")</f>
        <v>Cu13-DirNum-CSS</v>
      </c>
      <c r="BW10" t="str">
        <f>CONCATENATE("5",'#DATAINPUT'!F10)</f>
        <v>5</v>
      </c>
      <c r="BY10" t="str">
        <f>CONCATENATE('#DATAINPUT'!$D$2,"-DirNum-CSS")</f>
        <v>Cu13-DirNum-CSS</v>
      </c>
      <c r="CB10" t="str">
        <f>CONCATENATE('#DATAINPUT'!$D$2,"-DirNum-CSS")</f>
        <v>Cu13-DirNum-CSS</v>
      </c>
      <c r="CE10" t="str">
        <f>'#DATAINPUT'!$O$2</f>
        <v>AARG-gundev</v>
      </c>
      <c r="CI10" t="str">
        <f>CONCATENATE('#DATAINPUT'!$D$2,"-DirNum-CSS")</f>
        <v>Cu13-DirNum-CSS</v>
      </c>
    </row>
    <row r="11" spans="1:92" x14ac:dyDescent="0.2">
      <c r="A11" t="str">
        <f>IF(ISBLANK('#DATAINPUT'!A11),"",'#DATAINPUT'!A11)</f>
        <v/>
      </c>
      <c r="B11" t="str">
        <f>CONCATENATE('#DATAINPUT'!B11,".",'#DATAINPUT'!C11)</f>
        <v>.</v>
      </c>
      <c r="C11" t="s">
        <v>569</v>
      </c>
      <c r="I11" t="str">
        <f>CONCATENATE('#DATAINPUT'!F11," - ",'#DATAINPUT'!C11)</f>
        <v xml:space="preserve"> - </v>
      </c>
      <c r="J11" s="5" t="s">
        <v>385</v>
      </c>
      <c r="K11" s="5" t="s">
        <v>400</v>
      </c>
      <c r="L11" s="5" t="s">
        <v>570</v>
      </c>
      <c r="N11" t="str">
        <f>CONCATENATE("5",'#DATAINPUT'!F11)</f>
        <v>5</v>
      </c>
      <c r="P11" t="str">
        <f>CONCATENATE('#DATAINPUT'!$D$2,"-DirNum-CSS")</f>
        <v>Cu13-DirNum-CSS</v>
      </c>
      <c r="Q11" t="str">
        <f>CONCATENATE('#DATAINPUT'!$D$2,"-DirNum-PT")</f>
        <v>Cu13-DirNum-PT</v>
      </c>
      <c r="T11" t="str">
        <f>CONCATENATE('#DATAINPUT'!$D$2,"-DirNum-CSS")</f>
        <v>Cu13-DirNum-CSS</v>
      </c>
      <c r="W11" s="30" t="str">
        <f>CONCATENATE('#DATAINPUT'!E11,'#DATAINPUT'!$N$2)</f>
        <v>-DBRLocalOnly-CSS</v>
      </c>
      <c r="X11" s="29"/>
      <c r="Y11" s="29" t="str">
        <f>IF(ISBLANK('#DATAINPUT'!O11),"",'#DATAINPUT'!O11)</f>
        <v/>
      </c>
      <c r="Z11" t="str">
        <f>CONCATENATE("5",'#DATAINPUT'!F11,'#DATAINPUT'!M11)</f>
        <v>5</v>
      </c>
      <c r="AC11" t="str">
        <f>CONCATENATE("5",'#DATAINPUT'!F11)</f>
        <v>5</v>
      </c>
      <c r="AE11" t="str">
        <f>CONCATENATE('#DATAINPUT'!$D$2,"-DirNum-CSS")</f>
        <v>Cu13-DirNum-CSS</v>
      </c>
      <c r="AG11" t="str">
        <f>CONCATENATE("5",'#DATAINPUT'!F11)</f>
        <v>5</v>
      </c>
      <c r="AI11" t="str">
        <f>CONCATENATE('#DATAINPUT'!$D$2,"-DirNum-CSS")</f>
        <v>Cu13-DirNum-CSS</v>
      </c>
      <c r="AJ11" s="29" t="str">
        <f>CONCATENATE("5",'#DATAINPUT'!F11)</f>
        <v>5</v>
      </c>
      <c r="AL11" t="str">
        <f>CONCATENATE('#DATAINPUT'!$D$2,"-DirNum-CSS")</f>
        <v>Cu13-DirNum-CSS</v>
      </c>
      <c r="AP11" t="str">
        <f>CONCATENATE('#DATAINPUT'!F11," - ",'#DATAINPUT'!C11)</f>
        <v xml:space="preserve"> - </v>
      </c>
      <c r="BB11" s="30"/>
      <c r="BD11" t="str">
        <f>CONCATENATE('#DATAINPUT'!L11)</f>
        <v/>
      </c>
      <c r="BE11" t="str">
        <f>CONCATENATE('#DATAINPUT'!$D$2,"-DirNum-CSS")</f>
        <v>Cu13-DirNum-CSS</v>
      </c>
      <c r="BH11" t="str">
        <f>CONCATENATE('#DATAINPUT'!$D$2,"-DirNum-CSS")</f>
        <v>Cu13-DirNum-CSS</v>
      </c>
      <c r="BU11" t="str">
        <f>CONCATENATE('#DATAINPUT'!$D$2,"-DirNum-CSS")</f>
        <v>Cu13-DirNum-CSS</v>
      </c>
      <c r="BW11" t="str">
        <f>CONCATENATE("5",'#DATAINPUT'!F11)</f>
        <v>5</v>
      </c>
      <c r="BY11" t="str">
        <f>CONCATENATE('#DATAINPUT'!$D$2,"-DirNum-CSS")</f>
        <v>Cu13-DirNum-CSS</v>
      </c>
      <c r="CB11" t="str">
        <f>CONCATENATE('#DATAINPUT'!$D$2,"-DirNum-CSS")</f>
        <v>Cu13-DirNum-CSS</v>
      </c>
      <c r="CE11" t="str">
        <f>'#DATAINPUT'!$O$2</f>
        <v>AARG-gundev</v>
      </c>
      <c r="CI11" t="str">
        <f>CONCATENATE('#DATAINPUT'!$D$2,"-DirNum-CSS")</f>
        <v>Cu13-DirNum-CSS</v>
      </c>
    </row>
    <row r="12" spans="1:92" x14ac:dyDescent="0.2">
      <c r="A12" t="str">
        <f>IF(ISBLANK('#DATAINPUT'!A12),"",'#DATAINPUT'!A12)</f>
        <v/>
      </c>
      <c r="B12" t="str">
        <f>CONCATENATE('#DATAINPUT'!B12,".",'#DATAINPUT'!C12)</f>
        <v>.</v>
      </c>
      <c r="C12" t="s">
        <v>569</v>
      </c>
      <c r="I12" t="str">
        <f>CONCATENATE('#DATAINPUT'!F12," - ",'#DATAINPUT'!C12)</f>
        <v xml:space="preserve"> - </v>
      </c>
      <c r="J12" s="5" t="s">
        <v>385</v>
      </c>
      <c r="K12" s="5" t="s">
        <v>400</v>
      </c>
      <c r="L12" s="5" t="s">
        <v>570</v>
      </c>
      <c r="N12" t="str">
        <f>CONCATENATE("5",'#DATAINPUT'!F12)</f>
        <v>5</v>
      </c>
      <c r="P12" t="str">
        <f>CONCATENATE('#DATAINPUT'!$D$2,"-DirNum-CSS")</f>
        <v>Cu13-DirNum-CSS</v>
      </c>
      <c r="Q12" t="str">
        <f>CONCATENATE('#DATAINPUT'!$D$2,"-DirNum-PT")</f>
        <v>Cu13-DirNum-PT</v>
      </c>
      <c r="T12" t="str">
        <f>CONCATENATE('#DATAINPUT'!$D$2,"-DirNum-CSS")</f>
        <v>Cu13-DirNum-CSS</v>
      </c>
      <c r="W12" s="30" t="str">
        <f>CONCATENATE('#DATAINPUT'!E12,'#DATAINPUT'!$N$2)</f>
        <v>-DBRLocalOnly-CSS</v>
      </c>
      <c r="X12" s="29"/>
      <c r="Y12" s="29" t="str">
        <f>IF(ISBLANK('#DATAINPUT'!O12),"",'#DATAINPUT'!O12)</f>
        <v/>
      </c>
      <c r="Z12" t="str">
        <f>CONCATENATE("5",'#DATAINPUT'!F12,'#DATAINPUT'!M12)</f>
        <v>5</v>
      </c>
      <c r="AC12" t="str">
        <f>CONCATENATE("5",'#DATAINPUT'!F12)</f>
        <v>5</v>
      </c>
      <c r="AE12" t="str">
        <f>CONCATENATE('#DATAINPUT'!$D$2,"-DirNum-CSS")</f>
        <v>Cu13-DirNum-CSS</v>
      </c>
      <c r="AG12" t="str">
        <f>CONCATENATE("5",'#DATAINPUT'!F12)</f>
        <v>5</v>
      </c>
      <c r="AI12" t="str">
        <f>CONCATENATE('#DATAINPUT'!$D$2,"-DirNum-CSS")</f>
        <v>Cu13-DirNum-CSS</v>
      </c>
      <c r="AJ12" s="29" t="str">
        <f>CONCATENATE("5",'#DATAINPUT'!F12)</f>
        <v>5</v>
      </c>
      <c r="AL12" t="str">
        <f>CONCATENATE('#DATAINPUT'!$D$2,"-DirNum-CSS")</f>
        <v>Cu13-DirNum-CSS</v>
      </c>
      <c r="AP12" t="str">
        <f>CONCATENATE('#DATAINPUT'!F12," - ",'#DATAINPUT'!C12)</f>
        <v xml:space="preserve"> - </v>
      </c>
      <c r="BB12" s="30"/>
      <c r="BD12" t="str">
        <f>CONCATENATE('#DATAINPUT'!L12)</f>
        <v/>
      </c>
      <c r="BE12" t="str">
        <f>CONCATENATE('#DATAINPUT'!$D$2,"-DirNum-CSS")</f>
        <v>Cu13-DirNum-CSS</v>
      </c>
      <c r="BH12" t="str">
        <f>CONCATENATE('#DATAINPUT'!$D$2,"-DirNum-CSS")</f>
        <v>Cu13-DirNum-CSS</v>
      </c>
      <c r="BU12" t="str">
        <f>CONCATENATE('#DATAINPUT'!$D$2,"-DirNum-CSS")</f>
        <v>Cu13-DirNum-CSS</v>
      </c>
      <c r="BW12" t="str">
        <f>CONCATENATE("5",'#DATAINPUT'!F12)</f>
        <v>5</v>
      </c>
      <c r="BY12" t="str">
        <f>CONCATENATE('#DATAINPUT'!$D$2,"-DirNum-CSS")</f>
        <v>Cu13-DirNum-CSS</v>
      </c>
      <c r="CB12" t="str">
        <f>CONCATENATE('#DATAINPUT'!$D$2,"-DirNum-CSS")</f>
        <v>Cu13-DirNum-CSS</v>
      </c>
      <c r="CE12" t="str">
        <f>'#DATAINPUT'!$O$2</f>
        <v>AARG-gundev</v>
      </c>
      <c r="CI12" t="str">
        <f>CONCATENATE('#DATAINPUT'!$D$2,"-DirNum-CSS")</f>
        <v>Cu13-DirNum-CSS</v>
      </c>
    </row>
    <row r="13" spans="1:92" x14ac:dyDescent="0.2">
      <c r="A13" t="str">
        <f>IF(ISBLANK('#DATAINPUT'!A13),"",'#DATAINPUT'!A13)</f>
        <v/>
      </c>
      <c r="B13" t="str">
        <f>CONCATENATE('#DATAINPUT'!B13,".",'#DATAINPUT'!C13)</f>
        <v>.</v>
      </c>
      <c r="C13" t="s">
        <v>569</v>
      </c>
      <c r="I13" t="str">
        <f>CONCATENATE('#DATAINPUT'!F13," - ",'#DATAINPUT'!C13)</f>
        <v xml:space="preserve"> - </v>
      </c>
      <c r="J13" s="5" t="s">
        <v>385</v>
      </c>
      <c r="K13" s="5" t="s">
        <v>400</v>
      </c>
      <c r="L13" s="5" t="s">
        <v>570</v>
      </c>
      <c r="N13" t="str">
        <f>CONCATENATE("5",'#DATAINPUT'!F13)</f>
        <v>5</v>
      </c>
      <c r="P13" t="str">
        <f>CONCATENATE('#DATAINPUT'!$D$2,"-DirNum-CSS")</f>
        <v>Cu13-DirNum-CSS</v>
      </c>
      <c r="Q13" t="str">
        <f>CONCATENATE('#DATAINPUT'!$D$2,"-DirNum-PT")</f>
        <v>Cu13-DirNum-PT</v>
      </c>
      <c r="T13" t="str">
        <f>CONCATENATE('#DATAINPUT'!$D$2,"-DirNum-CSS")</f>
        <v>Cu13-DirNum-CSS</v>
      </c>
      <c r="W13" s="30" t="str">
        <f>CONCATENATE('#DATAINPUT'!E13,'#DATAINPUT'!$N$2)</f>
        <v>-DBRLocalOnly-CSS</v>
      </c>
      <c r="X13" s="29"/>
      <c r="Y13" s="29" t="str">
        <f>IF(ISBLANK('#DATAINPUT'!O13),"",'#DATAINPUT'!O13)</f>
        <v/>
      </c>
      <c r="Z13" t="str">
        <f>CONCATENATE("5",'#DATAINPUT'!F13,'#DATAINPUT'!M13)</f>
        <v>5</v>
      </c>
      <c r="AC13" t="str">
        <f>CONCATENATE("5",'#DATAINPUT'!F13)</f>
        <v>5</v>
      </c>
      <c r="AE13" t="str">
        <f>CONCATENATE('#DATAINPUT'!$D$2,"-DirNum-CSS")</f>
        <v>Cu13-DirNum-CSS</v>
      </c>
      <c r="AG13" t="str">
        <f>CONCATENATE("5",'#DATAINPUT'!F13)</f>
        <v>5</v>
      </c>
      <c r="AI13" t="str">
        <f>CONCATENATE('#DATAINPUT'!$D$2,"-DirNum-CSS")</f>
        <v>Cu13-DirNum-CSS</v>
      </c>
      <c r="AJ13" s="29" t="str">
        <f>CONCATENATE("5",'#DATAINPUT'!F13)</f>
        <v>5</v>
      </c>
      <c r="AL13" t="str">
        <f>CONCATENATE('#DATAINPUT'!$D$2,"-DirNum-CSS")</f>
        <v>Cu13-DirNum-CSS</v>
      </c>
      <c r="AP13" t="str">
        <f>CONCATENATE('#DATAINPUT'!F13," - ",'#DATAINPUT'!C13)</f>
        <v xml:space="preserve"> - </v>
      </c>
      <c r="BB13" s="30"/>
      <c r="BD13" t="str">
        <f>CONCATENATE('#DATAINPUT'!L13)</f>
        <v/>
      </c>
      <c r="BE13" t="str">
        <f>CONCATENATE('#DATAINPUT'!$D$2,"-DirNum-CSS")</f>
        <v>Cu13-DirNum-CSS</v>
      </c>
      <c r="BH13" t="str">
        <f>CONCATENATE('#DATAINPUT'!$D$2,"-DirNum-CSS")</f>
        <v>Cu13-DirNum-CSS</v>
      </c>
      <c r="BU13" t="str">
        <f>CONCATENATE('#DATAINPUT'!$D$2,"-DirNum-CSS")</f>
        <v>Cu13-DirNum-CSS</v>
      </c>
      <c r="BW13" t="str">
        <f>CONCATENATE("5",'#DATAINPUT'!F13)</f>
        <v>5</v>
      </c>
      <c r="BY13" t="str">
        <f>CONCATENATE('#DATAINPUT'!$D$2,"-DirNum-CSS")</f>
        <v>Cu13-DirNum-CSS</v>
      </c>
      <c r="CB13" t="str">
        <f>CONCATENATE('#DATAINPUT'!$D$2,"-DirNum-CSS")</f>
        <v>Cu13-DirNum-CSS</v>
      </c>
      <c r="CE13" t="str">
        <f>'#DATAINPUT'!$O$2</f>
        <v>AARG-gundev</v>
      </c>
      <c r="CI13" t="str">
        <f>CONCATENATE('#DATAINPUT'!$D$2,"-DirNum-CSS")</f>
        <v>Cu13-DirNum-CSS</v>
      </c>
    </row>
    <row r="14" spans="1:92" x14ac:dyDescent="0.2">
      <c r="A14" t="str">
        <f>IF(ISBLANK('#DATAINPUT'!A14),"",'#DATAINPUT'!A14)</f>
        <v/>
      </c>
      <c r="B14" t="str">
        <f>CONCATENATE('#DATAINPUT'!B14,".",'#DATAINPUT'!C14)</f>
        <v>.</v>
      </c>
      <c r="C14" t="s">
        <v>569</v>
      </c>
      <c r="I14" t="str">
        <f>CONCATENATE('#DATAINPUT'!F14," - ",'#DATAINPUT'!C14)</f>
        <v xml:space="preserve"> - </v>
      </c>
      <c r="J14" s="5" t="s">
        <v>385</v>
      </c>
      <c r="K14" s="5" t="s">
        <v>400</v>
      </c>
      <c r="L14" s="5" t="s">
        <v>570</v>
      </c>
      <c r="N14" t="str">
        <f>CONCATENATE("5",'#DATAINPUT'!F14)</f>
        <v>5</v>
      </c>
      <c r="P14" t="str">
        <f>CONCATENATE('#DATAINPUT'!$D$2,"-DirNum-CSS")</f>
        <v>Cu13-DirNum-CSS</v>
      </c>
      <c r="Q14" t="str">
        <f>CONCATENATE('#DATAINPUT'!$D$2,"-DirNum-PT")</f>
        <v>Cu13-DirNum-PT</v>
      </c>
      <c r="T14" t="str">
        <f>CONCATENATE('#DATAINPUT'!$D$2,"-DirNum-CSS")</f>
        <v>Cu13-DirNum-CSS</v>
      </c>
      <c r="W14" s="30" t="str">
        <f>CONCATENATE('#DATAINPUT'!E14,'#DATAINPUT'!$N$2)</f>
        <v>-DBRLocalOnly-CSS</v>
      </c>
      <c r="X14" s="29"/>
      <c r="Y14" s="29" t="str">
        <f>IF(ISBLANK('#DATAINPUT'!O14),"",'#DATAINPUT'!O14)</f>
        <v/>
      </c>
      <c r="Z14" t="str">
        <f>CONCATENATE("5",'#DATAINPUT'!F14,'#DATAINPUT'!M14)</f>
        <v>5</v>
      </c>
      <c r="AC14" t="str">
        <f>CONCATENATE("5",'#DATAINPUT'!F14)</f>
        <v>5</v>
      </c>
      <c r="AE14" t="str">
        <f>CONCATENATE('#DATAINPUT'!$D$2,"-DirNum-CSS")</f>
        <v>Cu13-DirNum-CSS</v>
      </c>
      <c r="AG14" t="str">
        <f>CONCATENATE("5",'#DATAINPUT'!F14)</f>
        <v>5</v>
      </c>
      <c r="AI14" t="str">
        <f>CONCATENATE('#DATAINPUT'!$D$2,"-DirNum-CSS")</f>
        <v>Cu13-DirNum-CSS</v>
      </c>
      <c r="AJ14" s="29" t="str">
        <f>CONCATENATE("5",'#DATAINPUT'!F14)</f>
        <v>5</v>
      </c>
      <c r="AL14" t="str">
        <f>CONCATENATE('#DATAINPUT'!$D$2,"-DirNum-CSS")</f>
        <v>Cu13-DirNum-CSS</v>
      </c>
      <c r="AP14" t="str">
        <f>CONCATENATE('#DATAINPUT'!F14," - ",'#DATAINPUT'!C14)</f>
        <v xml:space="preserve"> - </v>
      </c>
      <c r="BB14" s="30"/>
      <c r="BD14" t="str">
        <f>CONCATENATE('#DATAINPUT'!L14)</f>
        <v/>
      </c>
      <c r="BE14" t="str">
        <f>CONCATENATE('#DATAINPUT'!$D$2,"-DirNum-CSS")</f>
        <v>Cu13-DirNum-CSS</v>
      </c>
      <c r="BH14" t="str">
        <f>CONCATENATE('#DATAINPUT'!$D$2,"-DirNum-CSS")</f>
        <v>Cu13-DirNum-CSS</v>
      </c>
      <c r="BU14" t="str">
        <f>CONCATENATE('#DATAINPUT'!$D$2,"-DirNum-CSS")</f>
        <v>Cu13-DirNum-CSS</v>
      </c>
      <c r="BW14" t="str">
        <f>CONCATENATE("5",'#DATAINPUT'!F14)</f>
        <v>5</v>
      </c>
      <c r="BY14" t="str">
        <f>CONCATENATE('#DATAINPUT'!$D$2,"-DirNum-CSS")</f>
        <v>Cu13-DirNum-CSS</v>
      </c>
      <c r="CB14" t="str">
        <f>CONCATENATE('#DATAINPUT'!$D$2,"-DirNum-CSS")</f>
        <v>Cu13-DirNum-CSS</v>
      </c>
      <c r="CE14" t="str">
        <f>'#DATAINPUT'!$O$2</f>
        <v>AARG-gundev</v>
      </c>
      <c r="CI14" t="str">
        <f>CONCATENATE('#DATAINPUT'!$D$2,"-DirNum-CSS")</f>
        <v>Cu13-DirNum-CSS</v>
      </c>
    </row>
    <row r="15" spans="1:92" x14ac:dyDescent="0.2">
      <c r="A15" t="str">
        <f>IF(ISBLANK('#DATAINPUT'!A15),"",'#DATAINPUT'!A15)</f>
        <v/>
      </c>
      <c r="B15" t="str">
        <f>CONCATENATE('#DATAINPUT'!B15,".",'#DATAINPUT'!C15)</f>
        <v>.</v>
      </c>
      <c r="C15" t="s">
        <v>569</v>
      </c>
      <c r="I15" t="str">
        <f>CONCATENATE('#DATAINPUT'!F15," - ",'#DATAINPUT'!C15)</f>
        <v xml:space="preserve"> - </v>
      </c>
      <c r="J15" s="5" t="s">
        <v>385</v>
      </c>
      <c r="K15" s="5" t="s">
        <v>400</v>
      </c>
      <c r="L15" s="5" t="s">
        <v>570</v>
      </c>
      <c r="N15" t="str">
        <f>CONCATENATE("5",'#DATAINPUT'!F15)</f>
        <v>5</v>
      </c>
      <c r="P15" t="str">
        <f>CONCATENATE('#DATAINPUT'!$D$2,"-DirNum-CSS")</f>
        <v>Cu13-DirNum-CSS</v>
      </c>
      <c r="Q15" t="str">
        <f>CONCATENATE('#DATAINPUT'!$D$2,"-DirNum-PT")</f>
        <v>Cu13-DirNum-PT</v>
      </c>
      <c r="T15" t="str">
        <f>CONCATENATE('#DATAINPUT'!$D$2,"-DirNum-CSS")</f>
        <v>Cu13-DirNum-CSS</v>
      </c>
      <c r="W15" s="30" t="str">
        <f>CONCATENATE('#DATAINPUT'!E15,'#DATAINPUT'!$N$2)</f>
        <v>-DBRLocalOnly-CSS</v>
      </c>
      <c r="X15" s="29"/>
      <c r="Y15" s="29" t="str">
        <f>IF(ISBLANK('#DATAINPUT'!O15),"",'#DATAINPUT'!O15)</f>
        <v/>
      </c>
      <c r="Z15" t="str">
        <f>CONCATENATE("5",'#DATAINPUT'!F15,'#DATAINPUT'!M15)</f>
        <v>5</v>
      </c>
      <c r="AC15" t="str">
        <f>CONCATENATE("5",'#DATAINPUT'!F15)</f>
        <v>5</v>
      </c>
      <c r="AE15" t="str">
        <f>CONCATENATE('#DATAINPUT'!$D$2,"-DirNum-CSS")</f>
        <v>Cu13-DirNum-CSS</v>
      </c>
      <c r="AG15" t="str">
        <f>CONCATENATE("5",'#DATAINPUT'!F15)</f>
        <v>5</v>
      </c>
      <c r="AI15" t="str">
        <f>CONCATENATE('#DATAINPUT'!$D$2,"-DirNum-CSS")</f>
        <v>Cu13-DirNum-CSS</v>
      </c>
      <c r="AJ15" s="29" t="str">
        <f>CONCATENATE("5",'#DATAINPUT'!F15)</f>
        <v>5</v>
      </c>
      <c r="AL15" t="str">
        <f>CONCATENATE('#DATAINPUT'!$D$2,"-DirNum-CSS")</f>
        <v>Cu13-DirNum-CSS</v>
      </c>
      <c r="AP15" t="str">
        <f>CONCATENATE('#DATAINPUT'!F15," - ",'#DATAINPUT'!C15)</f>
        <v xml:space="preserve"> - </v>
      </c>
      <c r="BB15" s="30"/>
      <c r="BD15" t="str">
        <f>CONCATENATE('#DATAINPUT'!L15)</f>
        <v/>
      </c>
      <c r="BE15" t="str">
        <f>CONCATENATE('#DATAINPUT'!$D$2,"-DirNum-CSS")</f>
        <v>Cu13-DirNum-CSS</v>
      </c>
      <c r="BH15" t="str">
        <f>CONCATENATE('#DATAINPUT'!$D$2,"-DirNum-CSS")</f>
        <v>Cu13-DirNum-CSS</v>
      </c>
      <c r="BU15" t="str">
        <f>CONCATENATE('#DATAINPUT'!$D$2,"-DirNum-CSS")</f>
        <v>Cu13-DirNum-CSS</v>
      </c>
      <c r="BW15" t="str">
        <f>CONCATENATE("5",'#DATAINPUT'!F15)</f>
        <v>5</v>
      </c>
      <c r="BY15" t="str">
        <f>CONCATENATE('#DATAINPUT'!$D$2,"-DirNum-CSS")</f>
        <v>Cu13-DirNum-CSS</v>
      </c>
      <c r="CB15" t="str">
        <f>CONCATENATE('#DATAINPUT'!$D$2,"-DirNum-CSS")</f>
        <v>Cu13-DirNum-CSS</v>
      </c>
      <c r="CE15" t="str">
        <f>'#DATAINPUT'!$O$2</f>
        <v>AARG-gundev</v>
      </c>
      <c r="CI15" t="str">
        <f>CONCATENATE('#DATAINPUT'!$D$2,"-DirNum-CSS")</f>
        <v>Cu13-DirNum-CSS</v>
      </c>
    </row>
    <row r="16" spans="1:92" x14ac:dyDescent="0.2">
      <c r="A16" t="str">
        <f>IF(ISBLANK('#DATAINPUT'!A16),"",'#DATAINPUT'!A16)</f>
        <v/>
      </c>
      <c r="B16" t="str">
        <f>CONCATENATE('#DATAINPUT'!B16,".",'#DATAINPUT'!C16)</f>
        <v>.</v>
      </c>
      <c r="C16" t="s">
        <v>569</v>
      </c>
      <c r="I16" t="str">
        <f>CONCATENATE('#DATAINPUT'!F16," - ",'#DATAINPUT'!C16)</f>
        <v xml:space="preserve"> - </v>
      </c>
      <c r="J16" s="5" t="s">
        <v>385</v>
      </c>
      <c r="K16" s="5" t="s">
        <v>400</v>
      </c>
      <c r="L16" s="5" t="s">
        <v>570</v>
      </c>
      <c r="N16" t="str">
        <f>CONCATENATE("5",'#DATAINPUT'!F16)</f>
        <v>5</v>
      </c>
      <c r="P16" t="str">
        <f>CONCATENATE('#DATAINPUT'!$D$2,"-DirNum-CSS")</f>
        <v>Cu13-DirNum-CSS</v>
      </c>
      <c r="Q16" t="str">
        <f>CONCATENATE('#DATAINPUT'!$D$2,"-DirNum-PT")</f>
        <v>Cu13-DirNum-PT</v>
      </c>
      <c r="T16" t="str">
        <f>CONCATENATE('#DATAINPUT'!$D$2,"-DirNum-CSS")</f>
        <v>Cu13-DirNum-CSS</v>
      </c>
      <c r="W16" s="30" t="str">
        <f>CONCATENATE('#DATAINPUT'!E16,'#DATAINPUT'!$N$2)</f>
        <v>-DBRLocalOnly-CSS</v>
      </c>
      <c r="X16" s="29"/>
      <c r="Y16" s="29" t="str">
        <f>IF(ISBLANK('#DATAINPUT'!O16),"",'#DATAINPUT'!O16)</f>
        <v/>
      </c>
      <c r="Z16" t="str">
        <f>CONCATENATE("5",'#DATAINPUT'!F16,'#DATAINPUT'!M16)</f>
        <v>5</v>
      </c>
      <c r="AC16" t="str">
        <f>CONCATENATE("5",'#DATAINPUT'!F16)</f>
        <v>5</v>
      </c>
      <c r="AE16" t="str">
        <f>CONCATENATE('#DATAINPUT'!$D$2,"-DirNum-CSS")</f>
        <v>Cu13-DirNum-CSS</v>
      </c>
      <c r="AG16" t="str">
        <f>CONCATENATE("5",'#DATAINPUT'!F16)</f>
        <v>5</v>
      </c>
      <c r="AI16" t="str">
        <f>CONCATENATE('#DATAINPUT'!$D$2,"-DirNum-CSS")</f>
        <v>Cu13-DirNum-CSS</v>
      </c>
      <c r="AJ16" s="29" t="str">
        <f>CONCATENATE("5",'#DATAINPUT'!F16)</f>
        <v>5</v>
      </c>
      <c r="AL16" t="str">
        <f>CONCATENATE('#DATAINPUT'!$D$2,"-DirNum-CSS")</f>
        <v>Cu13-DirNum-CSS</v>
      </c>
      <c r="AP16" t="str">
        <f>CONCATENATE('#DATAINPUT'!F16," - ",'#DATAINPUT'!C16)</f>
        <v xml:space="preserve"> - </v>
      </c>
      <c r="BB16" s="30"/>
      <c r="BD16" t="str">
        <f>CONCATENATE('#DATAINPUT'!L16)</f>
        <v/>
      </c>
      <c r="BE16" t="str">
        <f>CONCATENATE('#DATAINPUT'!$D$2,"-DirNum-CSS")</f>
        <v>Cu13-DirNum-CSS</v>
      </c>
      <c r="BH16" t="str">
        <f>CONCATENATE('#DATAINPUT'!$D$2,"-DirNum-CSS")</f>
        <v>Cu13-DirNum-CSS</v>
      </c>
      <c r="BU16" t="str">
        <f>CONCATENATE('#DATAINPUT'!$D$2,"-DirNum-CSS")</f>
        <v>Cu13-DirNum-CSS</v>
      </c>
      <c r="BW16" t="str">
        <f>CONCATENATE("5",'#DATAINPUT'!F16)</f>
        <v>5</v>
      </c>
      <c r="BY16" t="str">
        <f>CONCATENATE('#DATAINPUT'!$D$2,"-DirNum-CSS")</f>
        <v>Cu13-DirNum-CSS</v>
      </c>
      <c r="CB16" t="str">
        <f>CONCATENATE('#DATAINPUT'!$D$2,"-DirNum-CSS")</f>
        <v>Cu13-DirNum-CSS</v>
      </c>
      <c r="CE16" t="str">
        <f>'#DATAINPUT'!$O$2</f>
        <v>AARG-gundev</v>
      </c>
      <c r="CI16" t="str">
        <f>CONCATENATE('#DATAINPUT'!$D$2,"-DirNum-CSS")</f>
        <v>Cu13-DirNum-CSS</v>
      </c>
    </row>
    <row r="17" spans="1:87" x14ac:dyDescent="0.2">
      <c r="A17" t="str">
        <f>IF(ISBLANK('#DATAINPUT'!A17),"",'#DATAINPUT'!A17)</f>
        <v/>
      </c>
      <c r="B17" t="str">
        <f>CONCATENATE('#DATAINPUT'!B17,".",'#DATAINPUT'!C17)</f>
        <v>.</v>
      </c>
      <c r="C17" t="s">
        <v>569</v>
      </c>
      <c r="I17" t="str">
        <f>CONCATENATE('#DATAINPUT'!F17," - ",'#DATAINPUT'!C17)</f>
        <v xml:space="preserve"> - </v>
      </c>
      <c r="J17" s="5" t="s">
        <v>385</v>
      </c>
      <c r="K17" s="5" t="s">
        <v>400</v>
      </c>
      <c r="L17" s="5" t="s">
        <v>570</v>
      </c>
      <c r="N17" t="str">
        <f>CONCATENATE("5",'#DATAINPUT'!F17)</f>
        <v>5</v>
      </c>
      <c r="P17" t="str">
        <f>CONCATENATE('#DATAINPUT'!$D$2,"-DirNum-CSS")</f>
        <v>Cu13-DirNum-CSS</v>
      </c>
      <c r="Q17" t="str">
        <f>CONCATENATE('#DATAINPUT'!$D$2,"-DirNum-PT")</f>
        <v>Cu13-DirNum-PT</v>
      </c>
      <c r="T17" t="str">
        <f>CONCATENATE('#DATAINPUT'!$D$2,"-DirNum-CSS")</f>
        <v>Cu13-DirNum-CSS</v>
      </c>
      <c r="W17" s="30" t="str">
        <f>CONCATENATE('#DATAINPUT'!E17,'#DATAINPUT'!$N$2)</f>
        <v>-DBRLocalOnly-CSS</v>
      </c>
      <c r="X17" s="29"/>
      <c r="Y17" s="29" t="str">
        <f>IF(ISBLANK('#DATAINPUT'!O17),"",'#DATAINPUT'!O17)</f>
        <v/>
      </c>
      <c r="Z17" t="str">
        <f>CONCATENATE("5",'#DATAINPUT'!F17,'#DATAINPUT'!M17)</f>
        <v>5</v>
      </c>
      <c r="AC17" t="str">
        <f>CONCATENATE("5",'#DATAINPUT'!F17)</f>
        <v>5</v>
      </c>
      <c r="AE17" t="str">
        <f>CONCATENATE('#DATAINPUT'!$D$2,"-DirNum-CSS")</f>
        <v>Cu13-DirNum-CSS</v>
      </c>
      <c r="AG17" t="str">
        <f>CONCATENATE("5",'#DATAINPUT'!F17)</f>
        <v>5</v>
      </c>
      <c r="AI17" t="str">
        <f>CONCATENATE('#DATAINPUT'!$D$2,"-DirNum-CSS")</f>
        <v>Cu13-DirNum-CSS</v>
      </c>
      <c r="AJ17" s="29" t="str">
        <f>CONCATENATE("5",'#DATAINPUT'!F17)</f>
        <v>5</v>
      </c>
      <c r="AL17" t="str">
        <f>CONCATENATE('#DATAINPUT'!$D$2,"-DirNum-CSS")</f>
        <v>Cu13-DirNum-CSS</v>
      </c>
      <c r="AP17" t="str">
        <f>CONCATENATE('#DATAINPUT'!F17," - ",'#DATAINPUT'!C17)</f>
        <v xml:space="preserve"> - </v>
      </c>
      <c r="BB17" s="30"/>
      <c r="BD17" t="str">
        <f>CONCATENATE('#DATAINPUT'!L17)</f>
        <v/>
      </c>
      <c r="BE17" t="str">
        <f>CONCATENATE('#DATAINPUT'!$D$2,"-DirNum-CSS")</f>
        <v>Cu13-DirNum-CSS</v>
      </c>
      <c r="BH17" t="str">
        <f>CONCATENATE('#DATAINPUT'!$D$2,"-DirNum-CSS")</f>
        <v>Cu13-DirNum-CSS</v>
      </c>
      <c r="BU17" t="str">
        <f>CONCATENATE('#DATAINPUT'!$D$2,"-DirNum-CSS")</f>
        <v>Cu13-DirNum-CSS</v>
      </c>
      <c r="BW17" t="str">
        <f>CONCATENATE("5",'#DATAINPUT'!F17)</f>
        <v>5</v>
      </c>
      <c r="BY17" t="str">
        <f>CONCATENATE('#DATAINPUT'!$D$2,"-DirNum-CSS")</f>
        <v>Cu13-DirNum-CSS</v>
      </c>
      <c r="CB17" t="str">
        <f>CONCATENATE('#DATAINPUT'!$D$2,"-DirNum-CSS")</f>
        <v>Cu13-DirNum-CSS</v>
      </c>
      <c r="CE17" t="str">
        <f>'#DATAINPUT'!$O$2</f>
        <v>AARG-gundev</v>
      </c>
      <c r="CI17" t="str">
        <f>CONCATENATE('#DATAINPUT'!$D$2,"-DirNum-CSS")</f>
        <v>Cu13-DirNum-CSS</v>
      </c>
    </row>
    <row r="18" spans="1:87" x14ac:dyDescent="0.2">
      <c r="A18" t="str">
        <f>IF(ISBLANK('#DATAINPUT'!A18),"",'#DATAINPUT'!A18)</f>
        <v/>
      </c>
      <c r="B18" t="str">
        <f>CONCATENATE('#DATAINPUT'!B18,".",'#DATAINPUT'!C18)</f>
        <v>.</v>
      </c>
      <c r="C18" t="s">
        <v>569</v>
      </c>
      <c r="I18" t="str">
        <f>CONCATENATE('#DATAINPUT'!F18," - ",'#DATAINPUT'!C18)</f>
        <v xml:space="preserve"> - </v>
      </c>
      <c r="J18" s="5" t="s">
        <v>385</v>
      </c>
      <c r="K18" s="5" t="s">
        <v>400</v>
      </c>
      <c r="L18" s="5" t="s">
        <v>570</v>
      </c>
      <c r="N18" t="str">
        <f>CONCATENATE("5",'#DATAINPUT'!F18)</f>
        <v>5</v>
      </c>
      <c r="P18" t="str">
        <f>CONCATENATE('#DATAINPUT'!$D$2,"-DirNum-CSS")</f>
        <v>Cu13-DirNum-CSS</v>
      </c>
      <c r="Q18" t="str">
        <f>CONCATENATE('#DATAINPUT'!$D$2,"-DirNum-PT")</f>
        <v>Cu13-DirNum-PT</v>
      </c>
      <c r="T18" t="str">
        <f>CONCATENATE('#DATAINPUT'!$D$2,"-DirNum-CSS")</f>
        <v>Cu13-DirNum-CSS</v>
      </c>
      <c r="W18" s="30" t="str">
        <f>CONCATENATE('#DATAINPUT'!E18,'#DATAINPUT'!$N$2)</f>
        <v>-DBRLocalOnly-CSS</v>
      </c>
      <c r="X18" s="29"/>
      <c r="Y18" s="29" t="str">
        <f>IF(ISBLANK('#DATAINPUT'!O18),"",'#DATAINPUT'!O18)</f>
        <v/>
      </c>
      <c r="Z18" t="str">
        <f>CONCATENATE("5",'#DATAINPUT'!F18,'#DATAINPUT'!M18)</f>
        <v>5</v>
      </c>
      <c r="AC18" t="str">
        <f>CONCATENATE("5",'#DATAINPUT'!F18)</f>
        <v>5</v>
      </c>
      <c r="AE18" t="str">
        <f>CONCATENATE('#DATAINPUT'!$D$2,"-DirNum-CSS")</f>
        <v>Cu13-DirNum-CSS</v>
      </c>
      <c r="AG18" t="str">
        <f>CONCATENATE("5",'#DATAINPUT'!F18)</f>
        <v>5</v>
      </c>
      <c r="AI18" t="str">
        <f>CONCATENATE('#DATAINPUT'!$D$2,"-DirNum-CSS")</f>
        <v>Cu13-DirNum-CSS</v>
      </c>
      <c r="AJ18" s="29" t="str">
        <f>CONCATENATE("5",'#DATAINPUT'!F18)</f>
        <v>5</v>
      </c>
      <c r="AL18" t="str">
        <f>CONCATENATE('#DATAINPUT'!$D$2,"-DirNum-CSS")</f>
        <v>Cu13-DirNum-CSS</v>
      </c>
      <c r="AP18" t="str">
        <f>CONCATENATE('#DATAINPUT'!F18," - ",'#DATAINPUT'!C18)</f>
        <v xml:space="preserve"> - </v>
      </c>
      <c r="BB18" s="30"/>
      <c r="BD18" t="str">
        <f>CONCATENATE('#DATAINPUT'!L18)</f>
        <v/>
      </c>
      <c r="BE18" t="str">
        <f>CONCATENATE('#DATAINPUT'!$D$2,"-DirNum-CSS")</f>
        <v>Cu13-DirNum-CSS</v>
      </c>
      <c r="BH18" t="str">
        <f>CONCATENATE('#DATAINPUT'!$D$2,"-DirNum-CSS")</f>
        <v>Cu13-DirNum-CSS</v>
      </c>
      <c r="BU18" t="str">
        <f>CONCATENATE('#DATAINPUT'!$D$2,"-DirNum-CSS")</f>
        <v>Cu13-DirNum-CSS</v>
      </c>
      <c r="BW18" t="str">
        <f>CONCATENATE("5",'#DATAINPUT'!F18)</f>
        <v>5</v>
      </c>
      <c r="BY18" t="str">
        <f>CONCATENATE('#DATAINPUT'!$D$2,"-DirNum-CSS")</f>
        <v>Cu13-DirNum-CSS</v>
      </c>
      <c r="CB18" t="str">
        <f>CONCATENATE('#DATAINPUT'!$D$2,"-DirNum-CSS")</f>
        <v>Cu13-DirNum-CSS</v>
      </c>
      <c r="CE18" t="str">
        <f>'#DATAINPUT'!$O$2</f>
        <v>AARG-gundev</v>
      </c>
      <c r="CI18" t="str">
        <f>CONCATENATE('#DATAINPUT'!$D$2,"-DirNum-CSS")</f>
        <v>Cu13-DirNum-CSS</v>
      </c>
    </row>
    <row r="19" spans="1:87" x14ac:dyDescent="0.2">
      <c r="A19" t="str">
        <f>IF(ISBLANK('#DATAINPUT'!A19),"",'#DATAINPUT'!A19)</f>
        <v/>
      </c>
      <c r="B19" t="str">
        <f>CONCATENATE('#DATAINPUT'!B19,".",'#DATAINPUT'!C19)</f>
        <v>.</v>
      </c>
      <c r="C19" t="s">
        <v>569</v>
      </c>
      <c r="I19" t="str">
        <f>CONCATENATE('#DATAINPUT'!F19," - ",'#DATAINPUT'!C19)</f>
        <v xml:space="preserve"> - </v>
      </c>
      <c r="J19" s="5" t="s">
        <v>385</v>
      </c>
      <c r="K19" s="5" t="s">
        <v>400</v>
      </c>
      <c r="L19" s="5" t="s">
        <v>570</v>
      </c>
      <c r="N19" t="str">
        <f>CONCATENATE("5",'#DATAINPUT'!F19)</f>
        <v>5</v>
      </c>
      <c r="P19" t="str">
        <f>CONCATENATE('#DATAINPUT'!$D$2,"-DirNum-CSS")</f>
        <v>Cu13-DirNum-CSS</v>
      </c>
      <c r="Q19" t="str">
        <f>CONCATENATE('#DATAINPUT'!$D$2,"-DirNum-PT")</f>
        <v>Cu13-DirNum-PT</v>
      </c>
      <c r="T19" t="str">
        <f>CONCATENATE('#DATAINPUT'!$D$2,"-DirNum-CSS")</f>
        <v>Cu13-DirNum-CSS</v>
      </c>
      <c r="W19" s="30" t="str">
        <f>CONCATENATE('#DATAINPUT'!E19,'#DATAINPUT'!$N$2)</f>
        <v>-DBRLocalOnly-CSS</v>
      </c>
      <c r="X19" s="29"/>
      <c r="Y19" s="29" t="str">
        <f>IF(ISBLANK('#DATAINPUT'!O19),"",'#DATAINPUT'!O19)</f>
        <v/>
      </c>
      <c r="Z19" t="str">
        <f>CONCATENATE("5",'#DATAINPUT'!F19,'#DATAINPUT'!M19)</f>
        <v>5</v>
      </c>
      <c r="AC19" t="str">
        <f>CONCATENATE("5",'#DATAINPUT'!F19)</f>
        <v>5</v>
      </c>
      <c r="AE19" t="str">
        <f>CONCATENATE('#DATAINPUT'!$D$2,"-DirNum-CSS")</f>
        <v>Cu13-DirNum-CSS</v>
      </c>
      <c r="AG19" t="str">
        <f>CONCATENATE("5",'#DATAINPUT'!F19)</f>
        <v>5</v>
      </c>
      <c r="AI19" t="str">
        <f>CONCATENATE('#DATAINPUT'!$D$2,"-DirNum-CSS")</f>
        <v>Cu13-DirNum-CSS</v>
      </c>
      <c r="AJ19" s="29" t="str">
        <f>CONCATENATE("5",'#DATAINPUT'!F19)</f>
        <v>5</v>
      </c>
      <c r="AL19" t="str">
        <f>CONCATENATE('#DATAINPUT'!$D$2,"-DirNum-CSS")</f>
        <v>Cu13-DirNum-CSS</v>
      </c>
      <c r="AP19" t="str">
        <f>CONCATENATE('#DATAINPUT'!F19," - ",'#DATAINPUT'!C19)</f>
        <v xml:space="preserve"> - </v>
      </c>
      <c r="BB19" s="30"/>
      <c r="BD19" t="str">
        <f>CONCATENATE('#DATAINPUT'!L19)</f>
        <v/>
      </c>
      <c r="BE19" t="str">
        <f>CONCATENATE('#DATAINPUT'!$D$2,"-DirNum-CSS")</f>
        <v>Cu13-DirNum-CSS</v>
      </c>
      <c r="BH19" t="str">
        <f>CONCATENATE('#DATAINPUT'!$D$2,"-DirNum-CSS")</f>
        <v>Cu13-DirNum-CSS</v>
      </c>
      <c r="BU19" t="str">
        <f>CONCATENATE('#DATAINPUT'!$D$2,"-DirNum-CSS")</f>
        <v>Cu13-DirNum-CSS</v>
      </c>
      <c r="BW19" t="str">
        <f>CONCATENATE("5",'#DATAINPUT'!F19)</f>
        <v>5</v>
      </c>
      <c r="BY19" t="str">
        <f>CONCATENATE('#DATAINPUT'!$D$2,"-DirNum-CSS")</f>
        <v>Cu13-DirNum-CSS</v>
      </c>
      <c r="CB19" t="str">
        <f>CONCATENATE('#DATAINPUT'!$D$2,"-DirNum-CSS")</f>
        <v>Cu13-DirNum-CSS</v>
      </c>
      <c r="CE19" t="str">
        <f>'#DATAINPUT'!$O$2</f>
        <v>AARG-gundev</v>
      </c>
      <c r="CI19" t="str">
        <f>CONCATENATE('#DATAINPUT'!$D$2,"-DirNum-CSS")</f>
        <v>Cu13-DirNum-CSS</v>
      </c>
    </row>
    <row r="20" spans="1:87" x14ac:dyDescent="0.2">
      <c r="A20" t="str">
        <f>IF(ISBLANK('#DATAINPUT'!A20),"",'#DATAINPUT'!A20)</f>
        <v/>
      </c>
      <c r="B20" t="str">
        <f>CONCATENATE('#DATAINPUT'!B20,".",'#DATAINPUT'!C20)</f>
        <v>.</v>
      </c>
      <c r="C20" t="s">
        <v>569</v>
      </c>
      <c r="I20" t="str">
        <f>CONCATENATE('#DATAINPUT'!F20," - ",'#DATAINPUT'!C20)</f>
        <v xml:space="preserve"> - </v>
      </c>
      <c r="J20" s="5" t="s">
        <v>385</v>
      </c>
      <c r="K20" s="5" t="s">
        <v>400</v>
      </c>
      <c r="L20" s="5" t="s">
        <v>570</v>
      </c>
      <c r="N20" t="str">
        <f>CONCATENATE("5",'#DATAINPUT'!F20)</f>
        <v>5</v>
      </c>
      <c r="P20" t="str">
        <f>CONCATENATE('#DATAINPUT'!$D$2,"-DirNum-CSS")</f>
        <v>Cu13-DirNum-CSS</v>
      </c>
      <c r="Q20" t="str">
        <f>CONCATENATE('#DATAINPUT'!$D$2,"-DirNum-PT")</f>
        <v>Cu13-DirNum-PT</v>
      </c>
      <c r="T20" t="str">
        <f>CONCATENATE('#DATAINPUT'!$D$2,"-DirNum-CSS")</f>
        <v>Cu13-DirNum-CSS</v>
      </c>
      <c r="W20" s="30" t="str">
        <f>CONCATENATE('#DATAINPUT'!E20,'#DATAINPUT'!$N$2)</f>
        <v>-DBRLocalOnly-CSS</v>
      </c>
      <c r="X20" s="29"/>
      <c r="Y20" s="29" t="str">
        <f>IF(ISBLANK('#DATAINPUT'!O20),"",'#DATAINPUT'!O20)</f>
        <v/>
      </c>
      <c r="Z20" t="str">
        <f>CONCATENATE("5",'#DATAINPUT'!F20,'#DATAINPUT'!M20)</f>
        <v>5</v>
      </c>
      <c r="AC20" t="str">
        <f>CONCATENATE("5",'#DATAINPUT'!F20)</f>
        <v>5</v>
      </c>
      <c r="AE20" t="str">
        <f>CONCATENATE('#DATAINPUT'!$D$2,"-DirNum-CSS")</f>
        <v>Cu13-DirNum-CSS</v>
      </c>
      <c r="AG20" t="str">
        <f>CONCATENATE("5",'#DATAINPUT'!F20)</f>
        <v>5</v>
      </c>
      <c r="AI20" t="str">
        <f>CONCATENATE('#DATAINPUT'!$D$2,"-DirNum-CSS")</f>
        <v>Cu13-DirNum-CSS</v>
      </c>
      <c r="AJ20" s="29" t="str">
        <f>CONCATENATE("5",'#DATAINPUT'!F20)</f>
        <v>5</v>
      </c>
      <c r="AL20" t="str">
        <f>CONCATENATE('#DATAINPUT'!$D$2,"-DirNum-CSS")</f>
        <v>Cu13-DirNum-CSS</v>
      </c>
      <c r="AP20" t="str">
        <f>CONCATENATE('#DATAINPUT'!F20," - ",'#DATAINPUT'!C20)</f>
        <v xml:space="preserve"> - </v>
      </c>
      <c r="BB20" s="30"/>
      <c r="BD20" t="str">
        <f>CONCATENATE('#DATAINPUT'!L20)</f>
        <v/>
      </c>
      <c r="BE20" t="str">
        <f>CONCATENATE('#DATAINPUT'!$D$2,"-DirNum-CSS")</f>
        <v>Cu13-DirNum-CSS</v>
      </c>
      <c r="BH20" t="str">
        <f>CONCATENATE('#DATAINPUT'!$D$2,"-DirNum-CSS")</f>
        <v>Cu13-DirNum-CSS</v>
      </c>
      <c r="BU20" t="str">
        <f>CONCATENATE('#DATAINPUT'!$D$2,"-DirNum-CSS")</f>
        <v>Cu13-DirNum-CSS</v>
      </c>
      <c r="BW20" t="str">
        <f>CONCATENATE("5",'#DATAINPUT'!F20)</f>
        <v>5</v>
      </c>
      <c r="BY20" t="str">
        <f>CONCATENATE('#DATAINPUT'!$D$2,"-DirNum-CSS")</f>
        <v>Cu13-DirNum-CSS</v>
      </c>
      <c r="CB20" t="str">
        <f>CONCATENATE('#DATAINPUT'!$D$2,"-DirNum-CSS")</f>
        <v>Cu13-DirNum-CSS</v>
      </c>
      <c r="CE20" t="str">
        <f>'#DATAINPUT'!$O$2</f>
        <v>AARG-gundev</v>
      </c>
      <c r="CI20" t="str">
        <f>CONCATENATE('#DATAINPUT'!$D$2,"-DirNum-CSS")</f>
        <v>Cu13-DirNum-CSS</v>
      </c>
    </row>
    <row r="21" spans="1:87" x14ac:dyDescent="0.2">
      <c r="A21" t="str">
        <f>IF(ISBLANK('#DATAINPUT'!A21),"",'#DATAINPUT'!A21)</f>
        <v/>
      </c>
      <c r="B21" t="str">
        <f>CONCATENATE('#DATAINPUT'!B21,".",'#DATAINPUT'!C21)</f>
        <v>.</v>
      </c>
      <c r="C21" t="s">
        <v>569</v>
      </c>
      <c r="I21" t="str">
        <f>CONCATENATE('#DATAINPUT'!F21," - ",'#DATAINPUT'!C21)</f>
        <v xml:space="preserve"> - </v>
      </c>
      <c r="J21" s="5" t="s">
        <v>385</v>
      </c>
      <c r="K21" s="5" t="s">
        <v>400</v>
      </c>
      <c r="L21" s="5" t="s">
        <v>570</v>
      </c>
      <c r="N21" t="str">
        <f>CONCATENATE("5",'#DATAINPUT'!F21)</f>
        <v>5</v>
      </c>
      <c r="P21" t="str">
        <f>CONCATENATE('#DATAINPUT'!$D$2,"-DirNum-CSS")</f>
        <v>Cu13-DirNum-CSS</v>
      </c>
      <c r="Q21" t="str">
        <f>CONCATENATE('#DATAINPUT'!$D$2,"-DirNum-PT")</f>
        <v>Cu13-DirNum-PT</v>
      </c>
      <c r="T21" t="str">
        <f>CONCATENATE('#DATAINPUT'!$D$2,"-DirNum-CSS")</f>
        <v>Cu13-DirNum-CSS</v>
      </c>
      <c r="W21" s="30" t="str">
        <f>CONCATENATE('#DATAINPUT'!E21,'#DATAINPUT'!$N$2)</f>
        <v>-DBRLocalOnly-CSS</v>
      </c>
      <c r="X21" s="29"/>
      <c r="Y21" s="29" t="str">
        <f>IF(ISBLANK('#DATAINPUT'!O21),"",'#DATAINPUT'!O21)</f>
        <v/>
      </c>
      <c r="Z21" t="str">
        <f>CONCATENATE("5",'#DATAINPUT'!F21,'#DATAINPUT'!M21)</f>
        <v>5</v>
      </c>
      <c r="AC21" t="str">
        <f>CONCATENATE("5",'#DATAINPUT'!F21)</f>
        <v>5</v>
      </c>
      <c r="AE21" t="str">
        <f>CONCATENATE('#DATAINPUT'!$D$2,"-DirNum-CSS")</f>
        <v>Cu13-DirNum-CSS</v>
      </c>
      <c r="AG21" t="str">
        <f>CONCATENATE("5",'#DATAINPUT'!F21)</f>
        <v>5</v>
      </c>
      <c r="AI21" t="str">
        <f>CONCATENATE('#DATAINPUT'!$D$2,"-DirNum-CSS")</f>
        <v>Cu13-DirNum-CSS</v>
      </c>
      <c r="AJ21" s="29" t="str">
        <f>CONCATENATE("5",'#DATAINPUT'!F21)</f>
        <v>5</v>
      </c>
      <c r="AL21" t="str">
        <f>CONCATENATE('#DATAINPUT'!$D$2,"-DirNum-CSS")</f>
        <v>Cu13-DirNum-CSS</v>
      </c>
      <c r="AP21" t="str">
        <f>CONCATENATE('#DATAINPUT'!F21," - ",'#DATAINPUT'!C21)</f>
        <v xml:space="preserve"> - </v>
      </c>
      <c r="BB21" s="30"/>
      <c r="BD21" t="str">
        <f>CONCATENATE('#DATAINPUT'!L21)</f>
        <v/>
      </c>
      <c r="BE21" t="str">
        <f>CONCATENATE('#DATAINPUT'!$D$2,"-DirNum-CSS")</f>
        <v>Cu13-DirNum-CSS</v>
      </c>
      <c r="BH21" t="str">
        <f>CONCATENATE('#DATAINPUT'!$D$2,"-DirNum-CSS")</f>
        <v>Cu13-DirNum-CSS</v>
      </c>
      <c r="BU21" t="str">
        <f>CONCATENATE('#DATAINPUT'!$D$2,"-DirNum-CSS")</f>
        <v>Cu13-DirNum-CSS</v>
      </c>
      <c r="BW21" t="str">
        <f>CONCATENATE("5",'#DATAINPUT'!F21)</f>
        <v>5</v>
      </c>
      <c r="BY21" t="str">
        <f>CONCATENATE('#DATAINPUT'!$D$2,"-DirNum-CSS")</f>
        <v>Cu13-DirNum-CSS</v>
      </c>
      <c r="CB21" t="str">
        <f>CONCATENATE('#DATAINPUT'!$D$2,"-DirNum-CSS")</f>
        <v>Cu13-DirNum-CSS</v>
      </c>
      <c r="CE21" t="str">
        <f>'#DATAINPUT'!$O$2</f>
        <v>AARG-gundev</v>
      </c>
      <c r="CI21" t="str">
        <f>CONCATENATE('#DATAINPUT'!$D$2,"-DirNum-CSS")</f>
        <v>Cu13-DirNum-CSS</v>
      </c>
    </row>
    <row r="22" spans="1:87" x14ac:dyDescent="0.2">
      <c r="A22" t="str">
        <f>IF(ISBLANK('#DATAINPUT'!A22),"",'#DATAINPUT'!A22)</f>
        <v/>
      </c>
      <c r="B22" t="str">
        <f>CONCATENATE('#DATAINPUT'!B22,".",'#DATAINPUT'!C22)</f>
        <v>.</v>
      </c>
      <c r="C22" t="s">
        <v>569</v>
      </c>
      <c r="I22" t="str">
        <f>CONCATENATE('#DATAINPUT'!F22," - ",'#DATAINPUT'!C22)</f>
        <v xml:space="preserve"> - </v>
      </c>
      <c r="J22" s="5" t="s">
        <v>385</v>
      </c>
      <c r="K22" s="5" t="s">
        <v>400</v>
      </c>
      <c r="L22" s="5" t="s">
        <v>570</v>
      </c>
      <c r="N22" t="str">
        <f>CONCATENATE("5",'#DATAINPUT'!F22)</f>
        <v>5</v>
      </c>
      <c r="P22" t="str">
        <f>CONCATENATE('#DATAINPUT'!$D$2,"-DirNum-CSS")</f>
        <v>Cu13-DirNum-CSS</v>
      </c>
      <c r="Q22" t="str">
        <f>CONCATENATE('#DATAINPUT'!$D$2,"-DirNum-PT")</f>
        <v>Cu13-DirNum-PT</v>
      </c>
      <c r="T22" t="str">
        <f>CONCATENATE('#DATAINPUT'!$D$2,"-DirNum-CSS")</f>
        <v>Cu13-DirNum-CSS</v>
      </c>
      <c r="W22" s="30" t="str">
        <f>CONCATENATE('#DATAINPUT'!E22,'#DATAINPUT'!$N$2)</f>
        <v>-DBRLocalOnly-CSS</v>
      </c>
      <c r="X22" s="29"/>
      <c r="Y22" s="29" t="str">
        <f>IF(ISBLANK('#DATAINPUT'!O22),"",'#DATAINPUT'!O22)</f>
        <v/>
      </c>
      <c r="Z22" t="str">
        <f>CONCATENATE("5",'#DATAINPUT'!F22,'#DATAINPUT'!M22)</f>
        <v>5</v>
      </c>
      <c r="AC22" t="str">
        <f>CONCATENATE("5",'#DATAINPUT'!F22)</f>
        <v>5</v>
      </c>
      <c r="AE22" t="str">
        <f>CONCATENATE('#DATAINPUT'!$D$2,"-DirNum-CSS")</f>
        <v>Cu13-DirNum-CSS</v>
      </c>
      <c r="AG22" t="str">
        <f>CONCATENATE("5",'#DATAINPUT'!F22)</f>
        <v>5</v>
      </c>
      <c r="AI22" t="str">
        <f>CONCATENATE('#DATAINPUT'!$D$2,"-DirNum-CSS")</f>
        <v>Cu13-DirNum-CSS</v>
      </c>
      <c r="AJ22" s="29" t="str">
        <f>CONCATENATE("5",'#DATAINPUT'!F22)</f>
        <v>5</v>
      </c>
      <c r="AL22" t="str">
        <f>CONCATENATE('#DATAINPUT'!$D$2,"-DirNum-CSS")</f>
        <v>Cu13-DirNum-CSS</v>
      </c>
      <c r="AP22" t="str">
        <f>CONCATENATE('#DATAINPUT'!F22," - ",'#DATAINPUT'!C22)</f>
        <v xml:space="preserve"> - </v>
      </c>
      <c r="BB22" s="30"/>
      <c r="BD22" t="str">
        <f>CONCATENATE('#DATAINPUT'!L22)</f>
        <v/>
      </c>
      <c r="BE22" t="str">
        <f>CONCATENATE('#DATAINPUT'!$D$2,"-DirNum-CSS")</f>
        <v>Cu13-DirNum-CSS</v>
      </c>
      <c r="BH22" t="str">
        <f>CONCATENATE('#DATAINPUT'!$D$2,"-DirNum-CSS")</f>
        <v>Cu13-DirNum-CSS</v>
      </c>
      <c r="BU22" t="str">
        <f>CONCATENATE('#DATAINPUT'!$D$2,"-DirNum-CSS")</f>
        <v>Cu13-DirNum-CSS</v>
      </c>
      <c r="BW22" t="str">
        <f>CONCATENATE("5",'#DATAINPUT'!F22)</f>
        <v>5</v>
      </c>
      <c r="BY22" t="str">
        <f>CONCATENATE('#DATAINPUT'!$D$2,"-DirNum-CSS")</f>
        <v>Cu13-DirNum-CSS</v>
      </c>
      <c r="CB22" t="str">
        <f>CONCATENATE('#DATAINPUT'!$D$2,"-DirNum-CSS")</f>
        <v>Cu13-DirNum-CSS</v>
      </c>
      <c r="CE22" t="str">
        <f>'#DATAINPUT'!$O$2</f>
        <v>AARG-gundev</v>
      </c>
      <c r="CI22" t="str">
        <f>CONCATENATE('#DATAINPUT'!$D$2,"-DirNum-CSS")</f>
        <v>Cu13-DirNum-CSS</v>
      </c>
    </row>
    <row r="23" spans="1:87" x14ac:dyDescent="0.2">
      <c r="A23" t="str">
        <f>IF(ISBLANK('#DATAINPUT'!A23),"",'#DATAINPUT'!A23)</f>
        <v/>
      </c>
      <c r="B23" t="str">
        <f>CONCATENATE('#DATAINPUT'!B23,".",'#DATAINPUT'!C23)</f>
        <v>.</v>
      </c>
      <c r="C23" t="s">
        <v>569</v>
      </c>
      <c r="I23" t="str">
        <f>CONCATENATE('#DATAINPUT'!F23," - ",'#DATAINPUT'!C23)</f>
        <v xml:space="preserve"> - </v>
      </c>
      <c r="J23" s="5" t="s">
        <v>385</v>
      </c>
      <c r="K23" s="5" t="s">
        <v>400</v>
      </c>
      <c r="L23" s="5" t="s">
        <v>570</v>
      </c>
      <c r="N23" t="str">
        <f>CONCATENATE("5",'#DATAINPUT'!F23)</f>
        <v>5</v>
      </c>
      <c r="P23" t="str">
        <f>CONCATENATE('#DATAINPUT'!$D$2,"-DirNum-CSS")</f>
        <v>Cu13-DirNum-CSS</v>
      </c>
      <c r="Q23" t="str">
        <f>CONCATENATE('#DATAINPUT'!$D$2,"-DirNum-PT")</f>
        <v>Cu13-DirNum-PT</v>
      </c>
      <c r="T23" t="str">
        <f>CONCATENATE('#DATAINPUT'!$D$2,"-DirNum-CSS")</f>
        <v>Cu13-DirNum-CSS</v>
      </c>
      <c r="W23" s="30" t="str">
        <f>CONCATENATE('#DATAINPUT'!E23,'#DATAINPUT'!$N$2)</f>
        <v>-DBRLocalOnly-CSS</v>
      </c>
      <c r="X23" s="29"/>
      <c r="Y23" s="29" t="str">
        <f>IF(ISBLANK('#DATAINPUT'!O23),"",'#DATAINPUT'!O23)</f>
        <v/>
      </c>
      <c r="Z23" t="str">
        <f>CONCATENATE("5",'#DATAINPUT'!F23,'#DATAINPUT'!M23)</f>
        <v>5</v>
      </c>
      <c r="AC23" t="str">
        <f>CONCATENATE("5",'#DATAINPUT'!F23)</f>
        <v>5</v>
      </c>
      <c r="AE23" t="str">
        <f>CONCATENATE('#DATAINPUT'!$D$2,"-DirNum-CSS")</f>
        <v>Cu13-DirNum-CSS</v>
      </c>
      <c r="AG23" t="str">
        <f>CONCATENATE("5",'#DATAINPUT'!F23)</f>
        <v>5</v>
      </c>
      <c r="AI23" t="str">
        <f>CONCATENATE('#DATAINPUT'!$D$2,"-DirNum-CSS")</f>
        <v>Cu13-DirNum-CSS</v>
      </c>
      <c r="AJ23" s="29" t="str">
        <f>CONCATENATE("5",'#DATAINPUT'!F23)</f>
        <v>5</v>
      </c>
      <c r="AL23" t="str">
        <f>CONCATENATE('#DATAINPUT'!$D$2,"-DirNum-CSS")</f>
        <v>Cu13-DirNum-CSS</v>
      </c>
      <c r="AP23" t="str">
        <f>CONCATENATE('#DATAINPUT'!F23," - ",'#DATAINPUT'!C23)</f>
        <v xml:space="preserve"> - </v>
      </c>
      <c r="BB23" s="30"/>
      <c r="BD23" t="str">
        <f>CONCATENATE('#DATAINPUT'!L23)</f>
        <v/>
      </c>
      <c r="BE23" t="str">
        <f>CONCATENATE('#DATAINPUT'!$D$2,"-DirNum-CSS")</f>
        <v>Cu13-DirNum-CSS</v>
      </c>
      <c r="BH23" t="str">
        <f>CONCATENATE('#DATAINPUT'!$D$2,"-DirNum-CSS")</f>
        <v>Cu13-DirNum-CSS</v>
      </c>
      <c r="BU23" t="str">
        <f>CONCATENATE('#DATAINPUT'!$D$2,"-DirNum-CSS")</f>
        <v>Cu13-DirNum-CSS</v>
      </c>
      <c r="BW23" t="str">
        <f>CONCATENATE("5",'#DATAINPUT'!F23)</f>
        <v>5</v>
      </c>
      <c r="BY23" t="str">
        <f>CONCATENATE('#DATAINPUT'!$D$2,"-DirNum-CSS")</f>
        <v>Cu13-DirNum-CSS</v>
      </c>
      <c r="CB23" t="str">
        <f>CONCATENATE('#DATAINPUT'!$D$2,"-DirNum-CSS")</f>
        <v>Cu13-DirNum-CSS</v>
      </c>
      <c r="CE23" t="str">
        <f>'#DATAINPUT'!$O$2</f>
        <v>AARG-gundev</v>
      </c>
      <c r="CI23" t="str">
        <f>CONCATENATE('#DATAINPUT'!$D$2,"-DirNum-CSS")</f>
        <v>Cu13-DirNum-CSS</v>
      </c>
    </row>
    <row r="24" spans="1:87" x14ac:dyDescent="0.2">
      <c r="A24" t="str">
        <f>IF(ISBLANK('#DATAINPUT'!A24),"",'#DATAINPUT'!A24)</f>
        <v/>
      </c>
      <c r="B24" t="str">
        <f>CONCATENATE('#DATAINPUT'!B24,".",'#DATAINPUT'!C24)</f>
        <v>.</v>
      </c>
      <c r="C24" t="s">
        <v>569</v>
      </c>
      <c r="I24" t="str">
        <f>CONCATENATE('#DATAINPUT'!F24," - ",'#DATAINPUT'!C24)</f>
        <v xml:space="preserve"> - </v>
      </c>
      <c r="J24" s="5" t="s">
        <v>385</v>
      </c>
      <c r="K24" s="5" t="s">
        <v>400</v>
      </c>
      <c r="L24" s="5" t="s">
        <v>570</v>
      </c>
      <c r="N24" t="str">
        <f>CONCATENATE("5",'#DATAINPUT'!F24)</f>
        <v>5</v>
      </c>
      <c r="P24" t="str">
        <f>CONCATENATE('#DATAINPUT'!$D$2,"-DirNum-CSS")</f>
        <v>Cu13-DirNum-CSS</v>
      </c>
      <c r="Q24" t="str">
        <f>CONCATENATE('#DATAINPUT'!$D$2,"-DirNum-PT")</f>
        <v>Cu13-DirNum-PT</v>
      </c>
      <c r="T24" t="str">
        <f>CONCATENATE('#DATAINPUT'!$D$2,"-DirNum-CSS")</f>
        <v>Cu13-DirNum-CSS</v>
      </c>
      <c r="W24" s="30" t="str">
        <f>CONCATENATE('#DATAINPUT'!E24,'#DATAINPUT'!$N$2)</f>
        <v>-DBRLocalOnly-CSS</v>
      </c>
      <c r="X24" s="29"/>
      <c r="Y24" s="29" t="str">
        <f>IF(ISBLANK('#DATAINPUT'!O24),"",'#DATAINPUT'!O24)</f>
        <v/>
      </c>
      <c r="Z24" t="str">
        <f>CONCATENATE("5",'#DATAINPUT'!F24,'#DATAINPUT'!M24)</f>
        <v>5</v>
      </c>
      <c r="AC24" t="str">
        <f>CONCATENATE("5",'#DATAINPUT'!F24)</f>
        <v>5</v>
      </c>
      <c r="AE24" t="str">
        <f>CONCATENATE('#DATAINPUT'!$D$2,"-DirNum-CSS")</f>
        <v>Cu13-DirNum-CSS</v>
      </c>
      <c r="AG24" t="str">
        <f>CONCATENATE("5",'#DATAINPUT'!F24)</f>
        <v>5</v>
      </c>
      <c r="AI24" t="str">
        <f>CONCATENATE('#DATAINPUT'!$D$2,"-DirNum-CSS")</f>
        <v>Cu13-DirNum-CSS</v>
      </c>
      <c r="AJ24" s="29" t="str">
        <f>CONCATENATE("5",'#DATAINPUT'!F24)</f>
        <v>5</v>
      </c>
      <c r="AL24" t="str">
        <f>CONCATENATE('#DATAINPUT'!$D$2,"-DirNum-CSS")</f>
        <v>Cu13-DirNum-CSS</v>
      </c>
      <c r="AP24" t="str">
        <f>CONCATENATE('#DATAINPUT'!F24," - ",'#DATAINPUT'!C24)</f>
        <v xml:space="preserve"> - </v>
      </c>
      <c r="BB24" s="30"/>
      <c r="BD24" t="str">
        <f>CONCATENATE('#DATAINPUT'!L24)</f>
        <v/>
      </c>
      <c r="BE24" t="str">
        <f>CONCATENATE('#DATAINPUT'!$D$2,"-DirNum-CSS")</f>
        <v>Cu13-DirNum-CSS</v>
      </c>
      <c r="BH24" t="str">
        <f>CONCATENATE('#DATAINPUT'!$D$2,"-DirNum-CSS")</f>
        <v>Cu13-DirNum-CSS</v>
      </c>
      <c r="BU24" t="str">
        <f>CONCATENATE('#DATAINPUT'!$D$2,"-DirNum-CSS")</f>
        <v>Cu13-DirNum-CSS</v>
      </c>
      <c r="BW24" t="str">
        <f>CONCATENATE("5",'#DATAINPUT'!F24)</f>
        <v>5</v>
      </c>
      <c r="BY24" t="str">
        <f>CONCATENATE('#DATAINPUT'!$D$2,"-DirNum-CSS")</f>
        <v>Cu13-DirNum-CSS</v>
      </c>
      <c r="CB24" t="str">
        <f>CONCATENATE('#DATAINPUT'!$D$2,"-DirNum-CSS")</f>
        <v>Cu13-DirNum-CSS</v>
      </c>
      <c r="CE24" t="str">
        <f>'#DATAINPUT'!$O$2</f>
        <v>AARG-gundev</v>
      </c>
      <c r="CI24" t="str">
        <f>CONCATENATE('#DATAINPUT'!$D$2,"-DirNum-CSS")</f>
        <v>Cu13-DirNum-CSS</v>
      </c>
    </row>
  </sheetData>
  <mergeCells count="3">
    <mergeCell ref="A1:CN1"/>
    <mergeCell ref="A3:H3"/>
    <mergeCell ref="I3:CN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N24"/>
  <sheetViews>
    <sheetView zoomScale="110" zoomScaleNormal="110" workbookViewId="0">
      <selection activeCell="BD5" sqref="BD5"/>
    </sheetView>
  </sheetViews>
  <sheetFormatPr baseColWidth="10" defaultColWidth="8.83203125" defaultRowHeight="16" x14ac:dyDescent="0.2"/>
  <cols>
    <col min="1" max="1" width="10.6640625" customWidth="1"/>
    <col min="2" max="2" width="49.33203125" customWidth="1"/>
    <col min="3" max="7" width="10.6640625" customWidth="1"/>
    <col min="8" max="8" width="14.33203125" customWidth="1"/>
    <col min="9" max="9" width="10.6640625" customWidth="1"/>
    <col min="10" max="10" width="9.83203125" customWidth="1"/>
    <col min="11" max="13" width="10.6640625" customWidth="1"/>
    <col min="14" max="14" width="16" customWidth="1"/>
    <col min="15" max="15" width="17.83203125" customWidth="1"/>
    <col min="16" max="16" width="10.6640625" customWidth="1"/>
    <col min="17" max="17" width="18.1640625" customWidth="1"/>
    <col min="18" max="18" width="25" customWidth="1"/>
    <col min="19" max="30" width="10.6640625" customWidth="1"/>
    <col min="31" max="31" width="27.1640625" customWidth="1"/>
    <col min="32" max="32" width="12.33203125" customWidth="1"/>
    <col min="33" max="33" width="21.33203125" customWidth="1"/>
    <col min="34" max="34" width="23.5" customWidth="1"/>
    <col min="35" max="35" width="11.1640625" customWidth="1"/>
    <col min="36" max="41" width="10.6640625" customWidth="1"/>
    <col min="42" max="42" width="18" customWidth="1"/>
    <col min="43" max="46" width="10.6640625" customWidth="1"/>
    <col min="47" max="47" width="12.6640625" customWidth="1"/>
    <col min="48" max="48" width="42.6640625" customWidth="1"/>
    <col min="49" max="49" width="21.83203125" customWidth="1"/>
    <col min="50" max="50" width="17.33203125" customWidth="1"/>
    <col min="51" max="51" width="10.6640625" customWidth="1"/>
    <col min="52" max="52" width="12" customWidth="1"/>
    <col min="53" max="53" width="22.6640625" customWidth="1"/>
    <col min="54" max="55" width="10.6640625" customWidth="1"/>
    <col min="56" max="56" width="19.5" bestFit="1" customWidth="1"/>
    <col min="57" max="57" width="16.33203125" customWidth="1"/>
    <col min="58" max="58" width="10.6640625" customWidth="1"/>
    <col min="59" max="59" width="23.83203125" bestFit="1" customWidth="1"/>
    <col min="60" max="60" width="30.33203125" customWidth="1"/>
    <col min="61" max="61" width="18.33203125" customWidth="1"/>
    <col min="62" max="62" width="10.6640625" customWidth="1"/>
    <col min="63" max="63" width="24" customWidth="1"/>
    <col min="64" max="64" width="17.5" customWidth="1"/>
    <col min="65" max="70" width="10.6640625" customWidth="1"/>
    <col min="71" max="71" width="23" customWidth="1"/>
    <col min="72" max="77" width="10.6640625" customWidth="1"/>
    <col min="78" max="78" width="16.6640625" customWidth="1"/>
    <col min="79" max="79" width="10.6640625" customWidth="1"/>
    <col min="80" max="80" width="26.5" customWidth="1"/>
    <col min="81" max="81" width="28.1640625" customWidth="1"/>
    <col min="82" max="82" width="25.83203125" customWidth="1"/>
    <col min="83" max="84" width="10.6640625" customWidth="1"/>
    <col min="85" max="85" width="23.5" customWidth="1"/>
    <col min="86" max="89" width="10.6640625" customWidth="1"/>
    <col min="90" max="90" width="15" customWidth="1"/>
    <col min="91" max="91" width="10.6640625" customWidth="1"/>
    <col min="92" max="92" width="17.33203125" customWidth="1"/>
    <col min="93" max="1025" width="10.6640625" customWidth="1"/>
  </cols>
  <sheetData>
    <row r="1" spans="1:92" ht="30" customHeight="1" x14ac:dyDescent="0.2">
      <c r="A1" s="37" t="s">
        <v>571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</row>
    <row r="2" spans="1:92" x14ac:dyDescent="0.2">
      <c r="A2" s="22"/>
      <c r="B2" s="22" t="s">
        <v>125</v>
      </c>
      <c r="C2" s="22" t="s">
        <v>126</v>
      </c>
      <c r="D2" s="22" t="s">
        <v>127</v>
      </c>
      <c r="E2" s="22" t="s">
        <v>128</v>
      </c>
      <c r="F2" s="22" t="s">
        <v>129</v>
      </c>
      <c r="G2" s="22" t="s">
        <v>130</v>
      </c>
      <c r="H2" s="22" t="s">
        <v>131</v>
      </c>
      <c r="I2" s="22" t="s">
        <v>572</v>
      </c>
      <c r="J2" s="22" t="s">
        <v>573</v>
      </c>
      <c r="K2" s="22" t="s">
        <v>574</v>
      </c>
      <c r="L2" s="22" t="s">
        <v>575</v>
      </c>
      <c r="M2" s="22" t="s">
        <v>576</v>
      </c>
      <c r="N2" s="22" t="s">
        <v>577</v>
      </c>
      <c r="O2" s="22" t="s">
        <v>578</v>
      </c>
      <c r="P2" s="22" t="s">
        <v>579</v>
      </c>
      <c r="Q2" s="22" t="s">
        <v>580</v>
      </c>
      <c r="R2" s="22" t="s">
        <v>581</v>
      </c>
      <c r="S2" s="22" t="s">
        <v>582</v>
      </c>
      <c r="T2" s="22" t="s">
        <v>583</v>
      </c>
      <c r="U2" s="22" t="s">
        <v>584</v>
      </c>
      <c r="V2" s="22" t="s">
        <v>585</v>
      </c>
      <c r="W2" s="22" t="s">
        <v>586</v>
      </c>
      <c r="X2" s="22" t="s">
        <v>587</v>
      </c>
      <c r="Y2" s="22" t="s">
        <v>588</v>
      </c>
      <c r="Z2" s="22" t="s">
        <v>589</v>
      </c>
      <c r="AA2" s="22" t="s">
        <v>590</v>
      </c>
      <c r="AB2" s="22" t="s">
        <v>591</v>
      </c>
      <c r="AC2" s="22" t="s">
        <v>592</v>
      </c>
      <c r="AD2" s="22" t="s">
        <v>593</v>
      </c>
      <c r="AE2" s="22" t="s">
        <v>594</v>
      </c>
      <c r="AF2" s="22" t="s">
        <v>595</v>
      </c>
      <c r="AG2" s="22" t="s">
        <v>596</v>
      </c>
      <c r="AH2" s="22" t="s">
        <v>597</v>
      </c>
      <c r="AI2" s="22" t="s">
        <v>598</v>
      </c>
      <c r="AJ2" s="22" t="s">
        <v>599</v>
      </c>
      <c r="AK2" s="22" t="s">
        <v>600</v>
      </c>
      <c r="AL2" s="22" t="s">
        <v>601</v>
      </c>
      <c r="AM2" s="22" t="s">
        <v>602</v>
      </c>
      <c r="AN2" s="22" t="s">
        <v>603</v>
      </c>
      <c r="AO2" s="22" t="s">
        <v>604</v>
      </c>
      <c r="AP2" s="22" t="s">
        <v>605</v>
      </c>
      <c r="AQ2" s="22" t="s">
        <v>606</v>
      </c>
      <c r="AR2" s="22" t="s">
        <v>607</v>
      </c>
      <c r="AS2" s="22" t="s">
        <v>608</v>
      </c>
      <c r="AT2" s="22" t="s">
        <v>609</v>
      </c>
      <c r="AU2" s="22" t="s">
        <v>610</v>
      </c>
      <c r="AV2" s="22" t="s">
        <v>611</v>
      </c>
      <c r="AW2" s="22" t="s">
        <v>612</v>
      </c>
      <c r="AX2" s="22" t="s">
        <v>613</v>
      </c>
      <c r="AY2" s="22" t="s">
        <v>614</v>
      </c>
      <c r="AZ2" s="22" t="s">
        <v>615</v>
      </c>
      <c r="BA2" s="22" t="s">
        <v>616</v>
      </c>
      <c r="BB2" s="22" t="s">
        <v>617</v>
      </c>
      <c r="BC2" s="22" t="s">
        <v>618</v>
      </c>
      <c r="BD2" s="22" t="s">
        <v>619</v>
      </c>
      <c r="BE2" s="22" t="s">
        <v>620</v>
      </c>
      <c r="BF2" s="22" t="s">
        <v>621</v>
      </c>
      <c r="BG2" s="22" t="s">
        <v>622</v>
      </c>
      <c r="BH2" s="22" t="s">
        <v>623</v>
      </c>
      <c r="BI2" s="22" t="s">
        <v>624</v>
      </c>
      <c r="BJ2" s="22" t="s">
        <v>625</v>
      </c>
      <c r="BK2" s="22" t="s">
        <v>626</v>
      </c>
      <c r="BL2" s="22" t="s">
        <v>627</v>
      </c>
      <c r="BM2" s="22" t="s">
        <v>628</v>
      </c>
      <c r="BN2" s="22" t="s">
        <v>629</v>
      </c>
      <c r="BO2" s="22" t="s">
        <v>630</v>
      </c>
      <c r="BP2" s="22" t="s">
        <v>631</v>
      </c>
      <c r="BQ2" s="22" t="s">
        <v>632</v>
      </c>
      <c r="BR2" s="22" t="s">
        <v>633</v>
      </c>
      <c r="BS2" s="22" t="s">
        <v>634</v>
      </c>
      <c r="BT2" s="22" t="s">
        <v>635</v>
      </c>
      <c r="BU2" s="22" t="s">
        <v>636</v>
      </c>
      <c r="BV2" s="22" t="s">
        <v>637</v>
      </c>
      <c r="BW2" s="22" t="s">
        <v>638</v>
      </c>
      <c r="BX2" s="22" t="s">
        <v>639</v>
      </c>
      <c r="BY2" s="22" t="s">
        <v>640</v>
      </c>
      <c r="BZ2" s="22" t="s">
        <v>641</v>
      </c>
      <c r="CA2" s="22" t="s">
        <v>642</v>
      </c>
      <c r="CB2" s="22" t="s">
        <v>643</v>
      </c>
      <c r="CC2" s="22" t="s">
        <v>644</v>
      </c>
      <c r="CD2" s="22" t="s">
        <v>645</v>
      </c>
      <c r="CE2" s="22" t="s">
        <v>646</v>
      </c>
      <c r="CF2" s="22" t="s">
        <v>647</v>
      </c>
      <c r="CG2" s="22" t="s">
        <v>648</v>
      </c>
      <c r="CH2" s="22" t="s">
        <v>649</v>
      </c>
      <c r="CI2" s="22" t="s">
        <v>650</v>
      </c>
      <c r="CJ2" s="22" t="s">
        <v>651</v>
      </c>
      <c r="CK2" s="22" t="s">
        <v>652</v>
      </c>
      <c r="CL2" s="22" t="s">
        <v>653</v>
      </c>
      <c r="CM2" s="22" t="s">
        <v>654</v>
      </c>
      <c r="CN2" s="22" t="s">
        <v>135</v>
      </c>
    </row>
    <row r="3" spans="1:92" x14ac:dyDescent="0.2">
      <c r="A3" s="35" t="s">
        <v>295</v>
      </c>
      <c r="B3" s="35" t="s">
        <v>655</v>
      </c>
      <c r="C3" s="35" t="s">
        <v>655</v>
      </c>
      <c r="D3" s="35" t="s">
        <v>655</v>
      </c>
      <c r="E3" s="35" t="s">
        <v>655</v>
      </c>
      <c r="F3" s="35" t="s">
        <v>655</v>
      </c>
      <c r="G3" s="35" t="s">
        <v>655</v>
      </c>
      <c r="H3" s="35" t="s">
        <v>655</v>
      </c>
      <c r="I3" s="38" t="s">
        <v>656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</row>
    <row r="4" spans="1:92" x14ac:dyDescent="0.2">
      <c r="A4" s="23" t="s">
        <v>296</v>
      </c>
      <c r="B4" s="23" t="s">
        <v>297</v>
      </c>
      <c r="C4" s="23" t="s">
        <v>298</v>
      </c>
      <c r="D4" s="23" t="s">
        <v>299</v>
      </c>
      <c r="E4" s="23" t="s">
        <v>300</v>
      </c>
      <c r="F4" s="23" t="s">
        <v>301</v>
      </c>
      <c r="G4" s="23" t="s">
        <v>302</v>
      </c>
      <c r="H4" s="23" t="s">
        <v>303</v>
      </c>
      <c r="I4" s="24" t="s">
        <v>380</v>
      </c>
      <c r="J4" s="24" t="s">
        <v>306</v>
      </c>
      <c r="K4" s="25" t="s">
        <v>310</v>
      </c>
      <c r="L4" s="25" t="s">
        <v>311</v>
      </c>
      <c r="M4" s="25" t="s">
        <v>312</v>
      </c>
      <c r="N4" s="25" t="s">
        <v>313</v>
      </c>
      <c r="O4" s="24" t="s">
        <v>314</v>
      </c>
      <c r="P4" s="25" t="s">
        <v>315</v>
      </c>
      <c r="Q4" s="24" t="s">
        <v>316</v>
      </c>
      <c r="R4" s="25" t="s">
        <v>317</v>
      </c>
      <c r="S4" s="31" t="s">
        <v>657</v>
      </c>
      <c r="T4" s="25" t="s">
        <v>318</v>
      </c>
      <c r="U4" s="25" t="s">
        <v>319</v>
      </c>
      <c r="V4" s="24" t="s">
        <v>320</v>
      </c>
      <c r="W4" s="25" t="s">
        <v>321</v>
      </c>
      <c r="X4" s="25" t="s">
        <v>322</v>
      </c>
      <c r="Y4" s="25" t="s">
        <v>323</v>
      </c>
      <c r="Z4" s="25" t="s">
        <v>324</v>
      </c>
      <c r="AA4" s="25" t="s">
        <v>325</v>
      </c>
      <c r="AB4" s="25" t="s">
        <v>326</v>
      </c>
      <c r="AC4" s="25" t="s">
        <v>327</v>
      </c>
      <c r="AD4" s="25" t="s">
        <v>328</v>
      </c>
      <c r="AE4" s="25" t="s">
        <v>329</v>
      </c>
      <c r="AF4" s="24" t="s">
        <v>304</v>
      </c>
      <c r="AG4" s="25" t="s">
        <v>330</v>
      </c>
      <c r="AH4" s="24" t="s">
        <v>331</v>
      </c>
      <c r="AI4" s="25" t="s">
        <v>332</v>
      </c>
      <c r="AJ4" s="25" t="s">
        <v>333</v>
      </c>
      <c r="AK4" s="25" t="s">
        <v>334</v>
      </c>
      <c r="AL4" s="25" t="s">
        <v>658</v>
      </c>
      <c r="AM4" s="25" t="s">
        <v>335</v>
      </c>
      <c r="AN4" s="25" t="s">
        <v>336</v>
      </c>
      <c r="AO4" s="25" t="s">
        <v>337</v>
      </c>
      <c r="AP4" s="24" t="s">
        <v>338</v>
      </c>
      <c r="AQ4" s="25" t="s">
        <v>339</v>
      </c>
      <c r="AR4" s="25" t="s">
        <v>340</v>
      </c>
      <c r="AS4" s="25" t="s">
        <v>341</v>
      </c>
      <c r="AT4" s="24" t="s">
        <v>342</v>
      </c>
      <c r="AU4" s="25" t="s">
        <v>343</v>
      </c>
      <c r="AV4" s="24" t="s">
        <v>344</v>
      </c>
      <c r="AW4" s="24" t="s">
        <v>345</v>
      </c>
      <c r="AX4" s="24" t="s">
        <v>346</v>
      </c>
      <c r="AY4" s="25" t="s">
        <v>347</v>
      </c>
      <c r="AZ4" s="24" t="s">
        <v>348</v>
      </c>
      <c r="BA4" s="24" t="s">
        <v>349</v>
      </c>
      <c r="BB4" s="25" t="s">
        <v>350</v>
      </c>
      <c r="BC4" s="25" t="s">
        <v>351</v>
      </c>
      <c r="BD4" s="25" t="s">
        <v>352</v>
      </c>
      <c r="BE4" s="24" t="s">
        <v>353</v>
      </c>
      <c r="BF4" s="25" t="s">
        <v>354</v>
      </c>
      <c r="BG4" s="25" t="s">
        <v>355</v>
      </c>
      <c r="BH4" s="25" t="s">
        <v>356</v>
      </c>
      <c r="BI4" s="24" t="s">
        <v>357</v>
      </c>
      <c r="BJ4" s="25" t="s">
        <v>358</v>
      </c>
      <c r="BK4" s="25" t="s">
        <v>359</v>
      </c>
      <c r="BL4" s="25" t="s">
        <v>659</v>
      </c>
      <c r="BM4" s="24" t="s">
        <v>660</v>
      </c>
      <c r="BN4" s="25" t="s">
        <v>364</v>
      </c>
      <c r="BO4" s="25" t="s">
        <v>367</v>
      </c>
      <c r="BP4" s="25" t="s">
        <v>370</v>
      </c>
      <c r="BQ4" s="25" t="s">
        <v>308</v>
      </c>
      <c r="BR4" s="25" t="s">
        <v>360</v>
      </c>
      <c r="BS4" s="25" t="s">
        <v>661</v>
      </c>
      <c r="BT4" s="25" t="s">
        <v>662</v>
      </c>
      <c r="BU4" s="25" t="s">
        <v>376</v>
      </c>
      <c r="BV4" s="25" t="s">
        <v>379</v>
      </c>
      <c r="BW4" s="25" t="s">
        <v>663</v>
      </c>
      <c r="BX4" s="25" t="s">
        <v>366</v>
      </c>
      <c r="BY4" s="25" t="s">
        <v>368</v>
      </c>
      <c r="BZ4" s="25" t="s">
        <v>369</v>
      </c>
      <c r="CA4" s="25" t="s">
        <v>664</v>
      </c>
      <c r="CB4" s="25" t="s">
        <v>372</v>
      </c>
      <c r="CC4" s="25" t="s">
        <v>373</v>
      </c>
      <c r="CD4" s="25" t="s">
        <v>374</v>
      </c>
      <c r="CE4" s="25" t="s">
        <v>375</v>
      </c>
      <c r="CF4" s="24" t="s">
        <v>377</v>
      </c>
      <c r="CG4" s="24" t="s">
        <v>378</v>
      </c>
      <c r="CH4" s="25" t="s">
        <v>361</v>
      </c>
      <c r="CI4" s="25" t="s">
        <v>362</v>
      </c>
      <c r="CJ4" s="25" t="s">
        <v>365</v>
      </c>
      <c r="CK4" s="25" t="s">
        <v>371</v>
      </c>
      <c r="CL4" s="25" t="s">
        <v>665</v>
      </c>
      <c r="CM4" s="31" t="str">
        <f>CONCATENATE("#",'#DATAINPUT'!K5)</f>
        <v>#0</v>
      </c>
      <c r="CN4" s="25" t="s">
        <v>307</v>
      </c>
    </row>
    <row r="5" spans="1:92" x14ac:dyDescent="0.2">
      <c r="A5" t="str">
        <f>IF(ISBLANK('#DATAINPUT'!A5),"",'#DATAINPUT'!A5)</f>
        <v>#</v>
      </c>
      <c r="B5" t="str">
        <f>CONCATENATE('#DATAINPUT'!B5,".",'#DATAINPUT'!C5)</f>
        <v>sys.hcs.TGSOL.VIVO.Produban.unmanaged-tipo2.unsite16</v>
      </c>
      <c r="C5" t="str">
        <f t="shared" ref="C5:C24" si="0">"add"</f>
        <v>add</v>
      </c>
      <c r="I5">
        <f>'#DATAINPUT'!L5</f>
        <v>2</v>
      </c>
      <c r="J5" t="s">
        <v>382</v>
      </c>
      <c r="O5" s="32" t="s">
        <v>385</v>
      </c>
      <c r="Q5" t="s">
        <v>386</v>
      </c>
      <c r="R5" t="str">
        <f>CONCATENATE('#DATAINPUT'!E5,"-BRADP-DBRDevice-CSS")</f>
        <v>Cu13Si28-BRADP-DBRDevice-CSS</v>
      </c>
      <c r="S5" t="str">
        <f t="shared" ref="S5:S24" si="1">SUBSTITUTE($S$4,"#","")</f>
        <v>0</v>
      </c>
      <c r="V5" t="s">
        <v>385</v>
      </c>
      <c r="AF5" t="s">
        <v>389</v>
      </c>
      <c r="AH5" s="32" t="s">
        <v>385</v>
      </c>
      <c r="AP5" t="s">
        <v>387</v>
      </c>
      <c r="AT5" t="s">
        <v>391</v>
      </c>
      <c r="AV5" t="s">
        <v>392</v>
      </c>
      <c r="AW5" t="s">
        <v>393</v>
      </c>
      <c r="AX5" t="str">
        <f>CONCATENATE("AN",'#DATAINPUT'!I5,"100")</f>
        <v>AN1102030406100</v>
      </c>
      <c r="AZ5" t="s">
        <v>394</v>
      </c>
      <c r="BA5" t="s">
        <v>395</v>
      </c>
      <c r="BD5" t="str">
        <f>'#DATAINPUT'!$O$2</f>
        <v>AARG-gundev</v>
      </c>
      <c r="BE5" t="str">
        <f>CONCATENATE('#DATAINPUT'!E5,"-Location")</f>
        <v>Cu13Si28-Location</v>
      </c>
      <c r="BH5" t="str">
        <f>'#DATAINPUT'!$P$2</f>
        <v>Cu13-AAR-CSS</v>
      </c>
      <c r="BI5" t="str">
        <f>CONCATENATE('#DATAINPUT'!E5,"-DevicePool")</f>
        <v>Cu13Si28-DevicePool</v>
      </c>
      <c r="BL5" t="str">
        <f>CONCATENATE('#DATAINPUT'!F5,"-",'#DATAINPUT'!C5)</f>
        <v>9999-unsite16</v>
      </c>
      <c r="BS5" t="str">
        <f>CONCATENATE('#DATAINPUT'!F5,"-",'#DATAINPUT'!M5,"-ON")</f>
        <v>9999-7000-ON</v>
      </c>
      <c r="BZ5" t="str">
        <f>'#DATAINPUT'!N5</f>
        <v>+551199997001</v>
      </c>
      <c r="CF5" t="str">
        <f>CONCATENATE("5",'#DATAINPUT'!F5,'#DATAINPUT'!M5)</f>
        <v>599997000</v>
      </c>
      <c r="CG5" t="str">
        <f>CONCATENATE('#DATAINPUT'!$D$2,"-DirNum-PT")</f>
        <v>Cu13-DirNum-PT</v>
      </c>
      <c r="CL5" t="str">
        <f>CONCATENATE('#DATAINPUT'!F5,"-",'#DATAINPUT'!C5)</f>
        <v>9999-unsite16</v>
      </c>
      <c r="CM5" t="str">
        <f>CONCATENATE('#DATAINPUT'!K5)</f>
        <v>0</v>
      </c>
      <c r="CN5" t="str">
        <f>CONCATENATE("SKIGW",'#DATAINPUT'!I5)</f>
        <v>SKIGW1102030406</v>
      </c>
    </row>
    <row r="6" spans="1:92" x14ac:dyDescent="0.2">
      <c r="A6" t="str">
        <f>IF(ISBLANK('#DATAINPUT'!A6),"",'#DATAINPUT'!A6)</f>
        <v/>
      </c>
      <c r="B6" t="str">
        <f>CONCATENATE('#DATAINPUT'!B6,".",'#DATAINPUT'!C6)</f>
        <v>sys.hcs.TGSOL.VIVO.Produban.unmanaged-tipo2.unsite16</v>
      </c>
      <c r="C6" t="str">
        <f t="shared" si="0"/>
        <v>add</v>
      </c>
      <c r="I6">
        <f>'#DATAINPUT'!L6</f>
        <v>1</v>
      </c>
      <c r="J6" t="s">
        <v>382</v>
      </c>
      <c r="O6" s="32" t="s">
        <v>385</v>
      </c>
      <c r="Q6" t="s">
        <v>386</v>
      </c>
      <c r="R6" t="str">
        <f>CONCATENATE('#DATAINPUT'!E6,"-BRADP-DBRDevice-CSS")</f>
        <v>Cu13Si28-BRADP-DBRDevice-CSS</v>
      </c>
      <c r="S6" t="str">
        <f t="shared" si="1"/>
        <v>0</v>
      </c>
      <c r="V6" t="s">
        <v>385</v>
      </c>
      <c r="AF6" t="s">
        <v>389</v>
      </c>
      <c r="AH6" s="32" t="s">
        <v>385</v>
      </c>
      <c r="AP6" s="5" t="s">
        <v>387</v>
      </c>
      <c r="AT6" t="s">
        <v>391</v>
      </c>
      <c r="AV6" t="s">
        <v>392</v>
      </c>
      <c r="AW6" t="s">
        <v>393</v>
      </c>
      <c r="AX6" t="str">
        <f>CONCATENATE("AN",'#DATAINPUT'!I6,"100")</f>
        <v>AN1102030422100</v>
      </c>
      <c r="AZ6" t="s">
        <v>394</v>
      </c>
      <c r="BA6" t="s">
        <v>395</v>
      </c>
      <c r="BD6" t="str">
        <f>'#DATAINPUT'!$O$2</f>
        <v>AARG-gundev</v>
      </c>
      <c r="BE6" t="str">
        <f>CONCATENATE('#DATAINPUT'!E6,"-Location")</f>
        <v>Cu13Si28-Location</v>
      </c>
      <c r="BH6" t="str">
        <f>'#DATAINPUT'!$P$2</f>
        <v>Cu13-AAR-CSS</v>
      </c>
      <c r="BI6" t="str">
        <f>CONCATENATE('#DATAINPUT'!E6,"-DevicePool")</f>
        <v>Cu13Si28-DevicePool</v>
      </c>
      <c r="BL6" t="str">
        <f>CONCATENATE('#DATAINPUT'!F6,"-",'#DATAINPUT'!C6)</f>
        <v>9999-unsite16</v>
      </c>
      <c r="BS6" t="str">
        <f>CONCATENATE('#DATAINPUT'!F6,"-",'#DATAINPUT'!M6,"-ON")</f>
        <v>9999-7014-ON</v>
      </c>
      <c r="BZ6" t="str">
        <f>'#DATAINPUT'!N6</f>
        <v>+551199997014</v>
      </c>
      <c r="CF6" t="str">
        <f>CONCATENATE("5",'#DATAINPUT'!F6,'#DATAINPUT'!M6)</f>
        <v>599997014</v>
      </c>
      <c r="CG6" t="str">
        <f>CONCATENATE('#DATAINPUT'!$D$2,"-DirNum-PT")</f>
        <v>Cu13-DirNum-PT</v>
      </c>
      <c r="CL6" t="str">
        <f>CONCATENATE('#DATAINPUT'!F6,"-",'#DATAINPUT'!C6)</f>
        <v>9999-unsite16</v>
      </c>
      <c r="CM6" t="str">
        <f>CONCATENATE('#DATAINPUT'!K6)</f>
        <v>0</v>
      </c>
      <c r="CN6" t="str">
        <f>CONCATENATE("SKIGW",'#DATAINPUT'!I6)</f>
        <v>SKIGW1102030422</v>
      </c>
    </row>
    <row r="7" spans="1:92" x14ac:dyDescent="0.2">
      <c r="A7" t="str">
        <f>IF(ISBLANK('#DATAINPUT'!A7),"",'#DATAINPUT'!A7)</f>
        <v/>
      </c>
      <c r="B7" t="str">
        <f>CONCATENATE('#DATAINPUT'!B7,".",'#DATAINPUT'!C7)</f>
        <v>.</v>
      </c>
      <c r="C7" t="str">
        <f t="shared" si="0"/>
        <v>add</v>
      </c>
      <c r="I7">
        <f>'#DATAINPUT'!L7</f>
        <v>0</v>
      </c>
      <c r="J7" t="s">
        <v>382</v>
      </c>
      <c r="O7" s="32" t="s">
        <v>385</v>
      </c>
      <c r="Q7" t="s">
        <v>386</v>
      </c>
      <c r="R7" t="str">
        <f>CONCATENATE('#DATAINPUT'!E7,"-BRADP-DBRDevice-CSS")</f>
        <v>-BRADP-DBRDevice-CSS</v>
      </c>
      <c r="S7" t="str">
        <f t="shared" si="1"/>
        <v>0</v>
      </c>
      <c r="V7" t="s">
        <v>385</v>
      </c>
      <c r="AF7" t="s">
        <v>389</v>
      </c>
      <c r="AH7" s="32" t="s">
        <v>385</v>
      </c>
      <c r="AP7" s="5" t="s">
        <v>387</v>
      </c>
      <c r="AT7" t="s">
        <v>391</v>
      </c>
      <c r="AV7" t="s">
        <v>392</v>
      </c>
      <c r="AW7" t="s">
        <v>393</v>
      </c>
      <c r="AX7" t="str">
        <f>CONCATENATE("AN",'#DATAINPUT'!I7,"100")</f>
        <v>AN100</v>
      </c>
      <c r="AZ7" t="s">
        <v>394</v>
      </c>
      <c r="BA7" t="s">
        <v>395</v>
      </c>
      <c r="BD7" t="str">
        <f>'#DATAINPUT'!$O$2</f>
        <v>AARG-gundev</v>
      </c>
      <c r="BE7" t="str">
        <f>CONCATENATE('#DATAINPUT'!E7,"-Location")</f>
        <v>-Location</v>
      </c>
      <c r="BH7" t="str">
        <f>'#DATAINPUT'!$P$2</f>
        <v>Cu13-AAR-CSS</v>
      </c>
      <c r="BI7" t="str">
        <f>CONCATENATE('#DATAINPUT'!E7,"-DevicePool")</f>
        <v>-DevicePool</v>
      </c>
      <c r="BL7" t="str">
        <f>CONCATENATE('#DATAINPUT'!F7,"-",'#DATAINPUT'!C7)</f>
        <v>-</v>
      </c>
      <c r="BS7" t="str">
        <f>CONCATENATE('#DATAINPUT'!F7,"-",'#DATAINPUT'!M7,"-ON")</f>
        <v>--ON</v>
      </c>
      <c r="BZ7">
        <f>'#DATAINPUT'!N7</f>
        <v>0</v>
      </c>
      <c r="CF7" t="str">
        <f>CONCATENATE("5",'#DATAINPUT'!F7,'#DATAINPUT'!M7)</f>
        <v>5</v>
      </c>
      <c r="CG7" t="str">
        <f>CONCATENATE('#DATAINPUT'!$D$2,"-DirNum-PT")</f>
        <v>Cu13-DirNum-PT</v>
      </c>
      <c r="CL7" t="str">
        <f>CONCATENATE('#DATAINPUT'!F7,"-",'#DATAINPUT'!C7)</f>
        <v>-</v>
      </c>
      <c r="CM7" t="str">
        <f>CONCATENATE('#DATAINPUT'!K7)</f>
        <v/>
      </c>
    </row>
    <row r="8" spans="1:92" x14ac:dyDescent="0.2">
      <c r="A8" t="str">
        <f>IF(ISBLANK('#DATAINPUT'!A8),"",'#DATAINPUT'!A8)</f>
        <v/>
      </c>
      <c r="B8" t="str">
        <f>CONCATENATE('#DATAINPUT'!B8,".",'#DATAINPUT'!C8)</f>
        <v>.</v>
      </c>
      <c r="C8" t="str">
        <f t="shared" si="0"/>
        <v>add</v>
      </c>
      <c r="I8">
        <f>'#DATAINPUT'!L8</f>
        <v>0</v>
      </c>
      <c r="J8" t="s">
        <v>382</v>
      </c>
      <c r="O8" s="32" t="s">
        <v>385</v>
      </c>
      <c r="Q8" t="s">
        <v>386</v>
      </c>
      <c r="R8" t="str">
        <f>CONCATENATE('#DATAINPUT'!E8,"-BRADP-DBRDevice-CSS")</f>
        <v>-BRADP-DBRDevice-CSS</v>
      </c>
      <c r="S8" t="str">
        <f t="shared" si="1"/>
        <v>0</v>
      </c>
      <c r="V8" t="s">
        <v>385</v>
      </c>
      <c r="AF8" t="s">
        <v>389</v>
      </c>
      <c r="AH8" s="32" t="s">
        <v>385</v>
      </c>
      <c r="AP8" s="5" t="s">
        <v>387</v>
      </c>
      <c r="AT8" t="s">
        <v>391</v>
      </c>
      <c r="AV8" t="s">
        <v>392</v>
      </c>
      <c r="AW8" t="s">
        <v>393</v>
      </c>
      <c r="AX8" t="str">
        <f>CONCATENATE("AN",'#DATAINPUT'!I8,"100")</f>
        <v>AN100</v>
      </c>
      <c r="AZ8" t="s">
        <v>394</v>
      </c>
      <c r="BA8" t="s">
        <v>395</v>
      </c>
      <c r="BD8" t="str">
        <f>'#DATAINPUT'!$O$2</f>
        <v>AARG-gundev</v>
      </c>
      <c r="BE8" t="str">
        <f>CONCATENATE('#DATAINPUT'!E8,"-Location")</f>
        <v>-Location</v>
      </c>
      <c r="BH8" t="str">
        <f>'#DATAINPUT'!$P$2</f>
        <v>Cu13-AAR-CSS</v>
      </c>
      <c r="BI8" t="str">
        <f>CONCATENATE('#DATAINPUT'!E8,"-DevicePool")</f>
        <v>-DevicePool</v>
      </c>
      <c r="BL8" t="str">
        <f>CONCATENATE('#DATAINPUT'!F8,"-",'#DATAINPUT'!C8)</f>
        <v>-</v>
      </c>
      <c r="BS8" t="str">
        <f>CONCATENATE('#DATAINPUT'!F8,"-",'#DATAINPUT'!M8,"-ON")</f>
        <v>--ON</v>
      </c>
      <c r="BZ8">
        <f>'#DATAINPUT'!N8</f>
        <v>0</v>
      </c>
      <c r="CF8" t="str">
        <f>CONCATENATE("5",'#DATAINPUT'!F8,'#DATAINPUT'!M8)</f>
        <v>5</v>
      </c>
      <c r="CG8" t="str">
        <f>CONCATENATE('#DATAINPUT'!$D$2,"-DirNum-PT")</f>
        <v>Cu13-DirNum-PT</v>
      </c>
      <c r="CL8" t="str">
        <f>CONCATENATE('#DATAINPUT'!F8,"-",'#DATAINPUT'!C8)</f>
        <v>-</v>
      </c>
      <c r="CM8" t="str">
        <f>CONCATENATE('#DATAINPUT'!K8)</f>
        <v/>
      </c>
    </row>
    <row r="9" spans="1:92" x14ac:dyDescent="0.2">
      <c r="A9" t="str">
        <f>IF(ISBLANK('#DATAINPUT'!A9),"",'#DATAINPUT'!A9)</f>
        <v/>
      </c>
      <c r="B9" t="str">
        <f>CONCATENATE('#DATAINPUT'!B9,".",'#DATAINPUT'!C9)</f>
        <v>.</v>
      </c>
      <c r="C9" t="str">
        <f t="shared" si="0"/>
        <v>add</v>
      </c>
      <c r="I9">
        <f>'#DATAINPUT'!L9</f>
        <v>0</v>
      </c>
      <c r="J9" t="s">
        <v>382</v>
      </c>
      <c r="O9" s="32" t="s">
        <v>385</v>
      </c>
      <c r="Q9" t="s">
        <v>386</v>
      </c>
      <c r="R9" t="str">
        <f>CONCATENATE('#DATAINPUT'!E9,"-BRADP-DBRDevice-CSS")</f>
        <v>-BRADP-DBRDevice-CSS</v>
      </c>
      <c r="S9" t="str">
        <f t="shared" si="1"/>
        <v>0</v>
      </c>
      <c r="V9" t="s">
        <v>385</v>
      </c>
      <c r="AF9" t="s">
        <v>389</v>
      </c>
      <c r="AH9" s="32" t="s">
        <v>385</v>
      </c>
      <c r="AP9" s="5" t="s">
        <v>387</v>
      </c>
      <c r="AT9" t="s">
        <v>391</v>
      </c>
      <c r="AV9" t="s">
        <v>392</v>
      </c>
      <c r="AW9" t="s">
        <v>393</v>
      </c>
      <c r="AX9" t="str">
        <f>CONCATENATE("AN",'#DATAINPUT'!I9,"100")</f>
        <v>AN100</v>
      </c>
      <c r="AZ9" t="s">
        <v>394</v>
      </c>
      <c r="BA9" t="s">
        <v>395</v>
      </c>
      <c r="BD9" t="str">
        <f>'#DATAINPUT'!$O$2</f>
        <v>AARG-gundev</v>
      </c>
      <c r="BE9" t="str">
        <f>CONCATENATE('#DATAINPUT'!E9,"-Location")</f>
        <v>-Location</v>
      </c>
      <c r="BH9" t="str">
        <f>'#DATAINPUT'!$P$2</f>
        <v>Cu13-AAR-CSS</v>
      </c>
      <c r="BI9" t="str">
        <f>CONCATENATE('#DATAINPUT'!E9,"-DevicePool")</f>
        <v>-DevicePool</v>
      </c>
      <c r="BL9" t="str">
        <f>CONCATENATE('#DATAINPUT'!F9,"-",'#DATAINPUT'!C9)</f>
        <v>-</v>
      </c>
      <c r="BS9" t="str">
        <f>CONCATENATE('#DATAINPUT'!F9,"-",'#DATAINPUT'!M9,"-ON")</f>
        <v>--ON</v>
      </c>
      <c r="BZ9">
        <f>'#DATAINPUT'!N9</f>
        <v>0</v>
      </c>
      <c r="CF9" t="str">
        <f>CONCATENATE("5",'#DATAINPUT'!F9,'#DATAINPUT'!M9)</f>
        <v>5</v>
      </c>
      <c r="CG9" t="str">
        <f>CONCATENATE('#DATAINPUT'!$D$2,"-DirNum-PT")</f>
        <v>Cu13-DirNum-PT</v>
      </c>
      <c r="CL9" t="str">
        <f>CONCATENATE('#DATAINPUT'!F9,"-",'#DATAINPUT'!C9)</f>
        <v>-</v>
      </c>
      <c r="CM9" t="str">
        <f>CONCATENATE('#DATAINPUT'!K9)</f>
        <v/>
      </c>
    </row>
    <row r="10" spans="1:92" x14ac:dyDescent="0.2">
      <c r="A10" t="str">
        <f>IF(ISBLANK('#DATAINPUT'!A10),"",'#DATAINPUT'!A10)</f>
        <v/>
      </c>
      <c r="B10" t="str">
        <f>CONCATENATE('#DATAINPUT'!B10,".",'#DATAINPUT'!C10)</f>
        <v>.</v>
      </c>
      <c r="C10" t="str">
        <f t="shared" si="0"/>
        <v>add</v>
      </c>
      <c r="I10">
        <f>'#DATAINPUT'!L10</f>
        <v>0</v>
      </c>
      <c r="J10" t="s">
        <v>382</v>
      </c>
      <c r="O10" s="32" t="s">
        <v>385</v>
      </c>
      <c r="Q10" t="s">
        <v>386</v>
      </c>
      <c r="R10" t="str">
        <f>CONCATENATE('#DATAINPUT'!E10,"-BRADP-DBRDevice-CSS")</f>
        <v>-BRADP-DBRDevice-CSS</v>
      </c>
      <c r="S10" t="str">
        <f t="shared" si="1"/>
        <v>0</v>
      </c>
      <c r="V10" t="s">
        <v>385</v>
      </c>
      <c r="AF10" t="s">
        <v>389</v>
      </c>
      <c r="AH10" s="32" t="s">
        <v>385</v>
      </c>
      <c r="AP10" s="5" t="s">
        <v>387</v>
      </c>
      <c r="AT10" t="s">
        <v>391</v>
      </c>
      <c r="AV10" t="s">
        <v>392</v>
      </c>
      <c r="AW10" t="s">
        <v>393</v>
      </c>
      <c r="AX10" t="str">
        <f>CONCATENATE("AN",'#DATAINPUT'!I10,"100")</f>
        <v>AN100</v>
      </c>
      <c r="AZ10" t="s">
        <v>394</v>
      </c>
      <c r="BA10" t="s">
        <v>395</v>
      </c>
      <c r="BD10" t="str">
        <f>'#DATAINPUT'!$O$2</f>
        <v>AARG-gundev</v>
      </c>
      <c r="BE10" t="str">
        <f>CONCATENATE('#DATAINPUT'!E10,"-Location")</f>
        <v>-Location</v>
      </c>
      <c r="BH10" t="str">
        <f>'#DATAINPUT'!$P$2</f>
        <v>Cu13-AAR-CSS</v>
      </c>
      <c r="BI10" t="str">
        <f>CONCATENATE('#DATAINPUT'!E10,"-DevicePool")</f>
        <v>-DevicePool</v>
      </c>
      <c r="BL10" t="str">
        <f>CONCATENATE('#DATAINPUT'!F10,"-",'#DATAINPUT'!C10)</f>
        <v>-</v>
      </c>
      <c r="BS10" t="str">
        <f>CONCATENATE('#DATAINPUT'!F10,"-",'#DATAINPUT'!M10,"-ON")</f>
        <v>--ON</v>
      </c>
      <c r="BZ10">
        <f>'#DATAINPUT'!N10</f>
        <v>0</v>
      </c>
      <c r="CF10" t="str">
        <f>CONCATENATE("5",'#DATAINPUT'!F10,'#DATAINPUT'!M10)</f>
        <v>5</v>
      </c>
      <c r="CG10" t="str">
        <f>CONCATENATE('#DATAINPUT'!$D$2,"-DirNum-PT")</f>
        <v>Cu13-DirNum-PT</v>
      </c>
      <c r="CL10" t="str">
        <f>CONCATENATE('#DATAINPUT'!F10,"-",'#DATAINPUT'!C10)</f>
        <v>-</v>
      </c>
      <c r="CM10" t="str">
        <f>CONCATENATE('#DATAINPUT'!K10)</f>
        <v/>
      </c>
    </row>
    <row r="11" spans="1:92" x14ac:dyDescent="0.2">
      <c r="A11" t="str">
        <f>IF(ISBLANK('#DATAINPUT'!A11),"",'#DATAINPUT'!A11)</f>
        <v/>
      </c>
      <c r="B11" t="str">
        <f>CONCATENATE('#DATAINPUT'!B11,".",'#DATAINPUT'!C11)</f>
        <v>.</v>
      </c>
      <c r="C11" t="str">
        <f t="shared" si="0"/>
        <v>add</v>
      </c>
      <c r="I11">
        <f>'#DATAINPUT'!L11</f>
        <v>0</v>
      </c>
      <c r="J11" t="s">
        <v>382</v>
      </c>
      <c r="O11" s="32" t="s">
        <v>385</v>
      </c>
      <c r="Q11" t="s">
        <v>386</v>
      </c>
      <c r="R11" t="str">
        <f>CONCATENATE('#DATAINPUT'!E11,"-BRADP-DBRDevice-CSS")</f>
        <v>-BRADP-DBRDevice-CSS</v>
      </c>
      <c r="S11" t="str">
        <f t="shared" si="1"/>
        <v>0</v>
      </c>
      <c r="V11" t="s">
        <v>385</v>
      </c>
      <c r="AF11" t="s">
        <v>389</v>
      </c>
      <c r="AH11" s="32" t="s">
        <v>385</v>
      </c>
      <c r="AP11" s="5" t="s">
        <v>387</v>
      </c>
      <c r="AT11" t="s">
        <v>391</v>
      </c>
      <c r="AV11" t="s">
        <v>392</v>
      </c>
      <c r="AW11" t="s">
        <v>393</v>
      </c>
      <c r="AX11" t="str">
        <f>CONCATENATE("AN",'#DATAINPUT'!I11,"100")</f>
        <v>AN100</v>
      </c>
      <c r="AZ11" t="s">
        <v>394</v>
      </c>
      <c r="BA11" t="s">
        <v>395</v>
      </c>
      <c r="BD11" t="str">
        <f>'#DATAINPUT'!$O$2</f>
        <v>AARG-gundev</v>
      </c>
      <c r="BE11" t="str">
        <f>CONCATENATE('#DATAINPUT'!E11,"-Location")</f>
        <v>-Location</v>
      </c>
      <c r="BH11" t="str">
        <f>'#DATAINPUT'!$P$2</f>
        <v>Cu13-AAR-CSS</v>
      </c>
      <c r="BI11" t="str">
        <f>CONCATENATE('#DATAINPUT'!E11,"-DevicePool")</f>
        <v>-DevicePool</v>
      </c>
      <c r="BL11" t="str">
        <f>CONCATENATE('#DATAINPUT'!F11,"-",'#DATAINPUT'!C11)</f>
        <v>-</v>
      </c>
      <c r="BS11" t="str">
        <f>CONCATENATE('#DATAINPUT'!F11,"-",'#DATAINPUT'!M11,"-ON")</f>
        <v>--ON</v>
      </c>
      <c r="BZ11">
        <f>'#DATAINPUT'!N11</f>
        <v>0</v>
      </c>
      <c r="CF11" t="str">
        <f>CONCATENATE("5",'#DATAINPUT'!F11,'#DATAINPUT'!M11)</f>
        <v>5</v>
      </c>
      <c r="CG11" t="str">
        <f>CONCATENATE('#DATAINPUT'!$D$2,"-DirNum-PT")</f>
        <v>Cu13-DirNum-PT</v>
      </c>
      <c r="CL11" t="str">
        <f>CONCATENATE('#DATAINPUT'!F11,"-",'#DATAINPUT'!C11)</f>
        <v>-</v>
      </c>
      <c r="CM11" t="str">
        <f>CONCATENATE('#DATAINPUT'!K11)</f>
        <v/>
      </c>
    </row>
    <row r="12" spans="1:92" x14ac:dyDescent="0.2">
      <c r="A12" t="str">
        <f>IF(ISBLANK('#DATAINPUT'!A12),"",'#DATAINPUT'!A12)</f>
        <v/>
      </c>
      <c r="B12" t="str">
        <f>CONCATENATE('#DATAINPUT'!B12,".",'#DATAINPUT'!C12)</f>
        <v>.</v>
      </c>
      <c r="C12" t="str">
        <f t="shared" si="0"/>
        <v>add</v>
      </c>
      <c r="I12">
        <f>'#DATAINPUT'!L12</f>
        <v>0</v>
      </c>
      <c r="J12" t="s">
        <v>382</v>
      </c>
      <c r="O12" s="32" t="s">
        <v>385</v>
      </c>
      <c r="Q12" t="s">
        <v>386</v>
      </c>
      <c r="R12" t="str">
        <f>CONCATENATE('#DATAINPUT'!E12,"-BRADP-DBRDevice-CSS")</f>
        <v>-BRADP-DBRDevice-CSS</v>
      </c>
      <c r="S12" t="str">
        <f t="shared" si="1"/>
        <v>0</v>
      </c>
      <c r="V12" t="s">
        <v>385</v>
      </c>
      <c r="AF12" t="s">
        <v>389</v>
      </c>
      <c r="AH12" s="32" t="s">
        <v>385</v>
      </c>
      <c r="AP12" s="5" t="s">
        <v>387</v>
      </c>
      <c r="AT12" t="s">
        <v>391</v>
      </c>
      <c r="AV12" t="s">
        <v>392</v>
      </c>
      <c r="AW12" t="s">
        <v>393</v>
      </c>
      <c r="AX12" t="str">
        <f>CONCATENATE("AN",'#DATAINPUT'!I12,"100")</f>
        <v>AN100</v>
      </c>
      <c r="AZ12" t="s">
        <v>394</v>
      </c>
      <c r="BA12" t="s">
        <v>395</v>
      </c>
      <c r="BD12" t="str">
        <f>'#DATAINPUT'!$O$2</f>
        <v>AARG-gundev</v>
      </c>
      <c r="BE12" t="str">
        <f>CONCATENATE('#DATAINPUT'!E12,"-Location")</f>
        <v>-Location</v>
      </c>
      <c r="BH12" t="str">
        <f>'#DATAINPUT'!$P$2</f>
        <v>Cu13-AAR-CSS</v>
      </c>
      <c r="BI12" t="str">
        <f>CONCATENATE('#DATAINPUT'!E12,"-DevicePool")</f>
        <v>-DevicePool</v>
      </c>
      <c r="BL12" t="str">
        <f>CONCATENATE('#DATAINPUT'!F12,"-",'#DATAINPUT'!C12)</f>
        <v>-</v>
      </c>
      <c r="BS12" t="str">
        <f>CONCATENATE('#DATAINPUT'!F12,"-",'#DATAINPUT'!M12,"-ON")</f>
        <v>--ON</v>
      </c>
      <c r="BZ12">
        <f>'#DATAINPUT'!N12</f>
        <v>0</v>
      </c>
      <c r="CF12" t="str">
        <f>CONCATENATE("5",'#DATAINPUT'!F12,'#DATAINPUT'!M12)</f>
        <v>5</v>
      </c>
      <c r="CG12" t="str">
        <f>CONCATENATE('#DATAINPUT'!$D$2,"-DirNum-PT")</f>
        <v>Cu13-DirNum-PT</v>
      </c>
      <c r="CL12" t="str">
        <f>CONCATENATE('#DATAINPUT'!F12,"-",'#DATAINPUT'!C12)</f>
        <v>-</v>
      </c>
      <c r="CM12" t="str">
        <f>CONCATENATE('#DATAINPUT'!K12)</f>
        <v/>
      </c>
    </row>
    <row r="13" spans="1:92" x14ac:dyDescent="0.2">
      <c r="A13" t="str">
        <f>IF(ISBLANK('#DATAINPUT'!A13),"",'#DATAINPUT'!A13)</f>
        <v/>
      </c>
      <c r="B13" t="str">
        <f>CONCATENATE('#DATAINPUT'!B13,".",'#DATAINPUT'!C13)</f>
        <v>.</v>
      </c>
      <c r="C13" t="str">
        <f t="shared" si="0"/>
        <v>add</v>
      </c>
      <c r="I13">
        <f>'#DATAINPUT'!L13</f>
        <v>0</v>
      </c>
      <c r="J13" t="s">
        <v>382</v>
      </c>
      <c r="O13" s="32" t="s">
        <v>385</v>
      </c>
      <c r="Q13" t="s">
        <v>386</v>
      </c>
      <c r="R13" t="str">
        <f>CONCATENATE('#DATAINPUT'!E13,"-BRADP-DBRDevice-CSS")</f>
        <v>-BRADP-DBRDevice-CSS</v>
      </c>
      <c r="S13" t="str">
        <f t="shared" si="1"/>
        <v>0</v>
      </c>
      <c r="V13" t="s">
        <v>385</v>
      </c>
      <c r="AF13" t="s">
        <v>389</v>
      </c>
      <c r="AH13" s="32" t="s">
        <v>385</v>
      </c>
      <c r="AP13" s="5" t="s">
        <v>387</v>
      </c>
      <c r="AT13" t="s">
        <v>391</v>
      </c>
      <c r="AV13" t="s">
        <v>392</v>
      </c>
      <c r="AW13" t="s">
        <v>393</v>
      </c>
      <c r="AX13" t="str">
        <f>CONCATENATE("AN",'#DATAINPUT'!I13,"100")</f>
        <v>AN100</v>
      </c>
      <c r="AZ13" t="s">
        <v>394</v>
      </c>
      <c r="BA13" t="s">
        <v>395</v>
      </c>
      <c r="BD13" t="str">
        <f>'#DATAINPUT'!$O$2</f>
        <v>AARG-gundev</v>
      </c>
      <c r="BE13" t="str">
        <f>CONCATENATE('#DATAINPUT'!E13,"-Location")</f>
        <v>-Location</v>
      </c>
      <c r="BH13" t="str">
        <f>'#DATAINPUT'!$P$2</f>
        <v>Cu13-AAR-CSS</v>
      </c>
      <c r="BI13" t="str">
        <f>CONCATENATE('#DATAINPUT'!E13,"-DevicePool")</f>
        <v>-DevicePool</v>
      </c>
      <c r="BL13" t="str">
        <f>CONCATENATE('#DATAINPUT'!F13,"-",'#DATAINPUT'!C13)</f>
        <v>-</v>
      </c>
      <c r="BS13" t="str">
        <f>CONCATENATE('#DATAINPUT'!F13,"-",'#DATAINPUT'!M13,"-ON")</f>
        <v>--ON</v>
      </c>
      <c r="BZ13">
        <f>'#DATAINPUT'!N13</f>
        <v>0</v>
      </c>
      <c r="CF13" t="str">
        <f>CONCATENATE("5",'#DATAINPUT'!F13,'#DATAINPUT'!M13)</f>
        <v>5</v>
      </c>
      <c r="CG13" t="str">
        <f>CONCATENATE('#DATAINPUT'!$D$2,"-DirNum-PT")</f>
        <v>Cu13-DirNum-PT</v>
      </c>
      <c r="CL13" t="str">
        <f>CONCATENATE('#DATAINPUT'!F13,"-",'#DATAINPUT'!C13)</f>
        <v>-</v>
      </c>
      <c r="CM13" t="str">
        <f>CONCATENATE('#DATAINPUT'!K13)</f>
        <v/>
      </c>
    </row>
    <row r="14" spans="1:92" x14ac:dyDescent="0.2">
      <c r="A14" t="str">
        <f>IF(ISBLANK('#DATAINPUT'!A14),"",'#DATAINPUT'!A14)</f>
        <v/>
      </c>
      <c r="B14" t="str">
        <f>CONCATENATE('#DATAINPUT'!B14,".",'#DATAINPUT'!C14)</f>
        <v>.</v>
      </c>
      <c r="C14" t="str">
        <f t="shared" si="0"/>
        <v>add</v>
      </c>
      <c r="I14">
        <f>'#DATAINPUT'!L14</f>
        <v>0</v>
      </c>
      <c r="J14" t="s">
        <v>382</v>
      </c>
      <c r="O14" s="32" t="s">
        <v>385</v>
      </c>
      <c r="Q14" t="s">
        <v>386</v>
      </c>
      <c r="R14" t="str">
        <f>CONCATENATE('#DATAINPUT'!E14,"-BRADP-DBRDevice-CSS")</f>
        <v>-BRADP-DBRDevice-CSS</v>
      </c>
      <c r="S14" t="str">
        <f t="shared" si="1"/>
        <v>0</v>
      </c>
      <c r="V14" t="s">
        <v>385</v>
      </c>
      <c r="AF14" t="s">
        <v>389</v>
      </c>
      <c r="AH14" s="32" t="s">
        <v>385</v>
      </c>
      <c r="AP14" s="5" t="s">
        <v>387</v>
      </c>
      <c r="AT14" t="s">
        <v>391</v>
      </c>
      <c r="AV14" t="s">
        <v>392</v>
      </c>
      <c r="AW14" t="s">
        <v>393</v>
      </c>
      <c r="AX14" t="str">
        <f>CONCATENATE("AN",'#DATAINPUT'!I14,"100")</f>
        <v>AN100</v>
      </c>
      <c r="AZ14" t="s">
        <v>394</v>
      </c>
      <c r="BA14" t="s">
        <v>395</v>
      </c>
      <c r="BD14" t="str">
        <f>'#DATAINPUT'!$O$2</f>
        <v>AARG-gundev</v>
      </c>
      <c r="BE14" t="str">
        <f>CONCATENATE('#DATAINPUT'!E14,"-Location")</f>
        <v>-Location</v>
      </c>
      <c r="BH14" t="str">
        <f>'#DATAINPUT'!$P$2</f>
        <v>Cu13-AAR-CSS</v>
      </c>
      <c r="BI14" t="str">
        <f>CONCATENATE('#DATAINPUT'!E14,"-DevicePool")</f>
        <v>-DevicePool</v>
      </c>
      <c r="BL14" t="str">
        <f>CONCATENATE('#DATAINPUT'!F14,"-",'#DATAINPUT'!C14)</f>
        <v>-</v>
      </c>
      <c r="BS14" t="str">
        <f>CONCATENATE('#DATAINPUT'!F14,"-",'#DATAINPUT'!M14,"-ON")</f>
        <v>--ON</v>
      </c>
      <c r="BZ14">
        <f>'#DATAINPUT'!N14</f>
        <v>0</v>
      </c>
      <c r="CF14" t="str">
        <f>CONCATENATE("5",'#DATAINPUT'!F14,'#DATAINPUT'!M14)</f>
        <v>5</v>
      </c>
      <c r="CG14" t="str">
        <f>CONCATENATE('#DATAINPUT'!$D$2,"-DirNum-PT")</f>
        <v>Cu13-DirNum-PT</v>
      </c>
      <c r="CL14" t="str">
        <f>CONCATENATE('#DATAINPUT'!F14,"-",'#DATAINPUT'!C14)</f>
        <v>-</v>
      </c>
      <c r="CM14" t="str">
        <f>CONCATENATE('#DATAINPUT'!K14)</f>
        <v/>
      </c>
    </row>
    <row r="15" spans="1:92" x14ac:dyDescent="0.2">
      <c r="A15" t="str">
        <f>IF(ISBLANK('#DATAINPUT'!A15),"",'#DATAINPUT'!A15)</f>
        <v/>
      </c>
      <c r="B15" t="str">
        <f>CONCATENATE('#DATAINPUT'!B15,".",'#DATAINPUT'!C15)</f>
        <v>.</v>
      </c>
      <c r="C15" t="str">
        <f t="shared" si="0"/>
        <v>add</v>
      </c>
      <c r="I15">
        <f>'#DATAINPUT'!L15</f>
        <v>0</v>
      </c>
      <c r="J15" t="s">
        <v>382</v>
      </c>
      <c r="O15" s="32" t="s">
        <v>385</v>
      </c>
      <c r="Q15" t="s">
        <v>386</v>
      </c>
      <c r="R15" t="str">
        <f>CONCATENATE('#DATAINPUT'!E15,"-BRADP-DBRDevice-CSS")</f>
        <v>-BRADP-DBRDevice-CSS</v>
      </c>
      <c r="S15" t="str">
        <f t="shared" si="1"/>
        <v>0</v>
      </c>
      <c r="V15" t="s">
        <v>385</v>
      </c>
      <c r="AF15" t="s">
        <v>389</v>
      </c>
      <c r="AH15" s="32" t="s">
        <v>385</v>
      </c>
      <c r="AP15" s="5" t="s">
        <v>387</v>
      </c>
      <c r="AT15" t="s">
        <v>391</v>
      </c>
      <c r="AV15" t="s">
        <v>392</v>
      </c>
      <c r="AW15" t="s">
        <v>393</v>
      </c>
      <c r="AX15" t="str">
        <f>CONCATENATE("AN",'#DATAINPUT'!I15,"100")</f>
        <v>AN100</v>
      </c>
      <c r="AZ15" t="s">
        <v>394</v>
      </c>
      <c r="BA15" t="s">
        <v>395</v>
      </c>
      <c r="BD15" t="str">
        <f>'#DATAINPUT'!$O$2</f>
        <v>AARG-gundev</v>
      </c>
      <c r="BE15" t="str">
        <f>CONCATENATE('#DATAINPUT'!E15,"-Location")</f>
        <v>-Location</v>
      </c>
      <c r="BH15" t="str">
        <f>'#DATAINPUT'!$P$2</f>
        <v>Cu13-AAR-CSS</v>
      </c>
      <c r="BI15" t="str">
        <f>CONCATENATE('#DATAINPUT'!E15,"-DevicePool")</f>
        <v>-DevicePool</v>
      </c>
      <c r="BL15" t="str">
        <f>CONCATENATE('#DATAINPUT'!F15,"-",'#DATAINPUT'!C15)</f>
        <v>-</v>
      </c>
      <c r="BS15" t="str">
        <f>CONCATENATE('#DATAINPUT'!F15,"-",'#DATAINPUT'!M15,"-ON")</f>
        <v>--ON</v>
      </c>
      <c r="BZ15">
        <f>'#DATAINPUT'!N15</f>
        <v>0</v>
      </c>
      <c r="CF15" t="str">
        <f>CONCATENATE("5",'#DATAINPUT'!F15,'#DATAINPUT'!M15)</f>
        <v>5</v>
      </c>
      <c r="CG15" t="str">
        <f>CONCATENATE('#DATAINPUT'!$D$2,"-DirNum-PT")</f>
        <v>Cu13-DirNum-PT</v>
      </c>
      <c r="CL15" t="str">
        <f>CONCATENATE('#DATAINPUT'!F15,"-",'#DATAINPUT'!C15)</f>
        <v>-</v>
      </c>
      <c r="CM15" t="str">
        <f>CONCATENATE('#DATAINPUT'!K15)</f>
        <v/>
      </c>
    </row>
    <row r="16" spans="1:92" x14ac:dyDescent="0.2">
      <c r="A16" t="str">
        <f>IF(ISBLANK('#DATAINPUT'!A16),"",'#DATAINPUT'!A16)</f>
        <v/>
      </c>
      <c r="B16" t="str">
        <f>CONCATENATE('#DATAINPUT'!B16,".",'#DATAINPUT'!C16)</f>
        <v>.</v>
      </c>
      <c r="C16" t="str">
        <f t="shared" si="0"/>
        <v>add</v>
      </c>
      <c r="I16">
        <f>'#DATAINPUT'!L16</f>
        <v>0</v>
      </c>
      <c r="J16" t="s">
        <v>382</v>
      </c>
      <c r="O16" s="32" t="s">
        <v>385</v>
      </c>
      <c r="Q16" t="s">
        <v>386</v>
      </c>
      <c r="R16" t="str">
        <f>CONCATENATE('#DATAINPUT'!E16,"-BRADP-DBRDevice-CSS")</f>
        <v>-BRADP-DBRDevice-CSS</v>
      </c>
      <c r="S16" t="str">
        <f t="shared" si="1"/>
        <v>0</v>
      </c>
      <c r="V16" t="s">
        <v>385</v>
      </c>
      <c r="AF16" t="s">
        <v>389</v>
      </c>
      <c r="AH16" s="32" t="s">
        <v>385</v>
      </c>
      <c r="AP16" s="5" t="s">
        <v>387</v>
      </c>
      <c r="AT16" t="s">
        <v>391</v>
      </c>
      <c r="AV16" t="s">
        <v>392</v>
      </c>
      <c r="AW16" t="s">
        <v>393</v>
      </c>
      <c r="AX16" t="str">
        <f>CONCATENATE("AN",'#DATAINPUT'!I16,"100")</f>
        <v>AN100</v>
      </c>
      <c r="AZ16" t="s">
        <v>394</v>
      </c>
      <c r="BA16" t="s">
        <v>395</v>
      </c>
      <c r="BD16" t="str">
        <f>'#DATAINPUT'!$O$2</f>
        <v>AARG-gundev</v>
      </c>
      <c r="BE16" t="str">
        <f>CONCATENATE('#DATAINPUT'!E16,"-Location")</f>
        <v>-Location</v>
      </c>
      <c r="BH16" t="str">
        <f>'#DATAINPUT'!$P$2</f>
        <v>Cu13-AAR-CSS</v>
      </c>
      <c r="BI16" t="str">
        <f>CONCATENATE('#DATAINPUT'!E16,"-DevicePool")</f>
        <v>-DevicePool</v>
      </c>
      <c r="BL16" t="str">
        <f>CONCATENATE('#DATAINPUT'!F16,"-",'#DATAINPUT'!C16)</f>
        <v>-</v>
      </c>
      <c r="BS16" t="str">
        <f>CONCATENATE('#DATAINPUT'!F16,"-",'#DATAINPUT'!M16,"-ON")</f>
        <v>--ON</v>
      </c>
      <c r="BZ16">
        <f>'#DATAINPUT'!N16</f>
        <v>0</v>
      </c>
      <c r="CF16" t="str">
        <f>CONCATENATE("5",'#DATAINPUT'!F16,'#DATAINPUT'!M16)</f>
        <v>5</v>
      </c>
      <c r="CG16" t="str">
        <f>CONCATENATE('#DATAINPUT'!$D$2,"-DirNum-PT")</f>
        <v>Cu13-DirNum-PT</v>
      </c>
      <c r="CL16" t="str">
        <f>CONCATENATE('#DATAINPUT'!F16,"-",'#DATAINPUT'!C16)</f>
        <v>-</v>
      </c>
      <c r="CM16" t="str">
        <f>CONCATENATE('#DATAINPUT'!K16)</f>
        <v/>
      </c>
    </row>
    <row r="17" spans="1:91" x14ac:dyDescent="0.2">
      <c r="A17" t="str">
        <f>IF(ISBLANK('#DATAINPUT'!A17),"",'#DATAINPUT'!A17)</f>
        <v/>
      </c>
      <c r="B17" t="str">
        <f>CONCATENATE('#DATAINPUT'!B17,".",'#DATAINPUT'!C17)</f>
        <v>.</v>
      </c>
      <c r="C17" t="str">
        <f t="shared" si="0"/>
        <v>add</v>
      </c>
      <c r="I17">
        <f>'#DATAINPUT'!L17</f>
        <v>0</v>
      </c>
      <c r="J17" t="s">
        <v>382</v>
      </c>
      <c r="O17" s="32" t="s">
        <v>385</v>
      </c>
      <c r="Q17" t="s">
        <v>386</v>
      </c>
      <c r="R17" t="str">
        <f>CONCATENATE('#DATAINPUT'!E17,"-BRADP-DBRDevice-CSS")</f>
        <v>-BRADP-DBRDevice-CSS</v>
      </c>
      <c r="S17" t="str">
        <f t="shared" si="1"/>
        <v>0</v>
      </c>
      <c r="V17" t="s">
        <v>385</v>
      </c>
      <c r="AF17" t="s">
        <v>389</v>
      </c>
      <c r="AH17" s="32" t="s">
        <v>385</v>
      </c>
      <c r="AP17" s="5" t="s">
        <v>387</v>
      </c>
      <c r="AT17" t="s">
        <v>391</v>
      </c>
      <c r="AV17" t="s">
        <v>392</v>
      </c>
      <c r="AW17" t="s">
        <v>393</v>
      </c>
      <c r="AX17" t="str">
        <f>CONCATENATE("AN",'#DATAINPUT'!I17,"100")</f>
        <v>AN100</v>
      </c>
      <c r="AZ17" t="s">
        <v>394</v>
      </c>
      <c r="BA17" t="s">
        <v>395</v>
      </c>
      <c r="BD17" t="str">
        <f>'#DATAINPUT'!$O$2</f>
        <v>AARG-gundev</v>
      </c>
      <c r="BE17" t="str">
        <f>CONCATENATE('#DATAINPUT'!E17,"-Location")</f>
        <v>-Location</v>
      </c>
      <c r="BH17" t="str">
        <f>'#DATAINPUT'!$P$2</f>
        <v>Cu13-AAR-CSS</v>
      </c>
      <c r="BI17" t="str">
        <f>CONCATENATE('#DATAINPUT'!E17,"-DevicePool")</f>
        <v>-DevicePool</v>
      </c>
      <c r="BL17" t="str">
        <f>CONCATENATE('#DATAINPUT'!F17,"-",'#DATAINPUT'!C17)</f>
        <v>-</v>
      </c>
      <c r="BS17" t="str">
        <f>CONCATENATE('#DATAINPUT'!F17,"-",'#DATAINPUT'!M17,"-ON")</f>
        <v>--ON</v>
      </c>
      <c r="BZ17">
        <f>'#DATAINPUT'!N17</f>
        <v>0</v>
      </c>
      <c r="CF17" t="str">
        <f>CONCATENATE("5",'#DATAINPUT'!F17,'#DATAINPUT'!M17)</f>
        <v>5</v>
      </c>
      <c r="CG17" t="str">
        <f>CONCATENATE('#DATAINPUT'!$D$2,"-DirNum-PT")</f>
        <v>Cu13-DirNum-PT</v>
      </c>
      <c r="CL17" t="str">
        <f>CONCATENATE('#DATAINPUT'!F17,"-",'#DATAINPUT'!C17)</f>
        <v>-</v>
      </c>
      <c r="CM17" t="str">
        <f>CONCATENATE('#DATAINPUT'!K17)</f>
        <v/>
      </c>
    </row>
    <row r="18" spans="1:91" x14ac:dyDescent="0.2">
      <c r="A18" t="str">
        <f>IF(ISBLANK('#DATAINPUT'!A18),"",'#DATAINPUT'!A18)</f>
        <v/>
      </c>
      <c r="B18" t="str">
        <f>CONCATENATE('#DATAINPUT'!B18,".",'#DATAINPUT'!C18)</f>
        <v>.</v>
      </c>
      <c r="C18" t="str">
        <f t="shared" si="0"/>
        <v>add</v>
      </c>
      <c r="I18">
        <f>'#DATAINPUT'!L18</f>
        <v>0</v>
      </c>
      <c r="J18" t="s">
        <v>382</v>
      </c>
      <c r="O18" s="32" t="s">
        <v>385</v>
      </c>
      <c r="Q18" t="s">
        <v>386</v>
      </c>
      <c r="R18" t="str">
        <f>CONCATENATE('#DATAINPUT'!E18,"-BRADP-DBRDevice-CSS")</f>
        <v>-BRADP-DBRDevice-CSS</v>
      </c>
      <c r="S18" t="str">
        <f t="shared" si="1"/>
        <v>0</v>
      </c>
      <c r="V18" t="s">
        <v>385</v>
      </c>
      <c r="AF18" t="s">
        <v>389</v>
      </c>
      <c r="AH18" s="32" t="s">
        <v>385</v>
      </c>
      <c r="AP18" s="5" t="s">
        <v>387</v>
      </c>
      <c r="AT18" t="s">
        <v>391</v>
      </c>
      <c r="AV18" t="s">
        <v>392</v>
      </c>
      <c r="AW18" t="s">
        <v>393</v>
      </c>
      <c r="AX18" t="str">
        <f>CONCATENATE("AN",'#DATAINPUT'!I18,"100")</f>
        <v>AN100</v>
      </c>
      <c r="AZ18" t="s">
        <v>394</v>
      </c>
      <c r="BA18" t="s">
        <v>395</v>
      </c>
      <c r="BD18" t="str">
        <f>'#DATAINPUT'!$O$2</f>
        <v>AARG-gundev</v>
      </c>
      <c r="BE18" t="str">
        <f>CONCATENATE('#DATAINPUT'!E18,"-Location")</f>
        <v>-Location</v>
      </c>
      <c r="BH18" t="str">
        <f>'#DATAINPUT'!$P$2</f>
        <v>Cu13-AAR-CSS</v>
      </c>
      <c r="BI18" t="str">
        <f>CONCATENATE('#DATAINPUT'!E18,"-DevicePool")</f>
        <v>-DevicePool</v>
      </c>
      <c r="BL18" t="str">
        <f>CONCATENATE('#DATAINPUT'!F18,"-",'#DATAINPUT'!C18)</f>
        <v>-</v>
      </c>
      <c r="BS18" t="str">
        <f>CONCATENATE('#DATAINPUT'!F18,"-",'#DATAINPUT'!M18,"-ON")</f>
        <v>--ON</v>
      </c>
      <c r="BZ18">
        <f>'#DATAINPUT'!N18</f>
        <v>0</v>
      </c>
      <c r="CF18" t="str">
        <f>CONCATENATE("5",'#DATAINPUT'!F18,'#DATAINPUT'!M18)</f>
        <v>5</v>
      </c>
      <c r="CG18" t="str">
        <f>CONCATENATE('#DATAINPUT'!$D$2,"-DirNum-PT")</f>
        <v>Cu13-DirNum-PT</v>
      </c>
      <c r="CL18" t="str">
        <f>CONCATENATE('#DATAINPUT'!F18,"-",'#DATAINPUT'!C18)</f>
        <v>-</v>
      </c>
      <c r="CM18" t="str">
        <f>CONCATENATE('#DATAINPUT'!K18)</f>
        <v/>
      </c>
    </row>
    <row r="19" spans="1:91" x14ac:dyDescent="0.2">
      <c r="A19" t="str">
        <f>IF(ISBLANK('#DATAINPUT'!A19),"",'#DATAINPUT'!A19)</f>
        <v/>
      </c>
      <c r="B19" t="str">
        <f>CONCATENATE('#DATAINPUT'!B19,".",'#DATAINPUT'!C19)</f>
        <v>.</v>
      </c>
      <c r="C19" t="str">
        <f t="shared" si="0"/>
        <v>add</v>
      </c>
      <c r="I19">
        <f>'#DATAINPUT'!L19</f>
        <v>0</v>
      </c>
      <c r="J19" t="s">
        <v>382</v>
      </c>
      <c r="O19" s="32" t="s">
        <v>385</v>
      </c>
      <c r="Q19" t="s">
        <v>386</v>
      </c>
      <c r="R19" t="str">
        <f>CONCATENATE('#DATAINPUT'!E19,"-BRADP-DBRDevice-CSS")</f>
        <v>-BRADP-DBRDevice-CSS</v>
      </c>
      <c r="S19" t="str">
        <f t="shared" si="1"/>
        <v>0</v>
      </c>
      <c r="V19" t="s">
        <v>385</v>
      </c>
      <c r="AF19" t="s">
        <v>389</v>
      </c>
      <c r="AH19" s="32" t="s">
        <v>385</v>
      </c>
      <c r="AP19" s="5" t="s">
        <v>387</v>
      </c>
      <c r="AT19" t="s">
        <v>391</v>
      </c>
      <c r="AV19" t="s">
        <v>392</v>
      </c>
      <c r="AW19" t="s">
        <v>393</v>
      </c>
      <c r="AX19" t="str">
        <f>CONCATENATE("AN",'#DATAINPUT'!I19,"100")</f>
        <v>AN100</v>
      </c>
      <c r="AZ19" t="s">
        <v>394</v>
      </c>
      <c r="BA19" t="s">
        <v>395</v>
      </c>
      <c r="BD19" t="str">
        <f>'#DATAINPUT'!$O$2</f>
        <v>AARG-gundev</v>
      </c>
      <c r="BE19" t="str">
        <f>CONCATENATE('#DATAINPUT'!E19,"-Location")</f>
        <v>-Location</v>
      </c>
      <c r="BH19" t="str">
        <f>'#DATAINPUT'!$P$2</f>
        <v>Cu13-AAR-CSS</v>
      </c>
      <c r="BI19" t="str">
        <f>CONCATENATE('#DATAINPUT'!E19,"-DevicePool")</f>
        <v>-DevicePool</v>
      </c>
      <c r="BL19" t="str">
        <f>CONCATENATE('#DATAINPUT'!F19,"-",'#DATAINPUT'!C19)</f>
        <v>-</v>
      </c>
      <c r="BS19" t="str">
        <f>CONCATENATE('#DATAINPUT'!F19,"-",'#DATAINPUT'!M19,"-ON")</f>
        <v>--ON</v>
      </c>
      <c r="BZ19">
        <f>'#DATAINPUT'!N19</f>
        <v>0</v>
      </c>
      <c r="CF19" t="str">
        <f>CONCATENATE("5",'#DATAINPUT'!F19,'#DATAINPUT'!M19)</f>
        <v>5</v>
      </c>
      <c r="CG19" t="str">
        <f>CONCATENATE('#DATAINPUT'!$D$2,"-DirNum-PT")</f>
        <v>Cu13-DirNum-PT</v>
      </c>
      <c r="CL19" t="str">
        <f>CONCATENATE('#DATAINPUT'!F19,"-",'#DATAINPUT'!C19)</f>
        <v>-</v>
      </c>
      <c r="CM19" t="str">
        <f>CONCATENATE('#DATAINPUT'!K19)</f>
        <v/>
      </c>
    </row>
    <row r="20" spans="1:91" x14ac:dyDescent="0.2">
      <c r="A20" t="str">
        <f>IF(ISBLANK('#DATAINPUT'!A20),"",'#DATAINPUT'!A20)</f>
        <v/>
      </c>
      <c r="B20" t="str">
        <f>CONCATENATE('#DATAINPUT'!B20,".",'#DATAINPUT'!C20)</f>
        <v>.</v>
      </c>
      <c r="C20" t="str">
        <f t="shared" si="0"/>
        <v>add</v>
      </c>
      <c r="I20">
        <f>'#DATAINPUT'!L20</f>
        <v>0</v>
      </c>
      <c r="J20" t="s">
        <v>382</v>
      </c>
      <c r="O20" s="32" t="s">
        <v>385</v>
      </c>
      <c r="Q20" t="s">
        <v>386</v>
      </c>
      <c r="R20" t="str">
        <f>CONCATENATE('#DATAINPUT'!E20,"-BRADP-DBRDevice-CSS")</f>
        <v>-BRADP-DBRDevice-CSS</v>
      </c>
      <c r="S20" t="str">
        <f t="shared" si="1"/>
        <v>0</v>
      </c>
      <c r="V20" t="s">
        <v>385</v>
      </c>
      <c r="AF20" t="s">
        <v>389</v>
      </c>
      <c r="AH20" s="32" t="s">
        <v>385</v>
      </c>
      <c r="AP20" s="5" t="s">
        <v>387</v>
      </c>
      <c r="AT20" t="s">
        <v>391</v>
      </c>
      <c r="AV20" t="s">
        <v>392</v>
      </c>
      <c r="AW20" t="s">
        <v>393</v>
      </c>
      <c r="AX20" t="str">
        <f>CONCATENATE("AN",'#DATAINPUT'!I20,"100")</f>
        <v>AN100</v>
      </c>
      <c r="AZ20" t="s">
        <v>394</v>
      </c>
      <c r="BA20" t="s">
        <v>395</v>
      </c>
      <c r="BD20" t="str">
        <f>'#DATAINPUT'!$O$2</f>
        <v>AARG-gundev</v>
      </c>
      <c r="BE20" t="str">
        <f>CONCATENATE('#DATAINPUT'!E20,"-Location")</f>
        <v>-Location</v>
      </c>
      <c r="BH20" t="str">
        <f>'#DATAINPUT'!$P$2</f>
        <v>Cu13-AAR-CSS</v>
      </c>
      <c r="BI20" t="str">
        <f>CONCATENATE('#DATAINPUT'!E20,"-DevicePool")</f>
        <v>-DevicePool</v>
      </c>
      <c r="BL20" t="str">
        <f>CONCATENATE('#DATAINPUT'!F20,"-",'#DATAINPUT'!C20)</f>
        <v>-</v>
      </c>
      <c r="BS20" t="str">
        <f>CONCATENATE('#DATAINPUT'!F20,"-",'#DATAINPUT'!M20,"-ON")</f>
        <v>--ON</v>
      </c>
      <c r="BZ20">
        <f>'#DATAINPUT'!N20</f>
        <v>0</v>
      </c>
      <c r="CF20" t="str">
        <f>CONCATENATE("5",'#DATAINPUT'!F20,'#DATAINPUT'!M20)</f>
        <v>5</v>
      </c>
      <c r="CG20" t="str">
        <f>CONCATENATE('#DATAINPUT'!$D$2,"-DirNum-PT")</f>
        <v>Cu13-DirNum-PT</v>
      </c>
      <c r="CL20" t="str">
        <f>CONCATENATE('#DATAINPUT'!F20,"-",'#DATAINPUT'!C20)</f>
        <v>-</v>
      </c>
      <c r="CM20" t="str">
        <f>CONCATENATE('#DATAINPUT'!K20)</f>
        <v/>
      </c>
    </row>
    <row r="21" spans="1:91" x14ac:dyDescent="0.2">
      <c r="A21" t="str">
        <f>IF(ISBLANK('#DATAINPUT'!A21),"",'#DATAINPUT'!A21)</f>
        <v/>
      </c>
      <c r="B21" t="str">
        <f>CONCATENATE('#DATAINPUT'!B21,".",'#DATAINPUT'!C21)</f>
        <v>.</v>
      </c>
      <c r="C21" t="str">
        <f t="shared" si="0"/>
        <v>add</v>
      </c>
      <c r="I21">
        <f>'#DATAINPUT'!L21</f>
        <v>0</v>
      </c>
      <c r="J21" t="s">
        <v>382</v>
      </c>
      <c r="O21" s="32" t="s">
        <v>385</v>
      </c>
      <c r="Q21" t="s">
        <v>386</v>
      </c>
      <c r="R21" t="str">
        <f>CONCATENATE('#DATAINPUT'!E21,"-BRADP-DBRDevice-CSS")</f>
        <v>-BRADP-DBRDevice-CSS</v>
      </c>
      <c r="S21" t="str">
        <f t="shared" si="1"/>
        <v>0</v>
      </c>
      <c r="V21" t="s">
        <v>385</v>
      </c>
      <c r="AF21" t="s">
        <v>389</v>
      </c>
      <c r="AH21" s="32" t="s">
        <v>385</v>
      </c>
      <c r="AP21" s="5" t="s">
        <v>387</v>
      </c>
      <c r="AT21" t="s">
        <v>391</v>
      </c>
      <c r="AV21" t="s">
        <v>392</v>
      </c>
      <c r="AW21" t="s">
        <v>393</v>
      </c>
      <c r="AX21" t="str">
        <f>CONCATENATE("AN",'#DATAINPUT'!I21,"100")</f>
        <v>AN100</v>
      </c>
      <c r="AZ21" t="s">
        <v>394</v>
      </c>
      <c r="BA21" t="s">
        <v>395</v>
      </c>
      <c r="BD21" t="str">
        <f>'#DATAINPUT'!$O$2</f>
        <v>AARG-gundev</v>
      </c>
      <c r="BE21" t="str">
        <f>CONCATENATE('#DATAINPUT'!E21,"-Location")</f>
        <v>-Location</v>
      </c>
      <c r="BH21" t="str">
        <f>'#DATAINPUT'!$P$2</f>
        <v>Cu13-AAR-CSS</v>
      </c>
      <c r="BI21" t="str">
        <f>CONCATENATE('#DATAINPUT'!E21,"-DevicePool")</f>
        <v>-DevicePool</v>
      </c>
      <c r="BL21" t="str">
        <f>CONCATENATE('#DATAINPUT'!F21,"-",'#DATAINPUT'!C21)</f>
        <v>-</v>
      </c>
      <c r="BS21" t="str">
        <f>CONCATENATE('#DATAINPUT'!F21,"-",'#DATAINPUT'!M21,"-ON")</f>
        <v>--ON</v>
      </c>
      <c r="BZ21">
        <f>'#DATAINPUT'!N21</f>
        <v>0</v>
      </c>
      <c r="CF21" t="str">
        <f>CONCATENATE("5",'#DATAINPUT'!F21,'#DATAINPUT'!M21)</f>
        <v>5</v>
      </c>
      <c r="CG21" t="str">
        <f>CONCATENATE('#DATAINPUT'!$D$2,"-DirNum-PT")</f>
        <v>Cu13-DirNum-PT</v>
      </c>
      <c r="CL21" t="str">
        <f>CONCATENATE('#DATAINPUT'!F21,"-",'#DATAINPUT'!C21)</f>
        <v>-</v>
      </c>
      <c r="CM21" t="str">
        <f>CONCATENATE('#DATAINPUT'!K21)</f>
        <v/>
      </c>
    </row>
    <row r="22" spans="1:91" x14ac:dyDescent="0.2">
      <c r="A22" t="str">
        <f>IF(ISBLANK('#DATAINPUT'!A22),"",'#DATAINPUT'!A22)</f>
        <v/>
      </c>
      <c r="B22" t="str">
        <f>CONCATENATE('#DATAINPUT'!B22,".",'#DATAINPUT'!C22)</f>
        <v>.</v>
      </c>
      <c r="C22" t="str">
        <f t="shared" si="0"/>
        <v>add</v>
      </c>
      <c r="I22">
        <f>'#DATAINPUT'!L22</f>
        <v>0</v>
      </c>
      <c r="J22" t="s">
        <v>382</v>
      </c>
      <c r="O22" s="32" t="s">
        <v>385</v>
      </c>
      <c r="Q22" t="s">
        <v>386</v>
      </c>
      <c r="R22" t="str">
        <f>CONCATENATE('#DATAINPUT'!E22,"-BRADP-DBRDevice-CSS")</f>
        <v>-BRADP-DBRDevice-CSS</v>
      </c>
      <c r="S22" t="str">
        <f t="shared" si="1"/>
        <v>0</v>
      </c>
      <c r="V22" t="s">
        <v>385</v>
      </c>
      <c r="AF22" t="s">
        <v>389</v>
      </c>
      <c r="AH22" s="32" t="s">
        <v>385</v>
      </c>
      <c r="AP22" s="5" t="s">
        <v>387</v>
      </c>
      <c r="AT22" t="s">
        <v>391</v>
      </c>
      <c r="AV22" t="s">
        <v>392</v>
      </c>
      <c r="AW22" t="s">
        <v>393</v>
      </c>
      <c r="AX22" t="str">
        <f>CONCATENATE("AN",'#DATAINPUT'!I22,"100")</f>
        <v>AN100</v>
      </c>
      <c r="AZ22" t="s">
        <v>394</v>
      </c>
      <c r="BA22" t="s">
        <v>395</v>
      </c>
      <c r="BD22" t="str">
        <f>'#DATAINPUT'!$O$2</f>
        <v>AARG-gundev</v>
      </c>
      <c r="BE22" t="str">
        <f>CONCATENATE('#DATAINPUT'!E22,"-Location")</f>
        <v>-Location</v>
      </c>
      <c r="BH22" t="str">
        <f>'#DATAINPUT'!$P$2</f>
        <v>Cu13-AAR-CSS</v>
      </c>
      <c r="BI22" t="str">
        <f>CONCATENATE('#DATAINPUT'!E22,"-DevicePool")</f>
        <v>-DevicePool</v>
      </c>
      <c r="BL22" t="str">
        <f>CONCATENATE('#DATAINPUT'!F22,"-",'#DATAINPUT'!C22)</f>
        <v>-</v>
      </c>
      <c r="BS22" t="str">
        <f>CONCATENATE('#DATAINPUT'!F22,"-",'#DATAINPUT'!M22,"-ON")</f>
        <v>--ON</v>
      </c>
      <c r="BZ22">
        <f>'#DATAINPUT'!N22</f>
        <v>0</v>
      </c>
      <c r="CF22" t="str">
        <f>CONCATENATE("5",'#DATAINPUT'!F22,'#DATAINPUT'!M22)</f>
        <v>5</v>
      </c>
      <c r="CG22" t="str">
        <f>CONCATENATE('#DATAINPUT'!$D$2,"-DirNum-PT")</f>
        <v>Cu13-DirNum-PT</v>
      </c>
      <c r="CL22" t="str">
        <f>CONCATENATE('#DATAINPUT'!F22,"-",'#DATAINPUT'!C22)</f>
        <v>-</v>
      </c>
      <c r="CM22" t="str">
        <f>CONCATENATE('#DATAINPUT'!K22)</f>
        <v/>
      </c>
    </row>
    <row r="23" spans="1:91" x14ac:dyDescent="0.2">
      <c r="A23" t="str">
        <f>IF(ISBLANK('#DATAINPUT'!A23),"",'#DATAINPUT'!A23)</f>
        <v/>
      </c>
      <c r="B23" t="str">
        <f>CONCATENATE('#DATAINPUT'!B23,".",'#DATAINPUT'!C23)</f>
        <v>.</v>
      </c>
      <c r="C23" t="str">
        <f t="shared" si="0"/>
        <v>add</v>
      </c>
      <c r="I23">
        <f>'#DATAINPUT'!L23</f>
        <v>0</v>
      </c>
      <c r="J23" t="s">
        <v>382</v>
      </c>
      <c r="O23" s="32" t="s">
        <v>385</v>
      </c>
      <c r="Q23" t="s">
        <v>386</v>
      </c>
      <c r="R23" t="str">
        <f>CONCATENATE('#DATAINPUT'!E23,"-BRADP-DBRDevice-CSS")</f>
        <v>-BRADP-DBRDevice-CSS</v>
      </c>
      <c r="S23" t="str">
        <f t="shared" si="1"/>
        <v>0</v>
      </c>
      <c r="V23" t="s">
        <v>385</v>
      </c>
      <c r="AF23" t="s">
        <v>389</v>
      </c>
      <c r="AH23" s="32" t="s">
        <v>385</v>
      </c>
      <c r="AP23" s="5" t="s">
        <v>387</v>
      </c>
      <c r="AT23" t="s">
        <v>391</v>
      </c>
      <c r="AV23" t="s">
        <v>392</v>
      </c>
      <c r="AW23" t="s">
        <v>393</v>
      </c>
      <c r="AX23" t="str">
        <f>CONCATENATE("AN",'#DATAINPUT'!I23,"100")</f>
        <v>AN100</v>
      </c>
      <c r="AZ23" t="s">
        <v>394</v>
      </c>
      <c r="BA23" t="s">
        <v>395</v>
      </c>
      <c r="BD23" t="str">
        <f>'#DATAINPUT'!$O$2</f>
        <v>AARG-gundev</v>
      </c>
      <c r="BE23" t="str">
        <f>CONCATENATE('#DATAINPUT'!E23,"-Location")</f>
        <v>-Location</v>
      </c>
      <c r="BH23" t="str">
        <f>'#DATAINPUT'!$P$2</f>
        <v>Cu13-AAR-CSS</v>
      </c>
      <c r="BI23" t="str">
        <f>CONCATENATE('#DATAINPUT'!E23,"-DevicePool")</f>
        <v>-DevicePool</v>
      </c>
      <c r="BL23" t="str">
        <f>CONCATENATE('#DATAINPUT'!F23,"-",'#DATAINPUT'!C23)</f>
        <v>-</v>
      </c>
      <c r="BS23" t="str">
        <f>CONCATENATE('#DATAINPUT'!F23,"-",'#DATAINPUT'!M23,"-ON")</f>
        <v>--ON</v>
      </c>
      <c r="BZ23">
        <f>'#DATAINPUT'!N23</f>
        <v>0</v>
      </c>
      <c r="CF23" t="str">
        <f>CONCATENATE("5",'#DATAINPUT'!F23,'#DATAINPUT'!M23)</f>
        <v>5</v>
      </c>
      <c r="CG23" t="str">
        <f>CONCATENATE('#DATAINPUT'!$D$2,"-DirNum-PT")</f>
        <v>Cu13-DirNum-PT</v>
      </c>
      <c r="CL23" t="str">
        <f>CONCATENATE('#DATAINPUT'!F23,"-",'#DATAINPUT'!C23)</f>
        <v>-</v>
      </c>
      <c r="CM23" t="str">
        <f>CONCATENATE('#DATAINPUT'!K23)</f>
        <v/>
      </c>
    </row>
    <row r="24" spans="1:91" s="30" customFormat="1" x14ac:dyDescent="0.2">
      <c r="A24" s="30" t="str">
        <f>IF(ISBLANK('#DATAINPUT'!A24),"",'#DATAINPUT'!A24)</f>
        <v/>
      </c>
      <c r="B24" s="30" t="str">
        <f>CONCATENATE('#DATAINPUT'!B24,".",'#DATAINPUT'!C24)</f>
        <v>.</v>
      </c>
      <c r="C24" s="30" t="str">
        <f t="shared" si="0"/>
        <v>add</v>
      </c>
      <c r="I24" s="30">
        <f>'#DATAINPUT'!L24</f>
        <v>0</v>
      </c>
      <c r="J24" s="30" t="s">
        <v>382</v>
      </c>
      <c r="O24" s="33" t="s">
        <v>385</v>
      </c>
      <c r="Q24" s="30" t="s">
        <v>386</v>
      </c>
      <c r="R24" s="30" t="str">
        <f>CONCATENATE('#DATAINPUT'!E24,"-BRADP-DBRDevice-CSS")</f>
        <v>-BRADP-DBRDevice-CSS</v>
      </c>
      <c r="S24" s="30" t="str">
        <f t="shared" si="1"/>
        <v>0</v>
      </c>
      <c r="V24" s="30" t="s">
        <v>385</v>
      </c>
      <c r="AF24" s="30" t="s">
        <v>389</v>
      </c>
      <c r="AH24" s="33" t="s">
        <v>385</v>
      </c>
      <c r="AP24" s="5" t="s">
        <v>387</v>
      </c>
      <c r="AT24" s="30" t="s">
        <v>391</v>
      </c>
      <c r="AV24" s="30" t="s">
        <v>392</v>
      </c>
      <c r="AW24" s="30" t="s">
        <v>393</v>
      </c>
      <c r="AX24" s="30" t="str">
        <f>CONCATENATE("AN",'#DATAINPUT'!I24,"100")</f>
        <v>AN100</v>
      </c>
      <c r="AZ24" s="30" t="s">
        <v>394</v>
      </c>
      <c r="BA24" s="30" t="s">
        <v>395</v>
      </c>
      <c r="BD24" t="str">
        <f>'#DATAINPUT'!$O$2</f>
        <v>AARG-gundev</v>
      </c>
      <c r="BE24" s="30" t="str">
        <f>CONCATENATE('#DATAINPUT'!E24,"-Location")</f>
        <v>-Location</v>
      </c>
      <c r="BH24" s="30" t="str">
        <f>'#DATAINPUT'!$P$2</f>
        <v>Cu13-AAR-CSS</v>
      </c>
      <c r="BI24" s="30" t="str">
        <f>CONCATENATE('#DATAINPUT'!E24,"-DevicePool")</f>
        <v>-DevicePool</v>
      </c>
      <c r="BL24" s="30" t="str">
        <f>CONCATENATE('#DATAINPUT'!F24,"-",'#DATAINPUT'!C24)</f>
        <v>-</v>
      </c>
      <c r="BS24" s="30" t="str">
        <f>CONCATENATE('#DATAINPUT'!F24,"-",'#DATAINPUT'!M24,"-ON")</f>
        <v>--ON</v>
      </c>
      <c r="BZ24" s="30">
        <f>'#DATAINPUT'!N24</f>
        <v>0</v>
      </c>
      <c r="CF24" s="30" t="str">
        <f>CONCATENATE("5",'#DATAINPUT'!F24,'#DATAINPUT'!M24)</f>
        <v>5</v>
      </c>
      <c r="CG24" s="30" t="str">
        <f>CONCATENATE('#DATAINPUT'!$D$2,"-DirNum-PT")</f>
        <v>Cu13-DirNum-PT</v>
      </c>
      <c r="CL24" s="30" t="str">
        <f>CONCATENATE('#DATAINPUT'!F24,"-",'#DATAINPUT'!C24)</f>
        <v>-</v>
      </c>
      <c r="CM24" s="30" t="str">
        <f>CONCATENATE('#DATAINPUT'!K24)</f>
        <v/>
      </c>
    </row>
  </sheetData>
  <mergeCells count="3">
    <mergeCell ref="A1:CN1"/>
    <mergeCell ref="A3:H3"/>
    <mergeCell ref="I3:CN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85E6-C950-834A-BC7E-6F91A54D1CE9}">
  <dimension ref="A1:AL24"/>
  <sheetViews>
    <sheetView workbookViewId="0">
      <selection activeCell="A5" sqref="A5:XFD24"/>
    </sheetView>
  </sheetViews>
  <sheetFormatPr baseColWidth="10" defaultRowHeight="16" x14ac:dyDescent="0.2"/>
  <cols>
    <col min="2" max="2" width="49.33203125" bestFit="1" customWidth="1"/>
    <col min="12" max="12" width="18.6640625" bestFit="1" customWidth="1"/>
    <col min="16" max="16" width="19.6640625" bestFit="1" customWidth="1"/>
    <col min="18" max="18" width="15.1640625" bestFit="1" customWidth="1"/>
  </cols>
  <sheetData>
    <row r="1" spans="1:38" ht="19" x14ac:dyDescent="0.2">
      <c r="A1" s="39" t="s">
        <v>668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spans="1:38" x14ac:dyDescent="0.2">
      <c r="A2" s="22"/>
      <c r="B2" s="22" t="s">
        <v>125</v>
      </c>
      <c r="C2" s="22" t="s">
        <v>126</v>
      </c>
      <c r="D2" s="22" t="s">
        <v>127</v>
      </c>
      <c r="E2" s="22" t="s">
        <v>128</v>
      </c>
      <c r="F2" s="22" t="s">
        <v>129</v>
      </c>
      <c r="G2" s="22" t="s">
        <v>130</v>
      </c>
      <c r="H2" s="22" t="s">
        <v>131</v>
      </c>
      <c r="I2" s="22" t="s">
        <v>669</v>
      </c>
      <c r="J2" s="22" t="s">
        <v>481</v>
      </c>
      <c r="K2" s="22" t="s">
        <v>670</v>
      </c>
      <c r="L2" s="22" t="s">
        <v>416</v>
      </c>
      <c r="M2" s="22" t="s">
        <v>450</v>
      </c>
      <c r="N2" s="22" t="s">
        <v>671</v>
      </c>
      <c r="O2" s="22" t="s">
        <v>672</v>
      </c>
      <c r="P2" s="22" t="s">
        <v>673</v>
      </c>
      <c r="Q2" s="22" t="s">
        <v>674</v>
      </c>
      <c r="R2" s="22" t="s">
        <v>425</v>
      </c>
      <c r="S2" s="22" t="s">
        <v>426</v>
      </c>
      <c r="T2" s="22" t="s">
        <v>675</v>
      </c>
      <c r="U2" s="22" t="s">
        <v>676</v>
      </c>
      <c r="V2" s="22" t="s">
        <v>438</v>
      </c>
      <c r="W2" s="22" t="s">
        <v>677</v>
      </c>
      <c r="X2" s="22" t="s">
        <v>678</v>
      </c>
      <c r="Y2" s="22" t="s">
        <v>679</v>
      </c>
      <c r="Z2" s="22" t="s">
        <v>680</v>
      </c>
      <c r="AA2" s="22" t="s">
        <v>681</v>
      </c>
      <c r="AB2" s="22" t="s">
        <v>682</v>
      </c>
      <c r="AC2" s="22" t="s">
        <v>683</v>
      </c>
      <c r="AD2" s="22" t="s">
        <v>684</v>
      </c>
      <c r="AE2" s="22" t="s">
        <v>685</v>
      </c>
      <c r="AF2" s="22" t="s">
        <v>686</v>
      </c>
      <c r="AG2" s="22" t="s">
        <v>687</v>
      </c>
      <c r="AH2" s="22" t="s">
        <v>688</v>
      </c>
      <c r="AI2" s="22" t="s">
        <v>689</v>
      </c>
      <c r="AJ2" s="22" t="s">
        <v>690</v>
      </c>
      <c r="AK2" s="22" t="s">
        <v>691</v>
      </c>
      <c r="AL2" s="22" t="s">
        <v>692</v>
      </c>
    </row>
    <row r="3" spans="1:38" x14ac:dyDescent="0.2">
      <c r="A3" s="40" t="s">
        <v>295</v>
      </c>
      <c r="B3" s="40"/>
      <c r="C3" s="40"/>
      <c r="D3" s="40"/>
      <c r="E3" s="40"/>
      <c r="F3" s="40"/>
      <c r="G3" s="40"/>
      <c r="H3" s="40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</row>
    <row r="4" spans="1:38" x14ac:dyDescent="0.2">
      <c r="A4" s="23" t="s">
        <v>296</v>
      </c>
      <c r="B4" s="23" t="s">
        <v>297</v>
      </c>
      <c r="C4" s="23" t="s">
        <v>298</v>
      </c>
      <c r="D4" s="23" t="s">
        <v>299</v>
      </c>
      <c r="E4" s="23" t="s">
        <v>300</v>
      </c>
      <c r="F4" s="23" t="s">
        <v>301</v>
      </c>
      <c r="G4" s="23" t="s">
        <v>302</v>
      </c>
      <c r="H4" s="23" t="s">
        <v>303</v>
      </c>
      <c r="I4" s="25" t="s">
        <v>693</v>
      </c>
      <c r="J4" s="25" t="s">
        <v>694</v>
      </c>
      <c r="K4" s="25" t="s">
        <v>695</v>
      </c>
      <c r="L4" s="24" t="s">
        <v>696</v>
      </c>
      <c r="M4" s="25" t="s">
        <v>697</v>
      </c>
      <c r="N4" s="25" t="s">
        <v>698</v>
      </c>
      <c r="O4" s="25" t="s">
        <v>699</v>
      </c>
      <c r="P4" s="25" t="s">
        <v>700</v>
      </c>
      <c r="Q4" s="25" t="s">
        <v>701</v>
      </c>
      <c r="R4" s="24" t="s">
        <v>702</v>
      </c>
      <c r="S4" s="25" t="s">
        <v>703</v>
      </c>
      <c r="T4" s="25" t="s">
        <v>506</v>
      </c>
      <c r="U4" s="25" t="s">
        <v>693</v>
      </c>
      <c r="V4" s="24" t="s">
        <v>522</v>
      </c>
      <c r="W4" s="25" t="s">
        <v>704</v>
      </c>
      <c r="X4" s="25" t="s">
        <v>705</v>
      </c>
      <c r="Y4" s="25" t="s">
        <v>706</v>
      </c>
      <c r="Z4" s="25" t="s">
        <v>707</v>
      </c>
      <c r="AA4" s="25" t="s">
        <v>708</v>
      </c>
      <c r="AB4" s="25" t="s">
        <v>709</v>
      </c>
      <c r="AC4" s="25" t="s">
        <v>710</v>
      </c>
      <c r="AD4" s="25" t="s">
        <v>711</v>
      </c>
      <c r="AE4" s="25" t="s">
        <v>712</v>
      </c>
      <c r="AF4" s="25" t="s">
        <v>713</v>
      </c>
      <c r="AG4" s="25" t="s">
        <v>714</v>
      </c>
      <c r="AH4" s="25" t="s">
        <v>567</v>
      </c>
      <c r="AI4" s="25" t="s">
        <v>715</v>
      </c>
      <c r="AJ4" s="25" t="s">
        <v>716</v>
      </c>
      <c r="AK4" s="25" t="s">
        <v>717</v>
      </c>
      <c r="AL4" s="25" t="s">
        <v>718</v>
      </c>
    </row>
    <row r="5" spans="1:38" x14ac:dyDescent="0.2">
      <c r="A5" s="26" t="str">
        <f>IF(ISBLANK('#DATAINPUT'!A5),"",'#DATAINPUT'!A5)</f>
        <v>#</v>
      </c>
      <c r="B5" t="str">
        <f>CONCATENATE('#DATAINPUT'!B5,".",'#DATAINPUT'!C5)</f>
        <v>sys.hcs.TGSOL.VIVO.Produban.unmanaged-tipo2.unsite16</v>
      </c>
      <c r="C5" t="s">
        <v>569</v>
      </c>
      <c r="J5" t="b">
        <v>0</v>
      </c>
      <c r="K5" t="s">
        <v>385</v>
      </c>
      <c r="L5" t="str">
        <f>CONCATENATE('#DATAINPUT'!$D$2,"-E164LookUp-PT")</f>
        <v>Cu13-E164LookUp-PT</v>
      </c>
      <c r="M5" t="s">
        <v>719</v>
      </c>
      <c r="N5" t="s">
        <v>720</v>
      </c>
      <c r="O5" t="s">
        <v>720</v>
      </c>
      <c r="P5" t="b">
        <f>TRUE()</f>
        <v>1</v>
      </c>
      <c r="Q5" t="str">
        <f>CONCATENATE("5",'#DATAINPUT'!F5,'#DATAINPUT'!M5)</f>
        <v>599997000</v>
      </c>
      <c r="R5" t="str">
        <f>CONCATENATE("\",'#DATAINPUT'!N5)</f>
        <v>\+551199997001</v>
      </c>
      <c r="S5" t="s">
        <v>385</v>
      </c>
      <c r="T5" t="str">
        <f>CONCATENATE('#DATAINPUT'!$D$2,"-PreISR-CSS")</f>
        <v>Cu13-PreISR-CSS</v>
      </c>
      <c r="V5" t="s">
        <v>721</v>
      </c>
      <c r="W5" t="b">
        <v>0</v>
      </c>
      <c r="X5" t="s">
        <v>385</v>
      </c>
      <c r="Y5" t="b">
        <v>0</v>
      </c>
      <c r="Z5" t="s">
        <v>385</v>
      </c>
      <c r="AA5" t="s">
        <v>385</v>
      </c>
      <c r="AC5" t="b">
        <v>0</v>
      </c>
      <c r="AD5" t="b">
        <v>0</v>
      </c>
      <c r="AF5" t="s">
        <v>385</v>
      </c>
      <c r="AI5" t="s">
        <v>720</v>
      </c>
      <c r="AK5" t="s">
        <v>720</v>
      </c>
      <c r="AL5" t="s">
        <v>385</v>
      </c>
    </row>
    <row r="6" spans="1:38" x14ac:dyDescent="0.2">
      <c r="A6" s="26" t="str">
        <f>IF(ISBLANK('#DATAINPUT'!A6),"",'#DATAINPUT'!A6)</f>
        <v/>
      </c>
      <c r="B6" t="str">
        <f>CONCATENATE('#DATAINPUT'!B6,".",'#DATAINPUT'!C6)</f>
        <v>sys.hcs.TGSOL.VIVO.Produban.unmanaged-tipo2.unsite16</v>
      </c>
      <c r="C6" t="s">
        <v>569</v>
      </c>
      <c r="J6" t="b">
        <v>0</v>
      </c>
      <c r="K6" t="s">
        <v>385</v>
      </c>
      <c r="L6" t="str">
        <f>CONCATENATE('#DATAINPUT'!$D$2,"-E164LookUp-PT")</f>
        <v>Cu13-E164LookUp-PT</v>
      </c>
      <c r="M6" t="s">
        <v>719</v>
      </c>
      <c r="N6" t="s">
        <v>720</v>
      </c>
      <c r="O6" t="s">
        <v>720</v>
      </c>
      <c r="P6" t="b">
        <f>TRUE()</f>
        <v>1</v>
      </c>
      <c r="Q6" t="str">
        <f>CONCATENATE("5",'#DATAINPUT'!F6,'#DATAINPUT'!M6)</f>
        <v>599997014</v>
      </c>
      <c r="R6" t="str">
        <f>CONCATENATE("\",'#DATAINPUT'!N6)</f>
        <v>\+551199997014</v>
      </c>
      <c r="S6" t="s">
        <v>385</v>
      </c>
      <c r="T6" t="str">
        <f>CONCATENATE('#DATAINPUT'!$D$2,"-PreISR-CSS")</f>
        <v>Cu13-PreISR-CSS</v>
      </c>
      <c r="V6" t="s">
        <v>721</v>
      </c>
      <c r="W6" t="b">
        <v>0</v>
      </c>
      <c r="X6" t="s">
        <v>385</v>
      </c>
      <c r="Y6" t="b">
        <v>0</v>
      </c>
      <c r="Z6" t="s">
        <v>385</v>
      </c>
      <c r="AA6" t="s">
        <v>385</v>
      </c>
      <c r="AC6" t="b">
        <v>0</v>
      </c>
      <c r="AD6" t="b">
        <v>0</v>
      </c>
      <c r="AF6" t="s">
        <v>385</v>
      </c>
      <c r="AI6" t="s">
        <v>720</v>
      </c>
      <c r="AK6" t="s">
        <v>720</v>
      </c>
      <c r="AL6" t="s">
        <v>385</v>
      </c>
    </row>
    <row r="7" spans="1:38" x14ac:dyDescent="0.2">
      <c r="A7" s="26" t="str">
        <f>IF(ISBLANK('#DATAINPUT'!A7),"",'#DATAINPUT'!A7)</f>
        <v/>
      </c>
      <c r="B7" t="str">
        <f>CONCATENATE('#DATAINPUT'!B7,".",'#DATAINPUT'!C7)</f>
        <v>.</v>
      </c>
      <c r="C7" t="s">
        <v>569</v>
      </c>
      <c r="J7" t="b">
        <v>0</v>
      </c>
      <c r="K7" t="s">
        <v>385</v>
      </c>
      <c r="L7" t="str">
        <f>CONCATENATE('#DATAINPUT'!$D$2,"-E164LookUp-PT")</f>
        <v>Cu13-E164LookUp-PT</v>
      </c>
      <c r="M7" t="s">
        <v>719</v>
      </c>
      <c r="N7" t="s">
        <v>720</v>
      </c>
      <c r="O7" t="s">
        <v>720</v>
      </c>
      <c r="P7" t="b">
        <f>TRUE()</f>
        <v>1</v>
      </c>
      <c r="Q7" t="str">
        <f>CONCATENATE("5",'#DATAINPUT'!F7,'#DATAINPUT'!M7)</f>
        <v>5</v>
      </c>
      <c r="R7" t="str">
        <f>CONCATENATE("\",'#DATAINPUT'!N7)</f>
        <v>\</v>
      </c>
      <c r="S7" t="s">
        <v>385</v>
      </c>
      <c r="T7" t="str">
        <f>CONCATENATE('#DATAINPUT'!$D$2,"-PreISR-CSS")</f>
        <v>Cu13-PreISR-CSS</v>
      </c>
      <c r="V7" t="s">
        <v>721</v>
      </c>
      <c r="W7" t="b">
        <v>0</v>
      </c>
      <c r="X7" t="s">
        <v>385</v>
      </c>
      <c r="Y7" t="b">
        <v>0</v>
      </c>
      <c r="Z7" t="s">
        <v>385</v>
      </c>
      <c r="AA7" t="s">
        <v>385</v>
      </c>
      <c r="AC7" t="b">
        <v>0</v>
      </c>
      <c r="AD7" t="b">
        <v>0</v>
      </c>
      <c r="AF7" t="s">
        <v>385</v>
      </c>
      <c r="AI7" t="s">
        <v>720</v>
      </c>
      <c r="AK7" t="s">
        <v>720</v>
      </c>
      <c r="AL7" t="s">
        <v>385</v>
      </c>
    </row>
    <row r="8" spans="1:38" x14ac:dyDescent="0.2">
      <c r="A8" s="26" t="str">
        <f>IF(ISBLANK('#DATAINPUT'!A8),"",'#DATAINPUT'!A8)</f>
        <v/>
      </c>
      <c r="B8" t="str">
        <f>CONCATENATE('#DATAINPUT'!B8,".",'#DATAINPUT'!C8)</f>
        <v>.</v>
      </c>
      <c r="C8" t="s">
        <v>569</v>
      </c>
      <c r="J8" t="b">
        <v>0</v>
      </c>
      <c r="K8" t="s">
        <v>385</v>
      </c>
      <c r="L8" t="str">
        <f>CONCATENATE('#DATAINPUT'!$D$2,"-E164LookUp-PT")</f>
        <v>Cu13-E164LookUp-PT</v>
      </c>
      <c r="M8" t="s">
        <v>719</v>
      </c>
      <c r="N8" t="s">
        <v>720</v>
      </c>
      <c r="O8" t="s">
        <v>720</v>
      </c>
      <c r="P8" t="b">
        <f>TRUE()</f>
        <v>1</v>
      </c>
      <c r="Q8" t="str">
        <f>CONCATENATE("5",'#DATAINPUT'!F8,'#DATAINPUT'!M8)</f>
        <v>5</v>
      </c>
      <c r="R8" t="str">
        <f>CONCATENATE("\",'#DATAINPUT'!N8)</f>
        <v>\</v>
      </c>
      <c r="S8" t="s">
        <v>385</v>
      </c>
      <c r="T8" t="str">
        <f>CONCATENATE('#DATAINPUT'!$D$2,"-PreISR-CSS")</f>
        <v>Cu13-PreISR-CSS</v>
      </c>
      <c r="V8" t="s">
        <v>721</v>
      </c>
      <c r="W8" t="b">
        <v>0</v>
      </c>
      <c r="X8" t="s">
        <v>385</v>
      </c>
      <c r="Y8" t="b">
        <v>0</v>
      </c>
      <c r="Z8" t="s">
        <v>385</v>
      </c>
      <c r="AA8" t="s">
        <v>385</v>
      </c>
      <c r="AC8" t="b">
        <v>0</v>
      </c>
      <c r="AD8" t="b">
        <v>0</v>
      </c>
      <c r="AF8" t="s">
        <v>385</v>
      </c>
      <c r="AI8" t="s">
        <v>720</v>
      </c>
      <c r="AK8" t="s">
        <v>720</v>
      </c>
      <c r="AL8" t="s">
        <v>385</v>
      </c>
    </row>
    <row r="9" spans="1:38" x14ac:dyDescent="0.2">
      <c r="A9" s="26" t="str">
        <f>IF(ISBLANK('#DATAINPUT'!A9),"",'#DATAINPUT'!A9)</f>
        <v/>
      </c>
      <c r="B9" t="str">
        <f>CONCATENATE('#DATAINPUT'!B9,".",'#DATAINPUT'!C9)</f>
        <v>.</v>
      </c>
      <c r="C9" t="s">
        <v>569</v>
      </c>
      <c r="J9" t="b">
        <v>0</v>
      </c>
      <c r="K9" t="s">
        <v>385</v>
      </c>
      <c r="L9" t="str">
        <f>CONCATENATE('#DATAINPUT'!$D$2,"-E164LookUp-PT")</f>
        <v>Cu13-E164LookUp-PT</v>
      </c>
      <c r="M9" t="s">
        <v>719</v>
      </c>
      <c r="N9" t="s">
        <v>720</v>
      </c>
      <c r="O9" t="s">
        <v>720</v>
      </c>
      <c r="P9" t="b">
        <f>TRUE()</f>
        <v>1</v>
      </c>
      <c r="Q9" t="str">
        <f>CONCATENATE("5",'#DATAINPUT'!F9,'#DATAINPUT'!M9)</f>
        <v>5</v>
      </c>
      <c r="R9" t="str">
        <f>CONCATENATE("\",'#DATAINPUT'!N9)</f>
        <v>\</v>
      </c>
      <c r="S9" t="s">
        <v>385</v>
      </c>
      <c r="T9" t="str">
        <f>CONCATENATE('#DATAINPUT'!$D$2,"-PreISR-CSS")</f>
        <v>Cu13-PreISR-CSS</v>
      </c>
      <c r="V9" t="s">
        <v>721</v>
      </c>
      <c r="W9" t="b">
        <v>0</v>
      </c>
      <c r="X9" t="s">
        <v>385</v>
      </c>
      <c r="Y9" t="b">
        <v>0</v>
      </c>
      <c r="Z9" t="s">
        <v>385</v>
      </c>
      <c r="AA9" t="s">
        <v>385</v>
      </c>
      <c r="AC9" t="b">
        <v>0</v>
      </c>
      <c r="AD9" t="b">
        <v>0</v>
      </c>
      <c r="AF9" t="s">
        <v>385</v>
      </c>
      <c r="AI9" t="s">
        <v>720</v>
      </c>
      <c r="AK9" t="s">
        <v>720</v>
      </c>
      <c r="AL9" t="s">
        <v>385</v>
      </c>
    </row>
    <row r="10" spans="1:38" x14ac:dyDescent="0.2">
      <c r="A10" s="26" t="str">
        <f>IF(ISBLANK('#DATAINPUT'!A10),"",'#DATAINPUT'!A10)</f>
        <v/>
      </c>
      <c r="B10" t="str">
        <f>CONCATENATE('#DATAINPUT'!B10,".",'#DATAINPUT'!C10)</f>
        <v>.</v>
      </c>
      <c r="C10" t="s">
        <v>569</v>
      </c>
      <c r="J10" t="b">
        <v>0</v>
      </c>
      <c r="K10" t="s">
        <v>385</v>
      </c>
      <c r="L10" t="str">
        <f>CONCATENATE('#DATAINPUT'!$D$2,"-E164LookUp-PT")</f>
        <v>Cu13-E164LookUp-PT</v>
      </c>
      <c r="M10" t="s">
        <v>719</v>
      </c>
      <c r="N10" t="s">
        <v>720</v>
      </c>
      <c r="O10" t="s">
        <v>720</v>
      </c>
      <c r="P10" t="b">
        <f>TRUE()</f>
        <v>1</v>
      </c>
      <c r="Q10" t="str">
        <f>CONCATENATE("5",'#DATAINPUT'!F10,'#DATAINPUT'!M10)</f>
        <v>5</v>
      </c>
      <c r="R10" t="str">
        <f>CONCATENATE("\",'#DATAINPUT'!N10)</f>
        <v>\</v>
      </c>
      <c r="S10" t="s">
        <v>385</v>
      </c>
      <c r="T10" t="str">
        <f>CONCATENATE('#DATAINPUT'!$D$2,"-PreISR-CSS")</f>
        <v>Cu13-PreISR-CSS</v>
      </c>
      <c r="V10" t="s">
        <v>721</v>
      </c>
      <c r="W10" t="b">
        <v>0</v>
      </c>
      <c r="X10" t="s">
        <v>385</v>
      </c>
      <c r="Y10" t="b">
        <v>0</v>
      </c>
      <c r="Z10" t="s">
        <v>385</v>
      </c>
      <c r="AA10" t="s">
        <v>385</v>
      </c>
      <c r="AC10" t="b">
        <v>0</v>
      </c>
      <c r="AD10" t="b">
        <v>0</v>
      </c>
      <c r="AF10" t="s">
        <v>385</v>
      </c>
      <c r="AI10" t="s">
        <v>720</v>
      </c>
      <c r="AK10" t="s">
        <v>720</v>
      </c>
      <c r="AL10" t="s">
        <v>385</v>
      </c>
    </row>
    <row r="11" spans="1:38" x14ac:dyDescent="0.2">
      <c r="A11" s="26" t="str">
        <f>IF(ISBLANK('#DATAINPUT'!A11),"",'#DATAINPUT'!A11)</f>
        <v/>
      </c>
      <c r="B11" t="str">
        <f>CONCATENATE('#DATAINPUT'!B11,".",'#DATAINPUT'!C11)</f>
        <v>.</v>
      </c>
      <c r="C11" t="s">
        <v>569</v>
      </c>
      <c r="J11" t="b">
        <v>0</v>
      </c>
      <c r="K11" t="s">
        <v>385</v>
      </c>
      <c r="L11" t="str">
        <f>CONCATENATE('#DATAINPUT'!$D$2,"-E164LookUp-PT")</f>
        <v>Cu13-E164LookUp-PT</v>
      </c>
      <c r="M11" t="s">
        <v>719</v>
      </c>
      <c r="N11" t="s">
        <v>720</v>
      </c>
      <c r="O11" t="s">
        <v>720</v>
      </c>
      <c r="P11" t="b">
        <f>TRUE()</f>
        <v>1</v>
      </c>
      <c r="Q11" t="str">
        <f>CONCATENATE("5",'#DATAINPUT'!F11,'#DATAINPUT'!M11)</f>
        <v>5</v>
      </c>
      <c r="R11" t="str">
        <f>CONCATENATE("\",'#DATAINPUT'!N11)</f>
        <v>\</v>
      </c>
      <c r="S11" t="s">
        <v>385</v>
      </c>
      <c r="T11" t="str">
        <f>CONCATENATE('#DATAINPUT'!$D$2,"-PreISR-CSS")</f>
        <v>Cu13-PreISR-CSS</v>
      </c>
      <c r="V11" t="s">
        <v>721</v>
      </c>
      <c r="W11" t="b">
        <v>0</v>
      </c>
      <c r="X11" t="s">
        <v>385</v>
      </c>
      <c r="Y11" t="b">
        <v>0</v>
      </c>
      <c r="Z11" t="s">
        <v>385</v>
      </c>
      <c r="AA11" t="s">
        <v>385</v>
      </c>
      <c r="AC11" t="b">
        <v>0</v>
      </c>
      <c r="AD11" t="b">
        <v>0</v>
      </c>
      <c r="AF11" t="s">
        <v>385</v>
      </c>
      <c r="AI11" t="s">
        <v>720</v>
      </c>
      <c r="AK11" t="s">
        <v>720</v>
      </c>
      <c r="AL11" t="s">
        <v>385</v>
      </c>
    </row>
    <row r="12" spans="1:38" x14ac:dyDescent="0.2">
      <c r="A12" s="26" t="str">
        <f>IF(ISBLANK('#DATAINPUT'!A12),"",'#DATAINPUT'!A12)</f>
        <v/>
      </c>
      <c r="B12" t="str">
        <f>CONCATENATE('#DATAINPUT'!B12,".",'#DATAINPUT'!C12)</f>
        <v>.</v>
      </c>
      <c r="C12" t="s">
        <v>569</v>
      </c>
      <c r="J12" t="b">
        <v>0</v>
      </c>
      <c r="K12" t="s">
        <v>385</v>
      </c>
      <c r="L12" t="str">
        <f>CONCATENATE('#DATAINPUT'!$D$2,"-E164LookUp-PT")</f>
        <v>Cu13-E164LookUp-PT</v>
      </c>
      <c r="M12" t="s">
        <v>719</v>
      </c>
      <c r="N12" t="s">
        <v>720</v>
      </c>
      <c r="O12" t="s">
        <v>720</v>
      </c>
      <c r="P12" t="b">
        <f>TRUE()</f>
        <v>1</v>
      </c>
      <c r="Q12" t="str">
        <f>CONCATENATE("5",'#DATAINPUT'!F12,'#DATAINPUT'!M12)</f>
        <v>5</v>
      </c>
      <c r="R12" t="str">
        <f>CONCATENATE("\",'#DATAINPUT'!N12)</f>
        <v>\</v>
      </c>
      <c r="S12" t="s">
        <v>385</v>
      </c>
      <c r="T12" t="str">
        <f>CONCATENATE('#DATAINPUT'!$D$2,"-PreISR-CSS")</f>
        <v>Cu13-PreISR-CSS</v>
      </c>
      <c r="V12" t="s">
        <v>721</v>
      </c>
      <c r="W12" t="b">
        <v>0</v>
      </c>
      <c r="X12" t="s">
        <v>385</v>
      </c>
      <c r="Y12" t="b">
        <v>0</v>
      </c>
      <c r="Z12" t="s">
        <v>385</v>
      </c>
      <c r="AA12" t="s">
        <v>385</v>
      </c>
      <c r="AC12" t="b">
        <v>0</v>
      </c>
      <c r="AD12" t="b">
        <v>0</v>
      </c>
      <c r="AF12" t="s">
        <v>385</v>
      </c>
      <c r="AI12" t="s">
        <v>720</v>
      </c>
      <c r="AK12" t="s">
        <v>720</v>
      </c>
      <c r="AL12" t="s">
        <v>385</v>
      </c>
    </row>
    <row r="13" spans="1:38" x14ac:dyDescent="0.2">
      <c r="A13" s="26" t="str">
        <f>IF(ISBLANK('#DATAINPUT'!A13),"",'#DATAINPUT'!A13)</f>
        <v/>
      </c>
      <c r="B13" t="str">
        <f>CONCATENATE('#DATAINPUT'!B13,".",'#DATAINPUT'!C13)</f>
        <v>.</v>
      </c>
      <c r="C13" t="s">
        <v>569</v>
      </c>
      <c r="J13" t="b">
        <v>0</v>
      </c>
      <c r="K13" t="s">
        <v>385</v>
      </c>
      <c r="L13" t="str">
        <f>CONCATENATE('#DATAINPUT'!$D$2,"-E164LookUp-PT")</f>
        <v>Cu13-E164LookUp-PT</v>
      </c>
      <c r="M13" t="s">
        <v>719</v>
      </c>
      <c r="N13" t="s">
        <v>720</v>
      </c>
      <c r="O13" t="s">
        <v>720</v>
      </c>
      <c r="P13" t="b">
        <f>TRUE()</f>
        <v>1</v>
      </c>
      <c r="Q13" t="str">
        <f>CONCATENATE("5",'#DATAINPUT'!F13,'#DATAINPUT'!M13)</f>
        <v>5</v>
      </c>
      <c r="R13" t="str">
        <f>CONCATENATE("\",'#DATAINPUT'!N13)</f>
        <v>\</v>
      </c>
      <c r="S13" t="s">
        <v>385</v>
      </c>
      <c r="T13" t="str">
        <f>CONCATENATE('#DATAINPUT'!$D$2,"-PreISR-CSS")</f>
        <v>Cu13-PreISR-CSS</v>
      </c>
      <c r="V13" t="s">
        <v>721</v>
      </c>
      <c r="W13" t="b">
        <v>0</v>
      </c>
      <c r="X13" t="s">
        <v>385</v>
      </c>
      <c r="Y13" t="b">
        <v>0</v>
      </c>
      <c r="Z13" t="s">
        <v>385</v>
      </c>
      <c r="AA13" t="s">
        <v>385</v>
      </c>
      <c r="AC13" t="b">
        <v>0</v>
      </c>
      <c r="AD13" t="b">
        <v>0</v>
      </c>
      <c r="AF13" t="s">
        <v>385</v>
      </c>
      <c r="AI13" t="s">
        <v>720</v>
      </c>
      <c r="AK13" t="s">
        <v>720</v>
      </c>
      <c r="AL13" t="s">
        <v>385</v>
      </c>
    </row>
    <row r="14" spans="1:38" x14ac:dyDescent="0.2">
      <c r="A14" s="26" t="str">
        <f>IF(ISBLANK('#DATAINPUT'!A14),"",'#DATAINPUT'!A14)</f>
        <v/>
      </c>
      <c r="B14" t="str">
        <f>CONCATENATE('#DATAINPUT'!B14,".",'#DATAINPUT'!C14)</f>
        <v>.</v>
      </c>
      <c r="C14" t="s">
        <v>569</v>
      </c>
      <c r="J14" t="b">
        <v>0</v>
      </c>
      <c r="K14" t="s">
        <v>385</v>
      </c>
      <c r="L14" t="str">
        <f>CONCATENATE('#DATAINPUT'!$D$2,"-E164LookUp-PT")</f>
        <v>Cu13-E164LookUp-PT</v>
      </c>
      <c r="M14" t="s">
        <v>719</v>
      </c>
      <c r="N14" t="s">
        <v>720</v>
      </c>
      <c r="O14" t="s">
        <v>720</v>
      </c>
      <c r="P14" t="b">
        <f>TRUE()</f>
        <v>1</v>
      </c>
      <c r="Q14" t="str">
        <f>CONCATENATE("5",'#DATAINPUT'!F14,'#DATAINPUT'!M14)</f>
        <v>5</v>
      </c>
      <c r="R14" t="str">
        <f>CONCATENATE("\",'#DATAINPUT'!N14)</f>
        <v>\</v>
      </c>
      <c r="S14" t="s">
        <v>385</v>
      </c>
      <c r="T14" t="str">
        <f>CONCATENATE('#DATAINPUT'!$D$2,"-PreISR-CSS")</f>
        <v>Cu13-PreISR-CSS</v>
      </c>
      <c r="V14" t="s">
        <v>721</v>
      </c>
      <c r="W14" t="b">
        <v>0</v>
      </c>
      <c r="X14" t="s">
        <v>385</v>
      </c>
      <c r="Y14" t="b">
        <v>0</v>
      </c>
      <c r="Z14" t="s">
        <v>385</v>
      </c>
      <c r="AA14" t="s">
        <v>385</v>
      </c>
      <c r="AC14" t="b">
        <v>0</v>
      </c>
      <c r="AD14" t="b">
        <v>0</v>
      </c>
      <c r="AF14" t="s">
        <v>385</v>
      </c>
      <c r="AI14" t="s">
        <v>720</v>
      </c>
      <c r="AK14" t="s">
        <v>720</v>
      </c>
      <c r="AL14" t="s">
        <v>385</v>
      </c>
    </row>
    <row r="15" spans="1:38" x14ac:dyDescent="0.2">
      <c r="A15" s="26" t="str">
        <f>IF(ISBLANK('#DATAINPUT'!A15),"",'#DATAINPUT'!A15)</f>
        <v/>
      </c>
      <c r="B15" t="str">
        <f>CONCATENATE('#DATAINPUT'!B15,".",'#DATAINPUT'!C15)</f>
        <v>.</v>
      </c>
      <c r="C15" t="s">
        <v>569</v>
      </c>
      <c r="J15" t="b">
        <v>0</v>
      </c>
      <c r="K15" t="s">
        <v>385</v>
      </c>
      <c r="L15" t="str">
        <f>CONCATENATE('#DATAINPUT'!$D$2,"-E164LookUp-PT")</f>
        <v>Cu13-E164LookUp-PT</v>
      </c>
      <c r="M15" t="s">
        <v>719</v>
      </c>
      <c r="N15" t="s">
        <v>720</v>
      </c>
      <c r="O15" t="s">
        <v>720</v>
      </c>
      <c r="P15" t="b">
        <f>TRUE()</f>
        <v>1</v>
      </c>
      <c r="Q15" t="str">
        <f>CONCATENATE("5",'#DATAINPUT'!F15,'#DATAINPUT'!M15)</f>
        <v>5</v>
      </c>
      <c r="R15" t="str">
        <f>CONCATENATE("\",'#DATAINPUT'!N15)</f>
        <v>\</v>
      </c>
      <c r="S15" t="s">
        <v>385</v>
      </c>
      <c r="T15" t="str">
        <f>CONCATENATE('#DATAINPUT'!$D$2,"-PreISR-CSS")</f>
        <v>Cu13-PreISR-CSS</v>
      </c>
      <c r="V15" t="s">
        <v>721</v>
      </c>
      <c r="W15" t="b">
        <v>0</v>
      </c>
      <c r="X15" t="s">
        <v>385</v>
      </c>
      <c r="Y15" t="b">
        <v>0</v>
      </c>
      <c r="Z15" t="s">
        <v>385</v>
      </c>
      <c r="AA15" t="s">
        <v>385</v>
      </c>
      <c r="AC15" t="b">
        <v>0</v>
      </c>
      <c r="AD15" t="b">
        <v>0</v>
      </c>
      <c r="AF15" t="s">
        <v>385</v>
      </c>
      <c r="AI15" t="s">
        <v>720</v>
      </c>
      <c r="AK15" t="s">
        <v>720</v>
      </c>
      <c r="AL15" t="s">
        <v>385</v>
      </c>
    </row>
    <row r="16" spans="1:38" x14ac:dyDescent="0.2">
      <c r="A16" s="26" t="str">
        <f>IF(ISBLANK('#DATAINPUT'!A16),"",'#DATAINPUT'!A16)</f>
        <v/>
      </c>
      <c r="B16" t="str">
        <f>CONCATENATE('#DATAINPUT'!B16,".",'#DATAINPUT'!C16)</f>
        <v>.</v>
      </c>
      <c r="C16" t="s">
        <v>569</v>
      </c>
      <c r="J16" t="b">
        <v>0</v>
      </c>
      <c r="K16" t="s">
        <v>385</v>
      </c>
      <c r="L16" t="str">
        <f>CONCATENATE('#DATAINPUT'!$D$2,"-E164LookUp-PT")</f>
        <v>Cu13-E164LookUp-PT</v>
      </c>
      <c r="M16" t="s">
        <v>719</v>
      </c>
      <c r="N16" t="s">
        <v>720</v>
      </c>
      <c r="O16" t="s">
        <v>720</v>
      </c>
      <c r="P16" t="b">
        <f>TRUE()</f>
        <v>1</v>
      </c>
      <c r="Q16" t="str">
        <f>CONCATENATE("5",'#DATAINPUT'!F16,'#DATAINPUT'!M16)</f>
        <v>5</v>
      </c>
      <c r="R16" t="str">
        <f>CONCATENATE("\",'#DATAINPUT'!N16)</f>
        <v>\</v>
      </c>
      <c r="S16" t="s">
        <v>385</v>
      </c>
      <c r="T16" t="str">
        <f>CONCATENATE('#DATAINPUT'!$D$2,"-PreISR-CSS")</f>
        <v>Cu13-PreISR-CSS</v>
      </c>
      <c r="V16" t="s">
        <v>721</v>
      </c>
      <c r="W16" t="b">
        <v>0</v>
      </c>
      <c r="X16" t="s">
        <v>385</v>
      </c>
      <c r="Y16" t="b">
        <v>0</v>
      </c>
      <c r="Z16" t="s">
        <v>385</v>
      </c>
      <c r="AA16" t="s">
        <v>385</v>
      </c>
      <c r="AC16" t="b">
        <v>0</v>
      </c>
      <c r="AD16" t="b">
        <v>0</v>
      </c>
      <c r="AF16" t="s">
        <v>385</v>
      </c>
      <c r="AI16" t="s">
        <v>720</v>
      </c>
      <c r="AK16" t="s">
        <v>720</v>
      </c>
      <c r="AL16" t="s">
        <v>385</v>
      </c>
    </row>
    <row r="17" spans="1:38" x14ac:dyDescent="0.2">
      <c r="A17" s="26" t="str">
        <f>IF(ISBLANK('#DATAINPUT'!A17),"",'#DATAINPUT'!A17)</f>
        <v/>
      </c>
      <c r="B17" t="str">
        <f>CONCATENATE('#DATAINPUT'!B17,".",'#DATAINPUT'!C17)</f>
        <v>.</v>
      </c>
      <c r="C17" t="s">
        <v>569</v>
      </c>
      <c r="J17" t="b">
        <v>0</v>
      </c>
      <c r="K17" t="s">
        <v>385</v>
      </c>
      <c r="L17" t="str">
        <f>CONCATENATE('#DATAINPUT'!$D$2,"-E164LookUp-PT")</f>
        <v>Cu13-E164LookUp-PT</v>
      </c>
      <c r="M17" t="s">
        <v>719</v>
      </c>
      <c r="N17" t="s">
        <v>720</v>
      </c>
      <c r="O17" t="s">
        <v>720</v>
      </c>
      <c r="P17" t="b">
        <f>TRUE()</f>
        <v>1</v>
      </c>
      <c r="Q17" t="str">
        <f>CONCATENATE("5",'#DATAINPUT'!F17,'#DATAINPUT'!M17)</f>
        <v>5</v>
      </c>
      <c r="R17" t="str">
        <f>CONCATENATE("\",'#DATAINPUT'!N17)</f>
        <v>\</v>
      </c>
      <c r="S17" t="s">
        <v>385</v>
      </c>
      <c r="T17" t="str">
        <f>CONCATENATE('#DATAINPUT'!$D$2,"-PreISR-CSS")</f>
        <v>Cu13-PreISR-CSS</v>
      </c>
      <c r="V17" t="s">
        <v>721</v>
      </c>
      <c r="W17" t="b">
        <v>0</v>
      </c>
      <c r="X17" t="s">
        <v>385</v>
      </c>
      <c r="Y17" t="b">
        <v>0</v>
      </c>
      <c r="Z17" t="s">
        <v>385</v>
      </c>
      <c r="AA17" t="s">
        <v>385</v>
      </c>
      <c r="AC17" t="b">
        <v>0</v>
      </c>
      <c r="AD17" t="b">
        <v>0</v>
      </c>
      <c r="AF17" t="s">
        <v>385</v>
      </c>
      <c r="AI17" t="s">
        <v>720</v>
      </c>
      <c r="AK17" t="s">
        <v>720</v>
      </c>
      <c r="AL17" t="s">
        <v>385</v>
      </c>
    </row>
    <row r="18" spans="1:38" x14ac:dyDescent="0.2">
      <c r="A18" s="26" t="str">
        <f>IF(ISBLANK('#DATAINPUT'!A18),"",'#DATAINPUT'!A18)</f>
        <v/>
      </c>
      <c r="B18" t="str">
        <f>CONCATENATE('#DATAINPUT'!B18,".",'#DATAINPUT'!C18)</f>
        <v>.</v>
      </c>
      <c r="C18" t="s">
        <v>569</v>
      </c>
      <c r="J18" t="b">
        <v>0</v>
      </c>
      <c r="K18" t="s">
        <v>385</v>
      </c>
      <c r="L18" t="str">
        <f>CONCATENATE('#DATAINPUT'!$D$2,"-E164LookUp-PT")</f>
        <v>Cu13-E164LookUp-PT</v>
      </c>
      <c r="M18" t="s">
        <v>719</v>
      </c>
      <c r="N18" t="s">
        <v>720</v>
      </c>
      <c r="O18" t="s">
        <v>720</v>
      </c>
      <c r="P18" t="b">
        <f>TRUE()</f>
        <v>1</v>
      </c>
      <c r="Q18" t="str">
        <f>CONCATENATE("5",'#DATAINPUT'!F18,'#DATAINPUT'!M18)</f>
        <v>5</v>
      </c>
      <c r="R18" t="str">
        <f>CONCATENATE("\",'#DATAINPUT'!N18)</f>
        <v>\</v>
      </c>
      <c r="S18" t="s">
        <v>385</v>
      </c>
      <c r="T18" t="str">
        <f>CONCATENATE('#DATAINPUT'!$D$2,"-PreISR-CSS")</f>
        <v>Cu13-PreISR-CSS</v>
      </c>
      <c r="V18" t="s">
        <v>721</v>
      </c>
      <c r="W18" t="b">
        <v>0</v>
      </c>
      <c r="X18" t="s">
        <v>385</v>
      </c>
      <c r="Y18" t="b">
        <v>0</v>
      </c>
      <c r="Z18" t="s">
        <v>385</v>
      </c>
      <c r="AA18" t="s">
        <v>385</v>
      </c>
      <c r="AC18" t="b">
        <v>0</v>
      </c>
      <c r="AD18" t="b">
        <v>0</v>
      </c>
      <c r="AF18" t="s">
        <v>385</v>
      </c>
      <c r="AI18" t="s">
        <v>720</v>
      </c>
      <c r="AK18" t="s">
        <v>720</v>
      </c>
      <c r="AL18" t="s">
        <v>385</v>
      </c>
    </row>
    <row r="19" spans="1:38" x14ac:dyDescent="0.2">
      <c r="A19" s="26" t="str">
        <f>IF(ISBLANK('#DATAINPUT'!A19),"",'#DATAINPUT'!A19)</f>
        <v/>
      </c>
      <c r="B19" t="str">
        <f>CONCATENATE('#DATAINPUT'!B19,".",'#DATAINPUT'!C19)</f>
        <v>.</v>
      </c>
      <c r="C19" t="s">
        <v>569</v>
      </c>
      <c r="J19" t="b">
        <v>0</v>
      </c>
      <c r="K19" t="s">
        <v>385</v>
      </c>
      <c r="L19" t="str">
        <f>CONCATENATE('#DATAINPUT'!$D$2,"-E164LookUp-PT")</f>
        <v>Cu13-E164LookUp-PT</v>
      </c>
      <c r="M19" t="s">
        <v>719</v>
      </c>
      <c r="N19" t="s">
        <v>720</v>
      </c>
      <c r="O19" t="s">
        <v>720</v>
      </c>
      <c r="P19" t="b">
        <f>TRUE()</f>
        <v>1</v>
      </c>
      <c r="Q19" t="str">
        <f>CONCATENATE("5",'#DATAINPUT'!F19,'#DATAINPUT'!M19)</f>
        <v>5</v>
      </c>
      <c r="R19" t="str">
        <f>CONCATENATE("\",'#DATAINPUT'!N19)</f>
        <v>\</v>
      </c>
      <c r="S19" t="s">
        <v>385</v>
      </c>
      <c r="T19" t="str">
        <f>CONCATENATE('#DATAINPUT'!$D$2,"-PreISR-CSS")</f>
        <v>Cu13-PreISR-CSS</v>
      </c>
      <c r="V19" t="s">
        <v>721</v>
      </c>
      <c r="W19" t="b">
        <v>0</v>
      </c>
      <c r="X19" t="s">
        <v>385</v>
      </c>
      <c r="Y19" t="b">
        <v>0</v>
      </c>
      <c r="Z19" t="s">
        <v>385</v>
      </c>
      <c r="AA19" t="s">
        <v>385</v>
      </c>
      <c r="AC19" t="b">
        <v>0</v>
      </c>
      <c r="AD19" t="b">
        <v>0</v>
      </c>
      <c r="AF19" t="s">
        <v>385</v>
      </c>
      <c r="AI19" t="s">
        <v>720</v>
      </c>
      <c r="AK19" t="s">
        <v>720</v>
      </c>
      <c r="AL19" t="s">
        <v>385</v>
      </c>
    </row>
    <row r="20" spans="1:38" x14ac:dyDescent="0.2">
      <c r="A20" s="26" t="str">
        <f>IF(ISBLANK('#DATAINPUT'!A20),"",'#DATAINPUT'!A20)</f>
        <v/>
      </c>
      <c r="B20" t="str">
        <f>CONCATENATE('#DATAINPUT'!B20,".",'#DATAINPUT'!C20)</f>
        <v>.</v>
      </c>
      <c r="C20" t="s">
        <v>569</v>
      </c>
      <c r="J20" t="b">
        <v>0</v>
      </c>
      <c r="K20" t="s">
        <v>385</v>
      </c>
      <c r="L20" t="str">
        <f>CONCATENATE('#DATAINPUT'!$D$2,"-E164LookUp-PT")</f>
        <v>Cu13-E164LookUp-PT</v>
      </c>
      <c r="M20" t="s">
        <v>719</v>
      </c>
      <c r="N20" t="s">
        <v>720</v>
      </c>
      <c r="O20" t="s">
        <v>720</v>
      </c>
      <c r="P20" t="b">
        <f>TRUE()</f>
        <v>1</v>
      </c>
      <c r="Q20" t="str">
        <f>CONCATENATE("5",'#DATAINPUT'!F20,'#DATAINPUT'!M20)</f>
        <v>5</v>
      </c>
      <c r="R20" t="str">
        <f>CONCATENATE("\",'#DATAINPUT'!N20)</f>
        <v>\</v>
      </c>
      <c r="S20" t="s">
        <v>385</v>
      </c>
      <c r="T20" t="str">
        <f>CONCATENATE('#DATAINPUT'!$D$2,"-PreISR-CSS")</f>
        <v>Cu13-PreISR-CSS</v>
      </c>
      <c r="V20" t="s">
        <v>721</v>
      </c>
      <c r="W20" t="b">
        <v>0</v>
      </c>
      <c r="X20" t="s">
        <v>385</v>
      </c>
      <c r="Y20" t="b">
        <v>0</v>
      </c>
      <c r="Z20" t="s">
        <v>385</v>
      </c>
      <c r="AA20" t="s">
        <v>385</v>
      </c>
      <c r="AC20" t="b">
        <v>0</v>
      </c>
      <c r="AD20" t="b">
        <v>0</v>
      </c>
      <c r="AF20" t="s">
        <v>385</v>
      </c>
      <c r="AI20" t="s">
        <v>720</v>
      </c>
      <c r="AK20" t="s">
        <v>720</v>
      </c>
      <c r="AL20" t="s">
        <v>385</v>
      </c>
    </row>
    <row r="21" spans="1:38" x14ac:dyDescent="0.2">
      <c r="A21" s="26" t="str">
        <f>IF(ISBLANK('#DATAINPUT'!A21),"",'#DATAINPUT'!A21)</f>
        <v/>
      </c>
      <c r="B21" t="str">
        <f>CONCATENATE('#DATAINPUT'!B21,".",'#DATAINPUT'!C21)</f>
        <v>.</v>
      </c>
      <c r="C21" t="s">
        <v>569</v>
      </c>
      <c r="J21" t="b">
        <v>0</v>
      </c>
      <c r="K21" t="s">
        <v>385</v>
      </c>
      <c r="L21" t="str">
        <f>CONCATENATE('#DATAINPUT'!$D$2,"-E164LookUp-PT")</f>
        <v>Cu13-E164LookUp-PT</v>
      </c>
      <c r="M21" t="s">
        <v>719</v>
      </c>
      <c r="N21" t="s">
        <v>720</v>
      </c>
      <c r="O21" t="s">
        <v>720</v>
      </c>
      <c r="P21" t="b">
        <f>TRUE()</f>
        <v>1</v>
      </c>
      <c r="Q21" t="str">
        <f>CONCATENATE("5",'#DATAINPUT'!F21,'#DATAINPUT'!M21)</f>
        <v>5</v>
      </c>
      <c r="R21" t="str">
        <f>CONCATENATE("\",'#DATAINPUT'!N21)</f>
        <v>\</v>
      </c>
      <c r="S21" t="s">
        <v>385</v>
      </c>
      <c r="T21" t="str">
        <f>CONCATENATE('#DATAINPUT'!$D$2,"-PreISR-CSS")</f>
        <v>Cu13-PreISR-CSS</v>
      </c>
      <c r="V21" t="s">
        <v>721</v>
      </c>
      <c r="W21" t="b">
        <v>0</v>
      </c>
      <c r="X21" t="s">
        <v>385</v>
      </c>
      <c r="Y21" t="b">
        <v>0</v>
      </c>
      <c r="Z21" t="s">
        <v>385</v>
      </c>
      <c r="AA21" t="s">
        <v>385</v>
      </c>
      <c r="AC21" t="b">
        <v>0</v>
      </c>
      <c r="AD21" t="b">
        <v>0</v>
      </c>
      <c r="AF21" t="s">
        <v>385</v>
      </c>
      <c r="AI21" t="s">
        <v>720</v>
      </c>
      <c r="AK21" t="s">
        <v>720</v>
      </c>
      <c r="AL21" t="s">
        <v>385</v>
      </c>
    </row>
    <row r="22" spans="1:38" x14ac:dyDescent="0.2">
      <c r="A22" s="26" t="str">
        <f>IF(ISBLANK('#DATAINPUT'!A22),"",'#DATAINPUT'!A22)</f>
        <v/>
      </c>
      <c r="B22" t="str">
        <f>CONCATENATE('#DATAINPUT'!B22,".",'#DATAINPUT'!C22)</f>
        <v>.</v>
      </c>
      <c r="C22" t="s">
        <v>569</v>
      </c>
      <c r="J22" t="b">
        <v>0</v>
      </c>
      <c r="K22" t="s">
        <v>385</v>
      </c>
      <c r="L22" t="str">
        <f>CONCATENATE('#DATAINPUT'!$D$2,"-E164LookUp-PT")</f>
        <v>Cu13-E164LookUp-PT</v>
      </c>
      <c r="M22" t="s">
        <v>719</v>
      </c>
      <c r="N22" t="s">
        <v>720</v>
      </c>
      <c r="O22" t="s">
        <v>720</v>
      </c>
      <c r="P22" t="b">
        <f>TRUE()</f>
        <v>1</v>
      </c>
      <c r="Q22" t="str">
        <f>CONCATENATE("5",'#DATAINPUT'!F22,'#DATAINPUT'!M22)</f>
        <v>5</v>
      </c>
      <c r="R22" t="str">
        <f>CONCATENATE("\",'#DATAINPUT'!N22)</f>
        <v>\</v>
      </c>
      <c r="S22" t="s">
        <v>385</v>
      </c>
      <c r="T22" t="str">
        <f>CONCATENATE('#DATAINPUT'!$D$2,"-PreISR-CSS")</f>
        <v>Cu13-PreISR-CSS</v>
      </c>
      <c r="V22" t="s">
        <v>721</v>
      </c>
      <c r="W22" t="b">
        <v>0</v>
      </c>
      <c r="X22" t="s">
        <v>385</v>
      </c>
      <c r="Y22" t="b">
        <v>0</v>
      </c>
      <c r="Z22" t="s">
        <v>385</v>
      </c>
      <c r="AA22" t="s">
        <v>385</v>
      </c>
      <c r="AC22" t="b">
        <v>0</v>
      </c>
      <c r="AD22" t="b">
        <v>0</v>
      </c>
      <c r="AF22" t="s">
        <v>385</v>
      </c>
      <c r="AI22" t="s">
        <v>720</v>
      </c>
      <c r="AK22" t="s">
        <v>720</v>
      </c>
      <c r="AL22" t="s">
        <v>385</v>
      </c>
    </row>
    <row r="23" spans="1:38" x14ac:dyDescent="0.2">
      <c r="A23" s="26" t="str">
        <f>IF(ISBLANK('#DATAINPUT'!A23),"",'#DATAINPUT'!A23)</f>
        <v/>
      </c>
      <c r="B23" t="str">
        <f>CONCATENATE('#DATAINPUT'!B23,".",'#DATAINPUT'!C23)</f>
        <v>.</v>
      </c>
      <c r="C23" t="s">
        <v>569</v>
      </c>
      <c r="J23" t="b">
        <v>0</v>
      </c>
      <c r="K23" t="s">
        <v>385</v>
      </c>
      <c r="L23" t="str">
        <f>CONCATENATE('#DATAINPUT'!$D$2,"-E164LookUp-PT")</f>
        <v>Cu13-E164LookUp-PT</v>
      </c>
      <c r="M23" t="s">
        <v>719</v>
      </c>
      <c r="N23" t="s">
        <v>720</v>
      </c>
      <c r="O23" t="s">
        <v>720</v>
      </c>
      <c r="P23" t="b">
        <f>TRUE()</f>
        <v>1</v>
      </c>
      <c r="Q23" t="str">
        <f>CONCATENATE("5",'#DATAINPUT'!F23,'#DATAINPUT'!M23)</f>
        <v>5</v>
      </c>
      <c r="R23" t="str">
        <f>CONCATENATE("\",'#DATAINPUT'!N23)</f>
        <v>\</v>
      </c>
      <c r="S23" t="s">
        <v>385</v>
      </c>
      <c r="T23" t="str">
        <f>CONCATENATE('#DATAINPUT'!$D$2,"-PreISR-CSS")</f>
        <v>Cu13-PreISR-CSS</v>
      </c>
      <c r="V23" t="s">
        <v>721</v>
      </c>
      <c r="W23" t="b">
        <v>0</v>
      </c>
      <c r="X23" t="s">
        <v>385</v>
      </c>
      <c r="Y23" t="b">
        <v>0</v>
      </c>
      <c r="Z23" t="s">
        <v>385</v>
      </c>
      <c r="AA23" t="s">
        <v>385</v>
      </c>
      <c r="AC23" t="b">
        <v>0</v>
      </c>
      <c r="AD23" t="b">
        <v>0</v>
      </c>
      <c r="AF23" t="s">
        <v>385</v>
      </c>
      <c r="AI23" t="s">
        <v>720</v>
      </c>
      <c r="AK23" t="s">
        <v>720</v>
      </c>
      <c r="AL23" t="s">
        <v>385</v>
      </c>
    </row>
    <row r="24" spans="1:38" x14ac:dyDescent="0.2">
      <c r="A24" s="26" t="str">
        <f>IF(ISBLANK('#DATAINPUT'!A24),"",'#DATAINPUT'!A24)</f>
        <v/>
      </c>
      <c r="B24" t="str">
        <f>CONCATENATE('#DATAINPUT'!B24,".",'#DATAINPUT'!C24)</f>
        <v>.</v>
      </c>
      <c r="C24" t="s">
        <v>569</v>
      </c>
      <c r="J24" t="b">
        <v>0</v>
      </c>
      <c r="K24" t="s">
        <v>385</v>
      </c>
      <c r="L24" t="str">
        <f>CONCATENATE('#DATAINPUT'!$D$2,"-E164LookUp-PT")</f>
        <v>Cu13-E164LookUp-PT</v>
      </c>
      <c r="M24" t="s">
        <v>719</v>
      </c>
      <c r="N24" t="s">
        <v>720</v>
      </c>
      <c r="O24" t="s">
        <v>720</v>
      </c>
      <c r="P24" t="b">
        <f>TRUE()</f>
        <v>1</v>
      </c>
      <c r="Q24" t="str">
        <f>CONCATENATE("5",'#DATAINPUT'!F24,'#DATAINPUT'!M24)</f>
        <v>5</v>
      </c>
      <c r="R24" t="str">
        <f>CONCATENATE("\",'#DATAINPUT'!N24)</f>
        <v>\</v>
      </c>
      <c r="S24" t="s">
        <v>385</v>
      </c>
      <c r="T24" t="str">
        <f>CONCATENATE('#DATAINPUT'!$D$2,"-PreISR-CSS")</f>
        <v>Cu13-PreISR-CSS</v>
      </c>
      <c r="V24" t="s">
        <v>721</v>
      </c>
      <c r="W24" t="b">
        <v>0</v>
      </c>
      <c r="X24" t="s">
        <v>385</v>
      </c>
      <c r="Y24" t="b">
        <v>0</v>
      </c>
      <c r="Z24" t="s">
        <v>385</v>
      </c>
      <c r="AA24" t="s">
        <v>385</v>
      </c>
      <c r="AC24" t="b">
        <v>0</v>
      </c>
      <c r="AD24" t="b">
        <v>0</v>
      </c>
      <c r="AF24" t="s">
        <v>385</v>
      </c>
      <c r="AI24" t="s">
        <v>720</v>
      </c>
      <c r="AK24" t="s">
        <v>720</v>
      </c>
      <c r="AL24" t="s">
        <v>385</v>
      </c>
    </row>
  </sheetData>
  <mergeCells count="3">
    <mergeCell ref="A1:AL1"/>
    <mergeCell ref="A3:H3"/>
    <mergeCell ref="I3:AL3"/>
  </mergeCell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N24"/>
  <sheetViews>
    <sheetView zoomScaleNormal="100" workbookViewId="0">
      <selection activeCell="B5" sqref="B5"/>
    </sheetView>
  </sheetViews>
  <sheetFormatPr baseColWidth="10" defaultColWidth="8.83203125" defaultRowHeight="16" x14ac:dyDescent="0.2"/>
  <cols>
    <col min="1" max="1" width="8.83203125" customWidth="1"/>
    <col min="2" max="2" width="49.33203125" customWidth="1"/>
    <col min="3" max="3" width="6.5" customWidth="1"/>
    <col min="4" max="4" width="11.1640625" customWidth="1"/>
    <col min="5" max="5" width="6.83203125" customWidth="1"/>
    <col min="6" max="6" width="11.5" customWidth="1"/>
    <col min="7" max="7" width="15.6640625" customWidth="1"/>
    <col min="8" max="8" width="13.6640625" customWidth="1"/>
    <col min="9" max="9" width="16.33203125" customWidth="1"/>
    <col min="10" max="10" width="16" customWidth="1"/>
    <col min="11" max="11" width="27.6640625" customWidth="1"/>
    <col min="12" max="12" width="14.83203125" customWidth="1"/>
    <col min="13" max="13" width="22.5" customWidth="1"/>
    <col min="14" max="14" width="38.6640625" customWidth="1"/>
    <col min="15" max="15" width="39.5" customWidth="1"/>
    <col min="16" max="16" width="26.83203125" customWidth="1"/>
    <col min="17" max="17" width="14.83203125" customWidth="1"/>
    <col min="18" max="18" width="24.83203125" customWidth="1"/>
    <col min="19" max="19" width="29.1640625" customWidth="1"/>
    <col min="20" max="20" width="26.1640625" customWidth="1"/>
    <col min="21" max="21" width="18.5" customWidth="1"/>
    <col min="22" max="22" width="37.1640625" customWidth="1"/>
    <col min="23" max="23" width="24.6640625" customWidth="1"/>
    <col min="24" max="24" width="17.5" customWidth="1"/>
    <col min="25" max="25" width="13.83203125" customWidth="1"/>
    <col min="26" max="26" width="14.6640625" customWidth="1"/>
    <col min="27" max="27" width="15.5" customWidth="1"/>
    <col min="28" max="28" width="26.33203125" customWidth="1"/>
    <col min="29" max="29" width="30.33203125" customWidth="1"/>
    <col min="30" max="30" width="29.5" customWidth="1"/>
    <col min="31" max="31" width="36.6640625" customWidth="1"/>
    <col min="32" max="32" width="33.5" customWidth="1"/>
    <col min="33" max="33" width="31.83203125" customWidth="1"/>
    <col min="34" max="34" width="29.5" customWidth="1"/>
    <col min="35" max="35" width="38.1640625" customWidth="1"/>
    <col min="36" max="36" width="35" customWidth="1"/>
    <col min="37" max="37" width="40" customWidth="1"/>
    <col min="38" max="38" width="29.83203125" customWidth="1"/>
    <col min="39" max="39" width="6.6640625" customWidth="1"/>
    <col min="40" max="40" width="29.1640625" customWidth="1"/>
    <col min="41" max="41" width="32.6640625" customWidth="1"/>
    <col min="42" max="42" width="12.1640625" customWidth="1"/>
    <col min="43" max="43" width="9.83203125" customWidth="1"/>
    <col min="44" max="44" width="12.6640625" customWidth="1"/>
    <col min="45" max="45" width="18.5" customWidth="1"/>
    <col min="46" max="46" width="30.6640625" customWidth="1"/>
    <col min="47" max="47" width="42.83203125" customWidth="1"/>
    <col min="48" max="48" width="24.1640625" customWidth="1"/>
    <col min="49" max="49" width="23.5" customWidth="1"/>
    <col min="50" max="50" width="25.1640625" customWidth="1"/>
    <col min="51" max="51" width="12.33203125" customWidth="1"/>
    <col min="52" max="52" width="11.33203125" customWidth="1"/>
    <col min="53" max="53" width="19.1640625" customWidth="1"/>
    <col min="54" max="54" width="17" customWidth="1"/>
    <col min="55" max="56" width="14.1640625" customWidth="1"/>
    <col min="57" max="57" width="34.6640625" customWidth="1"/>
    <col min="58" max="58" width="18.1640625" customWidth="1"/>
    <col min="59" max="59" width="23.5" customWidth="1"/>
    <col min="60" max="60" width="24.5" customWidth="1"/>
    <col min="61" max="61" width="31" customWidth="1"/>
    <col min="62" max="62" width="6.5" customWidth="1"/>
    <col min="63" max="63" width="14" customWidth="1"/>
    <col min="64" max="64" width="18.33203125" customWidth="1"/>
    <col min="65" max="65" width="42.5" customWidth="1"/>
    <col min="66" max="66" width="13.5" customWidth="1"/>
    <col min="67" max="67" width="21.33203125" customWidth="1"/>
    <col min="68" max="68" width="19.1640625" customWidth="1"/>
    <col min="69" max="69" width="16.5" customWidth="1"/>
    <col min="70" max="70" width="14.5" customWidth="1"/>
    <col min="71" max="71" width="25.6640625" customWidth="1"/>
    <col min="72" max="72" width="23.5" customWidth="1"/>
    <col min="73" max="73" width="32.1640625" customWidth="1"/>
    <col min="74" max="74" width="17.33203125" customWidth="1"/>
    <col min="75" max="75" width="30" customWidth="1"/>
    <col min="76" max="76" width="27.83203125" customWidth="1"/>
    <col min="77" max="77" width="36.33203125" customWidth="1"/>
    <col min="78" max="78" width="26" customWidth="1"/>
    <col min="79" max="79" width="25.1640625" customWidth="1"/>
    <col min="80" max="80" width="32.5" customWidth="1"/>
    <col min="81" max="81" width="25.1640625" customWidth="1"/>
    <col min="82" max="82" width="13.5" customWidth="1"/>
    <col min="83" max="83" width="12.1640625" customWidth="1"/>
    <col min="84" max="84" width="34.83203125" customWidth="1"/>
    <col min="85" max="85" width="31.33203125" customWidth="1"/>
    <col min="86" max="86" width="29.1640625" customWidth="1"/>
    <col min="87" max="87" width="37.83203125" customWidth="1"/>
    <col min="88" max="88" width="18.83203125" customWidth="1"/>
    <col min="89" max="89" width="25.1640625" customWidth="1"/>
    <col min="90" max="90" width="14.1640625" customWidth="1"/>
    <col min="91" max="91" width="20.6640625" customWidth="1"/>
    <col min="92" max="92" width="15.83203125" customWidth="1"/>
    <col min="93" max="1025" width="10.6640625" customWidth="1"/>
  </cols>
  <sheetData>
    <row r="1" spans="1:92" s="5" customFormat="1" ht="19" x14ac:dyDescent="0.2">
      <c r="A1" s="37" t="s">
        <v>407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</row>
    <row r="2" spans="1:92" s="5" customFormat="1" x14ac:dyDescent="0.2">
      <c r="A2" s="22"/>
      <c r="B2" s="22" t="s">
        <v>125</v>
      </c>
      <c r="C2" s="22" t="s">
        <v>126</v>
      </c>
      <c r="D2" s="22" t="s">
        <v>127</v>
      </c>
      <c r="E2" s="22" t="s">
        <v>128</v>
      </c>
      <c r="F2" s="22" t="s">
        <v>129</v>
      </c>
      <c r="G2" s="22" t="s">
        <v>130</v>
      </c>
      <c r="H2" s="22" t="s">
        <v>131</v>
      </c>
      <c r="I2" s="22" t="s">
        <v>408</v>
      </c>
      <c r="J2" s="22" t="s">
        <v>409</v>
      </c>
      <c r="K2" s="22" t="s">
        <v>410</v>
      </c>
      <c r="L2" s="22" t="s">
        <v>411</v>
      </c>
      <c r="M2" s="22" t="s">
        <v>412</v>
      </c>
      <c r="N2" s="22" t="s">
        <v>413</v>
      </c>
      <c r="O2" s="22" t="s">
        <v>414</v>
      </c>
      <c r="P2" s="22" t="s">
        <v>415</v>
      </c>
      <c r="Q2" s="22" t="s">
        <v>416</v>
      </c>
      <c r="R2" s="22" t="s">
        <v>417</v>
      </c>
      <c r="S2" s="22" t="s">
        <v>418</v>
      </c>
      <c r="T2" s="22" t="s">
        <v>419</v>
      </c>
      <c r="U2" s="22" t="s">
        <v>420</v>
      </c>
      <c r="V2" s="22" t="s">
        <v>421</v>
      </c>
      <c r="W2" s="22" t="s">
        <v>422</v>
      </c>
      <c r="X2" s="22" t="s">
        <v>423</v>
      </c>
      <c r="Y2" s="22" t="s">
        <v>424</v>
      </c>
      <c r="Z2" s="22" t="s">
        <v>425</v>
      </c>
      <c r="AA2" s="22" t="s">
        <v>426</v>
      </c>
      <c r="AB2" s="22" t="s">
        <v>427</v>
      </c>
      <c r="AC2" s="22" t="s">
        <v>428</v>
      </c>
      <c r="AD2" s="22" t="s">
        <v>429</v>
      </c>
      <c r="AE2" s="22" t="s">
        <v>430</v>
      </c>
      <c r="AF2" s="22" t="s">
        <v>431</v>
      </c>
      <c r="AG2" s="22" t="s">
        <v>432</v>
      </c>
      <c r="AH2" s="22" t="s">
        <v>433</v>
      </c>
      <c r="AI2" s="22" t="s">
        <v>434</v>
      </c>
      <c r="AJ2" s="22" t="s">
        <v>435</v>
      </c>
      <c r="AK2" s="22" t="s">
        <v>436</v>
      </c>
      <c r="AL2" s="22" t="s">
        <v>437</v>
      </c>
      <c r="AM2" s="22" t="s">
        <v>438</v>
      </c>
      <c r="AN2" s="22" t="s">
        <v>439</v>
      </c>
      <c r="AO2" s="22" t="s">
        <v>440</v>
      </c>
      <c r="AP2" s="22" t="s">
        <v>441</v>
      </c>
      <c r="AQ2" s="22" t="s">
        <v>442</v>
      </c>
      <c r="AR2" s="22" t="s">
        <v>443</v>
      </c>
      <c r="AS2" s="22" t="s">
        <v>444</v>
      </c>
      <c r="AT2" s="22" t="s">
        <v>445</v>
      </c>
      <c r="AU2" s="22" t="s">
        <v>446</v>
      </c>
      <c r="AV2" s="22" t="s">
        <v>447</v>
      </c>
      <c r="AW2" s="22" t="s">
        <v>448</v>
      </c>
      <c r="AX2" s="22" t="s">
        <v>449</v>
      </c>
      <c r="AY2" s="22" t="s">
        <v>450</v>
      </c>
      <c r="AZ2" s="22" t="s">
        <v>451</v>
      </c>
      <c r="BA2" s="22" t="s">
        <v>452</v>
      </c>
      <c r="BB2" s="22" t="s">
        <v>453</v>
      </c>
      <c r="BC2" s="22" t="s">
        <v>454</v>
      </c>
      <c r="BD2" s="22" t="s">
        <v>455</v>
      </c>
      <c r="BE2" s="22" t="s">
        <v>456</v>
      </c>
      <c r="BF2" s="22" t="s">
        <v>457</v>
      </c>
      <c r="BG2" s="22" t="s">
        <v>458</v>
      </c>
      <c r="BH2" s="22" t="s">
        <v>459</v>
      </c>
      <c r="BI2" s="22" t="s">
        <v>460</v>
      </c>
      <c r="BJ2" s="22" t="s">
        <v>461</v>
      </c>
      <c r="BK2" s="22" t="s">
        <v>462</v>
      </c>
      <c r="BL2" s="22" t="s">
        <v>463</v>
      </c>
      <c r="BM2" s="22" t="s">
        <v>464</v>
      </c>
      <c r="BN2" s="22" t="s">
        <v>465</v>
      </c>
      <c r="BO2" s="22" t="s">
        <v>466</v>
      </c>
      <c r="BP2" s="22" t="s">
        <v>467</v>
      </c>
      <c r="BQ2" s="22" t="s">
        <v>468</v>
      </c>
      <c r="BR2" s="22" t="s">
        <v>469</v>
      </c>
      <c r="BS2" s="22" t="s">
        <v>470</v>
      </c>
      <c r="BT2" s="22" t="s">
        <v>471</v>
      </c>
      <c r="BU2" s="22" t="s">
        <v>472</v>
      </c>
      <c r="BV2" s="22" t="s">
        <v>473</v>
      </c>
      <c r="BW2" s="22" t="s">
        <v>474</v>
      </c>
      <c r="BX2" s="22" t="s">
        <v>475</v>
      </c>
      <c r="BY2" s="22" t="s">
        <v>476</v>
      </c>
      <c r="BZ2" s="22" t="s">
        <v>477</v>
      </c>
      <c r="CA2" s="22" t="s">
        <v>478</v>
      </c>
      <c r="CB2" s="22" t="s">
        <v>479</v>
      </c>
      <c r="CC2" s="22" t="s">
        <v>480</v>
      </c>
      <c r="CD2" s="22" t="s">
        <v>481</v>
      </c>
      <c r="CE2" s="22" t="s">
        <v>482</v>
      </c>
      <c r="CF2" s="22" t="s">
        <v>483</v>
      </c>
      <c r="CG2" s="22" t="s">
        <v>484</v>
      </c>
      <c r="CH2" s="22" t="s">
        <v>485</v>
      </c>
      <c r="CI2" s="22" t="s">
        <v>486</v>
      </c>
      <c r="CJ2" s="22" t="s">
        <v>487</v>
      </c>
      <c r="CK2" s="22" t="s">
        <v>488</v>
      </c>
      <c r="CL2" s="22" t="s">
        <v>489</v>
      </c>
      <c r="CM2" s="22" t="s">
        <v>490</v>
      </c>
      <c r="CN2" s="22" t="s">
        <v>491</v>
      </c>
    </row>
    <row r="3" spans="1:92" s="5" customFormat="1" x14ac:dyDescent="0.2">
      <c r="A3" s="35" t="s">
        <v>295</v>
      </c>
      <c r="B3" s="35" t="s">
        <v>295</v>
      </c>
      <c r="C3" s="35" t="s">
        <v>295</v>
      </c>
      <c r="D3" s="35" t="s">
        <v>295</v>
      </c>
      <c r="E3" s="35" t="s">
        <v>295</v>
      </c>
      <c r="F3" s="35" t="s">
        <v>295</v>
      </c>
      <c r="G3" s="35" t="s">
        <v>295</v>
      </c>
      <c r="H3" s="35" t="s">
        <v>295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</row>
    <row r="4" spans="1:92" s="5" customFormat="1" x14ac:dyDescent="0.2">
      <c r="A4" s="23" t="s">
        <v>296</v>
      </c>
      <c r="B4" s="23" t="s">
        <v>297</v>
      </c>
      <c r="C4" s="23" t="s">
        <v>298</v>
      </c>
      <c r="D4" s="23" t="s">
        <v>299</v>
      </c>
      <c r="E4" s="23" t="s">
        <v>300</v>
      </c>
      <c r="F4" s="23" t="s">
        <v>301</v>
      </c>
      <c r="G4" s="23" t="s">
        <v>302</v>
      </c>
      <c r="H4" s="23" t="s">
        <v>303</v>
      </c>
      <c r="I4" s="25" t="s">
        <v>492</v>
      </c>
      <c r="J4" s="25" t="s">
        <v>493</v>
      </c>
      <c r="K4" s="25" t="s">
        <v>494</v>
      </c>
      <c r="L4" s="25" t="s">
        <v>495</v>
      </c>
      <c r="M4" s="25" t="s">
        <v>496</v>
      </c>
      <c r="N4" s="25" t="s">
        <v>497</v>
      </c>
      <c r="O4" s="25" t="s">
        <v>498</v>
      </c>
      <c r="P4" s="24" t="s">
        <v>499</v>
      </c>
      <c r="Q4" s="25" t="s">
        <v>500</v>
      </c>
      <c r="R4" s="25" t="s">
        <v>501</v>
      </c>
      <c r="S4" s="25" t="s">
        <v>502</v>
      </c>
      <c r="T4" s="24" t="s">
        <v>503</v>
      </c>
      <c r="U4" s="25" t="s">
        <v>504</v>
      </c>
      <c r="V4" s="25" t="s">
        <v>505</v>
      </c>
      <c r="W4" s="25" t="s">
        <v>506</v>
      </c>
      <c r="X4" s="25" t="s">
        <v>507</v>
      </c>
      <c r="Y4" s="25" t="s">
        <v>508</v>
      </c>
      <c r="Z4" s="24" t="s">
        <v>509</v>
      </c>
      <c r="AA4" s="25" t="s">
        <v>510</v>
      </c>
      <c r="AB4" s="25" t="s">
        <v>511</v>
      </c>
      <c r="AC4" s="25" t="s">
        <v>512</v>
      </c>
      <c r="AD4" s="25" t="s">
        <v>513</v>
      </c>
      <c r="AE4" s="24" t="s">
        <v>514</v>
      </c>
      <c r="AF4" s="25" t="s">
        <v>515</v>
      </c>
      <c r="AG4" s="25" t="s">
        <v>516</v>
      </c>
      <c r="AH4" s="25" t="s">
        <v>517</v>
      </c>
      <c r="AI4" s="24" t="s">
        <v>518</v>
      </c>
      <c r="AJ4" s="25" t="s">
        <v>519</v>
      </c>
      <c r="AK4" s="25" t="s">
        <v>520</v>
      </c>
      <c r="AL4" s="24" t="s">
        <v>521</v>
      </c>
      <c r="AM4" s="24" t="s">
        <v>522</v>
      </c>
      <c r="AN4" s="25" t="s">
        <v>523</v>
      </c>
      <c r="AO4" s="25" t="s">
        <v>524</v>
      </c>
      <c r="AP4" s="25" t="s">
        <v>525</v>
      </c>
      <c r="AQ4" s="25" t="s">
        <v>332</v>
      </c>
      <c r="AR4" s="25" t="s">
        <v>526</v>
      </c>
      <c r="AS4" s="25" t="s">
        <v>527</v>
      </c>
      <c r="AT4" s="25" t="s">
        <v>528</v>
      </c>
      <c r="AU4" s="25" t="s">
        <v>529</v>
      </c>
      <c r="AV4" s="25" t="s">
        <v>530</v>
      </c>
      <c r="AW4" s="25" t="s">
        <v>531</v>
      </c>
      <c r="AX4" s="25" t="s">
        <v>532</v>
      </c>
      <c r="AY4" s="25" t="s">
        <v>533</v>
      </c>
      <c r="AZ4" s="25" t="s">
        <v>534</v>
      </c>
      <c r="BA4" s="25" t="s">
        <v>535</v>
      </c>
      <c r="BB4" s="25" t="s">
        <v>536</v>
      </c>
      <c r="BC4" s="25" t="s">
        <v>500</v>
      </c>
      <c r="BD4" s="25" t="s">
        <v>537</v>
      </c>
      <c r="BE4" s="25" t="s">
        <v>538</v>
      </c>
      <c r="BF4" s="25" t="s">
        <v>539</v>
      </c>
      <c r="BG4" s="25" t="s">
        <v>540</v>
      </c>
      <c r="BH4" s="24" t="s">
        <v>541</v>
      </c>
      <c r="BI4" s="25" t="s">
        <v>542</v>
      </c>
      <c r="BJ4" s="25" t="s">
        <v>543</v>
      </c>
      <c r="BK4" s="25" t="s">
        <v>544</v>
      </c>
      <c r="BL4" s="25" t="s">
        <v>545</v>
      </c>
      <c r="BM4" s="25" t="s">
        <v>546</v>
      </c>
      <c r="BN4" s="25" t="s">
        <v>534</v>
      </c>
      <c r="BO4" s="25" t="s">
        <v>535</v>
      </c>
      <c r="BP4" s="25" t="s">
        <v>536</v>
      </c>
      <c r="BQ4" s="25" t="s">
        <v>500</v>
      </c>
      <c r="BR4" s="25" t="s">
        <v>537</v>
      </c>
      <c r="BS4" s="25" t="s">
        <v>547</v>
      </c>
      <c r="BT4" s="25" t="s">
        <v>548</v>
      </c>
      <c r="BU4" s="24" t="s">
        <v>549</v>
      </c>
      <c r="BV4" s="25" t="s">
        <v>550</v>
      </c>
      <c r="BW4" s="25" t="s">
        <v>551</v>
      </c>
      <c r="BX4" s="25" t="s">
        <v>552</v>
      </c>
      <c r="BY4" s="24" t="s">
        <v>553</v>
      </c>
      <c r="BZ4" s="25" t="s">
        <v>554</v>
      </c>
      <c r="CA4" s="25" t="s">
        <v>555</v>
      </c>
      <c r="CB4" s="24" t="s">
        <v>556</v>
      </c>
      <c r="CC4" s="25" t="s">
        <v>557</v>
      </c>
      <c r="CD4" s="25" t="s">
        <v>558</v>
      </c>
      <c r="CE4" s="25" t="s">
        <v>559</v>
      </c>
      <c r="CF4" s="25" t="s">
        <v>560</v>
      </c>
      <c r="CG4" s="25" t="s">
        <v>561</v>
      </c>
      <c r="CH4" s="25" t="s">
        <v>562</v>
      </c>
      <c r="CI4" s="24" t="s">
        <v>563</v>
      </c>
      <c r="CJ4" s="25" t="s">
        <v>564</v>
      </c>
      <c r="CK4" s="24" t="s">
        <v>565</v>
      </c>
      <c r="CL4" s="25" t="s">
        <v>566</v>
      </c>
      <c r="CM4" s="25" t="s">
        <v>567</v>
      </c>
      <c r="CN4" s="25" t="s">
        <v>568</v>
      </c>
    </row>
    <row r="5" spans="1:92" x14ac:dyDescent="0.2">
      <c r="A5" t="str">
        <f>IF(ISBLANK('#DATAINPUT'!A5),"",'#DATAINPUT'!A5)</f>
        <v>#</v>
      </c>
      <c r="B5" t="str">
        <f>CONCATENATE('#DATAINPUT'!B5,".",'#DATAINPUT'!C5)</f>
        <v>sys.hcs.TGSOL.VIVO.Produban.unmanaged-tipo2.unsite16</v>
      </c>
      <c r="C5" t="s">
        <v>569</v>
      </c>
      <c r="I5" t="str">
        <f>CONCATENATE('#DATAINPUT'!F5," - ",'#DATAINPUT'!C5)</f>
        <v>9999 - unsite16</v>
      </c>
      <c r="J5" s="5" t="s">
        <v>385</v>
      </c>
      <c r="K5" s="5" t="s">
        <v>400</v>
      </c>
      <c r="L5" s="5" t="s">
        <v>570</v>
      </c>
      <c r="N5" t="str">
        <f>CONCATENATE("5",'#DATAINPUT'!F5)</f>
        <v>59999</v>
      </c>
      <c r="P5" t="str">
        <f>CONCATENATE('#DATAINPUT'!$D$2,"-DirNum-CSS")</f>
        <v>Cu13-DirNum-CSS</v>
      </c>
      <c r="Q5" t="str">
        <f>CONCATENATE('#DATAINPUT'!$D$2,"-DirNum-PT")</f>
        <v>Cu13-DirNum-PT</v>
      </c>
      <c r="T5" t="str">
        <f>CONCATENATE('#DATAINPUT'!$D$2,"-DirNum-CSS")</f>
        <v>Cu13-DirNum-CSS</v>
      </c>
      <c r="W5" s="30" t="str">
        <f>CONCATENATE('#DATAINPUT'!E5,'#DATAINPUT'!$N$2)</f>
        <v>Cu13Si28-DBRLocalOnly-CSS</v>
      </c>
      <c r="X5" s="29"/>
      <c r="Y5" s="29" t="str">
        <f>IF(ISBLANK('#DATAINPUT'!O5),"",'#DATAINPUT'!O5)</f>
        <v/>
      </c>
      <c r="Z5" t="str">
        <f>CONCATENATE("5",'#DATAINPUT'!F5,'#DATAINPUT'!Q5)</f>
        <v>599997000</v>
      </c>
      <c r="AC5" t="str">
        <f>CONCATENATE("5",'#DATAINPUT'!F5)</f>
        <v>59999</v>
      </c>
      <c r="AE5" t="str">
        <f>CONCATENATE('#DATAINPUT'!$D$2,"-DirNum-CSS")</f>
        <v>Cu13-DirNum-CSS</v>
      </c>
      <c r="AG5" t="str">
        <f>CONCATENATE("5",'#DATAINPUT'!F5)</f>
        <v>59999</v>
      </c>
      <c r="AI5" t="str">
        <f>CONCATENATE('#DATAINPUT'!$D$2,"-DirNum-CSS")</f>
        <v>Cu13-DirNum-CSS</v>
      </c>
      <c r="AJ5" s="29" t="str">
        <f>CONCATENATE("5",'#DATAINPUT'!F5)</f>
        <v>59999</v>
      </c>
      <c r="AL5" t="str">
        <f>CONCATENATE('#DATAINPUT'!$D$2,"-DirNum-CSS")</f>
        <v>Cu13-DirNum-CSS</v>
      </c>
      <c r="AP5" t="str">
        <f>CONCATENATE('#DATAINPUT'!F5," - ",'#DATAINPUT'!C5)</f>
        <v>9999 - unsite16</v>
      </c>
      <c r="BB5" s="30"/>
      <c r="BE5" t="str">
        <f>CONCATENATE('#DATAINPUT'!$D$2,"-DirNum-CSS")</f>
        <v>Cu13-DirNum-CSS</v>
      </c>
      <c r="BH5" t="str">
        <f>CONCATENATE('#DATAINPUT'!$D$2,"-DirNum-CSS")</f>
        <v>Cu13-DirNum-CSS</v>
      </c>
      <c r="BU5" t="str">
        <f>CONCATENATE('#DATAINPUT'!$D$2,"-DirNum-CSS")</f>
        <v>Cu13-DirNum-CSS</v>
      </c>
      <c r="BW5" t="str">
        <f>CONCATENATE("5",'#DATAINPUT'!F5)</f>
        <v>59999</v>
      </c>
      <c r="BY5" t="str">
        <f>CONCATENATE('#DATAINPUT'!$D$2,"-DirNum-CSS")</f>
        <v>Cu13-DirNum-CSS</v>
      </c>
      <c r="CB5" t="str">
        <f>CONCATENATE('#DATAINPUT'!$D$2,"-DirNum-CSS")</f>
        <v>Cu13-DirNum-CSS</v>
      </c>
      <c r="CE5" t="str">
        <f>'#DATAINPUT'!$O$2</f>
        <v>AARG-gundev</v>
      </c>
      <c r="CI5" t="str">
        <f>CONCATENATE('#DATAINPUT'!$D$2,"-DirNum-CSS")</f>
        <v>Cu13-DirNum-CSS</v>
      </c>
    </row>
    <row r="6" spans="1:92" x14ac:dyDescent="0.2">
      <c r="A6" t="str">
        <f>IF(ISBLANK('#DATAINPUT'!A6),"",'#DATAINPUT'!A6)</f>
        <v/>
      </c>
      <c r="B6" t="str">
        <f>CONCATENATE('#DATAINPUT'!B6,".",'#DATAINPUT'!C6)</f>
        <v>sys.hcs.TGSOL.VIVO.Produban.unmanaged-tipo2.unsite16</v>
      </c>
      <c r="C6" t="s">
        <v>569</v>
      </c>
      <c r="I6" t="str">
        <f>CONCATENATE('#DATAINPUT'!F6," - ",'#DATAINPUT'!C6)</f>
        <v>9999 - unsite16</v>
      </c>
      <c r="J6" s="5" t="s">
        <v>385</v>
      </c>
      <c r="K6" s="5" t="s">
        <v>400</v>
      </c>
      <c r="L6" s="5" t="s">
        <v>570</v>
      </c>
      <c r="N6" t="str">
        <f>CONCATENATE("5",'#DATAINPUT'!F6)</f>
        <v>59999</v>
      </c>
      <c r="P6" t="str">
        <f>CONCATENATE('#DATAINPUT'!$D$2,"-DirNum-CSS")</f>
        <v>Cu13-DirNum-CSS</v>
      </c>
      <c r="Q6" t="str">
        <f>CONCATENATE('#DATAINPUT'!$D$2,"-DirNum-PT")</f>
        <v>Cu13-DirNum-PT</v>
      </c>
      <c r="T6" t="str">
        <f>CONCATENATE('#DATAINPUT'!$D$2,"-DirNum-CSS")</f>
        <v>Cu13-DirNum-CSS</v>
      </c>
      <c r="W6" s="30" t="str">
        <f>CONCATENATE('#DATAINPUT'!E6,'#DATAINPUT'!$N$2)</f>
        <v>Cu13Si28-DBRLocalOnly-CSS</v>
      </c>
      <c r="X6" s="29"/>
      <c r="Y6" s="29" t="str">
        <f>IF(ISBLANK('#DATAINPUT'!O6),"",'#DATAINPUT'!O6)</f>
        <v/>
      </c>
      <c r="Z6" t="str">
        <f>CONCATENATE("5",'#DATAINPUT'!F6,'#DATAINPUT'!Q6)</f>
        <v>599997114</v>
      </c>
      <c r="AC6" t="str">
        <f>CONCATENATE("5",'#DATAINPUT'!F6)</f>
        <v>59999</v>
      </c>
      <c r="AE6" t="str">
        <f>CONCATENATE('#DATAINPUT'!$D$2,"-DirNum-CSS")</f>
        <v>Cu13-DirNum-CSS</v>
      </c>
      <c r="AG6" t="str">
        <f>CONCATENATE("5",'#DATAINPUT'!F6)</f>
        <v>59999</v>
      </c>
      <c r="AI6" t="str">
        <f>CONCATENATE('#DATAINPUT'!$D$2,"-DirNum-CSS")</f>
        <v>Cu13-DirNum-CSS</v>
      </c>
      <c r="AJ6" s="29" t="str">
        <f>CONCATENATE("5",'#DATAINPUT'!F6)</f>
        <v>59999</v>
      </c>
      <c r="AL6" t="str">
        <f>CONCATENATE('#DATAINPUT'!$D$2,"-DirNum-CSS")</f>
        <v>Cu13-DirNum-CSS</v>
      </c>
      <c r="AP6" t="str">
        <f>CONCATENATE('#DATAINPUT'!F6," - ",'#DATAINPUT'!C6)</f>
        <v>9999 - unsite16</v>
      </c>
      <c r="BB6" s="30"/>
      <c r="BE6" t="str">
        <f>CONCATENATE('#DATAINPUT'!$D$2,"-DirNum-CSS")</f>
        <v>Cu13-DirNum-CSS</v>
      </c>
      <c r="BH6" t="str">
        <f>CONCATENATE('#DATAINPUT'!$D$2,"-DirNum-CSS")</f>
        <v>Cu13-DirNum-CSS</v>
      </c>
      <c r="BU6" t="str">
        <f>CONCATENATE('#DATAINPUT'!$D$2,"-DirNum-CSS")</f>
        <v>Cu13-DirNum-CSS</v>
      </c>
      <c r="BW6" t="str">
        <f>CONCATENATE("5",'#DATAINPUT'!F6)</f>
        <v>59999</v>
      </c>
      <c r="BY6" t="str">
        <f>CONCATENATE('#DATAINPUT'!$D$2,"-DirNum-CSS")</f>
        <v>Cu13-DirNum-CSS</v>
      </c>
      <c r="CB6" t="str">
        <f>CONCATENATE('#DATAINPUT'!$D$2,"-DirNum-CSS")</f>
        <v>Cu13-DirNum-CSS</v>
      </c>
      <c r="CE6" t="str">
        <f>'#DATAINPUT'!$O$2</f>
        <v>AARG-gundev</v>
      </c>
      <c r="CI6" t="str">
        <f>CONCATENATE('#DATAINPUT'!$D$2,"-DirNum-CSS")</f>
        <v>Cu13-DirNum-CSS</v>
      </c>
    </row>
    <row r="7" spans="1:92" x14ac:dyDescent="0.2">
      <c r="A7" t="str">
        <f>IF(ISBLANK('#DATAINPUT'!A7),"",'#DATAINPUT'!A7)</f>
        <v/>
      </c>
      <c r="B7" t="str">
        <f>CONCATENATE('#DATAINPUT'!B7,".",'#DATAINPUT'!C7)</f>
        <v>.</v>
      </c>
      <c r="C7" t="s">
        <v>569</v>
      </c>
      <c r="I7" t="str">
        <f>CONCATENATE('#DATAINPUT'!F7," - ",'#DATAINPUT'!C7)</f>
        <v xml:space="preserve"> - </v>
      </c>
      <c r="J7" s="5" t="s">
        <v>385</v>
      </c>
      <c r="K7" s="5" t="s">
        <v>400</v>
      </c>
      <c r="L7" s="5" t="s">
        <v>570</v>
      </c>
      <c r="N7" t="str">
        <f>CONCATENATE("5",'#DATAINPUT'!F7)</f>
        <v>5</v>
      </c>
      <c r="P7" t="str">
        <f>CONCATENATE('#DATAINPUT'!$D$2,"-DirNum-CSS")</f>
        <v>Cu13-DirNum-CSS</v>
      </c>
      <c r="Q7" t="str">
        <f>CONCATENATE('#DATAINPUT'!$D$2,"-DirNum-PT")</f>
        <v>Cu13-DirNum-PT</v>
      </c>
      <c r="T7" t="str">
        <f>CONCATENATE('#DATAINPUT'!$D$2,"-DirNum-CSS")</f>
        <v>Cu13-DirNum-CSS</v>
      </c>
      <c r="W7" s="30" t="str">
        <f>CONCATENATE('#DATAINPUT'!E7,'#DATAINPUT'!$N$2)</f>
        <v>-DBRLocalOnly-CSS</v>
      </c>
      <c r="X7" s="29"/>
      <c r="Y7" s="29" t="str">
        <f>IF(ISBLANK('#DATAINPUT'!O7),"",'#DATAINPUT'!O7)</f>
        <v/>
      </c>
      <c r="Z7" t="str">
        <f>CONCATENATE("5",'#DATAINPUT'!F7,'#DATAINPUT'!Q7)</f>
        <v>5</v>
      </c>
      <c r="AC7" t="str">
        <f>CONCATENATE("5",'#DATAINPUT'!F7)</f>
        <v>5</v>
      </c>
      <c r="AE7" t="str">
        <f>CONCATENATE('#DATAINPUT'!$D$2,"-DirNum-CSS")</f>
        <v>Cu13-DirNum-CSS</v>
      </c>
      <c r="AG7" t="str">
        <f>CONCATENATE("5",'#DATAINPUT'!F7)</f>
        <v>5</v>
      </c>
      <c r="AI7" t="str">
        <f>CONCATENATE('#DATAINPUT'!$D$2,"-DirNum-CSS")</f>
        <v>Cu13-DirNum-CSS</v>
      </c>
      <c r="AJ7" s="29" t="str">
        <f>CONCATENATE("5",'#DATAINPUT'!F7)</f>
        <v>5</v>
      </c>
      <c r="AL7" t="str">
        <f>CONCATENATE('#DATAINPUT'!$D$2,"-DirNum-CSS")</f>
        <v>Cu13-DirNum-CSS</v>
      </c>
      <c r="AP7" t="str">
        <f>CONCATENATE('#DATAINPUT'!F7," - ",'#DATAINPUT'!C7)</f>
        <v xml:space="preserve"> - </v>
      </c>
      <c r="BB7" s="30"/>
      <c r="BD7" t="str">
        <f>CONCATENATE('#DATAINPUT'!L7)</f>
        <v/>
      </c>
      <c r="BE7" t="str">
        <f>CONCATENATE('#DATAINPUT'!$D$2,"-DirNum-CSS")</f>
        <v>Cu13-DirNum-CSS</v>
      </c>
      <c r="BH7" t="str">
        <f>CONCATENATE('#DATAINPUT'!$D$2,"-DirNum-CSS")</f>
        <v>Cu13-DirNum-CSS</v>
      </c>
      <c r="BU7" t="str">
        <f>CONCATENATE('#DATAINPUT'!$D$2,"-DirNum-CSS")</f>
        <v>Cu13-DirNum-CSS</v>
      </c>
      <c r="BW7" t="str">
        <f>CONCATENATE("5",'#DATAINPUT'!F7)</f>
        <v>5</v>
      </c>
      <c r="BY7" t="str">
        <f>CONCATENATE('#DATAINPUT'!$D$2,"-DirNum-CSS")</f>
        <v>Cu13-DirNum-CSS</v>
      </c>
      <c r="CB7" t="str">
        <f>CONCATENATE('#DATAINPUT'!$D$2,"-DirNum-CSS")</f>
        <v>Cu13-DirNum-CSS</v>
      </c>
      <c r="CE7" t="str">
        <f>'#DATAINPUT'!$O$2</f>
        <v>AARG-gundev</v>
      </c>
      <c r="CI7" t="str">
        <f>CONCATENATE('#DATAINPUT'!$D$2,"-DirNum-CSS")</f>
        <v>Cu13-DirNum-CSS</v>
      </c>
    </row>
    <row r="8" spans="1:92" x14ac:dyDescent="0.2">
      <c r="A8" t="str">
        <f>IF(ISBLANK('#DATAINPUT'!A8),"",'#DATAINPUT'!A8)</f>
        <v/>
      </c>
      <c r="B8" t="str">
        <f>CONCATENATE('#DATAINPUT'!B8,".",'#DATAINPUT'!C8)</f>
        <v>.</v>
      </c>
      <c r="C8" t="s">
        <v>569</v>
      </c>
      <c r="I8" t="str">
        <f>CONCATENATE('#DATAINPUT'!F8," - ",'#DATAINPUT'!C8)</f>
        <v xml:space="preserve"> - </v>
      </c>
      <c r="J8" s="5" t="s">
        <v>385</v>
      </c>
      <c r="K8" s="5" t="s">
        <v>400</v>
      </c>
      <c r="L8" s="5" t="s">
        <v>570</v>
      </c>
      <c r="N8" t="str">
        <f>CONCATENATE("5",'#DATAINPUT'!F8)</f>
        <v>5</v>
      </c>
      <c r="P8" t="str">
        <f>CONCATENATE('#DATAINPUT'!$D$2,"-DirNum-CSS")</f>
        <v>Cu13-DirNum-CSS</v>
      </c>
      <c r="Q8" t="str">
        <f>CONCATENATE('#DATAINPUT'!$D$2,"-DirNum-PT")</f>
        <v>Cu13-DirNum-PT</v>
      </c>
      <c r="T8" t="str">
        <f>CONCATENATE('#DATAINPUT'!$D$2,"-DirNum-CSS")</f>
        <v>Cu13-DirNum-CSS</v>
      </c>
      <c r="W8" s="30" t="str">
        <f>CONCATENATE('#DATAINPUT'!E8,'#DATAINPUT'!$N$2)</f>
        <v>-DBRLocalOnly-CSS</v>
      </c>
      <c r="X8" s="29"/>
      <c r="Y8" s="29" t="str">
        <f>IF(ISBLANK('#DATAINPUT'!O8),"",'#DATAINPUT'!O8)</f>
        <v/>
      </c>
      <c r="Z8" t="str">
        <f>CONCATENATE("5",'#DATAINPUT'!F8,'#DATAINPUT'!Q8)</f>
        <v>5</v>
      </c>
      <c r="AC8" t="str">
        <f>CONCATENATE("5",'#DATAINPUT'!F8)</f>
        <v>5</v>
      </c>
      <c r="AE8" t="str">
        <f>CONCATENATE('#DATAINPUT'!$D$2,"-DirNum-CSS")</f>
        <v>Cu13-DirNum-CSS</v>
      </c>
      <c r="AG8" t="str">
        <f>CONCATENATE("5",'#DATAINPUT'!F8)</f>
        <v>5</v>
      </c>
      <c r="AI8" t="str">
        <f>CONCATENATE('#DATAINPUT'!$D$2,"-DirNum-CSS")</f>
        <v>Cu13-DirNum-CSS</v>
      </c>
      <c r="AJ8" s="29" t="str">
        <f>CONCATENATE("5",'#DATAINPUT'!F8)</f>
        <v>5</v>
      </c>
      <c r="AL8" t="str">
        <f>CONCATENATE('#DATAINPUT'!$D$2,"-DirNum-CSS")</f>
        <v>Cu13-DirNum-CSS</v>
      </c>
      <c r="AP8" t="str">
        <f>CONCATENATE('#DATAINPUT'!F8," - ",'#DATAINPUT'!C8)</f>
        <v xml:space="preserve"> - </v>
      </c>
      <c r="BB8" s="30"/>
      <c r="BD8" t="str">
        <f>CONCATENATE('#DATAINPUT'!L8)</f>
        <v/>
      </c>
      <c r="BE8" t="str">
        <f>CONCATENATE('#DATAINPUT'!$D$2,"-DirNum-CSS")</f>
        <v>Cu13-DirNum-CSS</v>
      </c>
      <c r="BH8" t="str">
        <f>CONCATENATE('#DATAINPUT'!$D$2,"-DirNum-CSS")</f>
        <v>Cu13-DirNum-CSS</v>
      </c>
      <c r="BU8" t="str">
        <f>CONCATENATE('#DATAINPUT'!$D$2,"-DirNum-CSS")</f>
        <v>Cu13-DirNum-CSS</v>
      </c>
      <c r="BW8" t="str">
        <f>CONCATENATE("5",'#DATAINPUT'!F8)</f>
        <v>5</v>
      </c>
      <c r="BY8" t="str">
        <f>CONCATENATE('#DATAINPUT'!$D$2,"-DirNum-CSS")</f>
        <v>Cu13-DirNum-CSS</v>
      </c>
      <c r="CB8" t="str">
        <f>CONCATENATE('#DATAINPUT'!$D$2,"-DirNum-CSS")</f>
        <v>Cu13-DirNum-CSS</v>
      </c>
      <c r="CE8" t="str">
        <f>'#DATAINPUT'!$O$2</f>
        <v>AARG-gundev</v>
      </c>
      <c r="CI8" t="str">
        <f>CONCATENATE('#DATAINPUT'!$D$2,"-DirNum-CSS")</f>
        <v>Cu13-DirNum-CSS</v>
      </c>
    </row>
    <row r="9" spans="1:92" x14ac:dyDescent="0.2">
      <c r="A9" t="str">
        <f>IF(ISBLANK('#DATAINPUT'!A9),"",'#DATAINPUT'!A9)</f>
        <v/>
      </c>
      <c r="B9" t="str">
        <f>CONCATENATE('#DATAINPUT'!B9,".",'#DATAINPUT'!C9)</f>
        <v>.</v>
      </c>
      <c r="C9" t="s">
        <v>569</v>
      </c>
      <c r="I9" t="str">
        <f>CONCATENATE('#DATAINPUT'!F9," - ",'#DATAINPUT'!C9)</f>
        <v xml:space="preserve"> - </v>
      </c>
      <c r="J9" s="5" t="s">
        <v>385</v>
      </c>
      <c r="K9" s="5" t="s">
        <v>400</v>
      </c>
      <c r="L9" s="5" t="s">
        <v>570</v>
      </c>
      <c r="N9" t="str">
        <f>CONCATENATE("5",'#DATAINPUT'!F9)</f>
        <v>5</v>
      </c>
      <c r="P9" t="str">
        <f>CONCATENATE('#DATAINPUT'!$D$2,"-DirNum-CSS")</f>
        <v>Cu13-DirNum-CSS</v>
      </c>
      <c r="Q9" t="str">
        <f>CONCATENATE('#DATAINPUT'!$D$2,"-DirNum-PT")</f>
        <v>Cu13-DirNum-PT</v>
      </c>
      <c r="T9" t="str">
        <f>CONCATENATE('#DATAINPUT'!$D$2,"-DirNum-CSS")</f>
        <v>Cu13-DirNum-CSS</v>
      </c>
      <c r="W9" s="30" t="str">
        <f>CONCATENATE('#DATAINPUT'!E9,'#DATAINPUT'!$N$2)</f>
        <v>-DBRLocalOnly-CSS</v>
      </c>
      <c r="X9" s="29"/>
      <c r="Y9" s="29" t="str">
        <f>IF(ISBLANK('#DATAINPUT'!O9),"",'#DATAINPUT'!O9)</f>
        <v/>
      </c>
      <c r="Z9" t="str">
        <f>CONCATENATE("5",'#DATAINPUT'!F9,'#DATAINPUT'!Q9)</f>
        <v>5</v>
      </c>
      <c r="AC9" t="str">
        <f>CONCATENATE("5",'#DATAINPUT'!F9)</f>
        <v>5</v>
      </c>
      <c r="AE9" t="str">
        <f>CONCATENATE('#DATAINPUT'!$D$2,"-DirNum-CSS")</f>
        <v>Cu13-DirNum-CSS</v>
      </c>
      <c r="AG9" t="str">
        <f>CONCATENATE("5",'#DATAINPUT'!F9)</f>
        <v>5</v>
      </c>
      <c r="AI9" t="str">
        <f>CONCATENATE('#DATAINPUT'!$D$2,"-DirNum-CSS")</f>
        <v>Cu13-DirNum-CSS</v>
      </c>
      <c r="AJ9" s="29" t="str">
        <f>CONCATENATE("5",'#DATAINPUT'!F9)</f>
        <v>5</v>
      </c>
      <c r="AL9" t="str">
        <f>CONCATENATE('#DATAINPUT'!$D$2,"-DirNum-CSS")</f>
        <v>Cu13-DirNum-CSS</v>
      </c>
      <c r="AP9" t="str">
        <f>CONCATENATE('#DATAINPUT'!F9," - ",'#DATAINPUT'!C9)</f>
        <v xml:space="preserve"> - </v>
      </c>
      <c r="BB9" s="30"/>
      <c r="BD9" t="str">
        <f>CONCATENATE('#DATAINPUT'!L9)</f>
        <v/>
      </c>
      <c r="BE9" t="str">
        <f>CONCATENATE('#DATAINPUT'!$D$2,"-DirNum-CSS")</f>
        <v>Cu13-DirNum-CSS</v>
      </c>
      <c r="BH9" t="str">
        <f>CONCATENATE('#DATAINPUT'!$D$2,"-DirNum-CSS")</f>
        <v>Cu13-DirNum-CSS</v>
      </c>
      <c r="BU9" t="str">
        <f>CONCATENATE('#DATAINPUT'!$D$2,"-DirNum-CSS")</f>
        <v>Cu13-DirNum-CSS</v>
      </c>
      <c r="BW9" t="str">
        <f>CONCATENATE("5",'#DATAINPUT'!F9)</f>
        <v>5</v>
      </c>
      <c r="BY9" t="str">
        <f>CONCATENATE('#DATAINPUT'!$D$2,"-DirNum-CSS")</f>
        <v>Cu13-DirNum-CSS</v>
      </c>
      <c r="CB9" t="str">
        <f>CONCATENATE('#DATAINPUT'!$D$2,"-DirNum-CSS")</f>
        <v>Cu13-DirNum-CSS</v>
      </c>
      <c r="CE9" t="str">
        <f>'#DATAINPUT'!$O$2</f>
        <v>AARG-gundev</v>
      </c>
      <c r="CI9" t="str">
        <f>CONCATENATE('#DATAINPUT'!$D$2,"-DirNum-CSS")</f>
        <v>Cu13-DirNum-CSS</v>
      </c>
    </row>
    <row r="10" spans="1:92" x14ac:dyDescent="0.2">
      <c r="A10" t="str">
        <f>IF(ISBLANK('#DATAINPUT'!A10),"",'#DATAINPUT'!A10)</f>
        <v/>
      </c>
      <c r="B10" t="str">
        <f>CONCATENATE('#DATAINPUT'!B10,".",'#DATAINPUT'!C10)</f>
        <v>.</v>
      </c>
      <c r="C10" t="s">
        <v>569</v>
      </c>
      <c r="I10" t="str">
        <f>CONCATENATE('#DATAINPUT'!F10," - ",'#DATAINPUT'!C10)</f>
        <v xml:space="preserve"> - </v>
      </c>
      <c r="J10" s="5" t="s">
        <v>385</v>
      </c>
      <c r="K10" s="5" t="s">
        <v>400</v>
      </c>
      <c r="L10" s="5" t="s">
        <v>570</v>
      </c>
      <c r="N10" t="str">
        <f>CONCATENATE("5",'#DATAINPUT'!F10)</f>
        <v>5</v>
      </c>
      <c r="P10" t="str">
        <f>CONCATENATE('#DATAINPUT'!$D$2,"-DirNum-CSS")</f>
        <v>Cu13-DirNum-CSS</v>
      </c>
      <c r="Q10" t="str">
        <f>CONCATENATE('#DATAINPUT'!$D$2,"-DirNum-PT")</f>
        <v>Cu13-DirNum-PT</v>
      </c>
      <c r="T10" t="str">
        <f>CONCATENATE('#DATAINPUT'!$D$2,"-DirNum-CSS")</f>
        <v>Cu13-DirNum-CSS</v>
      </c>
      <c r="W10" s="30" t="str">
        <f>CONCATENATE('#DATAINPUT'!E10,'#DATAINPUT'!$N$2)</f>
        <v>-DBRLocalOnly-CSS</v>
      </c>
      <c r="X10" s="29"/>
      <c r="Y10" s="29" t="str">
        <f>IF(ISBLANK('#DATAINPUT'!O10),"",'#DATAINPUT'!O10)</f>
        <v/>
      </c>
      <c r="Z10" t="str">
        <f>CONCATENATE("5",'#DATAINPUT'!F10,'#DATAINPUT'!Q10)</f>
        <v>5</v>
      </c>
      <c r="AC10" t="str">
        <f>CONCATENATE("5",'#DATAINPUT'!F10)</f>
        <v>5</v>
      </c>
      <c r="AE10" t="str">
        <f>CONCATENATE('#DATAINPUT'!$D$2,"-DirNum-CSS")</f>
        <v>Cu13-DirNum-CSS</v>
      </c>
      <c r="AG10" t="str">
        <f>CONCATENATE("5",'#DATAINPUT'!F10)</f>
        <v>5</v>
      </c>
      <c r="AI10" t="str">
        <f>CONCATENATE('#DATAINPUT'!$D$2,"-DirNum-CSS")</f>
        <v>Cu13-DirNum-CSS</v>
      </c>
      <c r="AJ10" s="29" t="str">
        <f>CONCATENATE("5",'#DATAINPUT'!F10)</f>
        <v>5</v>
      </c>
      <c r="AL10" t="str">
        <f>CONCATENATE('#DATAINPUT'!$D$2,"-DirNum-CSS")</f>
        <v>Cu13-DirNum-CSS</v>
      </c>
      <c r="AP10" t="str">
        <f>CONCATENATE('#DATAINPUT'!F10," - ",'#DATAINPUT'!C10)</f>
        <v xml:space="preserve"> - </v>
      </c>
      <c r="BB10" s="30"/>
      <c r="BD10" t="str">
        <f>CONCATENATE('#DATAINPUT'!L10)</f>
        <v/>
      </c>
      <c r="BE10" t="str">
        <f>CONCATENATE('#DATAINPUT'!$D$2,"-DirNum-CSS")</f>
        <v>Cu13-DirNum-CSS</v>
      </c>
      <c r="BH10" t="str">
        <f>CONCATENATE('#DATAINPUT'!$D$2,"-DirNum-CSS")</f>
        <v>Cu13-DirNum-CSS</v>
      </c>
      <c r="BU10" t="str">
        <f>CONCATENATE('#DATAINPUT'!$D$2,"-DirNum-CSS")</f>
        <v>Cu13-DirNum-CSS</v>
      </c>
      <c r="BW10" t="str">
        <f>CONCATENATE("5",'#DATAINPUT'!F10)</f>
        <v>5</v>
      </c>
      <c r="BY10" t="str">
        <f>CONCATENATE('#DATAINPUT'!$D$2,"-DirNum-CSS")</f>
        <v>Cu13-DirNum-CSS</v>
      </c>
      <c r="CB10" t="str">
        <f>CONCATENATE('#DATAINPUT'!$D$2,"-DirNum-CSS")</f>
        <v>Cu13-DirNum-CSS</v>
      </c>
      <c r="CE10" t="str">
        <f>'#DATAINPUT'!$O$2</f>
        <v>AARG-gundev</v>
      </c>
      <c r="CI10" t="str">
        <f>CONCATENATE('#DATAINPUT'!$D$2,"-DirNum-CSS")</f>
        <v>Cu13-DirNum-CSS</v>
      </c>
    </row>
    <row r="11" spans="1:92" x14ac:dyDescent="0.2">
      <c r="A11" t="str">
        <f>IF(ISBLANK('#DATAINPUT'!A11),"",'#DATAINPUT'!A11)</f>
        <v/>
      </c>
      <c r="B11" t="str">
        <f>CONCATENATE('#DATAINPUT'!B11,".",'#DATAINPUT'!C11)</f>
        <v>.</v>
      </c>
      <c r="C11" t="s">
        <v>569</v>
      </c>
      <c r="I11" t="str">
        <f>CONCATENATE('#DATAINPUT'!F11," - ",'#DATAINPUT'!C11)</f>
        <v xml:space="preserve"> - </v>
      </c>
      <c r="J11" s="5" t="s">
        <v>385</v>
      </c>
      <c r="K11" s="5" t="s">
        <v>400</v>
      </c>
      <c r="L11" s="5" t="s">
        <v>570</v>
      </c>
      <c r="N11" t="str">
        <f>CONCATENATE("5",'#DATAINPUT'!F11)</f>
        <v>5</v>
      </c>
      <c r="P11" t="str">
        <f>CONCATENATE('#DATAINPUT'!$D$2,"-DirNum-CSS")</f>
        <v>Cu13-DirNum-CSS</v>
      </c>
      <c r="Q11" t="str">
        <f>CONCATENATE('#DATAINPUT'!$D$2,"-DirNum-PT")</f>
        <v>Cu13-DirNum-PT</v>
      </c>
      <c r="T11" t="str">
        <f>CONCATENATE('#DATAINPUT'!$D$2,"-DirNum-CSS")</f>
        <v>Cu13-DirNum-CSS</v>
      </c>
      <c r="W11" s="30" t="str">
        <f>CONCATENATE('#DATAINPUT'!E11,'#DATAINPUT'!$N$2)</f>
        <v>-DBRLocalOnly-CSS</v>
      </c>
      <c r="X11" s="29"/>
      <c r="Y11" s="29" t="str">
        <f>IF(ISBLANK('#DATAINPUT'!O11),"",'#DATAINPUT'!O11)</f>
        <v/>
      </c>
      <c r="Z11" t="str">
        <f>CONCATENATE("5",'#DATAINPUT'!F11,'#DATAINPUT'!Q11)</f>
        <v>5</v>
      </c>
      <c r="AC11" t="str">
        <f>CONCATENATE("5",'#DATAINPUT'!F11)</f>
        <v>5</v>
      </c>
      <c r="AE11" t="str">
        <f>CONCATENATE('#DATAINPUT'!$D$2,"-DirNum-CSS")</f>
        <v>Cu13-DirNum-CSS</v>
      </c>
      <c r="AG11" t="str">
        <f>CONCATENATE("5",'#DATAINPUT'!F11)</f>
        <v>5</v>
      </c>
      <c r="AI11" t="str">
        <f>CONCATENATE('#DATAINPUT'!$D$2,"-DirNum-CSS")</f>
        <v>Cu13-DirNum-CSS</v>
      </c>
      <c r="AJ11" s="29" t="str">
        <f>CONCATENATE("5",'#DATAINPUT'!F11)</f>
        <v>5</v>
      </c>
      <c r="AL11" t="str">
        <f>CONCATENATE('#DATAINPUT'!$D$2,"-DirNum-CSS")</f>
        <v>Cu13-DirNum-CSS</v>
      </c>
      <c r="AP11" t="str">
        <f>CONCATENATE('#DATAINPUT'!F11," - ",'#DATAINPUT'!C11)</f>
        <v xml:space="preserve"> - </v>
      </c>
      <c r="BB11" s="30"/>
      <c r="BD11" t="str">
        <f>CONCATENATE('#DATAINPUT'!L11)</f>
        <v/>
      </c>
      <c r="BE11" t="str">
        <f>CONCATENATE('#DATAINPUT'!$D$2,"-DirNum-CSS")</f>
        <v>Cu13-DirNum-CSS</v>
      </c>
      <c r="BH11" t="str">
        <f>CONCATENATE('#DATAINPUT'!$D$2,"-DirNum-CSS")</f>
        <v>Cu13-DirNum-CSS</v>
      </c>
      <c r="BU11" t="str">
        <f>CONCATENATE('#DATAINPUT'!$D$2,"-DirNum-CSS")</f>
        <v>Cu13-DirNum-CSS</v>
      </c>
      <c r="BW11" t="str">
        <f>CONCATENATE("5",'#DATAINPUT'!F11)</f>
        <v>5</v>
      </c>
      <c r="BY11" t="str">
        <f>CONCATENATE('#DATAINPUT'!$D$2,"-DirNum-CSS")</f>
        <v>Cu13-DirNum-CSS</v>
      </c>
      <c r="CB11" t="str">
        <f>CONCATENATE('#DATAINPUT'!$D$2,"-DirNum-CSS")</f>
        <v>Cu13-DirNum-CSS</v>
      </c>
      <c r="CE11" t="str">
        <f>'#DATAINPUT'!$O$2</f>
        <v>AARG-gundev</v>
      </c>
      <c r="CI11" t="str">
        <f>CONCATENATE('#DATAINPUT'!$D$2,"-DirNum-CSS")</f>
        <v>Cu13-DirNum-CSS</v>
      </c>
    </row>
    <row r="12" spans="1:92" x14ac:dyDescent="0.2">
      <c r="A12" t="str">
        <f>IF(ISBLANK('#DATAINPUT'!A12),"",'#DATAINPUT'!A12)</f>
        <v/>
      </c>
      <c r="B12" t="str">
        <f>CONCATENATE('#DATAINPUT'!B12,".",'#DATAINPUT'!C12)</f>
        <v>.</v>
      </c>
      <c r="C12" t="s">
        <v>569</v>
      </c>
      <c r="I12" t="str">
        <f>CONCATENATE('#DATAINPUT'!F12," - ",'#DATAINPUT'!C12)</f>
        <v xml:space="preserve"> - </v>
      </c>
      <c r="J12" s="5" t="s">
        <v>385</v>
      </c>
      <c r="K12" s="5" t="s">
        <v>400</v>
      </c>
      <c r="L12" s="5" t="s">
        <v>570</v>
      </c>
      <c r="N12" t="str">
        <f>CONCATENATE("5",'#DATAINPUT'!F12)</f>
        <v>5</v>
      </c>
      <c r="P12" t="str">
        <f>CONCATENATE('#DATAINPUT'!$D$2,"-DirNum-CSS")</f>
        <v>Cu13-DirNum-CSS</v>
      </c>
      <c r="Q12" t="str">
        <f>CONCATENATE('#DATAINPUT'!$D$2,"-DirNum-PT")</f>
        <v>Cu13-DirNum-PT</v>
      </c>
      <c r="T12" t="str">
        <f>CONCATENATE('#DATAINPUT'!$D$2,"-DirNum-CSS")</f>
        <v>Cu13-DirNum-CSS</v>
      </c>
      <c r="W12" s="30" t="str">
        <f>CONCATENATE('#DATAINPUT'!E12,'#DATAINPUT'!$N$2)</f>
        <v>-DBRLocalOnly-CSS</v>
      </c>
      <c r="X12" s="29"/>
      <c r="Y12" s="29" t="str">
        <f>IF(ISBLANK('#DATAINPUT'!O12),"",'#DATAINPUT'!O12)</f>
        <v/>
      </c>
      <c r="Z12" t="str">
        <f>CONCATENATE("5",'#DATAINPUT'!F12,'#DATAINPUT'!Q12)</f>
        <v>5</v>
      </c>
      <c r="AC12" t="str">
        <f>CONCATENATE("5",'#DATAINPUT'!F12)</f>
        <v>5</v>
      </c>
      <c r="AE12" t="str">
        <f>CONCATENATE('#DATAINPUT'!$D$2,"-DirNum-CSS")</f>
        <v>Cu13-DirNum-CSS</v>
      </c>
      <c r="AG12" t="str">
        <f>CONCATENATE("5",'#DATAINPUT'!F12)</f>
        <v>5</v>
      </c>
      <c r="AI12" t="str">
        <f>CONCATENATE('#DATAINPUT'!$D$2,"-DirNum-CSS")</f>
        <v>Cu13-DirNum-CSS</v>
      </c>
      <c r="AJ12" s="29" t="str">
        <f>CONCATENATE("5",'#DATAINPUT'!F12)</f>
        <v>5</v>
      </c>
      <c r="AL12" t="str">
        <f>CONCATENATE('#DATAINPUT'!$D$2,"-DirNum-CSS")</f>
        <v>Cu13-DirNum-CSS</v>
      </c>
      <c r="AP12" t="str">
        <f>CONCATENATE('#DATAINPUT'!F12," - ",'#DATAINPUT'!C12)</f>
        <v xml:space="preserve"> - </v>
      </c>
      <c r="BB12" s="30"/>
      <c r="BD12" t="str">
        <f>CONCATENATE('#DATAINPUT'!L12)</f>
        <v/>
      </c>
      <c r="BE12" t="str">
        <f>CONCATENATE('#DATAINPUT'!$D$2,"-DirNum-CSS")</f>
        <v>Cu13-DirNum-CSS</v>
      </c>
      <c r="BH12" t="str">
        <f>CONCATENATE('#DATAINPUT'!$D$2,"-DirNum-CSS")</f>
        <v>Cu13-DirNum-CSS</v>
      </c>
      <c r="BU12" t="str">
        <f>CONCATENATE('#DATAINPUT'!$D$2,"-DirNum-CSS")</f>
        <v>Cu13-DirNum-CSS</v>
      </c>
      <c r="BW12" t="str">
        <f>CONCATENATE("5",'#DATAINPUT'!F12)</f>
        <v>5</v>
      </c>
      <c r="BY12" t="str">
        <f>CONCATENATE('#DATAINPUT'!$D$2,"-DirNum-CSS")</f>
        <v>Cu13-DirNum-CSS</v>
      </c>
      <c r="CB12" t="str">
        <f>CONCATENATE('#DATAINPUT'!$D$2,"-DirNum-CSS")</f>
        <v>Cu13-DirNum-CSS</v>
      </c>
      <c r="CE12" t="str">
        <f>'#DATAINPUT'!$O$2</f>
        <v>AARG-gundev</v>
      </c>
      <c r="CI12" t="str">
        <f>CONCATENATE('#DATAINPUT'!$D$2,"-DirNum-CSS")</f>
        <v>Cu13-DirNum-CSS</v>
      </c>
    </row>
    <row r="13" spans="1:92" x14ac:dyDescent="0.2">
      <c r="A13" t="str">
        <f>IF(ISBLANK('#DATAINPUT'!A13),"",'#DATAINPUT'!A13)</f>
        <v/>
      </c>
      <c r="B13" t="str">
        <f>CONCATENATE('#DATAINPUT'!B13,".",'#DATAINPUT'!C13)</f>
        <v>.</v>
      </c>
      <c r="C13" t="s">
        <v>569</v>
      </c>
      <c r="I13" t="str">
        <f>CONCATENATE('#DATAINPUT'!F13," - ",'#DATAINPUT'!C13)</f>
        <v xml:space="preserve"> - </v>
      </c>
      <c r="J13" s="5" t="s">
        <v>385</v>
      </c>
      <c r="K13" s="5" t="s">
        <v>400</v>
      </c>
      <c r="L13" s="5" t="s">
        <v>570</v>
      </c>
      <c r="N13" t="str">
        <f>CONCATENATE("5",'#DATAINPUT'!F13)</f>
        <v>5</v>
      </c>
      <c r="P13" t="str">
        <f>CONCATENATE('#DATAINPUT'!$D$2,"-DirNum-CSS")</f>
        <v>Cu13-DirNum-CSS</v>
      </c>
      <c r="Q13" t="str">
        <f>CONCATENATE('#DATAINPUT'!$D$2,"-DirNum-PT")</f>
        <v>Cu13-DirNum-PT</v>
      </c>
      <c r="T13" t="str">
        <f>CONCATENATE('#DATAINPUT'!$D$2,"-DirNum-CSS")</f>
        <v>Cu13-DirNum-CSS</v>
      </c>
      <c r="W13" s="30" t="str">
        <f>CONCATENATE('#DATAINPUT'!E13,'#DATAINPUT'!$N$2)</f>
        <v>-DBRLocalOnly-CSS</v>
      </c>
      <c r="X13" s="29"/>
      <c r="Y13" s="29" t="str">
        <f>IF(ISBLANK('#DATAINPUT'!O13),"",'#DATAINPUT'!O13)</f>
        <v/>
      </c>
      <c r="Z13" t="str">
        <f>CONCATENATE("5",'#DATAINPUT'!F13,'#DATAINPUT'!Q13)</f>
        <v>5</v>
      </c>
      <c r="AC13" t="str">
        <f>CONCATENATE("5",'#DATAINPUT'!F13)</f>
        <v>5</v>
      </c>
      <c r="AE13" t="str">
        <f>CONCATENATE('#DATAINPUT'!$D$2,"-DirNum-CSS")</f>
        <v>Cu13-DirNum-CSS</v>
      </c>
      <c r="AG13" t="str">
        <f>CONCATENATE("5",'#DATAINPUT'!F13)</f>
        <v>5</v>
      </c>
      <c r="AI13" t="str">
        <f>CONCATENATE('#DATAINPUT'!$D$2,"-DirNum-CSS")</f>
        <v>Cu13-DirNum-CSS</v>
      </c>
      <c r="AJ13" s="29" t="str">
        <f>CONCATENATE("5",'#DATAINPUT'!F13)</f>
        <v>5</v>
      </c>
      <c r="AL13" t="str">
        <f>CONCATENATE('#DATAINPUT'!$D$2,"-DirNum-CSS")</f>
        <v>Cu13-DirNum-CSS</v>
      </c>
      <c r="AP13" t="str">
        <f>CONCATENATE('#DATAINPUT'!F13," - ",'#DATAINPUT'!C13)</f>
        <v xml:space="preserve"> - </v>
      </c>
      <c r="BB13" s="30"/>
      <c r="BD13" t="str">
        <f>CONCATENATE('#DATAINPUT'!L13)</f>
        <v/>
      </c>
      <c r="BE13" t="str">
        <f>CONCATENATE('#DATAINPUT'!$D$2,"-DirNum-CSS")</f>
        <v>Cu13-DirNum-CSS</v>
      </c>
      <c r="BH13" t="str">
        <f>CONCATENATE('#DATAINPUT'!$D$2,"-DirNum-CSS")</f>
        <v>Cu13-DirNum-CSS</v>
      </c>
      <c r="BU13" t="str">
        <f>CONCATENATE('#DATAINPUT'!$D$2,"-DirNum-CSS")</f>
        <v>Cu13-DirNum-CSS</v>
      </c>
      <c r="BW13" t="str">
        <f>CONCATENATE("5",'#DATAINPUT'!F13)</f>
        <v>5</v>
      </c>
      <c r="BY13" t="str">
        <f>CONCATENATE('#DATAINPUT'!$D$2,"-DirNum-CSS")</f>
        <v>Cu13-DirNum-CSS</v>
      </c>
      <c r="CB13" t="str">
        <f>CONCATENATE('#DATAINPUT'!$D$2,"-DirNum-CSS")</f>
        <v>Cu13-DirNum-CSS</v>
      </c>
      <c r="CE13" t="str">
        <f>'#DATAINPUT'!$O$2</f>
        <v>AARG-gundev</v>
      </c>
      <c r="CI13" t="str">
        <f>CONCATENATE('#DATAINPUT'!$D$2,"-DirNum-CSS")</f>
        <v>Cu13-DirNum-CSS</v>
      </c>
    </row>
    <row r="14" spans="1:92" x14ac:dyDescent="0.2">
      <c r="A14" t="str">
        <f>IF(ISBLANK('#DATAINPUT'!A14),"",'#DATAINPUT'!A14)</f>
        <v/>
      </c>
      <c r="B14" t="str">
        <f>CONCATENATE('#DATAINPUT'!B14,".",'#DATAINPUT'!C14)</f>
        <v>.</v>
      </c>
      <c r="C14" t="s">
        <v>569</v>
      </c>
      <c r="I14" t="str">
        <f>CONCATENATE('#DATAINPUT'!F14," - ",'#DATAINPUT'!C14)</f>
        <v xml:space="preserve"> - </v>
      </c>
      <c r="J14" s="5" t="s">
        <v>385</v>
      </c>
      <c r="K14" s="5" t="s">
        <v>400</v>
      </c>
      <c r="L14" s="5" t="s">
        <v>570</v>
      </c>
      <c r="N14" t="str">
        <f>CONCATENATE("5",'#DATAINPUT'!F14)</f>
        <v>5</v>
      </c>
      <c r="P14" t="str">
        <f>CONCATENATE('#DATAINPUT'!$D$2,"-DirNum-CSS")</f>
        <v>Cu13-DirNum-CSS</v>
      </c>
      <c r="Q14" t="str">
        <f>CONCATENATE('#DATAINPUT'!$D$2,"-DirNum-PT")</f>
        <v>Cu13-DirNum-PT</v>
      </c>
      <c r="T14" t="str">
        <f>CONCATENATE('#DATAINPUT'!$D$2,"-DirNum-CSS")</f>
        <v>Cu13-DirNum-CSS</v>
      </c>
      <c r="W14" s="30" t="str">
        <f>CONCATENATE('#DATAINPUT'!E14,'#DATAINPUT'!$N$2)</f>
        <v>-DBRLocalOnly-CSS</v>
      </c>
      <c r="X14" s="29"/>
      <c r="Y14" s="29" t="str">
        <f>IF(ISBLANK('#DATAINPUT'!O14),"",'#DATAINPUT'!O14)</f>
        <v/>
      </c>
      <c r="Z14" t="str">
        <f>CONCATENATE("5",'#DATAINPUT'!F14,'#DATAINPUT'!Q14)</f>
        <v>5</v>
      </c>
      <c r="AC14" t="str">
        <f>CONCATENATE("5",'#DATAINPUT'!F14)</f>
        <v>5</v>
      </c>
      <c r="AE14" t="str">
        <f>CONCATENATE('#DATAINPUT'!$D$2,"-DirNum-CSS")</f>
        <v>Cu13-DirNum-CSS</v>
      </c>
      <c r="AG14" t="str">
        <f>CONCATENATE("5",'#DATAINPUT'!F14)</f>
        <v>5</v>
      </c>
      <c r="AI14" t="str">
        <f>CONCATENATE('#DATAINPUT'!$D$2,"-DirNum-CSS")</f>
        <v>Cu13-DirNum-CSS</v>
      </c>
      <c r="AJ14" s="29" t="str">
        <f>CONCATENATE("5",'#DATAINPUT'!F14)</f>
        <v>5</v>
      </c>
      <c r="AL14" t="str">
        <f>CONCATENATE('#DATAINPUT'!$D$2,"-DirNum-CSS")</f>
        <v>Cu13-DirNum-CSS</v>
      </c>
      <c r="AP14" t="str">
        <f>CONCATENATE('#DATAINPUT'!F14," - ",'#DATAINPUT'!C14)</f>
        <v xml:space="preserve"> - </v>
      </c>
      <c r="BB14" s="30"/>
      <c r="BD14" t="str">
        <f>CONCATENATE('#DATAINPUT'!L14)</f>
        <v/>
      </c>
      <c r="BE14" t="str">
        <f>CONCATENATE('#DATAINPUT'!$D$2,"-DirNum-CSS")</f>
        <v>Cu13-DirNum-CSS</v>
      </c>
      <c r="BH14" t="str">
        <f>CONCATENATE('#DATAINPUT'!$D$2,"-DirNum-CSS")</f>
        <v>Cu13-DirNum-CSS</v>
      </c>
      <c r="BU14" t="str">
        <f>CONCATENATE('#DATAINPUT'!$D$2,"-DirNum-CSS")</f>
        <v>Cu13-DirNum-CSS</v>
      </c>
      <c r="BW14" t="str">
        <f>CONCATENATE("5",'#DATAINPUT'!F14)</f>
        <v>5</v>
      </c>
      <c r="BY14" t="str">
        <f>CONCATENATE('#DATAINPUT'!$D$2,"-DirNum-CSS")</f>
        <v>Cu13-DirNum-CSS</v>
      </c>
      <c r="CB14" t="str">
        <f>CONCATENATE('#DATAINPUT'!$D$2,"-DirNum-CSS")</f>
        <v>Cu13-DirNum-CSS</v>
      </c>
      <c r="CE14" t="str">
        <f>'#DATAINPUT'!$O$2</f>
        <v>AARG-gundev</v>
      </c>
      <c r="CI14" t="str">
        <f>CONCATENATE('#DATAINPUT'!$D$2,"-DirNum-CSS")</f>
        <v>Cu13-DirNum-CSS</v>
      </c>
    </row>
    <row r="15" spans="1:92" x14ac:dyDescent="0.2">
      <c r="A15" t="str">
        <f>IF(ISBLANK('#DATAINPUT'!A15),"",'#DATAINPUT'!A15)</f>
        <v/>
      </c>
      <c r="B15" t="str">
        <f>CONCATENATE('#DATAINPUT'!B15,".",'#DATAINPUT'!C15)</f>
        <v>.</v>
      </c>
      <c r="C15" t="s">
        <v>569</v>
      </c>
      <c r="I15" t="str">
        <f>CONCATENATE('#DATAINPUT'!F15," - ",'#DATAINPUT'!C15)</f>
        <v xml:space="preserve"> - </v>
      </c>
      <c r="J15" s="5" t="s">
        <v>385</v>
      </c>
      <c r="K15" s="5" t="s">
        <v>400</v>
      </c>
      <c r="L15" s="5" t="s">
        <v>570</v>
      </c>
      <c r="N15" t="str">
        <f>CONCATENATE("5",'#DATAINPUT'!F15)</f>
        <v>5</v>
      </c>
      <c r="P15" t="str">
        <f>CONCATENATE('#DATAINPUT'!$D$2,"-DirNum-CSS")</f>
        <v>Cu13-DirNum-CSS</v>
      </c>
      <c r="Q15" t="str">
        <f>CONCATENATE('#DATAINPUT'!$D$2,"-DirNum-PT")</f>
        <v>Cu13-DirNum-PT</v>
      </c>
      <c r="T15" t="str">
        <f>CONCATENATE('#DATAINPUT'!$D$2,"-DirNum-CSS")</f>
        <v>Cu13-DirNum-CSS</v>
      </c>
      <c r="W15" s="30" t="str">
        <f>CONCATENATE('#DATAINPUT'!E15,'#DATAINPUT'!$N$2)</f>
        <v>-DBRLocalOnly-CSS</v>
      </c>
      <c r="X15" s="29"/>
      <c r="Y15" s="29" t="str">
        <f>IF(ISBLANK('#DATAINPUT'!O15),"",'#DATAINPUT'!O15)</f>
        <v/>
      </c>
      <c r="Z15" t="str">
        <f>CONCATENATE("5",'#DATAINPUT'!F15,'#DATAINPUT'!Q15)</f>
        <v>5</v>
      </c>
      <c r="AC15" t="str">
        <f>CONCATENATE("5",'#DATAINPUT'!F15)</f>
        <v>5</v>
      </c>
      <c r="AE15" t="str">
        <f>CONCATENATE('#DATAINPUT'!$D$2,"-DirNum-CSS")</f>
        <v>Cu13-DirNum-CSS</v>
      </c>
      <c r="AG15" t="str">
        <f>CONCATENATE("5",'#DATAINPUT'!F15)</f>
        <v>5</v>
      </c>
      <c r="AI15" t="str">
        <f>CONCATENATE('#DATAINPUT'!$D$2,"-DirNum-CSS")</f>
        <v>Cu13-DirNum-CSS</v>
      </c>
      <c r="AJ15" s="29" t="str">
        <f>CONCATENATE("5",'#DATAINPUT'!F15)</f>
        <v>5</v>
      </c>
      <c r="AL15" t="str">
        <f>CONCATENATE('#DATAINPUT'!$D$2,"-DirNum-CSS")</f>
        <v>Cu13-DirNum-CSS</v>
      </c>
      <c r="AP15" t="str">
        <f>CONCATENATE('#DATAINPUT'!F15," - ",'#DATAINPUT'!C15)</f>
        <v xml:space="preserve"> - </v>
      </c>
      <c r="BB15" s="30"/>
      <c r="BD15" t="str">
        <f>CONCATENATE('#DATAINPUT'!L15)</f>
        <v/>
      </c>
      <c r="BE15" t="str">
        <f>CONCATENATE('#DATAINPUT'!$D$2,"-DirNum-CSS")</f>
        <v>Cu13-DirNum-CSS</v>
      </c>
      <c r="BH15" t="str">
        <f>CONCATENATE('#DATAINPUT'!$D$2,"-DirNum-CSS")</f>
        <v>Cu13-DirNum-CSS</v>
      </c>
      <c r="BU15" t="str">
        <f>CONCATENATE('#DATAINPUT'!$D$2,"-DirNum-CSS")</f>
        <v>Cu13-DirNum-CSS</v>
      </c>
      <c r="BW15" t="str">
        <f>CONCATENATE("5",'#DATAINPUT'!F15)</f>
        <v>5</v>
      </c>
      <c r="BY15" t="str">
        <f>CONCATENATE('#DATAINPUT'!$D$2,"-DirNum-CSS")</f>
        <v>Cu13-DirNum-CSS</v>
      </c>
      <c r="CB15" t="str">
        <f>CONCATENATE('#DATAINPUT'!$D$2,"-DirNum-CSS")</f>
        <v>Cu13-DirNum-CSS</v>
      </c>
      <c r="CE15" t="str">
        <f>'#DATAINPUT'!$O$2</f>
        <v>AARG-gundev</v>
      </c>
      <c r="CI15" t="str">
        <f>CONCATENATE('#DATAINPUT'!$D$2,"-DirNum-CSS")</f>
        <v>Cu13-DirNum-CSS</v>
      </c>
    </row>
    <row r="16" spans="1:92" x14ac:dyDescent="0.2">
      <c r="A16" t="str">
        <f>IF(ISBLANK('#DATAINPUT'!A16),"",'#DATAINPUT'!A16)</f>
        <v/>
      </c>
      <c r="B16" t="str">
        <f>CONCATENATE('#DATAINPUT'!B16,".",'#DATAINPUT'!C16)</f>
        <v>.</v>
      </c>
      <c r="C16" t="s">
        <v>569</v>
      </c>
      <c r="I16" t="str">
        <f>CONCATENATE('#DATAINPUT'!F16," - ",'#DATAINPUT'!C16)</f>
        <v xml:space="preserve"> - </v>
      </c>
      <c r="J16" s="5" t="s">
        <v>385</v>
      </c>
      <c r="K16" s="5" t="s">
        <v>400</v>
      </c>
      <c r="L16" s="5" t="s">
        <v>570</v>
      </c>
      <c r="N16" t="str">
        <f>CONCATENATE("5",'#DATAINPUT'!F16)</f>
        <v>5</v>
      </c>
      <c r="P16" t="str">
        <f>CONCATENATE('#DATAINPUT'!$D$2,"-DirNum-CSS")</f>
        <v>Cu13-DirNum-CSS</v>
      </c>
      <c r="Q16" t="str">
        <f>CONCATENATE('#DATAINPUT'!$D$2,"-DirNum-PT")</f>
        <v>Cu13-DirNum-PT</v>
      </c>
      <c r="T16" t="str">
        <f>CONCATENATE('#DATAINPUT'!$D$2,"-DirNum-CSS")</f>
        <v>Cu13-DirNum-CSS</v>
      </c>
      <c r="W16" s="30" t="str">
        <f>CONCATENATE('#DATAINPUT'!E16,'#DATAINPUT'!$N$2)</f>
        <v>-DBRLocalOnly-CSS</v>
      </c>
      <c r="X16" s="29"/>
      <c r="Y16" s="29" t="str">
        <f>IF(ISBLANK('#DATAINPUT'!O16),"",'#DATAINPUT'!O16)</f>
        <v/>
      </c>
      <c r="Z16" t="str">
        <f>CONCATENATE("5",'#DATAINPUT'!F16,'#DATAINPUT'!Q16)</f>
        <v>5</v>
      </c>
      <c r="AC16" t="str">
        <f>CONCATENATE("5",'#DATAINPUT'!F16)</f>
        <v>5</v>
      </c>
      <c r="AE16" t="str">
        <f>CONCATENATE('#DATAINPUT'!$D$2,"-DirNum-CSS")</f>
        <v>Cu13-DirNum-CSS</v>
      </c>
      <c r="AG16" t="str">
        <f>CONCATENATE("5",'#DATAINPUT'!F16)</f>
        <v>5</v>
      </c>
      <c r="AI16" t="str">
        <f>CONCATENATE('#DATAINPUT'!$D$2,"-DirNum-CSS")</f>
        <v>Cu13-DirNum-CSS</v>
      </c>
      <c r="AJ16" s="29" t="str">
        <f>CONCATENATE("5",'#DATAINPUT'!F16)</f>
        <v>5</v>
      </c>
      <c r="AL16" t="str">
        <f>CONCATENATE('#DATAINPUT'!$D$2,"-DirNum-CSS")</f>
        <v>Cu13-DirNum-CSS</v>
      </c>
      <c r="AP16" t="str">
        <f>CONCATENATE('#DATAINPUT'!F16," - ",'#DATAINPUT'!C16)</f>
        <v xml:space="preserve"> - </v>
      </c>
      <c r="BB16" s="30"/>
      <c r="BD16" t="str">
        <f>CONCATENATE('#DATAINPUT'!L16)</f>
        <v/>
      </c>
      <c r="BE16" t="str">
        <f>CONCATENATE('#DATAINPUT'!$D$2,"-DirNum-CSS")</f>
        <v>Cu13-DirNum-CSS</v>
      </c>
      <c r="BH16" t="str">
        <f>CONCATENATE('#DATAINPUT'!$D$2,"-DirNum-CSS")</f>
        <v>Cu13-DirNum-CSS</v>
      </c>
      <c r="BU16" t="str">
        <f>CONCATENATE('#DATAINPUT'!$D$2,"-DirNum-CSS")</f>
        <v>Cu13-DirNum-CSS</v>
      </c>
      <c r="BW16" t="str">
        <f>CONCATENATE("5",'#DATAINPUT'!F16)</f>
        <v>5</v>
      </c>
      <c r="BY16" t="str">
        <f>CONCATENATE('#DATAINPUT'!$D$2,"-DirNum-CSS")</f>
        <v>Cu13-DirNum-CSS</v>
      </c>
      <c r="CB16" t="str">
        <f>CONCATENATE('#DATAINPUT'!$D$2,"-DirNum-CSS")</f>
        <v>Cu13-DirNum-CSS</v>
      </c>
      <c r="CE16" t="str">
        <f>'#DATAINPUT'!$O$2</f>
        <v>AARG-gundev</v>
      </c>
      <c r="CI16" t="str">
        <f>CONCATENATE('#DATAINPUT'!$D$2,"-DirNum-CSS")</f>
        <v>Cu13-DirNum-CSS</v>
      </c>
    </row>
    <row r="17" spans="1:87" x14ac:dyDescent="0.2">
      <c r="A17" t="str">
        <f>IF(ISBLANK('#DATAINPUT'!A17),"",'#DATAINPUT'!A17)</f>
        <v/>
      </c>
      <c r="B17" t="str">
        <f>CONCATENATE('#DATAINPUT'!B17,".",'#DATAINPUT'!C17)</f>
        <v>.</v>
      </c>
      <c r="C17" t="s">
        <v>569</v>
      </c>
      <c r="I17" t="str">
        <f>CONCATENATE('#DATAINPUT'!F17," - ",'#DATAINPUT'!C17)</f>
        <v xml:space="preserve"> - </v>
      </c>
      <c r="J17" s="5" t="s">
        <v>385</v>
      </c>
      <c r="K17" s="5" t="s">
        <v>400</v>
      </c>
      <c r="L17" s="5" t="s">
        <v>570</v>
      </c>
      <c r="N17" t="str">
        <f>CONCATENATE("5",'#DATAINPUT'!F17)</f>
        <v>5</v>
      </c>
      <c r="P17" t="str">
        <f>CONCATENATE('#DATAINPUT'!$D$2,"-DirNum-CSS")</f>
        <v>Cu13-DirNum-CSS</v>
      </c>
      <c r="Q17" t="str">
        <f>CONCATENATE('#DATAINPUT'!$D$2,"-DirNum-PT")</f>
        <v>Cu13-DirNum-PT</v>
      </c>
      <c r="T17" t="str">
        <f>CONCATENATE('#DATAINPUT'!$D$2,"-DirNum-CSS")</f>
        <v>Cu13-DirNum-CSS</v>
      </c>
      <c r="W17" s="30" t="str">
        <f>CONCATENATE('#DATAINPUT'!E17,'#DATAINPUT'!$N$2)</f>
        <v>-DBRLocalOnly-CSS</v>
      </c>
      <c r="X17" s="29"/>
      <c r="Y17" s="29" t="str">
        <f>IF(ISBLANK('#DATAINPUT'!O17),"",'#DATAINPUT'!O17)</f>
        <v/>
      </c>
      <c r="Z17" t="str">
        <f>CONCATENATE("5",'#DATAINPUT'!F17,'#DATAINPUT'!Q17)</f>
        <v>5</v>
      </c>
      <c r="AC17" t="str">
        <f>CONCATENATE("5",'#DATAINPUT'!F17)</f>
        <v>5</v>
      </c>
      <c r="AE17" t="str">
        <f>CONCATENATE('#DATAINPUT'!$D$2,"-DirNum-CSS")</f>
        <v>Cu13-DirNum-CSS</v>
      </c>
      <c r="AG17" t="str">
        <f>CONCATENATE("5",'#DATAINPUT'!F17)</f>
        <v>5</v>
      </c>
      <c r="AI17" t="str">
        <f>CONCATENATE('#DATAINPUT'!$D$2,"-DirNum-CSS")</f>
        <v>Cu13-DirNum-CSS</v>
      </c>
      <c r="AJ17" s="29" t="str">
        <f>CONCATENATE("5",'#DATAINPUT'!F17)</f>
        <v>5</v>
      </c>
      <c r="AL17" t="str">
        <f>CONCATENATE('#DATAINPUT'!$D$2,"-DirNum-CSS")</f>
        <v>Cu13-DirNum-CSS</v>
      </c>
      <c r="AP17" t="str">
        <f>CONCATENATE('#DATAINPUT'!F17," - ",'#DATAINPUT'!C17)</f>
        <v xml:space="preserve"> - </v>
      </c>
      <c r="BB17" s="30"/>
      <c r="BD17" t="str">
        <f>CONCATENATE('#DATAINPUT'!L17)</f>
        <v/>
      </c>
      <c r="BE17" t="str">
        <f>CONCATENATE('#DATAINPUT'!$D$2,"-DirNum-CSS")</f>
        <v>Cu13-DirNum-CSS</v>
      </c>
      <c r="BH17" t="str">
        <f>CONCATENATE('#DATAINPUT'!$D$2,"-DirNum-CSS")</f>
        <v>Cu13-DirNum-CSS</v>
      </c>
      <c r="BU17" t="str">
        <f>CONCATENATE('#DATAINPUT'!$D$2,"-DirNum-CSS")</f>
        <v>Cu13-DirNum-CSS</v>
      </c>
      <c r="BW17" t="str">
        <f>CONCATENATE("5",'#DATAINPUT'!F17)</f>
        <v>5</v>
      </c>
      <c r="BY17" t="str">
        <f>CONCATENATE('#DATAINPUT'!$D$2,"-DirNum-CSS")</f>
        <v>Cu13-DirNum-CSS</v>
      </c>
      <c r="CB17" t="str">
        <f>CONCATENATE('#DATAINPUT'!$D$2,"-DirNum-CSS")</f>
        <v>Cu13-DirNum-CSS</v>
      </c>
      <c r="CE17" t="str">
        <f>'#DATAINPUT'!$O$2</f>
        <v>AARG-gundev</v>
      </c>
      <c r="CI17" t="str">
        <f>CONCATENATE('#DATAINPUT'!$D$2,"-DirNum-CSS")</f>
        <v>Cu13-DirNum-CSS</v>
      </c>
    </row>
    <row r="18" spans="1:87" x14ac:dyDescent="0.2">
      <c r="A18" t="str">
        <f>IF(ISBLANK('#DATAINPUT'!A18),"",'#DATAINPUT'!A18)</f>
        <v/>
      </c>
      <c r="B18" t="str">
        <f>CONCATENATE('#DATAINPUT'!B18,".",'#DATAINPUT'!C18)</f>
        <v>.</v>
      </c>
      <c r="C18" t="s">
        <v>569</v>
      </c>
      <c r="I18" t="str">
        <f>CONCATENATE('#DATAINPUT'!F18," - ",'#DATAINPUT'!C18)</f>
        <v xml:space="preserve"> - </v>
      </c>
      <c r="J18" s="5" t="s">
        <v>385</v>
      </c>
      <c r="K18" s="5" t="s">
        <v>400</v>
      </c>
      <c r="L18" s="5" t="s">
        <v>570</v>
      </c>
      <c r="N18" t="str">
        <f>CONCATENATE("5",'#DATAINPUT'!F18)</f>
        <v>5</v>
      </c>
      <c r="P18" t="str">
        <f>CONCATENATE('#DATAINPUT'!$D$2,"-DirNum-CSS")</f>
        <v>Cu13-DirNum-CSS</v>
      </c>
      <c r="Q18" t="str">
        <f>CONCATENATE('#DATAINPUT'!$D$2,"-DirNum-PT")</f>
        <v>Cu13-DirNum-PT</v>
      </c>
      <c r="T18" t="str">
        <f>CONCATENATE('#DATAINPUT'!$D$2,"-DirNum-CSS")</f>
        <v>Cu13-DirNum-CSS</v>
      </c>
      <c r="W18" s="30" t="str">
        <f>CONCATENATE('#DATAINPUT'!E18,'#DATAINPUT'!$N$2)</f>
        <v>-DBRLocalOnly-CSS</v>
      </c>
      <c r="X18" s="29"/>
      <c r="Y18" s="29" t="str">
        <f>IF(ISBLANK('#DATAINPUT'!O18),"",'#DATAINPUT'!O18)</f>
        <v/>
      </c>
      <c r="Z18" t="str">
        <f>CONCATENATE("5",'#DATAINPUT'!F18,'#DATAINPUT'!Q18)</f>
        <v>5</v>
      </c>
      <c r="AC18" t="str">
        <f>CONCATENATE("5",'#DATAINPUT'!F18)</f>
        <v>5</v>
      </c>
      <c r="AE18" t="str">
        <f>CONCATENATE('#DATAINPUT'!$D$2,"-DirNum-CSS")</f>
        <v>Cu13-DirNum-CSS</v>
      </c>
      <c r="AG18" t="str">
        <f>CONCATENATE("5",'#DATAINPUT'!F18)</f>
        <v>5</v>
      </c>
      <c r="AI18" t="str">
        <f>CONCATENATE('#DATAINPUT'!$D$2,"-DirNum-CSS")</f>
        <v>Cu13-DirNum-CSS</v>
      </c>
      <c r="AJ18" s="29" t="str">
        <f>CONCATENATE("5",'#DATAINPUT'!F18)</f>
        <v>5</v>
      </c>
      <c r="AL18" t="str">
        <f>CONCATENATE('#DATAINPUT'!$D$2,"-DirNum-CSS")</f>
        <v>Cu13-DirNum-CSS</v>
      </c>
      <c r="AP18" t="str">
        <f>CONCATENATE('#DATAINPUT'!F18," - ",'#DATAINPUT'!C18)</f>
        <v xml:space="preserve"> - </v>
      </c>
      <c r="BB18" s="30"/>
      <c r="BD18" t="str">
        <f>CONCATENATE('#DATAINPUT'!L18)</f>
        <v/>
      </c>
      <c r="BE18" t="str">
        <f>CONCATENATE('#DATAINPUT'!$D$2,"-DirNum-CSS")</f>
        <v>Cu13-DirNum-CSS</v>
      </c>
      <c r="BH18" t="str">
        <f>CONCATENATE('#DATAINPUT'!$D$2,"-DirNum-CSS")</f>
        <v>Cu13-DirNum-CSS</v>
      </c>
      <c r="BU18" t="str">
        <f>CONCATENATE('#DATAINPUT'!$D$2,"-DirNum-CSS")</f>
        <v>Cu13-DirNum-CSS</v>
      </c>
      <c r="BW18" t="str">
        <f>CONCATENATE("5",'#DATAINPUT'!F18)</f>
        <v>5</v>
      </c>
      <c r="BY18" t="str">
        <f>CONCATENATE('#DATAINPUT'!$D$2,"-DirNum-CSS")</f>
        <v>Cu13-DirNum-CSS</v>
      </c>
      <c r="CB18" t="str">
        <f>CONCATENATE('#DATAINPUT'!$D$2,"-DirNum-CSS")</f>
        <v>Cu13-DirNum-CSS</v>
      </c>
      <c r="CE18" t="str">
        <f>'#DATAINPUT'!$O$2</f>
        <v>AARG-gundev</v>
      </c>
      <c r="CI18" t="str">
        <f>CONCATENATE('#DATAINPUT'!$D$2,"-DirNum-CSS")</f>
        <v>Cu13-DirNum-CSS</v>
      </c>
    </row>
    <row r="19" spans="1:87" x14ac:dyDescent="0.2">
      <c r="A19" t="str">
        <f>IF(ISBLANK('#DATAINPUT'!A19),"",'#DATAINPUT'!A19)</f>
        <v/>
      </c>
      <c r="B19" t="str">
        <f>CONCATENATE('#DATAINPUT'!B19,".",'#DATAINPUT'!C19)</f>
        <v>.</v>
      </c>
      <c r="C19" t="s">
        <v>569</v>
      </c>
      <c r="I19" t="str">
        <f>CONCATENATE('#DATAINPUT'!F19," - ",'#DATAINPUT'!C19)</f>
        <v xml:space="preserve"> - </v>
      </c>
      <c r="J19" s="5" t="s">
        <v>385</v>
      </c>
      <c r="K19" s="5" t="s">
        <v>400</v>
      </c>
      <c r="L19" s="5" t="s">
        <v>570</v>
      </c>
      <c r="N19" t="str">
        <f>CONCATENATE("5",'#DATAINPUT'!F19)</f>
        <v>5</v>
      </c>
      <c r="P19" t="str">
        <f>CONCATENATE('#DATAINPUT'!$D$2,"-DirNum-CSS")</f>
        <v>Cu13-DirNum-CSS</v>
      </c>
      <c r="Q19" t="str">
        <f>CONCATENATE('#DATAINPUT'!$D$2,"-DirNum-PT")</f>
        <v>Cu13-DirNum-PT</v>
      </c>
      <c r="T19" t="str">
        <f>CONCATENATE('#DATAINPUT'!$D$2,"-DirNum-CSS")</f>
        <v>Cu13-DirNum-CSS</v>
      </c>
      <c r="W19" s="30" t="str">
        <f>CONCATENATE('#DATAINPUT'!E19,'#DATAINPUT'!$N$2)</f>
        <v>-DBRLocalOnly-CSS</v>
      </c>
      <c r="X19" s="29"/>
      <c r="Y19" s="29" t="str">
        <f>IF(ISBLANK('#DATAINPUT'!O19),"",'#DATAINPUT'!O19)</f>
        <v/>
      </c>
      <c r="Z19" t="str">
        <f>CONCATENATE("5",'#DATAINPUT'!F19,'#DATAINPUT'!Q19)</f>
        <v>5</v>
      </c>
      <c r="AC19" t="str">
        <f>CONCATENATE("5",'#DATAINPUT'!F19)</f>
        <v>5</v>
      </c>
      <c r="AE19" t="str">
        <f>CONCATENATE('#DATAINPUT'!$D$2,"-DirNum-CSS")</f>
        <v>Cu13-DirNum-CSS</v>
      </c>
      <c r="AG19" t="str">
        <f>CONCATENATE("5",'#DATAINPUT'!F19)</f>
        <v>5</v>
      </c>
      <c r="AI19" t="str">
        <f>CONCATENATE('#DATAINPUT'!$D$2,"-DirNum-CSS")</f>
        <v>Cu13-DirNum-CSS</v>
      </c>
      <c r="AJ19" s="29" t="str">
        <f>CONCATENATE("5",'#DATAINPUT'!F19)</f>
        <v>5</v>
      </c>
      <c r="AL19" t="str">
        <f>CONCATENATE('#DATAINPUT'!$D$2,"-DirNum-CSS")</f>
        <v>Cu13-DirNum-CSS</v>
      </c>
      <c r="AP19" t="str">
        <f>CONCATENATE('#DATAINPUT'!F19," - ",'#DATAINPUT'!C19)</f>
        <v xml:space="preserve"> - </v>
      </c>
      <c r="BB19" s="30"/>
      <c r="BD19" t="str">
        <f>CONCATENATE('#DATAINPUT'!L19)</f>
        <v/>
      </c>
      <c r="BE19" t="str">
        <f>CONCATENATE('#DATAINPUT'!$D$2,"-DirNum-CSS")</f>
        <v>Cu13-DirNum-CSS</v>
      </c>
      <c r="BH19" t="str">
        <f>CONCATENATE('#DATAINPUT'!$D$2,"-DirNum-CSS")</f>
        <v>Cu13-DirNum-CSS</v>
      </c>
      <c r="BU19" t="str">
        <f>CONCATENATE('#DATAINPUT'!$D$2,"-DirNum-CSS")</f>
        <v>Cu13-DirNum-CSS</v>
      </c>
      <c r="BW19" t="str">
        <f>CONCATENATE("5",'#DATAINPUT'!F19)</f>
        <v>5</v>
      </c>
      <c r="BY19" t="str">
        <f>CONCATENATE('#DATAINPUT'!$D$2,"-DirNum-CSS")</f>
        <v>Cu13-DirNum-CSS</v>
      </c>
      <c r="CB19" t="str">
        <f>CONCATENATE('#DATAINPUT'!$D$2,"-DirNum-CSS")</f>
        <v>Cu13-DirNum-CSS</v>
      </c>
      <c r="CE19" t="str">
        <f>'#DATAINPUT'!$O$2</f>
        <v>AARG-gundev</v>
      </c>
      <c r="CI19" t="str">
        <f>CONCATENATE('#DATAINPUT'!$D$2,"-DirNum-CSS")</f>
        <v>Cu13-DirNum-CSS</v>
      </c>
    </row>
    <row r="20" spans="1:87" x14ac:dyDescent="0.2">
      <c r="A20" t="str">
        <f>IF(ISBLANK('#DATAINPUT'!A20),"",'#DATAINPUT'!A20)</f>
        <v/>
      </c>
      <c r="B20" t="str">
        <f>CONCATENATE('#DATAINPUT'!B20,".",'#DATAINPUT'!C20)</f>
        <v>.</v>
      </c>
      <c r="C20" t="s">
        <v>569</v>
      </c>
      <c r="I20" t="str">
        <f>CONCATENATE('#DATAINPUT'!F20," - ",'#DATAINPUT'!C20)</f>
        <v xml:space="preserve"> - </v>
      </c>
      <c r="J20" s="5" t="s">
        <v>385</v>
      </c>
      <c r="K20" s="5" t="s">
        <v>400</v>
      </c>
      <c r="L20" s="5" t="s">
        <v>570</v>
      </c>
      <c r="N20" t="str">
        <f>CONCATENATE("5",'#DATAINPUT'!F20)</f>
        <v>5</v>
      </c>
      <c r="P20" t="str">
        <f>CONCATENATE('#DATAINPUT'!$D$2,"-DirNum-CSS")</f>
        <v>Cu13-DirNum-CSS</v>
      </c>
      <c r="Q20" t="str">
        <f>CONCATENATE('#DATAINPUT'!$D$2,"-DirNum-PT")</f>
        <v>Cu13-DirNum-PT</v>
      </c>
      <c r="T20" t="str">
        <f>CONCATENATE('#DATAINPUT'!$D$2,"-DirNum-CSS")</f>
        <v>Cu13-DirNum-CSS</v>
      </c>
      <c r="W20" s="30" t="str">
        <f>CONCATENATE('#DATAINPUT'!E20,'#DATAINPUT'!$N$2)</f>
        <v>-DBRLocalOnly-CSS</v>
      </c>
      <c r="X20" s="29"/>
      <c r="Y20" s="29" t="str">
        <f>IF(ISBLANK('#DATAINPUT'!O20),"",'#DATAINPUT'!O20)</f>
        <v/>
      </c>
      <c r="Z20" t="str">
        <f>CONCATENATE("5",'#DATAINPUT'!F20,'#DATAINPUT'!Q20)</f>
        <v>5</v>
      </c>
      <c r="AC20" t="str">
        <f>CONCATENATE("5",'#DATAINPUT'!F20)</f>
        <v>5</v>
      </c>
      <c r="AE20" t="str">
        <f>CONCATENATE('#DATAINPUT'!$D$2,"-DirNum-CSS")</f>
        <v>Cu13-DirNum-CSS</v>
      </c>
      <c r="AG20" t="str">
        <f>CONCATENATE("5",'#DATAINPUT'!F20)</f>
        <v>5</v>
      </c>
      <c r="AI20" t="str">
        <f>CONCATENATE('#DATAINPUT'!$D$2,"-DirNum-CSS")</f>
        <v>Cu13-DirNum-CSS</v>
      </c>
      <c r="AJ20" s="29" t="str">
        <f>CONCATENATE("5",'#DATAINPUT'!F20)</f>
        <v>5</v>
      </c>
      <c r="AL20" t="str">
        <f>CONCATENATE('#DATAINPUT'!$D$2,"-DirNum-CSS")</f>
        <v>Cu13-DirNum-CSS</v>
      </c>
      <c r="AP20" t="str">
        <f>CONCATENATE('#DATAINPUT'!F20," - ",'#DATAINPUT'!C20)</f>
        <v xml:space="preserve"> - </v>
      </c>
      <c r="BB20" s="30"/>
      <c r="BD20" t="str">
        <f>CONCATENATE('#DATAINPUT'!L20)</f>
        <v/>
      </c>
      <c r="BE20" t="str">
        <f>CONCATENATE('#DATAINPUT'!$D$2,"-DirNum-CSS")</f>
        <v>Cu13-DirNum-CSS</v>
      </c>
      <c r="BH20" t="str">
        <f>CONCATENATE('#DATAINPUT'!$D$2,"-DirNum-CSS")</f>
        <v>Cu13-DirNum-CSS</v>
      </c>
      <c r="BU20" t="str">
        <f>CONCATENATE('#DATAINPUT'!$D$2,"-DirNum-CSS")</f>
        <v>Cu13-DirNum-CSS</v>
      </c>
      <c r="BW20" t="str">
        <f>CONCATENATE("5",'#DATAINPUT'!F20)</f>
        <v>5</v>
      </c>
      <c r="BY20" t="str">
        <f>CONCATENATE('#DATAINPUT'!$D$2,"-DirNum-CSS")</f>
        <v>Cu13-DirNum-CSS</v>
      </c>
      <c r="CB20" t="str">
        <f>CONCATENATE('#DATAINPUT'!$D$2,"-DirNum-CSS")</f>
        <v>Cu13-DirNum-CSS</v>
      </c>
      <c r="CE20" t="str">
        <f>'#DATAINPUT'!$O$2</f>
        <v>AARG-gundev</v>
      </c>
      <c r="CI20" t="str">
        <f>CONCATENATE('#DATAINPUT'!$D$2,"-DirNum-CSS")</f>
        <v>Cu13-DirNum-CSS</v>
      </c>
    </row>
    <row r="21" spans="1:87" x14ac:dyDescent="0.2">
      <c r="A21" t="str">
        <f>IF(ISBLANK('#DATAINPUT'!A21),"",'#DATAINPUT'!A21)</f>
        <v/>
      </c>
      <c r="B21" t="str">
        <f>CONCATENATE('#DATAINPUT'!B21,".",'#DATAINPUT'!C21)</f>
        <v>.</v>
      </c>
      <c r="C21" t="s">
        <v>569</v>
      </c>
      <c r="I21" t="str">
        <f>CONCATENATE('#DATAINPUT'!F21," - ",'#DATAINPUT'!C21)</f>
        <v xml:space="preserve"> - </v>
      </c>
      <c r="J21" s="5" t="s">
        <v>385</v>
      </c>
      <c r="K21" s="5" t="s">
        <v>400</v>
      </c>
      <c r="L21" s="5" t="s">
        <v>570</v>
      </c>
      <c r="N21" t="str">
        <f>CONCATENATE("5",'#DATAINPUT'!F21)</f>
        <v>5</v>
      </c>
      <c r="P21" t="str">
        <f>CONCATENATE('#DATAINPUT'!$D$2,"-DirNum-CSS")</f>
        <v>Cu13-DirNum-CSS</v>
      </c>
      <c r="Q21" t="str">
        <f>CONCATENATE('#DATAINPUT'!$D$2,"-DirNum-PT")</f>
        <v>Cu13-DirNum-PT</v>
      </c>
      <c r="T21" t="str">
        <f>CONCATENATE('#DATAINPUT'!$D$2,"-DirNum-CSS")</f>
        <v>Cu13-DirNum-CSS</v>
      </c>
      <c r="W21" s="30" t="str">
        <f>CONCATENATE('#DATAINPUT'!E21,'#DATAINPUT'!$N$2)</f>
        <v>-DBRLocalOnly-CSS</v>
      </c>
      <c r="X21" s="29"/>
      <c r="Y21" s="29" t="str">
        <f>IF(ISBLANK('#DATAINPUT'!O21),"",'#DATAINPUT'!O21)</f>
        <v/>
      </c>
      <c r="Z21" t="str">
        <f>CONCATENATE("5",'#DATAINPUT'!F21,'#DATAINPUT'!Q21)</f>
        <v>5</v>
      </c>
      <c r="AC21" t="str">
        <f>CONCATENATE("5",'#DATAINPUT'!F21)</f>
        <v>5</v>
      </c>
      <c r="AE21" t="str">
        <f>CONCATENATE('#DATAINPUT'!$D$2,"-DirNum-CSS")</f>
        <v>Cu13-DirNum-CSS</v>
      </c>
      <c r="AG21" t="str">
        <f>CONCATENATE("5",'#DATAINPUT'!F21)</f>
        <v>5</v>
      </c>
      <c r="AI21" t="str">
        <f>CONCATENATE('#DATAINPUT'!$D$2,"-DirNum-CSS")</f>
        <v>Cu13-DirNum-CSS</v>
      </c>
      <c r="AJ21" s="29" t="str">
        <f>CONCATENATE("5",'#DATAINPUT'!F21)</f>
        <v>5</v>
      </c>
      <c r="AL21" t="str">
        <f>CONCATENATE('#DATAINPUT'!$D$2,"-DirNum-CSS")</f>
        <v>Cu13-DirNum-CSS</v>
      </c>
      <c r="AP21" t="str">
        <f>CONCATENATE('#DATAINPUT'!F21," - ",'#DATAINPUT'!C21)</f>
        <v xml:space="preserve"> - </v>
      </c>
      <c r="BB21" s="30"/>
      <c r="BD21" t="str">
        <f>CONCATENATE('#DATAINPUT'!L21)</f>
        <v/>
      </c>
      <c r="BE21" t="str">
        <f>CONCATENATE('#DATAINPUT'!$D$2,"-DirNum-CSS")</f>
        <v>Cu13-DirNum-CSS</v>
      </c>
      <c r="BH21" t="str">
        <f>CONCATENATE('#DATAINPUT'!$D$2,"-DirNum-CSS")</f>
        <v>Cu13-DirNum-CSS</v>
      </c>
      <c r="BU21" t="str">
        <f>CONCATENATE('#DATAINPUT'!$D$2,"-DirNum-CSS")</f>
        <v>Cu13-DirNum-CSS</v>
      </c>
      <c r="BW21" t="str">
        <f>CONCATENATE("5",'#DATAINPUT'!F21)</f>
        <v>5</v>
      </c>
      <c r="BY21" t="str">
        <f>CONCATENATE('#DATAINPUT'!$D$2,"-DirNum-CSS")</f>
        <v>Cu13-DirNum-CSS</v>
      </c>
      <c r="CB21" t="str">
        <f>CONCATENATE('#DATAINPUT'!$D$2,"-DirNum-CSS")</f>
        <v>Cu13-DirNum-CSS</v>
      </c>
      <c r="CE21" t="str">
        <f>'#DATAINPUT'!$O$2</f>
        <v>AARG-gundev</v>
      </c>
      <c r="CI21" t="str">
        <f>CONCATENATE('#DATAINPUT'!$D$2,"-DirNum-CSS")</f>
        <v>Cu13-DirNum-CSS</v>
      </c>
    </row>
    <row r="22" spans="1:87" x14ac:dyDescent="0.2">
      <c r="A22" t="str">
        <f>IF(ISBLANK('#DATAINPUT'!A22),"",'#DATAINPUT'!A22)</f>
        <v/>
      </c>
      <c r="B22" t="str">
        <f>CONCATENATE('#DATAINPUT'!B22,".",'#DATAINPUT'!C22)</f>
        <v>.</v>
      </c>
      <c r="C22" t="s">
        <v>569</v>
      </c>
      <c r="I22" t="str">
        <f>CONCATENATE('#DATAINPUT'!F22," - ",'#DATAINPUT'!C22)</f>
        <v xml:space="preserve"> - </v>
      </c>
      <c r="J22" s="5" t="s">
        <v>385</v>
      </c>
      <c r="K22" s="5" t="s">
        <v>400</v>
      </c>
      <c r="L22" s="5" t="s">
        <v>570</v>
      </c>
      <c r="N22" t="str">
        <f>CONCATENATE("5",'#DATAINPUT'!F22)</f>
        <v>5</v>
      </c>
      <c r="P22" t="str">
        <f>CONCATENATE('#DATAINPUT'!$D$2,"-DirNum-CSS")</f>
        <v>Cu13-DirNum-CSS</v>
      </c>
      <c r="Q22" t="str">
        <f>CONCATENATE('#DATAINPUT'!$D$2,"-DirNum-PT")</f>
        <v>Cu13-DirNum-PT</v>
      </c>
      <c r="T22" t="str">
        <f>CONCATENATE('#DATAINPUT'!$D$2,"-DirNum-CSS")</f>
        <v>Cu13-DirNum-CSS</v>
      </c>
      <c r="W22" s="30" t="str">
        <f>CONCATENATE('#DATAINPUT'!E22,'#DATAINPUT'!$N$2)</f>
        <v>-DBRLocalOnly-CSS</v>
      </c>
      <c r="X22" s="29"/>
      <c r="Y22" s="29" t="str">
        <f>IF(ISBLANK('#DATAINPUT'!O22),"",'#DATAINPUT'!O22)</f>
        <v/>
      </c>
      <c r="Z22" t="str">
        <f>CONCATENATE("5",'#DATAINPUT'!F22,'#DATAINPUT'!Q22)</f>
        <v>5</v>
      </c>
      <c r="AC22" t="str">
        <f>CONCATENATE("5",'#DATAINPUT'!F22)</f>
        <v>5</v>
      </c>
      <c r="AE22" t="str">
        <f>CONCATENATE('#DATAINPUT'!$D$2,"-DirNum-CSS")</f>
        <v>Cu13-DirNum-CSS</v>
      </c>
      <c r="AG22" t="str">
        <f>CONCATENATE("5",'#DATAINPUT'!F22)</f>
        <v>5</v>
      </c>
      <c r="AI22" t="str">
        <f>CONCATENATE('#DATAINPUT'!$D$2,"-DirNum-CSS")</f>
        <v>Cu13-DirNum-CSS</v>
      </c>
      <c r="AJ22" s="29" t="str">
        <f>CONCATENATE("5",'#DATAINPUT'!F22)</f>
        <v>5</v>
      </c>
      <c r="AL22" t="str">
        <f>CONCATENATE('#DATAINPUT'!$D$2,"-DirNum-CSS")</f>
        <v>Cu13-DirNum-CSS</v>
      </c>
      <c r="AP22" t="str">
        <f>CONCATENATE('#DATAINPUT'!F22," - ",'#DATAINPUT'!C22)</f>
        <v xml:space="preserve"> - </v>
      </c>
      <c r="BB22" s="30"/>
      <c r="BD22" t="str">
        <f>CONCATENATE('#DATAINPUT'!L22)</f>
        <v/>
      </c>
      <c r="BE22" t="str">
        <f>CONCATENATE('#DATAINPUT'!$D$2,"-DirNum-CSS")</f>
        <v>Cu13-DirNum-CSS</v>
      </c>
      <c r="BH22" t="str">
        <f>CONCATENATE('#DATAINPUT'!$D$2,"-DirNum-CSS")</f>
        <v>Cu13-DirNum-CSS</v>
      </c>
      <c r="BU22" t="str">
        <f>CONCATENATE('#DATAINPUT'!$D$2,"-DirNum-CSS")</f>
        <v>Cu13-DirNum-CSS</v>
      </c>
      <c r="BW22" t="str">
        <f>CONCATENATE("5",'#DATAINPUT'!F22)</f>
        <v>5</v>
      </c>
      <c r="BY22" t="str">
        <f>CONCATENATE('#DATAINPUT'!$D$2,"-DirNum-CSS")</f>
        <v>Cu13-DirNum-CSS</v>
      </c>
      <c r="CB22" t="str">
        <f>CONCATENATE('#DATAINPUT'!$D$2,"-DirNum-CSS")</f>
        <v>Cu13-DirNum-CSS</v>
      </c>
      <c r="CE22" t="str">
        <f>'#DATAINPUT'!$O$2</f>
        <v>AARG-gundev</v>
      </c>
      <c r="CI22" t="str">
        <f>CONCATENATE('#DATAINPUT'!$D$2,"-DirNum-CSS")</f>
        <v>Cu13-DirNum-CSS</v>
      </c>
    </row>
    <row r="23" spans="1:87" x14ac:dyDescent="0.2">
      <c r="A23" t="str">
        <f>IF(ISBLANK('#DATAINPUT'!A23),"",'#DATAINPUT'!A23)</f>
        <v/>
      </c>
      <c r="B23" t="str">
        <f>CONCATENATE('#DATAINPUT'!B23,".",'#DATAINPUT'!C23)</f>
        <v>.</v>
      </c>
      <c r="C23" t="s">
        <v>569</v>
      </c>
      <c r="I23" t="str">
        <f>CONCATENATE('#DATAINPUT'!F23," - ",'#DATAINPUT'!C23)</f>
        <v xml:space="preserve"> - </v>
      </c>
      <c r="J23" s="5" t="s">
        <v>385</v>
      </c>
      <c r="K23" s="5" t="s">
        <v>400</v>
      </c>
      <c r="L23" s="5" t="s">
        <v>570</v>
      </c>
      <c r="N23" t="str">
        <f>CONCATENATE("5",'#DATAINPUT'!F23)</f>
        <v>5</v>
      </c>
      <c r="P23" t="str">
        <f>CONCATENATE('#DATAINPUT'!$D$2,"-DirNum-CSS")</f>
        <v>Cu13-DirNum-CSS</v>
      </c>
      <c r="Q23" t="str">
        <f>CONCATENATE('#DATAINPUT'!$D$2,"-DirNum-PT")</f>
        <v>Cu13-DirNum-PT</v>
      </c>
      <c r="T23" t="str">
        <f>CONCATENATE('#DATAINPUT'!$D$2,"-DirNum-CSS")</f>
        <v>Cu13-DirNum-CSS</v>
      </c>
      <c r="W23" s="30" t="str">
        <f>CONCATENATE('#DATAINPUT'!E23,'#DATAINPUT'!$N$2)</f>
        <v>-DBRLocalOnly-CSS</v>
      </c>
      <c r="X23" s="29"/>
      <c r="Y23" s="29" t="str">
        <f>IF(ISBLANK('#DATAINPUT'!O23),"",'#DATAINPUT'!O23)</f>
        <v/>
      </c>
      <c r="Z23" t="str">
        <f>CONCATENATE("5",'#DATAINPUT'!F23,'#DATAINPUT'!Q23)</f>
        <v>5</v>
      </c>
      <c r="AC23" t="str">
        <f>CONCATENATE("5",'#DATAINPUT'!F23)</f>
        <v>5</v>
      </c>
      <c r="AE23" t="str">
        <f>CONCATENATE('#DATAINPUT'!$D$2,"-DirNum-CSS")</f>
        <v>Cu13-DirNum-CSS</v>
      </c>
      <c r="AG23" t="str">
        <f>CONCATENATE("5",'#DATAINPUT'!F23)</f>
        <v>5</v>
      </c>
      <c r="AI23" t="str">
        <f>CONCATENATE('#DATAINPUT'!$D$2,"-DirNum-CSS")</f>
        <v>Cu13-DirNum-CSS</v>
      </c>
      <c r="AJ23" s="29" t="str">
        <f>CONCATENATE("5",'#DATAINPUT'!F23)</f>
        <v>5</v>
      </c>
      <c r="AL23" t="str">
        <f>CONCATENATE('#DATAINPUT'!$D$2,"-DirNum-CSS")</f>
        <v>Cu13-DirNum-CSS</v>
      </c>
      <c r="AP23" t="str">
        <f>CONCATENATE('#DATAINPUT'!F23," - ",'#DATAINPUT'!C23)</f>
        <v xml:space="preserve"> - </v>
      </c>
      <c r="BB23" s="30"/>
      <c r="BD23" t="str">
        <f>CONCATENATE('#DATAINPUT'!L23)</f>
        <v/>
      </c>
      <c r="BE23" t="str">
        <f>CONCATENATE('#DATAINPUT'!$D$2,"-DirNum-CSS")</f>
        <v>Cu13-DirNum-CSS</v>
      </c>
      <c r="BH23" t="str">
        <f>CONCATENATE('#DATAINPUT'!$D$2,"-DirNum-CSS")</f>
        <v>Cu13-DirNum-CSS</v>
      </c>
      <c r="BU23" t="str">
        <f>CONCATENATE('#DATAINPUT'!$D$2,"-DirNum-CSS")</f>
        <v>Cu13-DirNum-CSS</v>
      </c>
      <c r="BW23" t="str">
        <f>CONCATENATE("5",'#DATAINPUT'!F23)</f>
        <v>5</v>
      </c>
      <c r="BY23" t="str">
        <f>CONCATENATE('#DATAINPUT'!$D$2,"-DirNum-CSS")</f>
        <v>Cu13-DirNum-CSS</v>
      </c>
      <c r="CB23" t="str">
        <f>CONCATENATE('#DATAINPUT'!$D$2,"-DirNum-CSS")</f>
        <v>Cu13-DirNum-CSS</v>
      </c>
      <c r="CE23" t="str">
        <f>'#DATAINPUT'!$O$2</f>
        <v>AARG-gundev</v>
      </c>
      <c r="CI23" t="str">
        <f>CONCATENATE('#DATAINPUT'!$D$2,"-DirNum-CSS")</f>
        <v>Cu13-DirNum-CSS</v>
      </c>
    </row>
    <row r="24" spans="1:87" x14ac:dyDescent="0.2">
      <c r="A24" t="str">
        <f>IF(ISBLANK('#DATAINPUT'!A24),"",'#DATAINPUT'!A24)</f>
        <v/>
      </c>
      <c r="B24" t="str">
        <f>CONCATENATE('#DATAINPUT'!B24,".",'#DATAINPUT'!C24)</f>
        <v>.</v>
      </c>
      <c r="C24" t="s">
        <v>569</v>
      </c>
      <c r="I24" t="str">
        <f>CONCATENATE('#DATAINPUT'!F24," - ",'#DATAINPUT'!C24)</f>
        <v xml:space="preserve"> - </v>
      </c>
      <c r="J24" s="5" t="s">
        <v>385</v>
      </c>
      <c r="K24" s="5" t="s">
        <v>400</v>
      </c>
      <c r="L24" s="5" t="s">
        <v>570</v>
      </c>
      <c r="N24" t="str">
        <f>CONCATENATE("5",'#DATAINPUT'!F24)</f>
        <v>5</v>
      </c>
      <c r="P24" t="str">
        <f>CONCATENATE('#DATAINPUT'!$D$2,"-DirNum-CSS")</f>
        <v>Cu13-DirNum-CSS</v>
      </c>
      <c r="Q24" t="str">
        <f>CONCATENATE('#DATAINPUT'!$D$2,"-DirNum-PT")</f>
        <v>Cu13-DirNum-PT</v>
      </c>
      <c r="T24" t="str">
        <f>CONCATENATE('#DATAINPUT'!$D$2,"-DirNum-CSS")</f>
        <v>Cu13-DirNum-CSS</v>
      </c>
      <c r="W24" s="30" t="str">
        <f>CONCATENATE('#DATAINPUT'!E24,'#DATAINPUT'!$N$2)</f>
        <v>-DBRLocalOnly-CSS</v>
      </c>
      <c r="X24" s="29"/>
      <c r="Y24" s="29" t="str">
        <f>IF(ISBLANK('#DATAINPUT'!O24),"",'#DATAINPUT'!O24)</f>
        <v/>
      </c>
      <c r="Z24" t="str">
        <f>CONCATENATE("5",'#DATAINPUT'!F24,'#DATAINPUT'!Q24)</f>
        <v>5</v>
      </c>
      <c r="AC24" t="str">
        <f>CONCATENATE("5",'#DATAINPUT'!F24)</f>
        <v>5</v>
      </c>
      <c r="AE24" t="str">
        <f>CONCATENATE('#DATAINPUT'!$D$2,"-DirNum-CSS")</f>
        <v>Cu13-DirNum-CSS</v>
      </c>
      <c r="AG24" t="str">
        <f>CONCATENATE("5",'#DATAINPUT'!F24)</f>
        <v>5</v>
      </c>
      <c r="AI24" t="str">
        <f>CONCATENATE('#DATAINPUT'!$D$2,"-DirNum-CSS")</f>
        <v>Cu13-DirNum-CSS</v>
      </c>
      <c r="AJ24" s="29" t="str">
        <f>CONCATENATE("5",'#DATAINPUT'!F24)</f>
        <v>5</v>
      </c>
      <c r="AL24" t="str">
        <f>CONCATENATE('#DATAINPUT'!$D$2,"-DirNum-CSS")</f>
        <v>Cu13-DirNum-CSS</v>
      </c>
      <c r="AP24" t="str">
        <f>CONCATENATE('#DATAINPUT'!F24," - ",'#DATAINPUT'!C24)</f>
        <v xml:space="preserve"> - </v>
      </c>
      <c r="BB24" s="30"/>
      <c r="BD24" t="str">
        <f>CONCATENATE('#DATAINPUT'!L24)</f>
        <v/>
      </c>
      <c r="BE24" t="str">
        <f>CONCATENATE('#DATAINPUT'!$D$2,"-DirNum-CSS")</f>
        <v>Cu13-DirNum-CSS</v>
      </c>
      <c r="BH24" t="str">
        <f>CONCATENATE('#DATAINPUT'!$D$2,"-DirNum-CSS")</f>
        <v>Cu13-DirNum-CSS</v>
      </c>
      <c r="BU24" t="str">
        <f>CONCATENATE('#DATAINPUT'!$D$2,"-DirNum-CSS")</f>
        <v>Cu13-DirNum-CSS</v>
      </c>
      <c r="BW24" t="str">
        <f>CONCATENATE("5",'#DATAINPUT'!F24)</f>
        <v>5</v>
      </c>
      <c r="BY24" t="str">
        <f>CONCATENATE('#DATAINPUT'!$D$2,"-DirNum-CSS")</f>
        <v>Cu13-DirNum-CSS</v>
      </c>
      <c r="CB24" t="str">
        <f>CONCATENATE('#DATAINPUT'!$D$2,"-DirNum-CSS")</f>
        <v>Cu13-DirNum-CSS</v>
      </c>
      <c r="CE24" t="str">
        <f>'#DATAINPUT'!$O$2</f>
        <v>AARG-gundev</v>
      </c>
      <c r="CI24" t="str">
        <f>CONCATENATE('#DATAINPUT'!$D$2,"-DirNum-CSS")</f>
        <v>Cu13-DirNum-CSS</v>
      </c>
    </row>
  </sheetData>
  <mergeCells count="3">
    <mergeCell ref="A1:CN1"/>
    <mergeCell ref="A3:H3"/>
    <mergeCell ref="I3:CN3"/>
  </mergeCells>
  <pageMargins left="0" right="0" top="0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#CONTROL</vt:lpstr>
      <vt:lpstr>#STATIC</vt:lpstr>
      <vt:lpstr>#DATAINPUT</vt:lpstr>
      <vt:lpstr>#GATEWAY.REL</vt:lpstr>
      <vt:lpstr>GATEWAY</vt:lpstr>
      <vt:lpstr>LINE.PORT.0</vt:lpstr>
      <vt:lpstr>GATEWAY.PORTS.0</vt:lpstr>
      <vt:lpstr>E1642DN.0</vt:lpstr>
      <vt:lpstr>LINE.PORT.1</vt:lpstr>
      <vt:lpstr>GATEWAY.PORTS.1</vt:lpstr>
      <vt:lpstr>E1642DN.1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dc:description/>
  <cp:lastModifiedBy>Jose Antonio Manzano Rodríguez</cp:lastModifiedBy>
  <cp:revision>50</cp:revision>
  <dcterms:created xsi:type="dcterms:W3CDTF">2018-01-09T13:26:08Z</dcterms:created>
  <dcterms:modified xsi:type="dcterms:W3CDTF">2018-04-23T08:03:32Z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