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optb-my.sharepoint.com/personal/tusharg_stoptb_org/Documents/Research/costing Nigeria CXR AI/Costing Nigeria Analysis/Data/"/>
    </mc:Choice>
  </mc:AlternateContent>
  <xr:revisionPtr revIDLastSave="186" documentId="8_{83F917BE-06E8-3848-99FD-328440818EC8}" xr6:coauthVersionLast="47" xr6:coauthVersionMax="47" xr10:uidLastSave="{C0F1CC71-DC14-6E45-A085-0F7EC8E17124}"/>
  <bookViews>
    <workbookView xWindow="0" yWindow="500" windowWidth="28800" windowHeight="17500" xr2:uid="{54EC2A91-42F5-B94D-B852-0F631F0949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F18" i="1"/>
  <c r="F14" i="1"/>
  <c r="E14" i="1" s="1"/>
  <c r="B1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  <c r="F2" i="1"/>
  <c r="K2" i="1"/>
  <c r="K3" i="1"/>
  <c r="E18" i="1" l="1"/>
  <c r="B18" i="1" s="1"/>
  <c r="D18" i="1"/>
  <c r="C14" i="1"/>
  <c r="F15" i="1"/>
  <c r="D14" i="1"/>
  <c r="C2" i="1"/>
  <c r="D2" i="1" s="1"/>
  <c r="E2" i="1"/>
  <c r="B2" i="1" s="1"/>
  <c r="C3" i="1"/>
  <c r="D3" i="1" s="1"/>
  <c r="E6" i="1"/>
  <c r="B6" i="1" s="1"/>
  <c r="E3" i="1"/>
  <c r="B3" i="1" s="1"/>
  <c r="E4" i="1"/>
  <c r="B4" i="1" s="1"/>
  <c r="C4" i="1"/>
  <c r="D4" i="1" s="1"/>
  <c r="C5" i="1"/>
  <c r="D5" i="1" s="1"/>
  <c r="E15" i="1" l="1"/>
  <c r="B15" i="1" s="1"/>
  <c r="F16" i="1"/>
  <c r="C15" i="1"/>
  <c r="D15" i="1" s="1"/>
  <c r="E5" i="1"/>
  <c r="B5" i="1" s="1"/>
  <c r="C6" i="1"/>
  <c r="D6" i="1" s="1"/>
  <c r="E7" i="1"/>
  <c r="B7" i="1" s="1"/>
  <c r="C7" i="1"/>
  <c r="D7" i="1" s="1"/>
  <c r="F17" i="1" l="1"/>
  <c r="C16" i="1"/>
  <c r="E16" i="1"/>
  <c r="B16" i="1" s="1"/>
  <c r="D16" i="1"/>
  <c r="C8" i="1"/>
  <c r="D8" i="1" s="1"/>
  <c r="E8" i="1"/>
  <c r="B8" i="1" s="1"/>
  <c r="C17" i="1" l="1"/>
  <c r="E17" i="1"/>
  <c r="B17" i="1" s="1"/>
  <c r="D17" i="1"/>
  <c r="E9" i="1"/>
  <c r="B9" i="1" s="1"/>
  <c r="C9" i="1"/>
  <c r="D9" i="1" s="1"/>
  <c r="C10" i="1" l="1"/>
  <c r="D10" i="1" s="1"/>
  <c r="E10" i="1"/>
  <c r="B10" i="1" s="1"/>
  <c r="E11" i="1" l="1"/>
  <c r="B11" i="1" s="1"/>
  <c r="C11" i="1"/>
  <c r="D11" i="1" s="1"/>
  <c r="C12" i="1" l="1"/>
  <c r="D12" i="1" s="1"/>
  <c r="E12" i="1"/>
  <c r="B12" i="1" s="1"/>
  <c r="E13" i="1" l="1"/>
  <c r="B13" i="1" s="1"/>
  <c r="C13" i="1"/>
  <c r="D13" i="1" s="1"/>
</calcChain>
</file>

<file path=xl/sharedStrings.xml><?xml version="1.0" encoding="utf-8"?>
<sst xmlns="http://schemas.openxmlformats.org/spreadsheetml/2006/main" count="29" uniqueCount="13">
  <si>
    <t>tests_used</t>
  </si>
  <si>
    <t>algorithm</t>
  </si>
  <si>
    <t>tb_diagnosed</t>
  </si>
  <si>
    <t>Abnormality ≥ 0.30 - no symptom</t>
  </si>
  <si>
    <t>Abnormality ≥ 0.30 + symptom</t>
  </si>
  <si>
    <t>p_subclinical</t>
  </si>
  <si>
    <t>Abnormality ≥ 0.30</t>
  </si>
  <si>
    <t>yield</t>
  </si>
  <si>
    <t>tests_used_nosymptom</t>
  </si>
  <si>
    <t>tb_diagnosed_subclin</t>
  </si>
  <si>
    <t>algo</t>
  </si>
  <si>
    <t>tests</t>
  </si>
  <si>
    <t>tb_dx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</si>
</sst>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39FF-7D22-044A-9332-537F5AE367B8}">
  <dimension ref="A1:K31"/>
  <sheetViews>
    <sheetView tabSelected="1" workbookViewId="0">
      <selection activeCell="J5" sqref="J5"/>
    </sheetView>
  </sheetViews>
  <sheetFormatPr baseColWidth="10" defaultRowHeight="16" x14ac:dyDescent="0.2"/>
  <cols>
    <col min="1" max="1" width="27.83203125" bestFit="1" customWidth="1"/>
    <col min="2" max="2" width="9.83203125" bestFit="1" customWidth="1"/>
    <col min="3" max="4" width="11.83203125" bestFit="1" customWidth="1"/>
    <col min="5" max="5" width="8.33203125" customWidth="1"/>
    <col min="6" max="6" width="18.6640625" bestFit="1" customWidth="1"/>
    <col min="8" max="8" width="27.83203125" bestFit="1" customWidth="1"/>
  </cols>
  <sheetData>
    <row r="1" spans="1:11" x14ac:dyDescent="0.2">
      <c r="A1" s="2" t="s">
        <v>1</v>
      </c>
      <c r="B1" t="s">
        <v>0</v>
      </c>
      <c r="C1" t="s">
        <v>2</v>
      </c>
      <c r="D1" t="s">
        <v>5</v>
      </c>
      <c r="E1" t="s">
        <v>8</v>
      </c>
      <c r="F1" t="s">
        <v>9</v>
      </c>
      <c r="H1" s="2" t="s">
        <v>10</v>
      </c>
      <c r="I1" s="2" t="s">
        <v>11</v>
      </c>
      <c r="J1" s="2" t="s">
        <v>12</v>
      </c>
      <c r="K1" s="2" t="s">
        <v>7</v>
      </c>
    </row>
    <row r="2" spans="1:11" x14ac:dyDescent="0.2">
      <c r="A2" t="s">
        <v>6</v>
      </c>
      <c r="B2">
        <f t="shared" ref="B2:B13" si="0">SUM(I$2+E2)</f>
        <v>767</v>
      </c>
      <c r="C2">
        <f t="shared" ref="C2:C13" si="1">SUM(J$2+F2)</f>
        <v>83</v>
      </c>
      <c r="D2" s="1">
        <f t="shared" ref="D2:D13" si="2">F2/C2</f>
        <v>0.12048192771084337</v>
      </c>
      <c r="E2">
        <f t="shared" ref="E2:E13" si="3">ROUNDUP(F2/K$3,0)</f>
        <v>144</v>
      </c>
      <c r="F2">
        <f>J3+2</f>
        <v>10</v>
      </c>
      <c r="H2" t="s">
        <v>4</v>
      </c>
      <c r="I2">
        <v>623</v>
      </c>
      <c r="J2">
        <v>73</v>
      </c>
      <c r="K2" s="1">
        <f>J2/I2</f>
        <v>0.11717495987158909</v>
      </c>
    </row>
    <row r="3" spans="1:11" x14ac:dyDescent="0.2">
      <c r="A3" t="s">
        <v>6</v>
      </c>
      <c r="B3">
        <f t="shared" si="0"/>
        <v>796</v>
      </c>
      <c r="C3">
        <f t="shared" si="1"/>
        <v>85</v>
      </c>
      <c r="D3" s="1">
        <f t="shared" si="2"/>
        <v>0.14117647058823529</v>
      </c>
      <c r="E3">
        <f t="shared" si="3"/>
        <v>173</v>
      </c>
      <c r="F3">
        <f>F2+2</f>
        <v>12</v>
      </c>
      <c r="H3" t="s">
        <v>3</v>
      </c>
      <c r="I3">
        <v>115</v>
      </c>
      <c r="J3">
        <v>8</v>
      </c>
      <c r="K3" s="1">
        <f>J3/I3</f>
        <v>6.9565217391304349E-2</v>
      </c>
    </row>
    <row r="4" spans="1:11" x14ac:dyDescent="0.2">
      <c r="A4" t="s">
        <v>6</v>
      </c>
      <c r="B4">
        <f t="shared" si="0"/>
        <v>825</v>
      </c>
      <c r="C4">
        <f t="shared" si="1"/>
        <v>87</v>
      </c>
      <c r="D4" s="1">
        <f t="shared" si="2"/>
        <v>0.16091954022988506</v>
      </c>
      <c r="E4">
        <f t="shared" si="3"/>
        <v>202</v>
      </c>
      <c r="F4">
        <f t="shared" ref="F4:F13" si="4">F3+2</f>
        <v>14</v>
      </c>
    </row>
    <row r="5" spans="1:11" x14ac:dyDescent="0.2">
      <c r="A5" t="s">
        <v>6</v>
      </c>
      <c r="B5">
        <f t="shared" si="0"/>
        <v>853</v>
      </c>
      <c r="C5">
        <f t="shared" si="1"/>
        <v>89</v>
      </c>
      <c r="D5" s="1">
        <f t="shared" si="2"/>
        <v>0.1797752808988764</v>
      </c>
      <c r="E5">
        <f t="shared" si="3"/>
        <v>230</v>
      </c>
      <c r="F5">
        <f t="shared" si="4"/>
        <v>16</v>
      </c>
    </row>
    <row r="6" spans="1:11" x14ac:dyDescent="0.2">
      <c r="A6" t="s">
        <v>6</v>
      </c>
      <c r="B6">
        <f t="shared" si="0"/>
        <v>882</v>
      </c>
      <c r="C6">
        <f t="shared" si="1"/>
        <v>91</v>
      </c>
      <c r="D6" s="1">
        <f t="shared" si="2"/>
        <v>0.19780219780219779</v>
      </c>
      <c r="E6">
        <f t="shared" si="3"/>
        <v>259</v>
      </c>
      <c r="F6">
        <f t="shared" si="4"/>
        <v>18</v>
      </c>
    </row>
    <row r="7" spans="1:11" x14ac:dyDescent="0.2">
      <c r="A7" t="s">
        <v>6</v>
      </c>
      <c r="B7">
        <f t="shared" si="0"/>
        <v>911</v>
      </c>
      <c r="C7">
        <f t="shared" si="1"/>
        <v>93</v>
      </c>
      <c r="D7" s="1">
        <f t="shared" si="2"/>
        <v>0.21505376344086022</v>
      </c>
      <c r="E7">
        <f t="shared" si="3"/>
        <v>288</v>
      </c>
      <c r="F7">
        <f t="shared" si="4"/>
        <v>20</v>
      </c>
    </row>
    <row r="8" spans="1:11" x14ac:dyDescent="0.2">
      <c r="A8" t="s">
        <v>6</v>
      </c>
      <c r="B8">
        <f t="shared" si="0"/>
        <v>940</v>
      </c>
      <c r="C8">
        <f t="shared" si="1"/>
        <v>95</v>
      </c>
      <c r="D8" s="1">
        <f t="shared" si="2"/>
        <v>0.23157894736842105</v>
      </c>
      <c r="E8">
        <f t="shared" si="3"/>
        <v>317</v>
      </c>
      <c r="F8">
        <f t="shared" si="4"/>
        <v>22</v>
      </c>
    </row>
    <row r="9" spans="1:11" x14ac:dyDescent="0.2">
      <c r="A9" t="s">
        <v>6</v>
      </c>
      <c r="B9">
        <f t="shared" si="0"/>
        <v>968</v>
      </c>
      <c r="C9">
        <f t="shared" si="1"/>
        <v>97</v>
      </c>
      <c r="D9" s="1">
        <f t="shared" si="2"/>
        <v>0.24742268041237114</v>
      </c>
      <c r="E9">
        <f t="shared" si="3"/>
        <v>345</v>
      </c>
      <c r="F9">
        <f t="shared" si="4"/>
        <v>24</v>
      </c>
    </row>
    <row r="10" spans="1:11" x14ac:dyDescent="0.2">
      <c r="A10" t="s">
        <v>6</v>
      </c>
      <c r="B10">
        <f t="shared" si="0"/>
        <v>997</v>
      </c>
      <c r="C10">
        <f t="shared" si="1"/>
        <v>99</v>
      </c>
      <c r="D10" s="1">
        <f t="shared" si="2"/>
        <v>0.26262626262626265</v>
      </c>
      <c r="E10">
        <f t="shared" si="3"/>
        <v>374</v>
      </c>
      <c r="F10">
        <f t="shared" si="4"/>
        <v>26</v>
      </c>
    </row>
    <row r="11" spans="1:11" x14ac:dyDescent="0.2">
      <c r="A11" t="s">
        <v>6</v>
      </c>
      <c r="B11">
        <f t="shared" si="0"/>
        <v>1026</v>
      </c>
      <c r="C11">
        <f t="shared" si="1"/>
        <v>101</v>
      </c>
      <c r="D11" s="1">
        <f t="shared" si="2"/>
        <v>0.27722772277227725</v>
      </c>
      <c r="E11">
        <f t="shared" si="3"/>
        <v>403</v>
      </c>
      <c r="F11">
        <f t="shared" si="4"/>
        <v>28</v>
      </c>
    </row>
    <row r="12" spans="1:11" x14ac:dyDescent="0.2">
      <c r="A12" t="s">
        <v>6</v>
      </c>
      <c r="B12">
        <f t="shared" si="0"/>
        <v>1055</v>
      </c>
      <c r="C12">
        <f t="shared" si="1"/>
        <v>103</v>
      </c>
      <c r="D12" s="1">
        <f t="shared" si="2"/>
        <v>0.29126213592233008</v>
      </c>
      <c r="E12">
        <f t="shared" si="3"/>
        <v>432</v>
      </c>
      <c r="F12">
        <f t="shared" si="4"/>
        <v>30</v>
      </c>
    </row>
    <row r="13" spans="1:11" x14ac:dyDescent="0.2">
      <c r="A13" t="s">
        <v>6</v>
      </c>
      <c r="B13">
        <f t="shared" si="0"/>
        <v>1083</v>
      </c>
      <c r="C13">
        <f t="shared" si="1"/>
        <v>105</v>
      </c>
      <c r="D13" s="1">
        <f t="shared" si="2"/>
        <v>0.30476190476190479</v>
      </c>
      <c r="E13">
        <f t="shared" si="3"/>
        <v>460</v>
      </c>
      <c r="F13">
        <f t="shared" si="4"/>
        <v>32</v>
      </c>
    </row>
    <row r="14" spans="1:11" x14ac:dyDescent="0.2">
      <c r="A14" t="s">
        <v>6</v>
      </c>
      <c r="B14">
        <f t="shared" ref="B14:B17" si="5">SUM(I$2+E14)</f>
        <v>1112</v>
      </c>
      <c r="C14">
        <f t="shared" ref="C14:C17" si="6">SUM(J$2+F14)</f>
        <v>107</v>
      </c>
      <c r="D14" s="1">
        <f t="shared" ref="D14:D17" si="7">F14/C14</f>
        <v>0.31775700934579437</v>
      </c>
      <c r="E14">
        <f t="shared" ref="E14:E17" si="8">ROUNDUP(F14/K$3,0)</f>
        <v>489</v>
      </c>
      <c r="F14">
        <f t="shared" ref="F14:F17" si="9">F13+2</f>
        <v>34</v>
      </c>
    </row>
    <row r="15" spans="1:11" x14ac:dyDescent="0.2">
      <c r="A15" t="s">
        <v>6</v>
      </c>
      <c r="B15">
        <f t="shared" si="5"/>
        <v>1141</v>
      </c>
      <c r="C15">
        <f t="shared" si="6"/>
        <v>109</v>
      </c>
      <c r="D15" s="1">
        <f t="shared" si="7"/>
        <v>0.33027522935779818</v>
      </c>
      <c r="E15">
        <f t="shared" si="8"/>
        <v>518</v>
      </c>
      <c r="F15">
        <f t="shared" si="9"/>
        <v>36</v>
      </c>
    </row>
    <row r="16" spans="1:11" x14ac:dyDescent="0.2">
      <c r="A16" t="s">
        <v>6</v>
      </c>
      <c r="B16">
        <f t="shared" si="5"/>
        <v>1170</v>
      </c>
      <c r="C16">
        <f t="shared" si="6"/>
        <v>111</v>
      </c>
      <c r="D16" s="1">
        <f t="shared" si="7"/>
        <v>0.34234234234234234</v>
      </c>
      <c r="E16">
        <f t="shared" si="8"/>
        <v>547</v>
      </c>
      <c r="F16">
        <f t="shared" si="9"/>
        <v>38</v>
      </c>
    </row>
    <row r="17" spans="1:6" x14ac:dyDescent="0.2">
      <c r="A17" t="s">
        <v>6</v>
      </c>
      <c r="B17">
        <f t="shared" si="5"/>
        <v>1198</v>
      </c>
      <c r="C17">
        <f t="shared" si="6"/>
        <v>113</v>
      </c>
      <c r="D17" s="1">
        <f t="shared" si="7"/>
        <v>0.35398230088495575</v>
      </c>
      <c r="E17">
        <f t="shared" si="8"/>
        <v>575</v>
      </c>
      <c r="F17">
        <f t="shared" si="9"/>
        <v>40</v>
      </c>
    </row>
    <row r="18" spans="1:6" x14ac:dyDescent="0.2">
      <c r="A18" t="s">
        <v>6</v>
      </c>
      <c r="B18">
        <f t="shared" ref="B18" si="10">SUM(I$2+E18)</f>
        <v>1227</v>
      </c>
      <c r="C18">
        <f t="shared" ref="C18" si="11">SUM(J$2+F18)</f>
        <v>115</v>
      </c>
      <c r="D18" s="1">
        <f t="shared" ref="D18" si="12">F18/C18</f>
        <v>0.36521739130434783</v>
      </c>
      <c r="E18">
        <f t="shared" ref="E18" si="13">ROUNDUP(F18/K$3,0)</f>
        <v>604</v>
      </c>
      <c r="F18">
        <f t="shared" ref="F18" si="14">F17+2</f>
        <v>42</v>
      </c>
    </row>
    <row r="19" spans="1:6" x14ac:dyDescent="0.2">
      <c r="D19" s="1"/>
    </row>
    <row r="20" spans="1:6" x14ac:dyDescent="0.2">
      <c r="D20" s="1"/>
    </row>
    <row r="21" spans="1:6" x14ac:dyDescent="0.2">
      <c r="D21" s="1"/>
    </row>
    <row r="22" spans="1:6" x14ac:dyDescent="0.2">
      <c r="D22" s="1"/>
    </row>
    <row r="23" spans="1:6" x14ac:dyDescent="0.2">
      <c r="D23" s="1"/>
    </row>
    <row r="24" spans="1:6" x14ac:dyDescent="0.2">
      <c r="D24" s="1"/>
    </row>
    <row r="25" spans="1:6" x14ac:dyDescent="0.2">
      <c r="D25" s="1"/>
    </row>
    <row r="26" spans="1:6" x14ac:dyDescent="0.2">
      <c r="D26" s="1"/>
    </row>
    <row r="27" spans="1:6" x14ac:dyDescent="0.2">
      <c r="D27" s="1"/>
    </row>
    <row r="28" spans="1:6" x14ac:dyDescent="0.2">
      <c r="D28" s="1"/>
    </row>
    <row r="29" spans="1:6" x14ac:dyDescent="0.2">
      <c r="D29" s="1"/>
    </row>
    <row r="30" spans="1:6" x14ac:dyDescent="0.2">
      <c r="D30" s="1"/>
    </row>
    <row r="31" spans="1:6" x14ac:dyDescent="0.2"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Garg</dc:creator>
  <cp:lastModifiedBy>Tushar Garg</cp:lastModifiedBy>
  <dcterms:created xsi:type="dcterms:W3CDTF">2024-09-23T17:36:01Z</dcterms:created>
  <dcterms:modified xsi:type="dcterms:W3CDTF">2024-10-05T17:04:03Z</dcterms:modified>
</cp:coreProperties>
</file>