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ruipereira/Documents/Claude/projects/condominio/"/>
    </mc:Choice>
  </mc:AlternateContent>
  <xr:revisionPtr revIDLastSave="0" documentId="13_ncr:1_{9CAE61D6-02F4-E547-BE6E-C69F8FA4543F}" xr6:coauthVersionLast="47" xr6:coauthVersionMax="47" xr10:uidLastSave="{00000000-0000-0000-0000-000000000000}"/>
  <bookViews>
    <workbookView xWindow="0" yWindow="660" windowWidth="30240" windowHeight="17340" activeTab="4" xr2:uid="{00000000-000D-0000-FFFF-FFFF00000000}"/>
  </bookViews>
  <sheets>
    <sheet name="Receita Despesas 2011 " sheetId="1" r:id="rId1"/>
    <sheet name="Receitas Despesas 2012" sheetId="2" r:id="rId2"/>
    <sheet name="Receitas Despesas 2013" sheetId="3" r:id="rId3"/>
    <sheet name="Receitas Despesas 2014" sheetId="4" r:id="rId4"/>
    <sheet name="Receitas Despesas 2015" sheetId="5" r:id="rId5"/>
    <sheet name="Receitas Despesas 2016" sheetId="6" r:id="rId6"/>
    <sheet name="Receita Despesas 2017" sheetId="7" r:id="rId7"/>
    <sheet name="Receita Despesas 2018" sheetId="8" r:id="rId8"/>
    <sheet name="Receita Despesas 2019" sheetId="9" r:id="rId9"/>
    <sheet name="Receita Despesa 2020" sheetId="10" r:id="rId10"/>
    <sheet name="Receita Despesas 2021" sheetId="11" r:id="rId11"/>
    <sheet name="Receita Despesas 2022" sheetId="12" r:id="rId12"/>
    <sheet name="Receitas Despesas 2023" sheetId="13" r:id="rId13"/>
    <sheet name="Receitas Despesas 2024" sheetId="14" r:id="rId14"/>
    <sheet name="Receitas Despesas 2025" sheetId="21" r:id="rId15"/>
    <sheet name="Folha1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NmWDNR4oqvxdg6hgXrUyggs3txPY9BnZMT9efp9NKB0="/>
    </ext>
  </extLst>
</workbook>
</file>

<file path=xl/calcChain.xml><?xml version="1.0" encoding="utf-8"?>
<calcChain xmlns="http://schemas.openxmlformats.org/spreadsheetml/2006/main">
  <c r="AE8" i="5" l="1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7" i="5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7" i="4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7" i="3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7" i="2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7" i="1"/>
  <c r="AC19" i="21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7" i="12"/>
  <c r="AD7" i="12" s="1"/>
  <c r="M5" i="15" s="1"/>
  <c r="AC8" i="21"/>
  <c r="AC9" i="21"/>
  <c r="AC10" i="21"/>
  <c r="AC11" i="21"/>
  <c r="AC12" i="21"/>
  <c r="AC13" i="21"/>
  <c r="AC14" i="21"/>
  <c r="AC15" i="21"/>
  <c r="AC16" i="21"/>
  <c r="AC17" i="21"/>
  <c r="AC18" i="21"/>
  <c r="AC20" i="21"/>
  <c r="AC21" i="21"/>
  <c r="AC22" i="21"/>
  <c r="AC7" i="21"/>
  <c r="Y52" i="21"/>
  <c r="W52" i="21"/>
  <c r="U52" i="21"/>
  <c r="S52" i="21"/>
  <c r="Q52" i="21"/>
  <c r="O52" i="21"/>
  <c r="M52" i="21"/>
  <c r="K52" i="21"/>
  <c r="I52" i="21"/>
  <c r="G52" i="21"/>
  <c r="E52" i="21"/>
  <c r="C52" i="21"/>
  <c r="AB49" i="21"/>
  <c r="AB48" i="21"/>
  <c r="AB47" i="21"/>
  <c r="AB46" i="21"/>
  <c r="AB45" i="21"/>
  <c r="AB44" i="21"/>
  <c r="AB43" i="21"/>
  <c r="AB42" i="21"/>
  <c r="AB41" i="21"/>
  <c r="AB40" i="21"/>
  <c r="AB39" i="21"/>
  <c r="AB38" i="21"/>
  <c r="Y30" i="21"/>
  <c r="Y58" i="21" s="1"/>
  <c r="W30" i="21"/>
  <c r="W58" i="21" s="1"/>
  <c r="U30" i="21"/>
  <c r="U58" i="21" s="1"/>
  <c r="S30" i="21"/>
  <c r="S58" i="21" s="1"/>
  <c r="Q30" i="21"/>
  <c r="Q58" i="21" s="1"/>
  <c r="O30" i="21"/>
  <c r="O58" i="21" s="1"/>
  <c r="M30" i="21"/>
  <c r="M58" i="21" s="1"/>
  <c r="K30" i="21"/>
  <c r="K58" i="21" s="1"/>
  <c r="I30" i="21"/>
  <c r="I58" i="21" s="1"/>
  <c r="G30" i="21"/>
  <c r="G58" i="21" s="1"/>
  <c r="E30" i="21"/>
  <c r="E58" i="21" s="1"/>
  <c r="C30" i="21"/>
  <c r="AB27" i="21"/>
  <c r="AB26" i="21"/>
  <c r="AB25" i="21"/>
  <c r="AB24" i="21"/>
  <c r="AB22" i="21"/>
  <c r="AD22" i="21" s="1"/>
  <c r="AB21" i="21"/>
  <c r="AD21" i="21" s="1"/>
  <c r="AB20" i="21"/>
  <c r="AB19" i="21"/>
  <c r="AB18" i="21"/>
  <c r="AD18" i="21" s="1"/>
  <c r="AB17" i="21"/>
  <c r="AB16" i="21"/>
  <c r="AB15" i="21"/>
  <c r="AB14" i="21"/>
  <c r="AD14" i="21" s="1"/>
  <c r="AB13" i="21"/>
  <c r="AB12" i="21"/>
  <c r="AB11" i="21"/>
  <c r="AB10" i="21"/>
  <c r="AB9" i="21"/>
  <c r="AB8" i="21"/>
  <c r="AB7" i="21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5" i="15"/>
  <c r="AD11" i="12"/>
  <c r="M9" i="15" s="1"/>
  <c r="M6" i="15"/>
  <c r="M10" i="15"/>
  <c r="M12" i="15"/>
  <c r="M13" i="15"/>
  <c r="M14" i="15"/>
  <c r="M15" i="15"/>
  <c r="M16" i="15"/>
  <c r="M17" i="15"/>
  <c r="M18" i="15"/>
  <c r="M19" i="15"/>
  <c r="M20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AC11" i="11"/>
  <c r="AD11" i="11" s="1"/>
  <c r="L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AC11" i="10"/>
  <c r="AD11" i="10" s="1"/>
  <c r="K5" i="15"/>
  <c r="AD11" i="9"/>
  <c r="J6" i="15"/>
  <c r="J7" i="15"/>
  <c r="J8" i="15"/>
  <c r="J10" i="15"/>
  <c r="J11" i="15"/>
  <c r="J12" i="15"/>
  <c r="J13" i="15"/>
  <c r="J14" i="15"/>
  <c r="J15" i="15"/>
  <c r="J16" i="15"/>
  <c r="J17" i="15"/>
  <c r="J18" i="15"/>
  <c r="J19" i="15"/>
  <c r="J20" i="15"/>
  <c r="J5" i="15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2" i="8"/>
  <c r="AF23" i="8"/>
  <c r="AF7" i="8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20" i="15"/>
  <c r="I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5" i="15"/>
  <c r="AD11" i="8"/>
  <c r="AE11" i="8" s="1"/>
  <c r="AE8" i="8"/>
  <c r="AE9" i="8"/>
  <c r="AE10" i="8"/>
  <c r="AE12" i="8"/>
  <c r="AE13" i="8"/>
  <c r="AE14" i="8"/>
  <c r="AE15" i="8"/>
  <c r="AE16" i="8"/>
  <c r="AE17" i="8"/>
  <c r="AE18" i="8"/>
  <c r="AE19" i="8"/>
  <c r="AE20" i="8"/>
  <c r="AE21" i="8"/>
  <c r="AE22" i="8"/>
  <c r="AE7" i="8"/>
  <c r="AC11" i="7"/>
  <c r="AD11" i="5"/>
  <c r="F9" i="15" s="1"/>
  <c r="AD12" i="6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5" i="15"/>
  <c r="F6" i="15"/>
  <c r="F7" i="15"/>
  <c r="F8" i="15"/>
  <c r="F10" i="15"/>
  <c r="F11" i="15"/>
  <c r="F12" i="15"/>
  <c r="F13" i="15"/>
  <c r="F14" i="15"/>
  <c r="F15" i="15"/>
  <c r="F16" i="15"/>
  <c r="F17" i="15"/>
  <c r="F18" i="15"/>
  <c r="F19" i="15"/>
  <c r="F20" i="15"/>
  <c r="F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5" i="15"/>
  <c r="AC19" i="13"/>
  <c r="AD19" i="13"/>
  <c r="AC19" i="14"/>
  <c r="AD19" i="14" s="1"/>
  <c r="AC8" i="14"/>
  <c r="AD8" i="14" s="1"/>
  <c r="AC9" i="14"/>
  <c r="AC10" i="14"/>
  <c r="AD10" i="14" s="1"/>
  <c r="AC11" i="14"/>
  <c r="AC12" i="14"/>
  <c r="AC13" i="14"/>
  <c r="AC14" i="14"/>
  <c r="AC15" i="14"/>
  <c r="AC16" i="14"/>
  <c r="AC17" i="14"/>
  <c r="AC18" i="14"/>
  <c r="AC20" i="14"/>
  <c r="AC21" i="14"/>
  <c r="AC22" i="14"/>
  <c r="AC7" i="14"/>
  <c r="AD7" i="14" s="1"/>
  <c r="AD22" i="14"/>
  <c r="AD21" i="14"/>
  <c r="AD20" i="14"/>
  <c r="AD18" i="14"/>
  <c r="AD17" i="14"/>
  <c r="AD16" i="14"/>
  <c r="AD15" i="14"/>
  <c r="AD14" i="14"/>
  <c r="AD13" i="14"/>
  <c r="AD12" i="14"/>
  <c r="AD11" i="14"/>
  <c r="AD9" i="14"/>
  <c r="AC22" i="13"/>
  <c r="AD22" i="13" s="1"/>
  <c r="AC21" i="13"/>
  <c r="AD21" i="13" s="1"/>
  <c r="AD20" i="13"/>
  <c r="AC20" i="13"/>
  <c r="AC18" i="13"/>
  <c r="AD18" i="13" s="1"/>
  <c r="AC17" i="13"/>
  <c r="AD17" i="13" s="1"/>
  <c r="AC16" i="13"/>
  <c r="AD16" i="13" s="1"/>
  <c r="AC15" i="13"/>
  <c r="AD15" i="13" s="1"/>
  <c r="AC14" i="13"/>
  <c r="AD14" i="13" s="1"/>
  <c r="AC13" i="13"/>
  <c r="AD13" i="13" s="1"/>
  <c r="AC12" i="13"/>
  <c r="AD12" i="13" s="1"/>
  <c r="AC11" i="13"/>
  <c r="AD11" i="13" s="1"/>
  <c r="AC10" i="13"/>
  <c r="AD10" i="13" s="1"/>
  <c r="AC9" i="13"/>
  <c r="AD9" i="13" s="1"/>
  <c r="AC8" i="13"/>
  <c r="AD8" i="13" s="1"/>
  <c r="AD7" i="13"/>
  <c r="AC7" i="13"/>
  <c r="AD22" i="12"/>
  <c r="AD21" i="12"/>
  <c r="AD20" i="12"/>
  <c r="AD19" i="12"/>
  <c r="AD18" i="12"/>
  <c r="AD17" i="12"/>
  <c r="AD16" i="12"/>
  <c r="AD15" i="12"/>
  <c r="AD14" i="12"/>
  <c r="AD13" i="12"/>
  <c r="M11" i="15" s="1"/>
  <c r="AD12" i="12"/>
  <c r="AD10" i="12"/>
  <c r="M8" i="15" s="1"/>
  <c r="AD9" i="12"/>
  <c r="M7" i="15" s="1"/>
  <c r="AD8" i="12"/>
  <c r="AC22" i="11"/>
  <c r="AD22" i="11" s="1"/>
  <c r="AC21" i="11"/>
  <c r="AD21" i="11" s="1"/>
  <c r="AC20" i="11"/>
  <c r="AD20" i="11" s="1"/>
  <c r="AC19" i="11"/>
  <c r="AD19" i="11" s="1"/>
  <c r="AC18" i="11"/>
  <c r="AD18" i="11" s="1"/>
  <c r="AC17" i="11"/>
  <c r="AD17" i="11" s="1"/>
  <c r="AC16" i="11"/>
  <c r="AD16" i="11" s="1"/>
  <c r="AC15" i="11"/>
  <c r="AD15" i="11" s="1"/>
  <c r="AC14" i="11"/>
  <c r="AD14" i="11" s="1"/>
  <c r="AC13" i="11"/>
  <c r="AD13" i="11" s="1"/>
  <c r="AC12" i="11"/>
  <c r="AD12" i="11" s="1"/>
  <c r="AC10" i="11"/>
  <c r="AD10" i="11" s="1"/>
  <c r="AC9" i="11"/>
  <c r="AD9" i="11" s="1"/>
  <c r="AD8" i="11"/>
  <c r="AC8" i="11"/>
  <c r="AD7" i="11"/>
  <c r="AC7" i="11"/>
  <c r="AC24" i="10"/>
  <c r="AD24" i="10" s="1"/>
  <c r="AC23" i="10"/>
  <c r="AD23" i="10" s="1"/>
  <c r="AC22" i="10"/>
  <c r="AD22" i="10" s="1"/>
  <c r="AC21" i="10"/>
  <c r="AD21" i="10" s="1"/>
  <c r="AC20" i="10"/>
  <c r="AD20" i="10" s="1"/>
  <c r="AC19" i="10"/>
  <c r="AD19" i="10" s="1"/>
  <c r="AC18" i="10"/>
  <c r="AD18" i="10" s="1"/>
  <c r="AC17" i="10"/>
  <c r="AD17" i="10" s="1"/>
  <c r="AC16" i="10"/>
  <c r="AD16" i="10" s="1"/>
  <c r="AC15" i="10"/>
  <c r="AD15" i="10" s="1"/>
  <c r="AC14" i="10"/>
  <c r="AD14" i="10" s="1"/>
  <c r="AC13" i="10"/>
  <c r="AD13" i="10" s="1"/>
  <c r="AC12" i="10"/>
  <c r="AD12" i="10" s="1"/>
  <c r="AC10" i="10"/>
  <c r="AD10" i="10" s="1"/>
  <c r="AC9" i="10"/>
  <c r="AD9" i="10" s="1"/>
  <c r="AC8" i="10"/>
  <c r="AD8" i="10" s="1"/>
  <c r="AC7" i="10"/>
  <c r="AD7" i="10" s="1"/>
  <c r="AD24" i="9"/>
  <c r="AE24" i="9" s="1"/>
  <c r="AD23" i="9"/>
  <c r="AE23" i="9" s="1"/>
  <c r="AD22" i="9"/>
  <c r="AE22" i="9" s="1"/>
  <c r="AD21" i="9"/>
  <c r="AE21" i="9" s="1"/>
  <c r="AD20" i="9"/>
  <c r="AE20" i="9" s="1"/>
  <c r="AD19" i="9"/>
  <c r="AE19" i="9" s="1"/>
  <c r="AD18" i="9"/>
  <c r="AE18" i="9" s="1"/>
  <c r="AD17" i="9"/>
  <c r="AE17" i="9" s="1"/>
  <c r="AD16" i="9"/>
  <c r="AE16" i="9" s="1"/>
  <c r="AD15" i="9"/>
  <c r="AE15" i="9" s="1"/>
  <c r="AD14" i="9"/>
  <c r="AE14" i="9" s="1"/>
  <c r="AD13" i="9"/>
  <c r="AE13" i="9" s="1"/>
  <c r="AD12" i="9"/>
  <c r="AE12" i="9" s="1"/>
  <c r="AE11" i="9"/>
  <c r="J9" i="15" s="1"/>
  <c r="AD10" i="9"/>
  <c r="AE10" i="9" s="1"/>
  <c r="AD9" i="9"/>
  <c r="AE9" i="9" s="1"/>
  <c r="AD8" i="9"/>
  <c r="AE8" i="9" s="1"/>
  <c r="AE7" i="9"/>
  <c r="AD7" i="9"/>
  <c r="AD23" i="8"/>
  <c r="AD22" i="8"/>
  <c r="AD21" i="8"/>
  <c r="AD20" i="8"/>
  <c r="AD19" i="8"/>
  <c r="AD18" i="8"/>
  <c r="AD17" i="8"/>
  <c r="AD16" i="8"/>
  <c r="AD15" i="8"/>
  <c r="AD14" i="8"/>
  <c r="AD13" i="8"/>
  <c r="AD12" i="8"/>
  <c r="AD10" i="8"/>
  <c r="AD9" i="8"/>
  <c r="AD8" i="8"/>
  <c r="AD7" i="8"/>
  <c r="AC23" i="7"/>
  <c r="AD23" i="7" s="1"/>
  <c r="AC22" i="7"/>
  <c r="AC21" i="7"/>
  <c r="AC20" i="7"/>
  <c r="AC19" i="7"/>
  <c r="AC18" i="7"/>
  <c r="AC17" i="7"/>
  <c r="AC16" i="7"/>
  <c r="AC15" i="7"/>
  <c r="AC14" i="7"/>
  <c r="AC13" i="7"/>
  <c r="AC12" i="7"/>
  <c r="AC10" i="7"/>
  <c r="AC9" i="7"/>
  <c r="AC8" i="7"/>
  <c r="AC7" i="7"/>
  <c r="AD25" i="6"/>
  <c r="AE25" i="6" s="1"/>
  <c r="AD24" i="6"/>
  <c r="AE24" i="6" s="1"/>
  <c r="AD23" i="6"/>
  <c r="AE23" i="6" s="1"/>
  <c r="AD22" i="6"/>
  <c r="AE22" i="6" s="1"/>
  <c r="AD21" i="6"/>
  <c r="AE21" i="6" s="1"/>
  <c r="AD20" i="6"/>
  <c r="AE20" i="6" s="1"/>
  <c r="AD19" i="6"/>
  <c r="AE19" i="6" s="1"/>
  <c r="AD18" i="6"/>
  <c r="AE18" i="6" s="1"/>
  <c r="AD17" i="6"/>
  <c r="AE17" i="6" s="1"/>
  <c r="AD16" i="6"/>
  <c r="AE16" i="6" s="1"/>
  <c r="AD15" i="6"/>
  <c r="AE15" i="6" s="1"/>
  <c r="AD14" i="6"/>
  <c r="AE14" i="6" s="1"/>
  <c r="AD13" i="6"/>
  <c r="AE13" i="6" s="1"/>
  <c r="AE12" i="6"/>
  <c r="AD11" i="6"/>
  <c r="AE11" i="6" s="1"/>
  <c r="AD10" i="6"/>
  <c r="AE10" i="6" s="1"/>
  <c r="AD9" i="6"/>
  <c r="AE9" i="6" s="1"/>
  <c r="AD8" i="6"/>
  <c r="AE8" i="6" s="1"/>
  <c r="AD8" i="5"/>
  <c r="AD9" i="5"/>
  <c r="AD10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7" i="5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7" i="4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7" i="3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7" i="2"/>
  <c r="AC47" i="1"/>
  <c r="AC35" i="1"/>
  <c r="AC36" i="1"/>
  <c r="AC37" i="1"/>
  <c r="AC38" i="1"/>
  <c r="AC39" i="1"/>
  <c r="AC40" i="1"/>
  <c r="AC41" i="1"/>
  <c r="AC42" i="1"/>
  <c r="AC43" i="1"/>
  <c r="AC44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7" i="1"/>
  <c r="AB52" i="14"/>
  <c r="Y52" i="14"/>
  <c r="W52" i="14"/>
  <c r="U52" i="14"/>
  <c r="S52" i="14"/>
  <c r="Q52" i="14"/>
  <c r="O52" i="14"/>
  <c r="M52" i="14"/>
  <c r="K52" i="14"/>
  <c r="I52" i="14"/>
  <c r="G52" i="14"/>
  <c r="E52" i="14"/>
  <c r="C52" i="14"/>
  <c r="C65" i="14" s="1"/>
  <c r="AB49" i="14"/>
  <c r="AB48" i="14"/>
  <c r="AB47" i="14"/>
  <c r="AB46" i="14"/>
  <c r="AB45" i="14"/>
  <c r="AB44" i="14"/>
  <c r="AB43" i="14"/>
  <c r="AB42" i="14"/>
  <c r="AB41" i="14"/>
  <c r="AB40" i="14"/>
  <c r="AB39" i="14"/>
  <c r="AB38" i="14"/>
  <c r="Y30" i="14"/>
  <c r="Y58" i="14" s="1"/>
  <c r="W30" i="14"/>
  <c r="W58" i="14" s="1"/>
  <c r="U30" i="14"/>
  <c r="U58" i="14" s="1"/>
  <c r="S30" i="14"/>
  <c r="S58" i="14" s="1"/>
  <c r="Q30" i="14"/>
  <c r="Q58" i="14" s="1"/>
  <c r="O30" i="14"/>
  <c r="O58" i="14" s="1"/>
  <c r="M30" i="14"/>
  <c r="M58" i="14" s="1"/>
  <c r="K30" i="14"/>
  <c r="K58" i="14" s="1"/>
  <c r="I30" i="14"/>
  <c r="I58" i="14" s="1"/>
  <c r="G30" i="14"/>
  <c r="G58" i="14" s="1"/>
  <c r="E30" i="14"/>
  <c r="E58" i="14" s="1"/>
  <c r="C30" i="14"/>
  <c r="AB27" i="14"/>
  <c r="AB26" i="14"/>
  <c r="AB25" i="14"/>
  <c r="AB24" i="14"/>
  <c r="AB22" i="14"/>
  <c r="AB21" i="14"/>
  <c r="AB20" i="14"/>
  <c r="AB19" i="14"/>
  <c r="AB18" i="14"/>
  <c r="AB17" i="14"/>
  <c r="AB16" i="14"/>
  <c r="AB15" i="14"/>
  <c r="AB14" i="14"/>
  <c r="AB13" i="14"/>
  <c r="AB12" i="14"/>
  <c r="AB11" i="14"/>
  <c r="AB10" i="14"/>
  <c r="AB9" i="14"/>
  <c r="AB8" i="14"/>
  <c r="AB7" i="14"/>
  <c r="Y52" i="13"/>
  <c r="W52" i="13"/>
  <c r="U52" i="13"/>
  <c r="S52" i="13"/>
  <c r="Q52" i="13"/>
  <c r="O52" i="13"/>
  <c r="M52" i="13"/>
  <c r="K52" i="13"/>
  <c r="I52" i="13"/>
  <c r="G52" i="13"/>
  <c r="E52" i="13"/>
  <c r="C52" i="13"/>
  <c r="AB49" i="13"/>
  <c r="AB48" i="13"/>
  <c r="AB47" i="13"/>
  <c r="AB45" i="13"/>
  <c r="AB44" i="13"/>
  <c r="AB43" i="13"/>
  <c r="AB42" i="13"/>
  <c r="AB41" i="13"/>
  <c r="AB40" i="13"/>
  <c r="AB39" i="13"/>
  <c r="AB38" i="13"/>
  <c r="Y30" i="13"/>
  <c r="Y58" i="13" s="1"/>
  <c r="W30" i="13"/>
  <c r="W58" i="13" s="1"/>
  <c r="U30" i="13"/>
  <c r="U58" i="13" s="1"/>
  <c r="S30" i="13"/>
  <c r="S58" i="13" s="1"/>
  <c r="Q30" i="13"/>
  <c r="Q58" i="13" s="1"/>
  <c r="O30" i="13"/>
  <c r="O58" i="13" s="1"/>
  <c r="M30" i="13"/>
  <c r="M58" i="13" s="1"/>
  <c r="K30" i="13"/>
  <c r="K58" i="13" s="1"/>
  <c r="I30" i="13"/>
  <c r="I58" i="13" s="1"/>
  <c r="G30" i="13"/>
  <c r="G58" i="13" s="1"/>
  <c r="E30" i="13"/>
  <c r="E58" i="13" s="1"/>
  <c r="C30" i="13"/>
  <c r="AB27" i="13"/>
  <c r="AB26" i="13"/>
  <c r="AB25" i="13"/>
  <c r="AB24" i="13"/>
  <c r="AB22" i="13"/>
  <c r="AB21" i="13"/>
  <c r="AB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Y51" i="12"/>
  <c r="W51" i="12"/>
  <c r="U51" i="12"/>
  <c r="S51" i="12"/>
  <c r="Q51" i="12"/>
  <c r="O51" i="12"/>
  <c r="M51" i="12"/>
  <c r="K51" i="12"/>
  <c r="I51" i="12"/>
  <c r="G51" i="12"/>
  <c r="E51" i="12"/>
  <c r="C51" i="12"/>
  <c r="AB48" i="12"/>
  <c r="AB47" i="12"/>
  <c r="AB46" i="12"/>
  <c r="AB45" i="12"/>
  <c r="AB44" i="12"/>
  <c r="AB43" i="12"/>
  <c r="AB42" i="12"/>
  <c r="AB41" i="12"/>
  <c r="AB40" i="12"/>
  <c r="AB39" i="12"/>
  <c r="AB38" i="12"/>
  <c r="Y30" i="12"/>
  <c r="Y57" i="12" s="1"/>
  <c r="W30" i="12"/>
  <c r="W57" i="12" s="1"/>
  <c r="U30" i="12"/>
  <c r="U57" i="12" s="1"/>
  <c r="S30" i="12"/>
  <c r="S57" i="12" s="1"/>
  <c r="Q30" i="12"/>
  <c r="Q57" i="12" s="1"/>
  <c r="O30" i="12"/>
  <c r="O57" i="12" s="1"/>
  <c r="M30" i="12"/>
  <c r="M57" i="12" s="1"/>
  <c r="K30" i="12"/>
  <c r="K57" i="12" s="1"/>
  <c r="I30" i="12"/>
  <c r="I57" i="12" s="1"/>
  <c r="G30" i="12"/>
  <c r="G57" i="12" s="1"/>
  <c r="E30" i="12"/>
  <c r="E57" i="12" s="1"/>
  <c r="C30" i="12"/>
  <c r="AB27" i="12"/>
  <c r="AB26" i="12"/>
  <c r="AB25" i="12"/>
  <c r="AB24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AB10" i="12"/>
  <c r="AB9" i="12"/>
  <c r="AB8" i="12"/>
  <c r="AB7" i="12"/>
  <c r="Y51" i="11"/>
  <c r="W51" i="11"/>
  <c r="U51" i="11"/>
  <c r="S51" i="11"/>
  <c r="Q51" i="11"/>
  <c r="O51" i="11"/>
  <c r="M51" i="11"/>
  <c r="K51" i="11"/>
  <c r="I51" i="11"/>
  <c r="G51" i="11"/>
  <c r="E51" i="11"/>
  <c r="C51" i="11"/>
  <c r="AB48" i="11"/>
  <c r="AB47" i="11"/>
  <c r="AB46" i="11"/>
  <c r="AB45" i="11"/>
  <c r="AB44" i="11"/>
  <c r="AB43" i="11"/>
  <c r="AB42" i="11"/>
  <c r="AB41" i="11"/>
  <c r="AB40" i="11"/>
  <c r="AB39" i="11"/>
  <c r="AB38" i="11"/>
  <c r="Y30" i="11"/>
  <c r="Y57" i="11" s="1"/>
  <c r="W30" i="11"/>
  <c r="W57" i="11" s="1"/>
  <c r="U30" i="11"/>
  <c r="U57" i="11" s="1"/>
  <c r="S30" i="11"/>
  <c r="S57" i="11" s="1"/>
  <c r="Q30" i="11"/>
  <c r="Q57" i="11" s="1"/>
  <c r="O30" i="11"/>
  <c r="O57" i="11" s="1"/>
  <c r="M30" i="11"/>
  <c r="M57" i="11" s="1"/>
  <c r="K30" i="11"/>
  <c r="K57" i="11" s="1"/>
  <c r="I30" i="11"/>
  <c r="I57" i="11" s="1"/>
  <c r="G30" i="11"/>
  <c r="G57" i="11" s="1"/>
  <c r="E30" i="11"/>
  <c r="E57" i="11" s="1"/>
  <c r="C30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C64" i="10"/>
  <c r="C62" i="10"/>
  <c r="C63" i="10" s="1"/>
  <c r="C65" i="10" s="1"/>
  <c r="Y57" i="10"/>
  <c r="W57" i="10"/>
  <c r="Y51" i="10"/>
  <c r="W51" i="10"/>
  <c r="U51" i="10"/>
  <c r="S51" i="10"/>
  <c r="Q51" i="10"/>
  <c r="O51" i="10"/>
  <c r="M51" i="10"/>
  <c r="K51" i="10"/>
  <c r="I51" i="10"/>
  <c r="G51" i="10"/>
  <c r="E51" i="10"/>
  <c r="C51" i="10"/>
  <c r="AB51" i="10" s="1"/>
  <c r="AB48" i="10"/>
  <c r="AB47" i="10"/>
  <c r="AB46" i="10"/>
  <c r="AB45" i="10"/>
  <c r="AB44" i="10"/>
  <c r="AB43" i="10"/>
  <c r="AB42" i="10"/>
  <c r="AB41" i="10"/>
  <c r="AB40" i="10"/>
  <c r="AB39" i="10"/>
  <c r="AB38" i="10"/>
  <c r="Y30" i="10"/>
  <c r="W30" i="10"/>
  <c r="U30" i="10"/>
  <c r="U57" i="10" s="1"/>
  <c r="S30" i="10"/>
  <c r="S57" i="10" s="1"/>
  <c r="Q30" i="10"/>
  <c r="Q57" i="10" s="1"/>
  <c r="O30" i="10"/>
  <c r="O57" i="10" s="1"/>
  <c r="M30" i="10"/>
  <c r="M57" i="10" s="1"/>
  <c r="K30" i="10"/>
  <c r="K57" i="10" s="1"/>
  <c r="I30" i="10"/>
  <c r="I57" i="10" s="1"/>
  <c r="G30" i="10"/>
  <c r="G57" i="10" s="1"/>
  <c r="E30" i="10"/>
  <c r="E57" i="10" s="1"/>
  <c r="C30" i="10"/>
  <c r="AB22" i="10"/>
  <c r="AB21" i="10"/>
  <c r="AB20" i="10"/>
  <c r="AB19" i="10"/>
  <c r="AB18" i="10"/>
  <c r="AB17" i="10"/>
  <c r="AB16" i="10"/>
  <c r="AB15" i="10"/>
  <c r="AB14" i="10"/>
  <c r="AB13" i="10"/>
  <c r="AB12" i="10"/>
  <c r="AB11" i="10"/>
  <c r="AB10" i="10"/>
  <c r="AB9" i="10"/>
  <c r="AB8" i="10"/>
  <c r="AB7" i="10"/>
  <c r="Z51" i="9"/>
  <c r="X51" i="9"/>
  <c r="V51" i="9"/>
  <c r="T51" i="9"/>
  <c r="R51" i="9"/>
  <c r="P51" i="9"/>
  <c r="N51" i="9"/>
  <c r="L51" i="9"/>
  <c r="J51" i="9"/>
  <c r="H51" i="9"/>
  <c r="F51" i="9"/>
  <c r="D51" i="9"/>
  <c r="AC48" i="9"/>
  <c r="AC47" i="9"/>
  <c r="AC46" i="9"/>
  <c r="AC45" i="9"/>
  <c r="AC44" i="9"/>
  <c r="AC43" i="9"/>
  <c r="AC42" i="9"/>
  <c r="AC41" i="9"/>
  <c r="AC40" i="9"/>
  <c r="AC39" i="9"/>
  <c r="AC38" i="9"/>
  <c r="Z30" i="9"/>
  <c r="Z57" i="9" s="1"/>
  <c r="X30" i="9"/>
  <c r="X57" i="9" s="1"/>
  <c r="V30" i="9"/>
  <c r="V57" i="9" s="1"/>
  <c r="T30" i="9"/>
  <c r="T57" i="9" s="1"/>
  <c r="R30" i="9"/>
  <c r="R57" i="9" s="1"/>
  <c r="P30" i="9"/>
  <c r="P57" i="9" s="1"/>
  <c r="N30" i="9"/>
  <c r="N57" i="9" s="1"/>
  <c r="L30" i="9"/>
  <c r="L57" i="9" s="1"/>
  <c r="J30" i="9"/>
  <c r="J57" i="9" s="1"/>
  <c r="H30" i="9"/>
  <c r="H57" i="9" s="1"/>
  <c r="F30" i="9"/>
  <c r="F57" i="9" s="1"/>
  <c r="D30" i="9"/>
  <c r="AC27" i="9"/>
  <c r="AC22" i="9"/>
  <c r="AC21" i="9"/>
  <c r="AC20" i="9"/>
  <c r="AC19" i="9"/>
  <c r="AC18" i="9"/>
  <c r="AC17" i="9"/>
  <c r="AC16" i="9"/>
  <c r="AC15" i="9"/>
  <c r="AC14" i="9"/>
  <c r="AC13" i="9"/>
  <c r="AC12" i="9"/>
  <c r="AC11" i="9"/>
  <c r="AC10" i="9"/>
  <c r="AC9" i="9"/>
  <c r="AC8" i="9"/>
  <c r="AC7" i="9"/>
  <c r="Z51" i="8"/>
  <c r="X51" i="8"/>
  <c r="V51" i="8"/>
  <c r="T51" i="8"/>
  <c r="R51" i="8"/>
  <c r="P51" i="8"/>
  <c r="N51" i="8"/>
  <c r="L51" i="8"/>
  <c r="J51" i="8"/>
  <c r="H51" i="8"/>
  <c r="F51" i="8"/>
  <c r="D51" i="8"/>
  <c r="AC48" i="8"/>
  <c r="AC47" i="8"/>
  <c r="AC46" i="8"/>
  <c r="AC45" i="8"/>
  <c r="AC44" i="8"/>
  <c r="AC43" i="8"/>
  <c r="AC42" i="8"/>
  <c r="AC41" i="8"/>
  <c r="AC40" i="8"/>
  <c r="AC39" i="8"/>
  <c r="AC38" i="8"/>
  <c r="Z30" i="8"/>
  <c r="Z57" i="8" s="1"/>
  <c r="X30" i="8"/>
  <c r="X57" i="8" s="1"/>
  <c r="V30" i="8"/>
  <c r="V57" i="8" s="1"/>
  <c r="T30" i="8"/>
  <c r="T57" i="8" s="1"/>
  <c r="R30" i="8"/>
  <c r="R57" i="8" s="1"/>
  <c r="P30" i="8"/>
  <c r="P57" i="8" s="1"/>
  <c r="N30" i="8"/>
  <c r="N57" i="8" s="1"/>
  <c r="L30" i="8"/>
  <c r="L57" i="8" s="1"/>
  <c r="J30" i="8"/>
  <c r="J57" i="8" s="1"/>
  <c r="H30" i="8"/>
  <c r="H57" i="8" s="1"/>
  <c r="F30" i="8"/>
  <c r="F57" i="8" s="1"/>
  <c r="D30" i="8"/>
  <c r="AC27" i="8"/>
  <c r="AC22" i="8"/>
  <c r="AC21" i="8"/>
  <c r="AF21" i="8" s="1"/>
  <c r="I19" i="15" s="1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Y49" i="7"/>
  <c r="W49" i="7"/>
  <c r="U49" i="7"/>
  <c r="S49" i="7"/>
  <c r="Q49" i="7"/>
  <c r="O49" i="7"/>
  <c r="M49" i="7"/>
  <c r="K49" i="7"/>
  <c r="I49" i="7"/>
  <c r="G49" i="7"/>
  <c r="E49" i="7"/>
  <c r="C49" i="7"/>
  <c r="AB46" i="7"/>
  <c r="AB45" i="7"/>
  <c r="AB44" i="7"/>
  <c r="AB43" i="7"/>
  <c r="AB42" i="7"/>
  <c r="AB41" i="7"/>
  <c r="AB40" i="7"/>
  <c r="AB39" i="7"/>
  <c r="AB38" i="7"/>
  <c r="AB37" i="7"/>
  <c r="AB36" i="7"/>
  <c r="Y27" i="7"/>
  <c r="Y55" i="7" s="1"/>
  <c r="W27" i="7"/>
  <c r="W55" i="7" s="1"/>
  <c r="U27" i="7"/>
  <c r="U55" i="7" s="1"/>
  <c r="S27" i="7"/>
  <c r="S55" i="7" s="1"/>
  <c r="Q27" i="7"/>
  <c r="Q55" i="7" s="1"/>
  <c r="O27" i="7"/>
  <c r="O55" i="7" s="1"/>
  <c r="M27" i="7"/>
  <c r="M55" i="7" s="1"/>
  <c r="K27" i="7"/>
  <c r="K55" i="7" s="1"/>
  <c r="I27" i="7"/>
  <c r="I55" i="7" s="1"/>
  <c r="G27" i="7"/>
  <c r="G55" i="7" s="1"/>
  <c r="E27" i="7"/>
  <c r="E55" i="7" s="1"/>
  <c r="C27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Z51" i="6"/>
  <c r="X51" i="6"/>
  <c r="V51" i="6"/>
  <c r="T51" i="6"/>
  <c r="R51" i="6"/>
  <c r="P51" i="6"/>
  <c r="N51" i="6"/>
  <c r="L51" i="6"/>
  <c r="J51" i="6"/>
  <c r="H51" i="6"/>
  <c r="F51" i="6"/>
  <c r="D51" i="6"/>
  <c r="AC48" i="6"/>
  <c r="AC47" i="6"/>
  <c r="AC46" i="6"/>
  <c r="AC45" i="6"/>
  <c r="AC44" i="6"/>
  <c r="AC43" i="6"/>
  <c r="AC42" i="6"/>
  <c r="AC41" i="6"/>
  <c r="AC40" i="6"/>
  <c r="AC39" i="6"/>
  <c r="AC38" i="6"/>
  <c r="Z28" i="6"/>
  <c r="Z57" i="6" s="1"/>
  <c r="X28" i="6"/>
  <c r="X57" i="6" s="1"/>
  <c r="V28" i="6"/>
  <c r="V57" i="6" s="1"/>
  <c r="T28" i="6"/>
  <c r="T57" i="6" s="1"/>
  <c r="R28" i="6"/>
  <c r="R57" i="6" s="1"/>
  <c r="P28" i="6"/>
  <c r="P57" i="6" s="1"/>
  <c r="N28" i="6"/>
  <c r="N57" i="6" s="1"/>
  <c r="L28" i="6"/>
  <c r="L57" i="6" s="1"/>
  <c r="J28" i="6"/>
  <c r="J57" i="6" s="1"/>
  <c r="H28" i="6"/>
  <c r="H57" i="6" s="1"/>
  <c r="F28" i="6"/>
  <c r="F57" i="6" s="1"/>
  <c r="D28" i="6"/>
  <c r="AC25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Z48" i="5"/>
  <c r="X48" i="5"/>
  <c r="V48" i="5"/>
  <c r="T48" i="5"/>
  <c r="R48" i="5"/>
  <c r="P48" i="5"/>
  <c r="N48" i="5"/>
  <c r="L48" i="5"/>
  <c r="J48" i="5"/>
  <c r="H48" i="5"/>
  <c r="F48" i="5"/>
  <c r="D48" i="5"/>
  <c r="AC45" i="5"/>
  <c r="AC44" i="5"/>
  <c r="AC43" i="5"/>
  <c r="AC42" i="5"/>
  <c r="AC41" i="5"/>
  <c r="AC40" i="5"/>
  <c r="AC39" i="5"/>
  <c r="AC38" i="5"/>
  <c r="AC37" i="5"/>
  <c r="AC36" i="5"/>
  <c r="AC35" i="5"/>
  <c r="Z27" i="5"/>
  <c r="Z54" i="5" s="1"/>
  <c r="X27" i="5"/>
  <c r="X54" i="5" s="1"/>
  <c r="V27" i="5"/>
  <c r="V54" i="5" s="1"/>
  <c r="T27" i="5"/>
  <c r="T54" i="5" s="1"/>
  <c r="R27" i="5"/>
  <c r="R54" i="5" s="1"/>
  <c r="P27" i="5"/>
  <c r="P54" i="5" s="1"/>
  <c r="N27" i="5"/>
  <c r="N54" i="5" s="1"/>
  <c r="L27" i="5"/>
  <c r="L54" i="5" s="1"/>
  <c r="J27" i="5"/>
  <c r="J54" i="5" s="1"/>
  <c r="H27" i="5"/>
  <c r="H54" i="5" s="1"/>
  <c r="F27" i="5"/>
  <c r="F54" i="5" s="1"/>
  <c r="D27" i="5"/>
  <c r="AC24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D59" i="4"/>
  <c r="D60" i="4" s="1"/>
  <c r="D54" i="4"/>
  <c r="Z48" i="4"/>
  <c r="Z54" i="4" s="1"/>
  <c r="X48" i="4"/>
  <c r="X54" i="4" s="1"/>
  <c r="V48" i="4"/>
  <c r="V54" i="4" s="1"/>
  <c r="T48" i="4"/>
  <c r="T54" i="4" s="1"/>
  <c r="R48" i="4"/>
  <c r="R54" i="4" s="1"/>
  <c r="P48" i="4"/>
  <c r="P54" i="4" s="1"/>
  <c r="N48" i="4"/>
  <c r="N54" i="4" s="1"/>
  <c r="L48" i="4"/>
  <c r="L54" i="4" s="1"/>
  <c r="J48" i="4"/>
  <c r="J54" i="4" s="1"/>
  <c r="H48" i="4"/>
  <c r="H54" i="4" s="1"/>
  <c r="F48" i="4"/>
  <c r="D48" i="4"/>
  <c r="AC45" i="4"/>
  <c r="AC44" i="4"/>
  <c r="AC43" i="4"/>
  <c r="AC42" i="4"/>
  <c r="AC41" i="4"/>
  <c r="AC40" i="4"/>
  <c r="AC39" i="4"/>
  <c r="AC38" i="4"/>
  <c r="AC37" i="4"/>
  <c r="AC36" i="4"/>
  <c r="AC35" i="4"/>
  <c r="Z27" i="4"/>
  <c r="X27" i="4"/>
  <c r="V27" i="4"/>
  <c r="T27" i="4"/>
  <c r="R27" i="4"/>
  <c r="P27" i="4"/>
  <c r="N27" i="4"/>
  <c r="L27" i="4"/>
  <c r="J27" i="4"/>
  <c r="H27" i="4"/>
  <c r="F27" i="4"/>
  <c r="D27" i="4"/>
  <c r="AC27" i="4" s="1"/>
  <c r="AC24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Y48" i="3"/>
  <c r="W48" i="3"/>
  <c r="U48" i="3"/>
  <c r="S48" i="3"/>
  <c r="Q48" i="3"/>
  <c r="O48" i="3"/>
  <c r="M48" i="3"/>
  <c r="K48" i="3"/>
  <c r="I48" i="3"/>
  <c r="G48" i="3"/>
  <c r="E48" i="3"/>
  <c r="C48" i="3"/>
  <c r="C61" i="3" s="1"/>
  <c r="AB45" i="3"/>
  <c r="AB44" i="3"/>
  <c r="AB43" i="3"/>
  <c r="AB42" i="3"/>
  <c r="AB41" i="3"/>
  <c r="AB40" i="3"/>
  <c r="AB39" i="3"/>
  <c r="AB38" i="3"/>
  <c r="AB37" i="3"/>
  <c r="AB36" i="3"/>
  <c r="AB35" i="3"/>
  <c r="AB34" i="3"/>
  <c r="AB48" i="3" s="1"/>
  <c r="Y27" i="3"/>
  <c r="Y54" i="3" s="1"/>
  <c r="W27" i="3"/>
  <c r="W54" i="3" s="1"/>
  <c r="U27" i="3"/>
  <c r="U54" i="3" s="1"/>
  <c r="S27" i="3"/>
  <c r="S54" i="3" s="1"/>
  <c r="Q27" i="3"/>
  <c r="Q54" i="3" s="1"/>
  <c r="O27" i="3"/>
  <c r="O54" i="3" s="1"/>
  <c r="M27" i="3"/>
  <c r="M54" i="3" s="1"/>
  <c r="K27" i="3"/>
  <c r="K54" i="3" s="1"/>
  <c r="I27" i="3"/>
  <c r="I54" i="3" s="1"/>
  <c r="G27" i="3"/>
  <c r="G54" i="3" s="1"/>
  <c r="E27" i="3"/>
  <c r="E54" i="3" s="1"/>
  <c r="C27" i="3"/>
  <c r="AB24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27" i="3" s="1"/>
  <c r="D59" i="2"/>
  <c r="D60" i="2" s="1"/>
  <c r="Z48" i="2"/>
  <c r="Z54" i="2" s="1"/>
  <c r="X48" i="2"/>
  <c r="X54" i="2" s="1"/>
  <c r="V48" i="2"/>
  <c r="V54" i="2" s="1"/>
  <c r="T48" i="2"/>
  <c r="T54" i="2" s="1"/>
  <c r="R48" i="2"/>
  <c r="R54" i="2" s="1"/>
  <c r="P48" i="2"/>
  <c r="P54" i="2" s="1"/>
  <c r="N48" i="2"/>
  <c r="N54" i="2" s="1"/>
  <c r="L48" i="2"/>
  <c r="L54" i="2" s="1"/>
  <c r="J48" i="2"/>
  <c r="J54" i="2" s="1"/>
  <c r="H48" i="2"/>
  <c r="H54" i="2" s="1"/>
  <c r="F48" i="2"/>
  <c r="F54" i="2" s="1"/>
  <c r="D48" i="2"/>
  <c r="AC45" i="2"/>
  <c r="AC44" i="2"/>
  <c r="AC43" i="2"/>
  <c r="AC42" i="2"/>
  <c r="AC41" i="2"/>
  <c r="AC40" i="2"/>
  <c r="AC39" i="2"/>
  <c r="AC38" i="2"/>
  <c r="AC36" i="2"/>
  <c r="AC35" i="2"/>
  <c r="Z27" i="2"/>
  <c r="X27" i="2"/>
  <c r="V27" i="2"/>
  <c r="T27" i="2"/>
  <c r="R27" i="2"/>
  <c r="P27" i="2"/>
  <c r="N27" i="2"/>
  <c r="L27" i="2"/>
  <c r="J27" i="2"/>
  <c r="H27" i="2"/>
  <c r="F27" i="2"/>
  <c r="D27" i="2"/>
  <c r="AC27" i="2" s="1"/>
  <c r="AC24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D59" i="1"/>
  <c r="D61" i="1" s="1"/>
  <c r="Z47" i="1"/>
  <c r="X47" i="1"/>
  <c r="V47" i="1"/>
  <c r="T47" i="1"/>
  <c r="R47" i="1"/>
  <c r="P47" i="1"/>
  <c r="N47" i="1"/>
  <c r="L47" i="1"/>
  <c r="J47" i="1"/>
  <c r="H47" i="1"/>
  <c r="F47" i="1"/>
  <c r="D47" i="1"/>
  <c r="AC34" i="1"/>
  <c r="Z27" i="1"/>
  <c r="Z53" i="1" s="1"/>
  <c r="X27" i="1"/>
  <c r="X53" i="1" s="1"/>
  <c r="V27" i="1"/>
  <c r="V53" i="1" s="1"/>
  <c r="T27" i="1"/>
  <c r="T53" i="1" s="1"/>
  <c r="R27" i="1"/>
  <c r="R53" i="1" s="1"/>
  <c r="P27" i="1"/>
  <c r="P53" i="1" s="1"/>
  <c r="N27" i="1"/>
  <c r="N53" i="1" s="1"/>
  <c r="L27" i="1"/>
  <c r="L53" i="1" s="1"/>
  <c r="J27" i="1"/>
  <c r="J53" i="1" s="1"/>
  <c r="H27" i="1"/>
  <c r="H53" i="1" s="1"/>
  <c r="F27" i="1"/>
  <c r="F53" i="1" s="1"/>
  <c r="D27" i="1"/>
  <c r="D53" i="1" s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D19" i="21" l="1"/>
  <c r="Q14" i="15"/>
  <c r="Q13" i="15"/>
  <c r="Q16" i="15"/>
  <c r="AD8" i="21"/>
  <c r="AD13" i="21"/>
  <c r="AD9" i="21"/>
  <c r="AD17" i="21"/>
  <c r="AD16" i="21"/>
  <c r="AD15" i="21"/>
  <c r="AD12" i="21"/>
  <c r="AD11" i="21"/>
  <c r="AD10" i="21"/>
  <c r="AD7" i="21"/>
  <c r="AD20" i="21"/>
  <c r="C65" i="21"/>
  <c r="AB52" i="21"/>
  <c r="AB30" i="21"/>
  <c r="C63" i="21"/>
  <c r="C64" i="21" s="1"/>
  <c r="C66" i="21" s="1"/>
  <c r="C58" i="21"/>
  <c r="AB58" i="21" s="1"/>
  <c r="Q17" i="15"/>
  <c r="Q19" i="15"/>
  <c r="Q8" i="15"/>
  <c r="Q15" i="15"/>
  <c r="Q6" i="15"/>
  <c r="Q20" i="15"/>
  <c r="Q7" i="15"/>
  <c r="Q18" i="15"/>
  <c r="Q10" i="15"/>
  <c r="Q11" i="15"/>
  <c r="Q9" i="15"/>
  <c r="Q12" i="15"/>
  <c r="Q5" i="15"/>
  <c r="AC51" i="8"/>
  <c r="D64" i="8"/>
  <c r="AD22" i="7"/>
  <c r="AD21" i="7"/>
  <c r="AD20" i="7"/>
  <c r="AD19" i="7"/>
  <c r="AD18" i="7"/>
  <c r="AD17" i="7"/>
  <c r="AD16" i="7"/>
  <c r="AD14" i="7"/>
  <c r="AD13" i="7"/>
  <c r="AD12" i="7"/>
  <c r="AD11" i="7"/>
  <c r="AD10" i="7"/>
  <c r="AD9" i="7"/>
  <c r="AD8" i="7"/>
  <c r="AD7" i="7"/>
  <c r="AD15" i="7"/>
  <c r="AB30" i="14"/>
  <c r="C63" i="14"/>
  <c r="C64" i="14" s="1"/>
  <c r="C66" i="14" s="1"/>
  <c r="C58" i="14"/>
  <c r="AB58" i="14" s="1"/>
  <c r="AB52" i="13"/>
  <c r="C65" i="13"/>
  <c r="C63" i="13"/>
  <c r="C64" i="13" s="1"/>
  <c r="C66" i="13" s="1"/>
  <c r="AB30" i="13"/>
  <c r="C58" i="13"/>
  <c r="AB58" i="13" s="1"/>
  <c r="C64" i="12"/>
  <c r="AB51" i="12"/>
  <c r="C57" i="12"/>
  <c r="AB57" i="12" s="1"/>
  <c r="C62" i="12"/>
  <c r="C63" i="12" s="1"/>
  <c r="AB30" i="12"/>
  <c r="AB51" i="11"/>
  <c r="C64" i="11"/>
  <c r="C62" i="11"/>
  <c r="C63" i="11" s="1"/>
  <c r="C65" i="11" s="1"/>
  <c r="AB30" i="11"/>
  <c r="C57" i="11"/>
  <c r="AB57" i="11" s="1"/>
  <c r="AB30" i="10"/>
  <c r="C57" i="10"/>
  <c r="AB57" i="10" s="1"/>
  <c r="D64" i="9"/>
  <c r="AC51" i="9"/>
  <c r="D57" i="9"/>
  <c r="AC57" i="9" s="1"/>
  <c r="AC59" i="9" s="1"/>
  <c r="AC30" i="9"/>
  <c r="D62" i="9"/>
  <c r="D63" i="9" s="1"/>
  <c r="D65" i="9" s="1"/>
  <c r="D57" i="8"/>
  <c r="AC57" i="8" s="1"/>
  <c r="AC59" i="8" s="1"/>
  <c r="D62" i="8"/>
  <c r="D63" i="8" s="1"/>
  <c r="AC30" i="8"/>
  <c r="AB49" i="7"/>
  <c r="C62" i="7"/>
  <c r="C63" i="7" s="1"/>
  <c r="AB27" i="7"/>
  <c r="C55" i="7"/>
  <c r="AB55" i="7" s="1"/>
  <c r="AB57" i="7" s="1"/>
  <c r="C60" i="7"/>
  <c r="AC51" i="6"/>
  <c r="D64" i="6"/>
  <c r="D62" i="6"/>
  <c r="D63" i="6" s="1"/>
  <c r="D65" i="6" s="1"/>
  <c r="AC28" i="6"/>
  <c r="D57" i="6"/>
  <c r="AC57" i="6" s="1"/>
  <c r="AC59" i="6" s="1"/>
  <c r="AC48" i="5"/>
  <c r="D61" i="5"/>
  <c r="D59" i="5"/>
  <c r="D60" i="5" s="1"/>
  <c r="D62" i="5" s="1"/>
  <c r="D54" i="5"/>
  <c r="AC54" i="5" s="1"/>
  <c r="AC27" i="5"/>
  <c r="F54" i="4"/>
  <c r="AC54" i="4" s="1"/>
  <c r="D61" i="4"/>
  <c r="D62" i="4" s="1"/>
  <c r="AC48" i="4"/>
  <c r="C59" i="3"/>
  <c r="C60" i="3" s="1"/>
  <c r="C62" i="3" s="1"/>
  <c r="C54" i="3"/>
  <c r="D61" i="2"/>
  <c r="D62" i="2" s="1"/>
  <c r="D54" i="2"/>
  <c r="AC48" i="2"/>
  <c r="D65" i="8" l="1"/>
  <c r="C6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7" authorId="0" shapeId="0" xr:uid="{00000000-0006-0000-0400-000002000000}">
      <text>
        <r>
          <rPr>
            <sz val="10"/>
            <color rgb="FF000000"/>
            <rFont val="Arial"/>
            <scheme val="minor"/>
          </rPr>
          <t>======
ID#AAAAusuTZ8E
amslocal    (2023-04-05 13:46:40)
Virifica-se que o condómino paga uma prestação no inicio e no fim de cada Ano,
este valor foi para redondar o valor da divida.</t>
        </r>
      </text>
    </comment>
    <comment ref="Z17" authorId="0" shapeId="0" xr:uid="{00000000-0006-0000-0400-00000B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ID#AAAAusuTZ24
</t>
        </r>
        <r>
          <rPr>
            <sz val="10"/>
            <color rgb="FF000000"/>
            <rFont val="Arial"/>
            <family val="2"/>
          </rPr>
          <t xml:space="preserve">amslocal    (2023-04-05 13:46:39)
</t>
        </r>
        <r>
          <rPr>
            <sz val="10"/>
            <color rgb="FF000000"/>
            <rFont val="Arial"/>
            <family val="2"/>
          </rPr>
          <t xml:space="preserve">Em nome do solicitador
</t>
        </r>
        <r>
          <rPr>
            <sz val="10"/>
            <color rgb="FF000000"/>
            <rFont val="Arial"/>
            <family val="2"/>
          </rPr>
          <t>através do tribunal, valor que corresponde á divida até MARÇO 2015</t>
        </r>
      </text>
    </comment>
    <comment ref="V21" authorId="0" shapeId="0" xr:uid="{00000000-0006-0000-0400-000004000000}">
      <text>
        <r>
          <rPr>
            <sz val="10"/>
            <color rgb="FF000000"/>
            <rFont val="Arial"/>
            <scheme val="minor"/>
          </rPr>
          <t>======
ID#AAAAusuTZ5s
amslocal    (2023-04-05 13:46:40)
Garagem -1  o proprietário Sr. Manuel pagou o segundo semestre.</t>
        </r>
      </text>
    </comment>
    <comment ref="V24" authorId="0" shapeId="0" xr:uid="{00000000-0006-0000-0400-000003000000}">
      <text>
        <r>
          <rPr>
            <sz val="10"/>
            <color rgb="FF000000"/>
            <rFont val="Arial"/>
            <scheme val="minor"/>
          </rPr>
          <t>======
ID#AAAAusuTZ58
amslocal    (2023-04-05 13:46:40)
Pagamento Condomínio efectuado pela imobiliária cinco meses de Maio a Setembro.</t>
        </r>
      </text>
    </comment>
    <comment ref="X24" authorId="0" shapeId="0" xr:uid="{00000000-0006-0000-0400-000005000000}">
      <text>
        <r>
          <rPr>
            <sz val="10"/>
            <color rgb="FF000000"/>
            <rFont val="Arial"/>
            <scheme val="minor"/>
          </rPr>
          <t>======
ID#AAAAusuTZ5k
amslocal    (2023-04-05 13:46:40)
EDP</t>
        </r>
      </text>
    </comment>
    <comment ref="V36" authorId="0" shapeId="0" xr:uid="{00000000-0006-0000-0400-000009000000}">
      <text>
        <r>
          <rPr>
            <sz val="10"/>
            <color rgb="FF000000"/>
            <rFont val="Arial"/>
            <scheme val="minor"/>
          </rPr>
          <t>======
ID#AAAAusuTZ3Q
amslocal    (2023-04-05 13:46:39)
manutenção + pagamento 50% da factura na  colocação ups,  fizeram 5% desconto no total da factura .</t>
        </r>
      </text>
    </comment>
    <comment ref="X36" authorId="0" shapeId="0" xr:uid="{00000000-0006-0000-0400-00000D000000}">
      <text>
        <r>
          <rPr>
            <sz val="10"/>
            <color rgb="FF000000"/>
            <rFont val="Arial"/>
            <scheme val="minor"/>
          </rPr>
          <t>======
ID#AAAAuslBI90
amslocal    (2023-04-05 13:46:39)
Manutenção + pagamento da 2ª metade da factura UPS</t>
        </r>
      </text>
    </comment>
    <comment ref="R37" authorId="0" shapeId="0" xr:uid="{00000000-0006-0000-0400-000006000000}">
      <text>
        <r>
          <rPr>
            <sz val="10"/>
            <color rgb="FF000000"/>
            <rFont val="Arial"/>
            <scheme val="minor"/>
          </rPr>
          <t>======
ID#AAAAusuTZ5c
amslocal    (2023-04-05 13:46:40)
Redução do valor inspecção, há dois anos foi pago 400 euros</t>
        </r>
      </text>
    </comment>
    <comment ref="V39" authorId="0" shapeId="0" xr:uid="{00000000-0006-0000-0400-000007000000}">
      <text>
        <r>
          <rPr>
            <sz val="10"/>
            <color rgb="FF000000"/>
            <rFont val="Arial"/>
            <scheme val="minor"/>
          </rPr>
          <t>======
ID#AAAAusuTZ5Y
Joana Dias    (2023-04-05 13:46:40)
Prosecco Advogado
Hebert Pinto, contra
vizinho 6º Drt.</t>
        </r>
      </text>
    </comment>
    <comment ref="Z39" authorId="0" shapeId="0" xr:uid="{00000000-0006-0000-0400-00000A000000}">
      <text>
        <r>
          <rPr>
            <sz val="10"/>
            <color rgb="FF000000"/>
            <rFont val="Arial"/>
            <scheme val="minor"/>
          </rPr>
          <t>======
ID#AAAAusuTZ3M
amslocal    (2023-04-05 13:46:39)
Advogado + Agente execução processo 1ºAndar Direito</t>
        </r>
      </text>
    </comment>
    <comment ref="X42" authorId="0" shapeId="0" xr:uid="{00000000-0006-0000-0400-00000C000000}">
      <text>
        <r>
          <rPr>
            <sz val="10"/>
            <color rgb="FF000000"/>
            <rFont val="Arial"/>
            <scheme val="minor"/>
          </rPr>
          <t>======
ID#AAAAusuTZ2w
amslocal    (2023-04-05 13:46:39)
Limpeza Mês Set. e Out.</t>
        </r>
      </text>
    </comment>
    <comment ref="F43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ID#AAAAusuTZ80
amslocal    (2023-04-05 13:46:40)
Dobradiças Porta Principal</t>
        </r>
      </text>
    </comment>
    <comment ref="P43" authorId="0" shapeId="0" xr:uid="{00000000-0006-0000-0400-000008000000}">
      <text>
        <r>
          <rPr>
            <sz val="10"/>
            <color rgb="FF000000"/>
            <rFont val="Arial"/>
            <scheme val="minor"/>
          </rPr>
          <t>======
ID#AAAAusuTZ3c
amslocal    (2023-04-05 13:46:39)
Substituição canhão da porta parqueamento -4</t>
        </r>
      </text>
    </comment>
    <comment ref="T43" authorId="0" shapeId="0" xr:uid="{00000000-0006-0000-0400-00000E000000}">
      <text>
        <r>
          <rPr>
            <sz val="10"/>
            <color rgb="FF000000"/>
            <rFont val="Arial"/>
            <scheme val="minor"/>
          </rPr>
          <t>======
ID#AAAAuslBI9c
amslocal    (2023-04-05 13:46:39)
Botões pressão Elevadores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gR2TkAb3Y43Htx3/UvFuuVulX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1" authorId="0" shapeId="0" xr:uid="{00000000-0006-0000-0500-000010000000}">
      <text>
        <r>
          <rPr>
            <sz val="10"/>
            <color rgb="FF000000"/>
            <rFont val="Arial"/>
            <scheme val="minor"/>
          </rPr>
          <t>======
ID#AAAAuslBI-Q
amslocal    (2023-04-05 13:46:39)
Abril e Maio 2016</t>
        </r>
      </text>
    </comment>
    <comment ref="N13" authorId="0" shapeId="0" xr:uid="{00000000-0006-0000-0500-000008000000}">
      <text>
        <r>
          <rPr>
            <sz val="10"/>
            <color rgb="FF000000"/>
            <rFont val="Arial"/>
            <scheme val="minor"/>
          </rPr>
          <t>======
ID#AAAAusuTZ5w
amslocal    (2023-04-05 13:46:40)
A vizinha D. Lúcilia Vendeu o apartamento e Inicio novos Moradores
D. Filipa Evangelista</t>
        </r>
      </text>
    </comment>
    <comment ref="D15" authorId="0" shapeId="0" xr:uid="{00000000-0006-0000-0500-000009000000}">
      <text>
        <r>
          <rPr>
            <sz val="10"/>
            <color rgb="FF000000"/>
            <rFont val="Arial"/>
            <scheme val="minor"/>
          </rPr>
          <t>======
ID#AAAAusuTZ5Q
amslocal    (2023-04-05 13:46:40)
Ref. Nov. e Dez 2015
2 prestações</t>
        </r>
      </text>
    </comment>
    <comment ref="L15" authorId="0" shapeId="0" xr:uid="{00000000-0006-0000-0500-000006000000}">
      <text>
        <r>
          <rPr>
            <sz val="10"/>
            <color rgb="FF000000"/>
            <rFont val="Arial"/>
            <scheme val="minor"/>
          </rPr>
          <t>======
ID#AAAAusuTZ6s
amslocal    (2023-04-05 13:46:40)
Referente a Jan. e Mai 2016</t>
        </r>
      </text>
    </comment>
    <comment ref="Z15" authorId="0" shapeId="0" xr:uid="{00000000-0006-0000-0500-000004000000}">
      <text>
        <r>
          <rPr>
            <sz val="10"/>
            <color rgb="FF000000"/>
            <rFont val="Arial"/>
            <scheme val="minor"/>
          </rPr>
          <t>======
ID#AAAAusuTZ7w
amslocal    (2023-04-05 13:46:40)
referente a Jun. Nov. e Dez.2016</t>
        </r>
      </text>
    </comment>
    <comment ref="P18" authorId="0" shapeId="0" xr:uid="{00000000-0006-0000-0500-000013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ID#AAAAuslBI9s
</t>
        </r>
        <r>
          <rPr>
            <sz val="10"/>
            <color rgb="FF000000"/>
            <rFont val="Arial"/>
            <family val="2"/>
          </rPr>
          <t xml:space="preserve">amslocal    (2023-04-05 13:46:39)
</t>
        </r>
        <r>
          <rPr>
            <sz val="10"/>
            <color rgb="FF000000"/>
            <rFont val="Arial"/>
            <family val="2"/>
          </rPr>
          <t>o mesmo pagou 16 meses a 37,5 mais 60 euros do comando portão -4</t>
        </r>
      </text>
    </comment>
    <comment ref="V18" authorId="0" shapeId="0" xr:uid="{00000000-0006-0000-0500-000007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ID#AAAAusuTZ6A
</t>
        </r>
        <r>
          <rPr>
            <sz val="10"/>
            <color rgb="FF000000"/>
            <rFont val="Arial"/>
            <family val="2"/>
          </rPr>
          <t xml:space="preserve">amslocal    (2023-04-05 13:46:40)
</t>
        </r>
        <r>
          <rPr>
            <sz val="10"/>
            <color rgb="FF000000"/>
            <rFont val="Arial"/>
            <family val="2"/>
          </rPr>
          <t xml:space="preserve">Nova proprietaria
</t>
        </r>
        <r>
          <rPr>
            <sz val="10"/>
            <color rgb="FF000000"/>
            <rFont val="Arial"/>
            <family val="2"/>
          </rPr>
          <t xml:space="preserve">D.Marta Pereira
</t>
        </r>
        <r>
          <rPr>
            <sz val="10"/>
            <color rgb="FF000000"/>
            <rFont val="Arial"/>
            <family val="2"/>
          </rPr>
          <t xml:space="preserve">Pagamento ref. 3 mensalidades
</t>
        </r>
        <r>
          <rPr>
            <sz val="10"/>
            <color rgb="FF000000"/>
            <rFont val="Arial"/>
            <family val="2"/>
          </rPr>
          <t>Ago. Set. Out 2016</t>
        </r>
      </text>
    </comment>
    <comment ref="Z18" authorId="0" shapeId="0" xr:uid="{00000000-0006-0000-0500-00000E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ID#AAAAusuTZ3k
</t>
        </r>
        <r>
          <rPr>
            <sz val="10"/>
            <color rgb="FF000000"/>
            <rFont val="Arial"/>
            <family val="2"/>
          </rPr>
          <t xml:space="preserve">amslocal    (2023-04-05 13:46:39)
</t>
        </r>
        <r>
          <rPr>
            <sz val="10"/>
            <color rgb="FF000000"/>
            <rFont val="Arial"/>
            <family val="2"/>
          </rPr>
          <t>Nov. e Dez. 2016</t>
        </r>
      </text>
    </comment>
    <comment ref="D19" authorId="0" shapeId="0" xr:uid="{00000000-0006-0000-0500-00000B000000}">
      <text>
        <r>
          <rPr>
            <sz val="10"/>
            <color rgb="FF000000"/>
            <rFont val="Arial"/>
            <scheme val="minor"/>
          </rPr>
          <t>======
ID#AAAAusuTZ4Q
amslocal    (2023-04-05 13:46:40)
Já pagou em Dezembro 2015</t>
        </r>
      </text>
    </comment>
    <comment ref="F20" authorId="0" shapeId="0" xr:uid="{00000000-0006-0000-0500-000014000000}">
      <text>
        <r>
          <rPr>
            <sz val="10"/>
            <color rgb="FF000000"/>
            <rFont val="Arial"/>
            <scheme val="minor"/>
          </rPr>
          <t>======
ID#AAAAuslBI9g
amslocal    (2023-04-05 13:46:39)
3 meses
referente Nov.Dez. 2015
e Jan.2016</t>
        </r>
      </text>
    </comment>
    <comment ref="P20" authorId="0" shapeId="0" xr:uid="{00000000-0006-0000-0500-00000F000000}">
      <text>
        <r>
          <rPr>
            <sz val="10"/>
            <color rgb="FF000000"/>
            <rFont val="Arial"/>
            <scheme val="minor"/>
          </rPr>
          <t>======
ID#AAAAusuTZ3A
amslocal    (2023-04-05 13:46:39)
Ref. Fevereiro 2016</t>
        </r>
      </text>
    </comment>
    <comment ref="X20" authorId="0" shapeId="0" xr:uid="{00000000-0006-0000-0500-000003000000}">
      <text>
        <r>
          <rPr>
            <sz val="10"/>
            <color rgb="FF000000"/>
            <rFont val="Arial"/>
            <scheme val="minor"/>
          </rPr>
          <t>======
ID#AAAAusuTZ84
amslocal    (2023-04-05 13:46:40)
Ref. Março a Dez.. 2016</t>
        </r>
      </text>
    </comment>
    <comment ref="Z20" authorId="0" shapeId="0" xr:uid="{00000000-0006-0000-0500-000005000000}">
      <text>
        <r>
          <rPr>
            <sz val="10"/>
            <color rgb="FF000000"/>
            <rFont val="Arial"/>
            <scheme val="minor"/>
          </rPr>
          <t>======
ID#AAAAusuTZ7Q
LUIS ANTONIO CAEIRO DIAS    (2023-04-05 13:46:40)
Jan.2017</t>
        </r>
      </text>
    </comment>
    <comment ref="J39" authorId="0" shapeId="0" xr:uid="{00000000-0006-0000-0500-000011000000}">
      <text>
        <r>
          <rPr>
            <sz val="10"/>
            <color rgb="FF000000"/>
            <rFont val="Arial"/>
            <scheme val="minor"/>
          </rPr>
          <t>======
ID#AAAAuslBI94
amslocal    (2023-04-05 13:46:39)
Manutenção Dez.2015 e Jan.Fev.Mar.2016
4 mensalidades</t>
        </r>
      </text>
    </comment>
    <comment ref="L40" authorId="0" shapeId="0" xr:uid="{00000000-0006-0000-0500-000012000000}">
      <text>
        <r>
          <rPr>
            <sz val="10"/>
            <color rgb="FF000000"/>
            <rFont val="Arial"/>
            <scheme val="minor"/>
          </rPr>
          <t>======
ID#AAAAuslBI9w
amslocal    (2023-04-05 13:46:39)
Referente aos comandos portão -4
R/c Esq. E Drt. E  1º Drt.</t>
        </r>
      </text>
    </comment>
    <comment ref="T40" authorId="0" shapeId="0" xr:uid="{00000000-0006-0000-0500-00000A000000}">
      <text>
        <r>
          <rPr>
            <sz val="10"/>
            <color rgb="FF000000"/>
            <rFont val="Arial"/>
            <scheme val="minor"/>
          </rPr>
          <t>======
ID#AAAAusuTZ4w
amslocal    (2023-04-05 13:46:40)
Reparação da Pedra
que caiu portão -4</t>
        </r>
      </text>
    </comment>
    <comment ref="H45" authorId="0" shapeId="0" xr:uid="{00000000-0006-0000-0500-00000C000000}">
      <text>
        <r>
          <rPr>
            <sz val="10"/>
            <color rgb="FF000000"/>
            <rFont val="Arial"/>
            <scheme val="minor"/>
          </rPr>
          <t>======
ID#AAAAusuTZ34
amslocal    (2023-04-05 13:46:40)
Limpeza Nov.Dez.2015 e
Jan.Fev. 2016
Total 4 meses = 352.00€</t>
        </r>
      </text>
    </comment>
    <comment ref="T45" authorId="0" shapeId="0" xr:uid="{00000000-0006-0000-0500-00000D000000}">
      <text>
        <r>
          <rPr>
            <sz val="10"/>
            <color rgb="FF000000"/>
            <rFont val="Arial"/>
            <scheme val="minor"/>
          </rPr>
          <t>======
ID#AAAAusuTZ3s
amslocal    (2023-04-05 13:46:39)
limpeza escadas março a setembro 7meses x 88,00€ = 616,00€</t>
        </r>
      </text>
    </comment>
    <comment ref="F46" authorId="0" shapeId="0" xr:uid="{00000000-0006-0000-0500-000002000000}">
      <text>
        <r>
          <rPr>
            <sz val="10"/>
            <color rgb="FF000000"/>
            <rFont val="Arial"/>
            <scheme val="minor"/>
          </rPr>
          <t>======
ID#AAAAusuTZ9E
amslocal    (2023-04-05 13:46:40)
Retentor/Amortecedor 
Porta Entrada Principal</t>
        </r>
      </text>
    </comment>
    <comment ref="Z46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ID#AAAAusuTZ9I
amslocal    (2023-04-05 13:46:40)
lampadas, canhões fechadura  garagem -3 e -4e copia chaves para  os condóminos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4N95zN5SkF8BuF97KaMaklObl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8" authorId="0" shapeId="0" xr:uid="{00000000-0006-0000-0600-000005000000}">
      <text>
        <r>
          <rPr>
            <sz val="10"/>
            <color rgb="FF000000"/>
            <rFont val="Arial"/>
            <scheme val="minor"/>
          </rPr>
          <t>======
ID#AAAAusuTZ60
LUIS ANTONIO CAEIRO DIAS    (2023-04-05 13:46:40)
Ref. Março e Abril 2017</t>
        </r>
      </text>
    </comment>
    <comment ref="M8" authorId="0" shapeId="0" xr:uid="{00000000-0006-0000-0600-000002000000}">
      <text>
        <r>
          <rPr>
            <sz val="10"/>
            <color rgb="FF000000"/>
            <rFont val="Arial"/>
            <scheme val="minor"/>
          </rPr>
          <t>======
ID#AAAAusuTZ8A
LUIS ANTONIO CAEIRO DIAS    (2023-04-05 13:46:40)
Ref. Mai. e Jun. 2017</t>
        </r>
      </text>
    </comment>
    <comment ref="Q8" authorId="0" shapeId="0" xr:uid="{00000000-0006-0000-0600-000006000000}">
      <text>
        <r>
          <rPr>
            <sz val="10"/>
            <color rgb="FF000000"/>
            <rFont val="Arial"/>
            <scheme val="minor"/>
          </rPr>
          <t>======
ID#AAAAusuTZ6E
LUIS ANTONIO CAEIRO DIAS    (2023-04-05 13:46:40)
Ref. Jul e Ago. 2017</t>
        </r>
      </text>
    </comment>
    <comment ref="S9" authorId="0" shapeId="0" xr:uid="{00000000-0006-0000-0600-000004000000}">
      <text>
        <r>
          <rPr>
            <sz val="10"/>
            <color rgb="FF000000"/>
            <rFont val="Arial"/>
            <scheme val="minor"/>
          </rPr>
          <t>======
ID#AAAAusuTZ7U
LUIS ANTONIO CAEIRO DIAS    (2023-04-05 13:46:40)
Ref. Mai a Agosto 2017</t>
        </r>
      </text>
    </comment>
    <comment ref="W9" authorId="0" shapeId="0" xr:uid="{00000000-0006-0000-0600-00000A000000}">
      <text>
        <r>
          <rPr>
            <sz val="10"/>
            <color rgb="FF000000"/>
            <rFont val="Arial"/>
            <scheme val="minor"/>
          </rPr>
          <t>======
ID#AAAAusuTZ4o
Luis Dias    (2023-04-05 13:46:40)
Set. e Out.2017</t>
        </r>
      </text>
    </comment>
    <comment ref="Y9" authorId="0" shapeId="0" xr:uid="{00000000-0006-0000-0600-000010000000}">
      <text>
        <r>
          <rPr>
            <sz val="10"/>
            <color rgb="FF000000"/>
            <rFont val="Arial"/>
            <scheme val="minor"/>
          </rPr>
          <t>======
ID#AAAAuslBI-U
Luis Dias    (2023-04-05 13:46:39)
Nov. e dez 2017</t>
        </r>
      </text>
    </comment>
    <comment ref="S11" authorId="0" shapeId="0" xr:uid="{00000000-0006-0000-0600-000001000000}">
      <text>
        <r>
          <rPr>
            <sz val="10"/>
            <color rgb="FF000000"/>
            <rFont val="Arial"/>
            <scheme val="minor"/>
          </rPr>
          <t>======
ID#AAAAusuTZ8U
LUIS ANTONIO CAEIRO DIAS    (2023-04-05 13:46:40)
ref. Ago. e Set. 2017</t>
        </r>
      </text>
    </comment>
    <comment ref="K13" authorId="0" shapeId="0" xr:uid="{00000000-0006-0000-0600-00000D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ID#AAAAusuTZ3I
</t>
        </r>
        <r>
          <rPr>
            <sz val="10"/>
            <color rgb="FF000000"/>
            <rFont val="Arial"/>
            <family val="2"/>
          </rPr>
          <t xml:space="preserve">LUIS ANTONIO CAEIRO DIAS    (2023-04-05 13:46:39)
</t>
        </r>
        <r>
          <rPr>
            <sz val="10"/>
            <color rgb="FF000000"/>
            <rFont val="Arial"/>
            <family val="2"/>
          </rPr>
          <t>75 euros ref a Abril e MAIO 2017</t>
        </r>
      </text>
    </comment>
    <comment ref="O13" authorId="0" shapeId="0" xr:uid="{00000000-0006-0000-0600-00000C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ID#AAAAusuTZ3o
</t>
        </r>
        <r>
          <rPr>
            <sz val="10"/>
            <color rgb="FF000000"/>
            <rFont val="Arial"/>
            <family val="2"/>
          </rPr>
          <t xml:space="preserve">LUIS ANTONIO CAEIRO DIAS    (2023-04-05 13:46:39)
</t>
        </r>
        <r>
          <rPr>
            <sz val="10"/>
            <color rgb="FF000000"/>
            <rFont val="Arial"/>
            <family val="2"/>
          </rPr>
          <t>Pagou 2,25€ a +</t>
        </r>
      </text>
    </comment>
    <comment ref="E17" authorId="0" shapeId="0" xr:uid="{00000000-0006-0000-0600-000009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ID#AAAAusuTZ44
</t>
        </r>
        <r>
          <rPr>
            <sz val="10"/>
            <color rgb="FF000000"/>
            <rFont val="Arial"/>
            <family val="2"/>
          </rPr>
          <t xml:space="preserve">LUIS ANTONIO CAEIRO DIAS    (2023-04-05 13:46:40)
</t>
        </r>
        <r>
          <rPr>
            <sz val="10"/>
            <color rgb="FF000000"/>
            <rFont val="Arial"/>
            <family val="2"/>
          </rPr>
          <t>Referente a Jan. e Fev.2017</t>
        </r>
      </text>
    </comment>
    <comment ref="G19" authorId="0" shapeId="0" xr:uid="{00000000-0006-0000-0600-000008000000}">
      <text>
        <r>
          <rPr>
            <sz val="10"/>
            <color rgb="FF000000"/>
            <rFont val="Arial"/>
            <scheme val="minor"/>
          </rPr>
          <t>======
ID#AAAAusuTZ5A
LUIS ANTONIO CAEIRO DIAS    (2023-04-05 13:46:40)
Ref- Mar. e Abr.2017</t>
        </r>
      </text>
    </comment>
    <comment ref="K19" authorId="0" shapeId="0" xr:uid="{00000000-0006-0000-0600-000007000000}">
      <text>
        <r>
          <rPr>
            <sz val="10"/>
            <color rgb="FF000000"/>
            <rFont val="Arial"/>
            <scheme val="minor"/>
          </rPr>
          <t>======
ID#AAAAusuTZ5M
LUIS ANTONIO CAEIRO DIAS    (2023-04-05 13:46:40)
Ref. Maio e Junho 2017</t>
        </r>
      </text>
    </comment>
    <comment ref="I21" authorId="0" shapeId="0" xr:uid="{00000000-0006-0000-0600-000003000000}">
      <text>
        <r>
          <rPr>
            <sz val="10"/>
            <color rgb="FF000000"/>
            <rFont val="Arial"/>
            <scheme val="minor"/>
          </rPr>
          <t>======
ID#AAAAusuTZ70
LUIS ANTONIO CAEIRO DIAS    (2023-04-05 13:46:40)
Ref. Ano Completo 2016</t>
        </r>
      </text>
    </comment>
    <comment ref="Y39" authorId="0" shapeId="0" xr:uid="{00000000-0006-0000-0600-00000B000000}">
      <text>
        <r>
          <rPr>
            <sz val="10"/>
            <color rgb="FF000000"/>
            <rFont val="Arial"/>
            <scheme val="minor"/>
          </rPr>
          <t>======
ID#AAAAusuTZ4Y
Luis Dias    (2023-04-05 13:46:40)
bomba submersivel</t>
        </r>
      </text>
    </comment>
    <comment ref="E43" authorId="0" shapeId="0" xr:uid="{00000000-0006-0000-0600-00000E000000}">
      <text>
        <r>
          <rPr>
            <sz val="10"/>
            <color rgb="FF000000"/>
            <rFont val="Arial"/>
            <scheme val="minor"/>
          </rPr>
          <t>======
ID#AAAAusuTZ20
LUIS ANTONIO CAEIRO DIAS    (2023-04-05 13:46:39)
Limpeza de Out.2016 a Fev.2017 88€x5 meses</t>
        </r>
      </text>
    </comment>
    <comment ref="W43" authorId="0" shapeId="0" xr:uid="{00000000-0006-0000-0600-00000F000000}">
      <text>
        <r>
          <rPr>
            <sz val="10"/>
            <color rgb="FF000000"/>
            <rFont val="Arial"/>
            <scheme val="minor"/>
          </rPr>
          <t>======
ID#AAAAusuTZ2s
Luis Dias    (2023-04-05 13:46:39)
limpeza de março a dez 2017 = 10 Meses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0a+dzHhwkwlJ4p4ICsueUNt36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700-000017000000}">
      <text>
        <r>
          <rPr>
            <sz val="10"/>
            <color rgb="FF000000"/>
            <rFont val="Arial"/>
            <scheme val="minor"/>
          </rPr>
          <t>======
ID#AAAAusuTZ6o
Luis Dias    (2023-04-05 13:46:40)
75 euros referente jan e fev. 2018 mais 100 euros
abater na divida</t>
        </r>
      </text>
    </comment>
    <comment ref="H7" authorId="0" shapeId="0" xr:uid="{00000000-0006-0000-0700-00000C000000}">
      <text>
        <r>
          <rPr>
            <sz val="10"/>
            <color rgb="FF000000"/>
            <rFont val="Arial"/>
            <scheme val="minor"/>
          </rPr>
          <t>======
ID#AAAAusuTZ74
Luis Dias    (2023-04-05 13:46:40)
100  euros para abater a divida mais 37.5 euros referente ao mês de março</t>
        </r>
      </text>
    </comment>
    <comment ref="L7" authorId="0" shapeId="0" xr:uid="{00000000-0006-0000-0700-00000A000000}">
      <text>
        <r>
          <rPr>
            <sz val="10"/>
            <color rgb="FF000000"/>
            <rFont val="Arial"/>
            <scheme val="minor"/>
          </rPr>
          <t>======
ID#AAAAusuTZ8M
Luis Dias    (2023-04-05 13:46:40)
Pagou Abril e Maio 2018</t>
        </r>
      </text>
    </comment>
    <comment ref="N7" authorId="0" shapeId="0" xr:uid="{00000000-0006-0000-0700-000003000000}">
      <text>
        <r>
          <rPr>
            <sz val="10"/>
            <color rgb="FF000000"/>
            <rFont val="Arial"/>
            <scheme val="minor"/>
          </rPr>
          <t>======
ID#AAAAusuTZ8s
Luis Dias    (2023-04-05 13:46:40)
50 euros abater na divida e 37.50EUROS
REFERENTE HÁ QUOTA DE JUNHO</t>
        </r>
      </text>
    </comment>
    <comment ref="P7" authorId="0" shapeId="0" xr:uid="{00000000-0006-0000-0700-00000F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ID#AAAAusuTZ7g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Quota julho + 75 euros para abater na divida</t>
        </r>
      </text>
    </comment>
    <comment ref="N9" authorId="0" shapeId="0" xr:uid="{00000000-0006-0000-0700-00002D000000}">
      <text>
        <r>
          <rPr>
            <sz val="10"/>
            <color rgb="FF000000"/>
            <rFont val="Arial"/>
            <scheme val="minor"/>
          </rPr>
          <t>======
ID#AAAAuslBI98
Joana Dias    (2023-04-05 13:46:39)
quota + 50euros para pintura</t>
        </r>
      </text>
    </comment>
    <comment ref="P9" authorId="0" shapeId="0" xr:uid="{00000000-0006-0000-0700-00001C000000}">
      <text>
        <r>
          <rPr>
            <sz val="10"/>
            <color rgb="FF000000"/>
            <rFont val="Arial"/>
            <scheme val="minor"/>
          </rPr>
          <t>======
ID#AAAAusuTZ6I
Joana Dias    (2023-04-05 13:46:40)
50 euros pintura predio</t>
        </r>
      </text>
    </comment>
    <comment ref="R9" authorId="0" shapeId="0" xr:uid="{00000000-0006-0000-0700-000027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ID#AAAAusuTZ3U
</t>
        </r>
        <r>
          <rPr>
            <sz val="10"/>
            <color rgb="FF000000"/>
            <rFont val="Arial"/>
            <family val="2"/>
          </rPr>
          <t xml:space="preserve">Joana Dias    (2023-04-05 13:46:39)
</t>
        </r>
        <r>
          <rPr>
            <sz val="10"/>
            <color rgb="FF000000"/>
            <rFont val="Arial"/>
            <family val="2"/>
          </rPr>
          <t>50euros pintura predio</t>
        </r>
      </text>
    </comment>
    <comment ref="H10" authorId="0" shapeId="0" xr:uid="{00000000-0006-0000-0700-00001F000000}">
      <text>
        <r>
          <rPr>
            <sz val="10"/>
            <color rgb="FF000000"/>
            <rFont val="Arial"/>
            <scheme val="minor"/>
          </rPr>
          <t>======
ID#AAAAusuTZ5E
Luis Dias    (2023-04-05 13:46:40)
Referente a Fev e Mar 2018</t>
        </r>
      </text>
    </comment>
    <comment ref="N11" authorId="0" shapeId="0" xr:uid="{00000000-0006-0000-0700-000018000000}">
      <text>
        <r>
          <rPr>
            <sz val="10"/>
            <color rgb="FF000000"/>
            <rFont val="Arial"/>
            <scheme val="minor"/>
          </rPr>
          <t>======
ID#AAAAusuTZ6g
Joana Dias    (2023-04-05 13:46:40)
quota + 50euros para pintura</t>
        </r>
      </text>
    </comment>
    <comment ref="P11" authorId="0" shapeId="0" xr:uid="{00000000-0006-0000-0700-00001A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ID#AAAAusuTZ6Q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quota + 50euros para pintura</t>
        </r>
      </text>
    </comment>
    <comment ref="D12" authorId="0" shapeId="0" xr:uid="{00000000-0006-0000-0700-000012000000}">
      <text>
        <r>
          <rPr>
            <sz val="10"/>
            <color rgb="FF000000"/>
            <rFont val="Arial"/>
            <scheme val="minor"/>
          </rPr>
          <t>======
ID#AAAAusuTZ7M
Luis Dias    (2023-04-05 13:46:40)
Dezembro 2017
Janeiro 2018</t>
        </r>
      </text>
    </comment>
    <comment ref="P12" authorId="0" shapeId="0" xr:uid="{00000000-0006-0000-0700-000016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ID#AAAAusuTZ6w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Quota + 150 euros pintura</t>
        </r>
      </text>
    </comment>
    <comment ref="P13" authorId="0" shapeId="0" xr:uid="{00000000-0006-0000-0700-000026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ID#AAAAusuTZ3g
</t>
        </r>
        <r>
          <rPr>
            <sz val="10"/>
            <color rgb="FF000000"/>
            <rFont val="Arial"/>
            <family val="2"/>
          </rPr>
          <t xml:space="preserve">Joana Dias    (2023-04-05 13:46:39)
</t>
        </r>
        <r>
          <rPr>
            <sz val="10"/>
            <color rgb="FF000000"/>
            <rFont val="Arial"/>
            <family val="2"/>
          </rPr>
          <t>quota + 75euros pintura</t>
        </r>
      </text>
    </comment>
    <comment ref="V13" authorId="0" shapeId="0" xr:uid="{00000000-0006-0000-0700-000004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ID#AAAAusuTZ8k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pintura</t>
        </r>
      </text>
    </comment>
    <comment ref="P14" authorId="0" shapeId="0" xr:uid="{00000000-0006-0000-0700-000024000000}">
      <text>
        <r>
          <rPr>
            <sz val="10"/>
            <color rgb="FF000000"/>
            <rFont val="Arial"/>
            <scheme val="minor"/>
          </rPr>
          <t>======
ID#AAAAusuTZ4E
Joana Dias    (2023-04-05 13:46:40)
100 euros pintura</t>
        </r>
      </text>
    </comment>
    <comment ref="F15" authorId="0" shapeId="0" xr:uid="{00000000-0006-0000-0700-000025000000}">
      <text>
        <r>
          <rPr>
            <sz val="10"/>
            <color rgb="FF000000"/>
            <rFont val="Arial"/>
            <scheme val="minor"/>
          </rPr>
          <t>======
ID#AAAAusuTZ3w
Luis Dias    (2023-04-05 13:46:40)
referente, desde fev. a dez. 2018</t>
        </r>
      </text>
    </comment>
    <comment ref="N15" authorId="0" shapeId="0" xr:uid="{00000000-0006-0000-0700-00002E000000}">
      <text>
        <r>
          <rPr>
            <sz val="10"/>
            <color rgb="FF000000"/>
            <rFont val="Arial"/>
            <scheme val="minor"/>
          </rPr>
          <t>======
ID#AAAAuslBI9k
Joana Dias    (2023-04-05 13:46:39)
150 euros pintura</t>
        </r>
      </text>
    </comment>
    <comment ref="F16" authorId="0" shapeId="0" xr:uid="{00000000-0006-0000-0700-000020000000}">
      <text>
        <r>
          <rPr>
            <sz val="10"/>
            <color rgb="FF000000"/>
            <rFont val="Arial"/>
            <scheme val="minor"/>
          </rPr>
          <t>======
ID#AAAAusuTZ4g
Luis Dias    (2023-04-05 13:46:40)
pago até ao final do Ano
2018</t>
        </r>
      </text>
    </comment>
    <comment ref="N16" authorId="0" shapeId="0" xr:uid="{00000000-0006-0000-0700-000010000000}">
      <text>
        <r>
          <rPr>
            <sz val="10"/>
            <color rgb="FF000000"/>
            <rFont val="Arial"/>
            <scheme val="minor"/>
          </rPr>
          <t>======
ID#AAAAusuTZ7Y
Joana Dias    (2023-04-05 13:46:40)
150Euros Pintura</t>
        </r>
      </text>
    </comment>
    <comment ref="J17" authorId="0" shapeId="0" xr:uid="{00000000-0006-0000-0700-00002A000000}">
      <text>
        <r>
          <rPr>
            <sz val="10"/>
            <color rgb="FF000000"/>
            <rFont val="Arial"/>
            <scheme val="minor"/>
          </rPr>
          <t>======
ID#AAAAuslBI-I
Luis Dias    (2023-04-05 13:46:39)
Março e Abril 2018</t>
        </r>
      </text>
    </comment>
    <comment ref="N17" authorId="0" shapeId="0" xr:uid="{00000000-0006-0000-0700-000009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ID#AAAAusuTZ8Y
</t>
        </r>
        <r>
          <rPr>
            <sz val="10"/>
            <color rgb="FF000000"/>
            <rFont val="Arial"/>
            <family val="2"/>
          </rPr>
          <t xml:space="preserve">Luis Dias    (2023-04-05 13:46:40)
</t>
        </r>
        <r>
          <rPr>
            <sz val="10"/>
            <color rgb="FF000000"/>
            <rFont val="Arial"/>
            <family val="2"/>
          </rPr>
          <t>Pagou Quota de Maio e Junho + 50 euros para pintura</t>
        </r>
      </text>
    </comment>
    <comment ref="P17" authorId="0" shapeId="0" xr:uid="{00000000-0006-0000-0700-000015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ID#AAAAusuTZ64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100 euros pintura</t>
        </r>
      </text>
    </comment>
    <comment ref="T17" authorId="0" shapeId="0" xr:uid="{00000000-0006-0000-0700-000005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ID#AAAAusuTZ8o
</t>
        </r>
        <r>
          <rPr>
            <sz val="10"/>
            <color rgb="FF000000"/>
            <rFont val="Arial"/>
            <family val="2"/>
          </rPr>
          <t xml:space="preserve">Luis Dias    (2023-04-05 13:46:40)
</t>
        </r>
        <r>
          <rPr>
            <sz val="10"/>
            <color rgb="FF000000"/>
            <rFont val="Arial"/>
            <family val="2"/>
          </rPr>
          <t>Quota  julho e Agosto</t>
        </r>
      </text>
    </comment>
    <comment ref="V17" authorId="0" shapeId="0" xr:uid="{00000000-0006-0000-0700-000002000000}">
      <text>
        <r>
          <rPr>
            <sz val="10"/>
            <color rgb="FF000000"/>
            <rFont val="Arial"/>
            <scheme val="minor"/>
          </rPr>
          <t>======
ID#AAAAusuTZ88
Luis Dias    (2023-04-05 13:46:40)
Quota Setembro e outubro</t>
        </r>
      </text>
    </comment>
    <comment ref="Z17" authorId="0" shapeId="0" xr:uid="{00000000-0006-0000-0700-00001B000000}">
      <text>
        <r>
          <rPr>
            <sz val="10"/>
            <color rgb="FF000000"/>
            <rFont val="Arial"/>
            <scheme val="minor"/>
          </rPr>
          <t>======
ID#AAAAusuTZ6U
Luis Dias    (2023-04-05 13:46:40)
Quota nov e dez 2018</t>
        </r>
      </text>
    </comment>
    <comment ref="N18" authorId="0" shapeId="0" xr:uid="{00000000-0006-0000-0700-000013000000}">
      <text>
        <r>
          <rPr>
            <sz val="10"/>
            <color rgb="FF000000"/>
            <rFont val="Arial"/>
            <scheme val="minor"/>
          </rPr>
          <t>======
ID#AAAAusuTZ7E
Joana Dias    (2023-04-05 13:46:40)
quota +150 euros para pintura</t>
        </r>
      </text>
    </comment>
    <comment ref="F19" authorId="0" shapeId="0" xr:uid="{00000000-0006-0000-0700-00000D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ID#AAAAusuTZ7s
</t>
        </r>
        <r>
          <rPr>
            <sz val="10"/>
            <color rgb="FF000000"/>
            <rFont val="Arial"/>
            <family val="2"/>
          </rPr>
          <t xml:space="preserve">Luis Dias    (2023-04-05 13:46:40)
</t>
        </r>
        <r>
          <rPr>
            <sz val="10"/>
            <color rgb="FF000000"/>
            <rFont val="Arial"/>
            <family val="2"/>
          </rPr>
          <t>Valor referente a Out.2017 e Jan. e Fev. 2018.</t>
        </r>
      </text>
    </comment>
    <comment ref="H19" authorId="0" shapeId="0" xr:uid="{00000000-0006-0000-0700-00002C000000}">
      <text>
        <r>
          <rPr>
            <sz val="10"/>
            <color rgb="FF000000"/>
            <rFont val="Arial"/>
            <scheme val="minor"/>
          </rPr>
          <t>======
ID#AAAAuslBI-A
Luis Dias    (2023-04-05 13:46:39)
Referente Mar e Abril 2018</t>
        </r>
      </text>
    </comment>
    <comment ref="P19" authorId="0" shapeId="0" xr:uid="{00000000-0006-0000-0700-00000E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ID#AAAAusuTZ7o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quota + 150euros pintura</t>
        </r>
      </text>
    </comment>
    <comment ref="P20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ID#AAAAusuTZ9A
Joana Dias    (2023-04-05 13:46:40)
50 euros pintura</t>
        </r>
      </text>
    </comment>
    <comment ref="V20" authorId="0" shapeId="0" xr:uid="{00000000-0006-0000-0700-00001E000000}">
      <text>
        <r>
          <rPr>
            <sz val="10"/>
            <color rgb="FF000000"/>
            <rFont val="Arial"/>
            <scheme val="minor"/>
          </rPr>
          <t>======
ID#AAAAusuTZ5I
Joana Dias    (2023-04-05 13:46:40)
50 euros  + 100€ pagos por familiar ,  maria jose barros martins.
Pintura predio</t>
        </r>
      </text>
    </comment>
    <comment ref="X20" authorId="0" shapeId="0" xr:uid="{00000000-0006-0000-0700-000007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ID#AAAAusuTZ8g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 xml:space="preserve">50 euros pago por 
</t>
        </r>
        <r>
          <rPr>
            <sz val="10"/>
            <color rgb="FF000000"/>
            <rFont val="Arial"/>
            <family val="2"/>
          </rPr>
          <t>maria jose barros martins P</t>
        </r>
      </text>
    </comment>
    <comment ref="L21" authorId="0" shapeId="0" xr:uid="{00000000-0006-0000-0700-000023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ID#AAAAusuTZ38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 xml:space="preserve">Pagou Ano civil 2017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falta 17 Euros</t>
        </r>
      </text>
    </comment>
    <comment ref="N21" authorId="0" shapeId="0" xr:uid="{00000000-0006-0000-0700-000021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ID#AAAAusuTZ4U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 xml:space="preserve">Pagou 1º semestre 2018
</t>
        </r>
        <r>
          <rPr>
            <sz val="10"/>
            <color rgb="FF000000"/>
            <rFont val="Arial"/>
            <family val="2"/>
          </rPr>
          <t xml:space="preserve"> + 5 euros a mais</t>
        </r>
      </text>
    </comment>
    <comment ref="R21" authorId="0" shapeId="0" xr:uid="{00000000-0006-0000-0700-000011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ID#AAAAusuTZ7c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150 euros pintura</t>
        </r>
      </text>
    </comment>
    <comment ref="V21" authorId="0" shapeId="0" xr:uid="{00000000-0006-0000-0700-00000B000000}">
      <text>
        <r>
          <rPr>
            <sz val="10"/>
            <color rgb="FF000000"/>
            <rFont val="Arial"/>
            <scheme val="minor"/>
          </rPr>
          <t>======
ID#AAAAusuTZ8I
Joana Dias    (2023-04-05 13:46:40)
pagou 2º semestre 2018</t>
        </r>
      </text>
    </comment>
    <comment ref="N22" authorId="0" shapeId="0" xr:uid="{00000000-0006-0000-0700-000008000000}">
      <text>
        <r>
          <rPr>
            <sz val="10"/>
            <color rgb="FF000000"/>
            <rFont val="Arial"/>
            <scheme val="minor"/>
          </rPr>
          <t>======
ID#AAAAusuTZ8Q
Joana Dias    (2023-04-05 13:46:40)
Quota + 150 euros para pintura</t>
        </r>
      </text>
    </comment>
    <comment ref="R24" authorId="0" shapeId="0" xr:uid="{00000000-0006-0000-0700-000028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ID#AAAAusuTZ28
</t>
        </r>
        <r>
          <rPr>
            <sz val="10"/>
            <color rgb="FF000000"/>
            <rFont val="Arial"/>
            <family val="2"/>
          </rPr>
          <t xml:space="preserve">Joana Dias    (2023-04-05 13:46:39)
</t>
        </r>
        <r>
          <rPr>
            <sz val="10"/>
            <color rgb="FF000000"/>
            <rFont val="Arial"/>
            <family val="2"/>
          </rPr>
          <t xml:space="preserve">Levantamento 3000€
</t>
        </r>
        <r>
          <rPr>
            <sz val="10"/>
            <color rgb="FF000000"/>
            <rFont val="Arial"/>
            <family val="2"/>
          </rPr>
          <t>Para pagamento pintura prédio</t>
        </r>
      </text>
    </comment>
    <comment ref="L25" authorId="0" shapeId="0" xr:uid="{00000000-0006-0000-0700-000006000000}">
      <text>
        <r>
          <rPr>
            <sz val="10"/>
            <color rgb="FF000000"/>
            <rFont val="Arial"/>
            <scheme val="minor"/>
          </rPr>
          <t>======
ID#AAAAusuTZ8c
Luis Dias    (2023-04-05 13:46:40)
Crédito ENDESA</t>
        </r>
      </text>
    </comment>
    <comment ref="P40" authorId="0" shapeId="0" xr:uid="{00000000-0006-0000-0700-000029000000}">
      <text>
        <r>
          <rPr>
            <sz val="10"/>
            <color rgb="FF000000"/>
            <rFont val="Arial"/>
            <scheme val="minor"/>
          </rPr>
          <t>======
ID#AAAAuslBI-E
Luis Dias    (2023-04-05 13:46:39)
6000 -  Entrada para pintura 50%.
 + durante 2500 - 20%</t>
        </r>
      </text>
    </comment>
    <comment ref="R40" authorId="0" shapeId="0" xr:uid="{00000000-0006-0000-0700-00002B000000}">
      <text>
        <r>
          <rPr>
            <sz val="10"/>
            <color rgb="FF000000"/>
            <rFont val="Arial"/>
            <scheme val="minor"/>
          </rPr>
          <t>======
ID#AAAAuslBI-M
Luis Dias    (2023-04-05 13:46:39)
1600 para acabar a obra</t>
        </r>
      </text>
    </comment>
    <comment ref="P45" authorId="0" shapeId="0" xr:uid="{00000000-0006-0000-0700-000019000000}">
      <text>
        <r>
          <rPr>
            <sz val="10"/>
            <color rgb="FF000000"/>
            <rFont val="Arial"/>
            <scheme val="minor"/>
          </rPr>
          <t>======
ID#AAAAusuTZ6Y
Luis Dias    (2023-04-05 13:46:40)
Janeiro a Junho 2018 
88€ x 6 = 528,00€</t>
        </r>
      </text>
    </comment>
    <comment ref="Z45" authorId="0" shapeId="0" xr:uid="{00000000-0006-0000-0700-00001D000000}">
      <text>
        <r>
          <rPr>
            <sz val="10"/>
            <color rgb="FF000000"/>
            <rFont val="Arial"/>
            <scheme val="minor"/>
          </rPr>
          <t>======
ID#AAAAusuTZ6M
Luis Dias    (2023-04-05 13:46:40)
2º semestre 2018
limpeza 528 euros</t>
        </r>
      </text>
    </comment>
    <comment ref="F46" authorId="0" shapeId="0" xr:uid="{00000000-0006-0000-0700-000022000000}">
      <text>
        <r>
          <rPr>
            <sz val="10"/>
            <color rgb="FF000000"/>
            <rFont val="Arial"/>
            <scheme val="minor"/>
          </rPr>
          <t>======
ID#AAAAusuTZ4I
Luis Dias    (2023-04-05 13:46:40)
Interruptor Automático
de Iluminação Parqueamento -3</t>
        </r>
      </text>
    </comment>
    <comment ref="H46" authorId="0" shapeId="0" xr:uid="{00000000-0006-0000-0700-000014000000}">
      <text>
        <r>
          <rPr>
            <sz val="10"/>
            <color rgb="FF000000"/>
            <rFont val="Arial"/>
            <scheme val="minor"/>
          </rPr>
          <t>======
ID#AAAAusuTZ7A
Luis Dias    (2023-04-05 13:46:40)
Lampadas elevadores e reserva na casa das maquinas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d2ufu2JtQX+XX67fBgPwI4yeO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00000000-0006-0000-0800-000008000000}">
      <text>
        <r>
          <rPr>
            <sz val="10"/>
            <color rgb="FF000000"/>
            <rFont val="Arial"/>
            <scheme val="minor"/>
          </rPr>
          <t>======
ID#AAAAusuTZ4s
Luis Dias    (2023-04-05 13:46:40)
Inicio novo vizinho
Sr.António João Anjos Justino</t>
        </r>
      </text>
    </comment>
    <comment ref="F15" authorId="0" shapeId="0" xr:uid="{00000000-0006-0000-0800-000006000000}">
      <text>
        <r>
          <rPr>
            <sz val="10"/>
            <color rgb="FF000000"/>
            <rFont val="Arial"/>
            <scheme val="minor"/>
          </rPr>
          <t>======
ID#AAAAusuTZ5U
Luis Dias    (2023-04-05 13:46:40)
Pagamento total Ano 2019</t>
        </r>
      </text>
    </comment>
    <comment ref="F16" authorId="0" shapeId="0" xr:uid="{00000000-0006-0000-0800-000002000000}">
      <text>
        <r>
          <rPr>
            <sz val="10"/>
            <color rgb="FF000000"/>
            <rFont val="Arial"/>
            <scheme val="minor"/>
          </rPr>
          <t>======
ID#AAAAusuTZ78
Luis Dias    (2023-04-05 13:46:40)
Pagamento total do Ano 2019</t>
        </r>
      </text>
    </comment>
    <comment ref="Z18" authorId="0" shapeId="0" xr:uid="{00000000-0006-0000-0800-000004000000}">
      <text>
        <r>
          <rPr>
            <sz val="10"/>
            <color rgb="FF000000"/>
            <rFont val="Arial"/>
            <scheme val="minor"/>
          </rPr>
          <t>======
ID#AAAAusuTZ68
Luis Dias    (2023-04-05 13:46:40)
pagou dez2019 + jan.2020</t>
        </r>
      </text>
    </comment>
    <comment ref="F20" authorId="0" shapeId="0" xr:uid="{00000000-0006-0000-0800-000009000000}">
      <text>
        <r>
          <rPr>
            <sz val="10"/>
            <color rgb="FF000000"/>
            <rFont val="Arial"/>
            <scheme val="minor"/>
          </rPr>
          <t>======
ID#AAAAuslBI9o
Luis Dias    (2023-04-05 13:46:39)
Maria josé Barros Martins</t>
        </r>
      </text>
    </comment>
    <comment ref="N25" authorId="0" shapeId="0" xr:uid="{00000000-0006-0000-0800-000005000000}">
      <text>
        <r>
          <rPr>
            <sz val="10"/>
            <color rgb="FF000000"/>
            <rFont val="Arial"/>
            <scheme val="minor"/>
          </rPr>
          <t>======
ID#AAAAusuTZ50
Luis Dias    (2023-04-05 13:46:40)
cesar 40</t>
        </r>
      </text>
    </comment>
    <comment ref="P25" authorId="0" shapeId="0" xr:uid="{00000000-0006-0000-0800-000001000000}">
      <text>
        <r>
          <rPr>
            <sz val="10"/>
            <color rgb="FF000000"/>
            <rFont val="Arial"/>
            <scheme val="minor"/>
          </rPr>
          <t>======
ID#AAAAusuTZ9M
Luis Dias    (2023-04-05 13:46:40)
Fernando 1ºEsq. 35€</t>
        </r>
      </text>
    </comment>
    <comment ref="D39" authorId="0" shapeId="0" xr:uid="{00000000-0006-0000-0800-000007000000}">
      <text>
        <r>
          <rPr>
            <sz val="10"/>
            <color rgb="FF000000"/>
            <rFont val="Arial"/>
            <scheme val="minor"/>
          </rPr>
          <t>======
ID#AAAAusuTZ40
Luis Dias    (2023-04-05 13:46:40)
referente a Nov.Dez.2018 + Jan19
total 3 prestações</t>
        </r>
      </text>
    </comment>
    <comment ref="P42" authorId="0" shapeId="0" xr:uid="{00000000-0006-0000-0800-000003000000}">
      <text>
        <r>
          <rPr>
            <sz val="10"/>
            <color rgb="FF000000"/>
            <rFont val="Arial"/>
            <scheme val="minor"/>
          </rPr>
          <t>======
ID#AAAAusuTZ7k
Luis Dias    (2023-04-05 13:46:40)
Limpeza Escadas 
Jan. a Julho
7 meses = 616€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FKis+HY7TH7DbWWS6OOY0zsCrV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9" authorId="0" shapeId="0" xr:uid="{00000000-0006-0000-0900-000002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ID#AAAAusuTZ6k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>Pagamento Set,Out. Nov. Dez.</t>
        </r>
      </text>
    </comment>
    <comment ref="C21" authorId="0" shapeId="0" xr:uid="{00000000-0006-0000-0900-000006000000}">
      <text>
        <r>
          <rPr>
            <sz val="10"/>
            <color rgb="FF000000"/>
            <rFont val="Arial"/>
            <scheme val="minor"/>
          </rPr>
          <t>======
ID#AAAAusuTZ4c
Joana Dias    (2023-04-05 13:46:40)
Recibo nº 33
Valor referente ás quotas Ano 2019</t>
        </r>
      </text>
    </comment>
    <comment ref="Y21" authorId="0" shapeId="0" xr:uid="{00000000-0006-0000-0900-000005000000}">
      <text>
        <r>
          <rPr>
            <sz val="10"/>
            <color rgb="FF000000"/>
            <rFont val="Arial"/>
            <scheme val="minor"/>
          </rPr>
          <t>======
ID#AAAAusuTZ5g
Joana Dias    (2023-04-05 13:46:40)
Recibo nº34 valor referente ás quotas do Ano 2020</t>
        </r>
      </text>
    </comment>
    <comment ref="G40" authorId="0" shapeId="0" xr:uid="{00000000-0006-0000-0900-000001000000}">
      <text>
        <r>
          <rPr>
            <sz val="10"/>
            <color rgb="FF000000"/>
            <rFont val="Arial"/>
            <scheme val="minor"/>
          </rPr>
          <t>======
ID#AAAAusuTZ7I
Joana Dias    (2023-04-05 13:46:40)
Colocação Luz Led em uma cabine</t>
        </r>
      </text>
    </comment>
    <comment ref="I40" authorId="0" shapeId="0" xr:uid="{00000000-0006-0000-0900-000007000000}">
      <text>
        <r>
          <rPr>
            <sz val="10"/>
            <color rgb="FF000000"/>
            <rFont val="Arial"/>
            <scheme val="minor"/>
          </rPr>
          <t>======
ID#AAAAusuTZ4M
Joana Dias    (2023-04-05 13:46:40)
colocação luz led na segunda cabine</t>
        </r>
      </text>
    </comment>
    <comment ref="Q40" authorId="0" shapeId="0" xr:uid="{00000000-0006-0000-0900-000004000000}">
      <text>
        <r>
          <rPr>
            <sz val="10"/>
            <color rgb="FF000000"/>
            <rFont val="Arial"/>
            <scheme val="minor"/>
          </rPr>
          <t>======
ID#AAAAusuTZ5o
Joana Dias    (2023-04-05 13:46:40)
Pagamento 50% fatura colocação contactores casa das maquinas</t>
        </r>
      </text>
    </comment>
    <comment ref="C42" authorId="0" shapeId="0" xr:uid="{00000000-0006-0000-0900-000008000000}">
      <text>
        <r>
          <rPr>
            <sz val="10"/>
            <color rgb="FF000000"/>
            <rFont val="Arial"/>
            <scheme val="minor"/>
          </rPr>
          <t>======
ID#AAAAusuTZ4A
Luis Dias    (2023-04-05 13:46:40)
Agosto a dezembro 2019 + jan. e fev 2020
total 7 meses.</t>
        </r>
      </text>
    </comment>
    <comment ref="S42" authorId="0" shapeId="0" xr:uid="{00000000-0006-0000-0900-000003000000}">
      <text>
        <r>
          <rPr>
            <sz val="10"/>
            <color rgb="FF000000"/>
            <rFont val="Arial"/>
            <scheme val="minor"/>
          </rPr>
          <t>======
ID#AAAAusuTZ54
Joana Dias    (2023-04-05 13:46:40)
Limpeza de Mar. A Out. Total  8 meses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pHpQeXa6TaBiCCEoMXj1cP4o8w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9" authorId="0" shapeId="0" xr:uid="{00000000-0006-0000-0A00-000001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ID#AAAAusuTZ8w
</t>
        </r>
        <r>
          <rPr>
            <sz val="10"/>
            <color rgb="FF000000"/>
            <rFont val="Arial"/>
            <family val="2"/>
          </rPr>
          <t xml:space="preserve">Joana Dias    (2023-04-05 13:46:40)
</t>
        </r>
        <r>
          <rPr>
            <sz val="10"/>
            <color rgb="FF000000"/>
            <rFont val="Arial"/>
            <family val="2"/>
          </rPr>
          <t xml:space="preserve">Pagamento de 75,00€
</t>
        </r>
        <r>
          <rPr>
            <sz val="10"/>
            <color rgb="FF000000"/>
            <rFont val="Arial"/>
            <family val="2"/>
          </rPr>
          <t>referente a 4 meses Maio,Jun,Julho e Agosto valor mensal de 18,75€</t>
        </r>
      </text>
    </comment>
    <comment ref="Y9" authorId="0" shapeId="0" xr:uid="{00000000-0006-0000-0A00-000004000000}">
      <text>
        <r>
          <rPr>
            <sz val="10"/>
            <color rgb="FF000000"/>
            <rFont val="Arial"/>
            <scheme val="minor"/>
          </rPr>
          <t>======
ID#AAAAusuTZ30
Coordenador EGEAC    (2023-04-05 13:46:40)
Pag. 75 euros ref. Set, out,nov e dez 2021</t>
        </r>
      </text>
    </comment>
    <comment ref="W21" authorId="0" shapeId="0" xr:uid="{00000000-0006-0000-0A00-000003000000}">
      <text>
        <r>
          <rPr>
            <sz val="10"/>
            <color rgb="FF000000"/>
            <rFont val="Arial"/>
            <scheme val="minor"/>
          </rPr>
          <t>======
ID#AAAAusuTZ48
Joana Dias    (2023-04-05 13:46:40)
Recibo nº35 
450,00€ Valor ref. Ao Ano civil 2021</t>
        </r>
      </text>
    </comment>
    <comment ref="Y39" authorId="0" shapeId="0" xr:uid="{00000000-0006-0000-0A00-000005000000}">
      <text>
        <r>
          <rPr>
            <sz val="10"/>
            <color rgb="FF000000"/>
            <rFont val="Arial"/>
            <scheme val="minor"/>
          </rPr>
          <t>======
ID#AAAAusuTZ3Y
Coordenador EGEAC    (2023-04-05 13:46:39)
metade do valor é ref ao mês de Nov.</t>
        </r>
      </text>
    </comment>
    <comment ref="G42" authorId="0" shapeId="0" xr:uid="{00000000-0006-0000-0A00-000002000000}">
      <text>
        <r>
          <rPr>
            <sz val="10"/>
            <color rgb="FF000000"/>
            <rFont val="Arial"/>
            <scheme val="minor"/>
          </rPr>
          <t>======
ID#AAAAusuTZ6c
Joana Dias    (2023-04-05 13:46:40)
Limpeza escadas
referente a seis meses  de 
Nov 2020 a Abril 2021</t>
        </r>
      </text>
    </comment>
    <comment ref="S42" authorId="0" shapeId="0" xr:uid="{00000000-0006-0000-0A00-000006000000}">
      <text>
        <r>
          <rPr>
            <sz val="10"/>
            <color rgb="FF000000"/>
            <rFont val="Arial"/>
            <scheme val="minor"/>
          </rPr>
          <t>======
ID#AAAAusuTZ3E
Joana Dias    (2023-04-05 13:46:39)
Pagamento Limpeza Escadas de Maio a Outubro 2021
Valor de 528,00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31FL8ZeCB5py6M1ph3nnSvfuMA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21" authorId="0" shapeId="0" xr:uid="{00000000-0006-0000-0B00-000001000000}">
      <text>
        <r>
          <rPr>
            <sz val="10"/>
            <color rgb="FF000000"/>
            <rFont val="Arial"/>
            <scheme val="minor"/>
          </rPr>
          <t>======
ID#AAAAusuTZ4k
Joana Dias    (2023-04-05 13:46:40)
Pagou o Ano 2022
recibo nº36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BXJESYO/Govm+j2pB3SOXlgkNg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tc={1D9A78A5-8B30-F24B-A677-A0F40DB07843}</author>
  </authors>
  <commentList>
    <comment ref="M4" authorId="0" shapeId="0" xr:uid="{1D9A78A5-8B30-F24B-A677-A0F40DB078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200 euros adicionais para video porteiro
</t>
      </text>
    </comment>
  </commentList>
</comments>
</file>

<file path=xl/sharedStrings.xml><?xml version="1.0" encoding="utf-8"?>
<sst xmlns="http://schemas.openxmlformats.org/spreadsheetml/2006/main" count="1184" uniqueCount="190">
  <si>
    <t>Condominio Rua Vieira da Silva, 6</t>
  </si>
  <si>
    <t>Queluz - Monte Abraão</t>
  </si>
  <si>
    <t>Ano 2011</t>
  </si>
  <si>
    <t xml:space="preserve">Receitas </t>
  </si>
  <si>
    <t>Janeiro</t>
  </si>
  <si>
    <t>Fevereiro</t>
  </si>
  <si>
    <t xml:space="preserve">Março 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</si>
  <si>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</si>
  <si>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</si>
  <si>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</si>
  <si>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</si>
  <si>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</si>
  <si>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</si>
  <si>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</si>
  <si>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</si>
  <si>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</si>
  <si>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6ºAndar Direito</t>
  </si>
  <si>
    <t>6ºAndar Esquerdo</t>
  </si>
  <si>
    <t>5ºAndar Direito</t>
  </si>
  <si>
    <t>5 Andar Esquerdo</t>
  </si>
  <si>
    <t>4ºAndar Direito</t>
  </si>
  <si>
    <t>4ºAndar Esquerdo</t>
  </si>
  <si>
    <t>3ºAndar Direito</t>
  </si>
  <si>
    <t>3ºAndar Esquerdo</t>
  </si>
  <si>
    <t>2ºAndar Direito</t>
  </si>
  <si>
    <t>2ºAndar Esquerdo</t>
  </si>
  <si>
    <t>1ºAndar Direito</t>
  </si>
  <si>
    <t>1ºAndar Esquerdo</t>
  </si>
  <si>
    <t>Res-Chão Direito</t>
  </si>
  <si>
    <t>Res-Chão Esquerdo</t>
  </si>
  <si>
    <t>Cave -1 (Garagem)</t>
  </si>
  <si>
    <t>Cave -2</t>
  </si>
  <si>
    <t>Entregas Numerário LDC</t>
  </si>
  <si>
    <t>Total Receitas</t>
  </si>
  <si>
    <t>Despesas</t>
  </si>
  <si>
    <t>Março</t>
  </si>
  <si>
    <t>Electricidade</t>
  </si>
  <si>
    <t>Elevadores</t>
  </si>
  <si>
    <t>Inspecção  Elevadores</t>
  </si>
  <si>
    <t>Manutenção Bombas Água</t>
  </si>
  <si>
    <t>Tribunal / Julgados de Paz</t>
  </si>
  <si>
    <t>Produtos Limpeza</t>
  </si>
  <si>
    <t>Despesas Bancárias</t>
  </si>
  <si>
    <t>LDC</t>
  </si>
  <si>
    <t>Material Electrico</t>
  </si>
  <si>
    <t>Antena Telhado</t>
  </si>
  <si>
    <t>Diversos / CTT</t>
  </si>
  <si>
    <t>Total Despesas</t>
  </si>
  <si>
    <t xml:space="preserve">Resultados Liquidos </t>
  </si>
  <si>
    <t>Valor Transitado do Ano 2010</t>
  </si>
  <si>
    <t>Monte Abraão, 13 de Janeiro de 2012</t>
  </si>
  <si>
    <t>A Administração</t>
  </si>
  <si>
    <t>Receitas Ano 2011</t>
  </si>
  <si>
    <t>Despesas Ano 2011                  -</t>
  </si>
  <si>
    <t>Saldo Transitado para 2012</t>
  </si>
  <si>
    <t>Ano 2012</t>
  </si>
  <si>
    <t xml:space="preserve"> </t>
  </si>
  <si>
    <t>TOTAL</t>
  </si>
  <si>
    <t xml:space="preserve">Entregas em Numerário </t>
  </si>
  <si>
    <t>Monte Abraão, 31 de Dezembro de 2012</t>
  </si>
  <si>
    <t>DESPESAS</t>
  </si>
  <si>
    <t>Tapete</t>
  </si>
  <si>
    <t>Pagamento Divída LDC</t>
  </si>
  <si>
    <t>Campainhas</t>
  </si>
  <si>
    <t>Valor Transitado do Ano 2011</t>
  </si>
  <si>
    <t>Receitas Ano 2012</t>
  </si>
  <si>
    <t>Despesas Ano 2012                   -</t>
  </si>
  <si>
    <t>Saldo a transitar para 2013</t>
  </si>
  <si>
    <t>Ano 2013</t>
  </si>
  <si>
    <t>Material Obras / Cimento</t>
  </si>
  <si>
    <t>Pag. Factura Extintores</t>
  </si>
  <si>
    <t>Luzes Emergência</t>
  </si>
  <si>
    <t>Janela Telhado</t>
  </si>
  <si>
    <t>Valor Transitado do Ano 2012</t>
  </si>
  <si>
    <t>Monte Abraão, 31 de Dezembro de 2013</t>
  </si>
  <si>
    <t>Receitas Ano 2013</t>
  </si>
  <si>
    <t>Despesas Ano 2013                   -</t>
  </si>
  <si>
    <t>Saldo que transitou para 2014</t>
  </si>
  <si>
    <t>Ano 2014</t>
  </si>
  <si>
    <t xml:space="preserve">RECEITAS </t>
  </si>
  <si>
    <t>Monte Abraão, 31 de Dezembro de 2014</t>
  </si>
  <si>
    <t>Reparação Elevadores</t>
  </si>
  <si>
    <t>Manutenção Extintores</t>
  </si>
  <si>
    <t>Total Liquido</t>
  </si>
  <si>
    <t>Valor Transitado do Ano 2013</t>
  </si>
  <si>
    <t>Receitas Ano 2014</t>
  </si>
  <si>
    <t>Despesas Ano 2014                   -</t>
  </si>
  <si>
    <t>Saldo a transitar para 2015</t>
  </si>
  <si>
    <t>Ano 2015</t>
  </si>
  <si>
    <t>HEFESTO 2º ESQ./EDP comercial</t>
  </si>
  <si>
    <t>Monte Abraão, 31 de Dezembro de 2015</t>
  </si>
  <si>
    <t>Inspecção Elevadores</t>
  </si>
  <si>
    <t>Reparação Campainhas</t>
  </si>
  <si>
    <t>Produtos Limpeza e Limpeza</t>
  </si>
  <si>
    <t>Manutenção Geral Edificio</t>
  </si>
  <si>
    <t>Lampadas Hall  Entrada</t>
  </si>
  <si>
    <t>Depósitos a Prazo e  Poupança</t>
  </si>
  <si>
    <t>Valor Transitado do Ano 2014</t>
  </si>
  <si>
    <t>Receitas Ano 2015</t>
  </si>
  <si>
    <t>Luís Dias - 5º Drt.</t>
  </si>
  <si>
    <t>Carlos Dias - 4º Drt.</t>
  </si>
  <si>
    <t>Despesas Ano 2015                   -</t>
  </si>
  <si>
    <t>Saldo a transitar para 2016</t>
  </si>
  <si>
    <t>Ano 2016</t>
  </si>
  <si>
    <t>Não Identificado</t>
  </si>
  <si>
    <t>Monte Abraão, 31 de Dezembro de 2016</t>
  </si>
  <si>
    <t>Reparação Pedra Entrada Portão-4</t>
  </si>
  <si>
    <t>Manutenção Central Bombagem</t>
  </si>
  <si>
    <t>Depósitos Prazo  Poupança Cond</t>
  </si>
  <si>
    <t>Valor Transitado do Ano 2015</t>
  </si>
  <si>
    <t>Receitas Ano 2016</t>
  </si>
  <si>
    <t>Despesas Ano 2016                   -</t>
  </si>
  <si>
    <t>Saldo a transitar para 2017</t>
  </si>
  <si>
    <t>Ano 2017</t>
  </si>
  <si>
    <t>Monte Abraão, 31 de Dezembro de 2017</t>
  </si>
  <si>
    <t>Valor Transitado do Ano 2016</t>
  </si>
  <si>
    <t>7,056,44€</t>
  </si>
  <si>
    <t>Receitas Ano 2017</t>
  </si>
  <si>
    <t>Despesas Ano 2017                   -</t>
  </si>
  <si>
    <t>Saldo a transitar para 2018</t>
  </si>
  <si>
    <t>Montepio Conta Corrente</t>
  </si>
  <si>
    <t>Ano 2018</t>
  </si>
  <si>
    <t>levantamento deposito a prazo</t>
  </si>
  <si>
    <t>Crédito Luz Endesa</t>
  </si>
  <si>
    <t>Juros Deposito Prazo / devolução</t>
  </si>
  <si>
    <t>Monte Abraão, 31 de Dezembro de 2018</t>
  </si>
  <si>
    <t>Pintura Edificio</t>
  </si>
  <si>
    <t>POUPANÇA</t>
  </si>
  <si>
    <t>Valor Transitado do Ano 2017</t>
  </si>
  <si>
    <t>Receitas Ano 2018</t>
  </si>
  <si>
    <t>Despesas Ano 2018                 -</t>
  </si>
  <si>
    <t>Saldo a transitar para 2019</t>
  </si>
  <si>
    <t>Ano 2019</t>
  </si>
  <si>
    <t>Levantamento Prazo</t>
  </si>
  <si>
    <t>Reparação Portão -4</t>
  </si>
  <si>
    <t>Monte Abraão, 31 de Dezembro de 2019</t>
  </si>
  <si>
    <t>Limpeza Escadas</t>
  </si>
  <si>
    <t>Sarralheiro</t>
  </si>
  <si>
    <t>Depósitos Prazo  Poupança</t>
  </si>
  <si>
    <t>Valor Transitado do Ano 2018</t>
  </si>
  <si>
    <t>Receitas Ano 2019</t>
  </si>
  <si>
    <t>Despesas Ano 2019                 -</t>
  </si>
  <si>
    <t>Saldo a transitar para 2020</t>
  </si>
  <si>
    <t>Ano 2020</t>
  </si>
  <si>
    <t>Claudia Rute Nunes Carriço</t>
  </si>
  <si>
    <t>Alfredo Santos Pereira 1ºDrt.</t>
  </si>
  <si>
    <t>Reparação Extra Elevadores</t>
  </si>
  <si>
    <t>Monte Abraão, 31 de Dezembro de 2020</t>
  </si>
  <si>
    <t>Valor Transitado do Ano 2019</t>
  </si>
  <si>
    <t>Receitas Ano 2020</t>
  </si>
  <si>
    <t>Despesas Ano 2020                -</t>
  </si>
  <si>
    <t>Saldo a transitar para 2021</t>
  </si>
  <si>
    <t>Ano 2021</t>
  </si>
  <si>
    <t>Lampada parqueamento -3</t>
  </si>
  <si>
    <t>Monte Abraão, 31 de Dezembro de 2021</t>
  </si>
  <si>
    <t>Ano 2022</t>
  </si>
  <si>
    <t>Processo 6º Drt.</t>
  </si>
  <si>
    <t>Monte Abraão, 31 de Dezembro de 2022</t>
  </si>
  <si>
    <t>Valor Transitado do Ano 2021</t>
  </si>
  <si>
    <t>Receitas Ano 2022</t>
  </si>
  <si>
    <t>Despesas Ano 2022              -</t>
  </si>
  <si>
    <t>Saldo a transitar para 2023</t>
  </si>
  <si>
    <t>Ano 2023</t>
  </si>
  <si>
    <t>Curva Agua</t>
  </si>
  <si>
    <t>Video Poreiro</t>
  </si>
  <si>
    <t>Valor Transitado do Ano 2022</t>
  </si>
  <si>
    <t>Receitas Ano 2023</t>
  </si>
  <si>
    <t>Despesas Ano 2023              -</t>
  </si>
  <si>
    <t>Saldo a transitar para 2024</t>
  </si>
  <si>
    <t>Ano 2024</t>
  </si>
  <si>
    <t>Eletrecista</t>
  </si>
  <si>
    <t>Valor Transitado do Ano 2023</t>
  </si>
  <si>
    <t>Receitas Ano 2024</t>
  </si>
  <si>
    <t>Despesas Ano 2024</t>
  </si>
  <si>
    <t>Saldo a transitar para 2025</t>
  </si>
  <si>
    <t>Andar</t>
  </si>
  <si>
    <t>Valor Pago</t>
  </si>
  <si>
    <t>Valor Esperado</t>
  </si>
  <si>
    <t>Valor esperado</t>
  </si>
  <si>
    <t>Valor em divida 2012</t>
  </si>
  <si>
    <t>valor em divida</t>
  </si>
  <si>
    <t>Valor previsto</t>
  </si>
  <si>
    <t>Valor divida</t>
  </si>
  <si>
    <t>Valor em divida</t>
  </si>
  <si>
    <t xml:space="preserve">    Valor previsto	Valor em divida</t>
  </si>
  <si>
    <t>Quota extra + valor previsto</t>
  </si>
  <si>
    <t>Total</t>
  </si>
  <si>
    <t>valor esperado</t>
  </si>
  <si>
    <t xml:space="preserve">Divida </t>
  </si>
  <si>
    <t>Valor em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</si>
</sst>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\ &quot;€&quot;;[Red]\-#,##0.00\ &quot;€&quot;"/>
  </numFmts>
  <fonts count="4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20"/>
      <color theme="1"/>
      <name val="Arial"/>
      <family val="2"/>
    </font>
    <font>
      <b/>
      <u/>
      <sz val="22"/>
      <color theme="1"/>
      <name val="Comic Sans MS"/>
      <family val="4"/>
    </font>
    <font>
      <u/>
      <sz val="22"/>
      <color theme="1"/>
      <name val="Comic Sans MS"/>
      <family val="4"/>
    </font>
    <font>
      <b/>
      <sz val="12"/>
      <color theme="0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0"/>
      <color theme="1"/>
      <name val="Arial"/>
      <family val="2"/>
    </font>
    <font>
      <b/>
      <sz val="24"/>
      <color theme="1"/>
      <name val="Arial"/>
      <family val="2"/>
    </font>
    <font>
      <b/>
      <sz val="26"/>
      <color theme="1"/>
      <name val="Arial"/>
      <family val="2"/>
    </font>
    <font>
      <b/>
      <u/>
      <sz val="26"/>
      <color theme="1"/>
      <name val="Comic Sans MS"/>
      <family val="4"/>
    </font>
    <font>
      <sz val="22"/>
      <color theme="1"/>
      <name val="Arial"/>
      <family val="2"/>
    </font>
    <font>
      <b/>
      <sz val="36"/>
      <color theme="1"/>
      <name val="Arial"/>
      <family val="2"/>
    </font>
    <font>
      <sz val="26"/>
      <color theme="1"/>
      <name val="Arial"/>
      <family val="2"/>
    </font>
    <font>
      <b/>
      <u/>
      <sz val="28"/>
      <color theme="1"/>
      <name val="Comic Sans MS"/>
      <family val="4"/>
    </font>
    <font>
      <sz val="24"/>
      <color theme="1"/>
      <name val="Arial"/>
      <family val="2"/>
    </font>
    <font>
      <b/>
      <u/>
      <sz val="24"/>
      <color theme="1"/>
      <name val="Comic Sans MS"/>
      <family val="4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28"/>
      <color theme="1"/>
      <name val="Arial"/>
      <family val="2"/>
    </font>
    <font>
      <b/>
      <u/>
      <sz val="36"/>
      <color theme="1"/>
      <name val="Comic Sans MS"/>
      <family val="4"/>
    </font>
    <font>
      <sz val="10"/>
      <name val="Arial"/>
      <family val="2"/>
    </font>
    <font>
      <u/>
      <sz val="48"/>
      <color theme="1"/>
      <name val="Comic Sans MS"/>
      <family val="4"/>
    </font>
    <font>
      <b/>
      <u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2CF43F"/>
        <bgColor rgb="FF2CF43F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66FF66"/>
        <bgColor rgb="FF66FF6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808080"/>
      </bottom>
      <diagonal/>
    </border>
    <border>
      <left/>
      <right/>
      <top/>
      <bottom style="hair">
        <color rgb="FF80808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80808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1" fillId="3" borderId="1" xfId="0" applyFont="1" applyFill="1" applyBorder="1"/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164" fontId="9" fillId="5" borderId="2" xfId="0" applyNumberFormat="1" applyFont="1" applyFill="1" applyBorder="1" applyAlignment="1">
      <alignment horizontal="center" wrapText="1"/>
    </xf>
    <xf numFmtId="9" fontId="9" fillId="5" borderId="1" xfId="0" applyNumberFormat="1" applyFont="1" applyFill="1" applyBorder="1" applyAlignment="1">
      <alignment horizontal="center"/>
    </xf>
    <xf numFmtId="164" fontId="9" fillId="5" borderId="2" xfId="0" applyNumberFormat="1" applyFont="1" applyFill="1" applyBorder="1" applyAlignment="1">
      <alignment horizontal="center"/>
    </xf>
    <xf numFmtId="9" fontId="9" fillId="5" borderId="1" xfId="0" applyNumberFormat="1" applyFont="1" applyFill="1" applyBorder="1"/>
    <xf numFmtId="0" fontId="9" fillId="5" borderId="1" xfId="0" applyFont="1" applyFill="1" applyBorder="1"/>
    <xf numFmtId="164" fontId="2" fillId="5" borderId="2" xfId="0" applyNumberFormat="1" applyFont="1" applyFill="1" applyBorder="1" applyAlignment="1">
      <alignment horizontal="center"/>
    </xf>
    <xf numFmtId="0" fontId="2" fillId="5" borderId="1" xfId="0" applyFont="1" applyFill="1" applyBorder="1"/>
    <xf numFmtId="164" fontId="1" fillId="0" borderId="0" xfId="0" applyNumberFormat="1" applyFont="1"/>
    <xf numFmtId="0" fontId="9" fillId="6" borderId="1" xfId="0" applyFont="1" applyFill="1" applyBorder="1"/>
    <xf numFmtId="0" fontId="9" fillId="5" borderId="1" xfId="0" applyFont="1" applyFill="1" applyBorder="1" applyAlignment="1">
      <alignment horizontal="left"/>
    </xf>
    <xf numFmtId="0" fontId="2" fillId="6" borderId="1" xfId="0" applyFont="1" applyFill="1" applyBorder="1"/>
    <xf numFmtId="164" fontId="9" fillId="6" borderId="1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9" fontId="9" fillId="6" borderId="1" xfId="0" applyNumberFormat="1" applyFont="1" applyFill="1" applyBorder="1" applyAlignment="1">
      <alignment horizontal="center"/>
    </xf>
    <xf numFmtId="0" fontId="1" fillId="0" borderId="3" xfId="0" applyFont="1" applyBorder="1"/>
    <xf numFmtId="3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1" fillId="0" borderId="3" xfId="0" applyNumberFormat="1" applyFont="1" applyBorder="1"/>
    <xf numFmtId="3" fontId="1" fillId="3" borderId="1" xfId="0" applyNumberFormat="1" applyFont="1" applyFill="1" applyBorder="1"/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9" fontId="10" fillId="0" borderId="0" xfId="0" applyNumberFormat="1" applyFont="1"/>
    <xf numFmtId="164" fontId="9" fillId="5" borderId="2" xfId="0" applyNumberFormat="1" applyFont="1" applyFill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164" fontId="2" fillId="5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11" fillId="4" borderId="1" xfId="0" applyFont="1" applyFill="1" applyBorder="1" applyAlignment="1">
      <alignment horizontal="left" vertical="center"/>
    </xf>
    <xf numFmtId="164" fontId="12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/>
    <xf numFmtId="3" fontId="1" fillId="3" borderId="4" xfId="0" applyNumberFormat="1" applyFont="1" applyFill="1" applyBorder="1"/>
    <xf numFmtId="164" fontId="14" fillId="0" borderId="0" xfId="0" applyNumberFormat="1" applyFont="1"/>
    <xf numFmtId="0" fontId="15" fillId="0" borderId="0" xfId="0" applyFont="1"/>
    <xf numFmtId="164" fontId="14" fillId="0" borderId="5" xfId="0" applyNumberFormat="1" applyFont="1" applyBorder="1"/>
    <xf numFmtId="0" fontId="16" fillId="0" borderId="0" xfId="0" applyFont="1"/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64" fontId="9" fillId="0" borderId="2" xfId="0" applyNumberFormat="1" applyFont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164" fontId="9" fillId="0" borderId="2" xfId="0" applyNumberFormat="1" applyFont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9" fontId="9" fillId="6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5" fillId="0" borderId="0" xfId="0" applyNumberFormat="1" applyFont="1"/>
    <xf numFmtId="0" fontId="6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164" fontId="14" fillId="0" borderId="5" xfId="0" applyNumberFormat="1" applyFont="1" applyBorder="1" applyAlignment="1">
      <alignment vertical="top"/>
    </xf>
    <xf numFmtId="0" fontId="21" fillId="3" borderId="1" xfId="0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wrapText="1"/>
    </xf>
    <xf numFmtId="164" fontId="9" fillId="7" borderId="2" xfId="0" applyNumberFormat="1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6" borderId="2" xfId="0" applyNumberFormat="1" applyFont="1" applyFill="1" applyBorder="1" applyAlignment="1">
      <alignment horizontal="center"/>
    </xf>
    <xf numFmtId="164" fontId="9" fillId="8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right"/>
    </xf>
    <xf numFmtId="164" fontId="22" fillId="9" borderId="1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21" fillId="0" borderId="7" xfId="0" applyNumberFormat="1" applyFont="1" applyBorder="1" applyAlignment="1">
      <alignment horizontal="center" vertical="center"/>
    </xf>
    <xf numFmtId="0" fontId="23" fillId="0" borderId="0" xfId="0" applyFont="1"/>
    <xf numFmtId="0" fontId="1" fillId="0" borderId="8" xfId="0" applyFont="1" applyBorder="1"/>
    <xf numFmtId="164" fontId="14" fillId="0" borderId="9" xfId="0" applyNumberFormat="1" applyFont="1" applyBorder="1"/>
    <xf numFmtId="164" fontId="21" fillId="0" borderId="9" xfId="0" applyNumberFormat="1" applyFont="1" applyBorder="1" applyAlignment="1">
      <alignment vertical="top"/>
    </xf>
    <xf numFmtId="0" fontId="1" fillId="0" borderId="10" xfId="0" applyFont="1" applyBorder="1"/>
    <xf numFmtId="164" fontId="14" fillId="0" borderId="11" xfId="0" applyNumberFormat="1" applyFont="1" applyBorder="1"/>
    <xf numFmtId="0" fontId="1" fillId="0" borderId="12" xfId="0" applyFont="1" applyBorder="1"/>
    <xf numFmtId="0" fontId="5" fillId="0" borderId="13" xfId="0" applyFont="1" applyBorder="1"/>
    <xf numFmtId="164" fontId="21" fillId="0" borderId="14" xfId="0" applyNumberFormat="1" applyFont="1" applyBorder="1"/>
    <xf numFmtId="0" fontId="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164" fontId="2" fillId="9" borderId="2" xfId="0" applyNumberFormat="1" applyFont="1" applyFill="1" applyBorder="1" applyAlignment="1">
      <alignment horizontal="right"/>
    </xf>
    <xf numFmtId="165" fontId="1" fillId="0" borderId="0" xfId="0" applyNumberFormat="1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64" fontId="21" fillId="0" borderId="7" xfId="0" applyNumberFormat="1" applyFont="1" applyBorder="1" applyAlignment="1">
      <alignment horizontal="right" vertical="center"/>
    </xf>
    <xf numFmtId="0" fontId="31" fillId="0" borderId="0" xfId="0" applyFont="1"/>
    <xf numFmtId="164" fontId="9" fillId="0" borderId="0" xfId="0" applyNumberFormat="1" applyFont="1"/>
    <xf numFmtId="0" fontId="1" fillId="10" borderId="1" xfId="0" applyFont="1" applyFill="1" applyBorder="1"/>
    <xf numFmtId="0" fontId="9" fillId="10" borderId="1" xfId="0" applyFont="1" applyFill="1" applyBorder="1"/>
    <xf numFmtId="0" fontId="1" fillId="5" borderId="1" xfId="0" applyFont="1" applyFill="1" applyBorder="1"/>
    <xf numFmtId="164" fontId="9" fillId="5" borderId="2" xfId="0" applyNumberFormat="1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34" fillId="0" borderId="2" xfId="0" applyFont="1" applyBorder="1"/>
    <xf numFmtId="164" fontId="22" fillId="5" borderId="1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164" fontId="9" fillId="0" borderId="9" xfId="0" applyNumberFormat="1" applyFont="1" applyBorder="1"/>
    <xf numFmtId="164" fontId="2" fillId="0" borderId="9" xfId="0" applyNumberFormat="1" applyFont="1" applyBorder="1" applyAlignment="1">
      <alignment vertical="top"/>
    </xf>
    <xf numFmtId="164" fontId="9" fillId="0" borderId="11" xfId="0" applyNumberFormat="1" applyFont="1" applyBorder="1"/>
    <xf numFmtId="164" fontId="2" fillId="0" borderId="14" xfId="0" applyNumberFormat="1" applyFont="1" applyBorder="1"/>
    <xf numFmtId="0" fontId="9" fillId="5" borderId="1" xfId="0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 wrapText="1"/>
    </xf>
    <xf numFmtId="164" fontId="2" fillId="8" borderId="2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0" fillId="0" borderId="0" xfId="0" applyFont="1"/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9" fillId="6" borderId="0" xfId="0" applyFont="1" applyFill="1"/>
    <xf numFmtId="164" fontId="9" fillId="12" borderId="2" xfId="0" applyNumberFormat="1" applyFont="1" applyFill="1" applyBorder="1" applyAlignment="1">
      <alignment horizontal="right"/>
    </xf>
    <xf numFmtId="164" fontId="2" fillId="13" borderId="2" xfId="0" applyNumberFormat="1" applyFont="1" applyFill="1" applyBorder="1" applyAlignment="1">
      <alignment horizontal="center"/>
    </xf>
    <xf numFmtId="164" fontId="2" fillId="13" borderId="2" xfId="0" applyNumberFormat="1" applyFont="1" applyFill="1" applyBorder="1" applyAlignment="1">
      <alignment horizontal="center" vertical="center" wrapText="1"/>
    </xf>
    <xf numFmtId="164" fontId="2" fillId="14" borderId="2" xfId="0" applyNumberFormat="1" applyFont="1" applyFill="1" applyBorder="1" applyAlignment="1">
      <alignment horizontal="center" vertical="center" wrapText="1"/>
    </xf>
    <xf numFmtId="164" fontId="9" fillId="15" borderId="2" xfId="0" applyNumberFormat="1" applyFont="1" applyFill="1" applyBorder="1" applyAlignment="1">
      <alignment horizontal="right"/>
    </xf>
    <xf numFmtId="0" fontId="17" fillId="0" borderId="0" xfId="0" applyFont="1" applyAlignment="1">
      <alignment horizontal="center" vertical="center"/>
    </xf>
    <xf numFmtId="0" fontId="0" fillId="0" borderId="0" xfId="0"/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29" fillId="0" borderId="15" xfId="0" applyFont="1" applyBorder="1" applyAlignment="1">
      <alignment horizontal="center"/>
    </xf>
    <xf numFmtId="0" fontId="37" fillId="0" borderId="15" xfId="0" applyFont="1" applyBorder="1"/>
    <xf numFmtId="0" fontId="38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6" fillId="0" borderId="15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40" fillId="0" borderId="0" xfId="0" applyFont="1"/>
    <xf numFmtId="4" fontId="0" fillId="0" borderId="0" xfId="0" applyNumberFormat="1"/>
    <xf numFmtId="164" fontId="0" fillId="0" borderId="0" xfId="0" applyNumberFormat="1"/>
    <xf numFmtId="164" fontId="2" fillId="16" borderId="2" xfId="0" applyNumberFormat="1" applyFont="1" applyFill="1" applyBorder="1" applyAlignment="1">
      <alignment horizontal="center"/>
    </xf>
    <xf numFmtId="164" fontId="2" fillId="17" borderId="2" xfId="0" applyNumberFormat="1" applyFont="1" applyFill="1" applyBorder="1" applyAlignment="1">
      <alignment horizontal="center" vertical="center" wrapText="1"/>
    </xf>
    <xf numFmtId="164" fontId="2" fillId="16" borderId="2" xfId="0" applyNumberFormat="1" applyFont="1" applyFill="1" applyBorder="1" applyAlignment="1">
      <alignment horizontal="center" vertical="center" wrapText="1"/>
    </xf>
    <xf numFmtId="164" fontId="2" fillId="17" borderId="16" xfId="0" applyNumberFormat="1" applyFont="1" applyFill="1" applyBorder="1" applyAlignment="1">
      <alignment horizontal="center"/>
    </xf>
    <xf numFmtId="164" fontId="2" fillId="18" borderId="2" xfId="0" applyNumberFormat="1" applyFont="1" applyFill="1" applyBorder="1" applyAlignment="1">
      <alignment horizontal="center" vertical="center" wrapText="1"/>
    </xf>
    <xf numFmtId="164" fontId="2" fillId="17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1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66FF66"/>
          <bgColor rgb="FF66FF66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64" formatCode="#,##0.00\ &quot;€&quot;"/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2CF43F"/>
          <bgColor rgb="FF2CF43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reira, Rui" id="{A78EEF5D-4087-8B4A-843D-416DDC6C0E31}" userId="S::rui.pereira@siemens-energy.com::d80e81d8-41a4-4e2a-89b2-805beae2218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" dT="2026-01-24T15:54:07.33" personId="{A78EEF5D-4087-8B4A-843D-416DDC6C0E31}" id="{1D9A78A5-8B30-F24B-A677-A0F40DB07843}">
    <text xml:space="preserve">200 euros adicionais para video porteiro
</text>
  </threadedComment>
</ThreadedComment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showGridLines="0" workbookViewId="0">
      <selection activeCell="AE13" sqref="AE13"/>
    </sheetView>
  </sheetViews>
  <sheetFormatPr baseColWidth="10" defaultColWidth="12.6640625" defaultRowHeight="15" customHeight="1" x14ac:dyDescent="0.15"/>
  <cols>
    <col min="1" max="1" width="5.6640625" customWidth="1"/>
    <col min="2" max="2" width="0.83203125" customWidth="1"/>
    <col min="3" max="3" width="28.1640625" customWidth="1"/>
    <col min="4" max="4" width="11.1640625" customWidth="1"/>
    <col min="5" max="5" width="2.6640625" customWidth="1"/>
    <col min="6" max="6" width="9.6640625" customWidth="1"/>
    <col min="7" max="7" width="2.6640625" customWidth="1"/>
    <col min="8" max="8" width="9.6640625" customWidth="1"/>
    <col min="9" max="9" width="2.6640625" customWidth="1"/>
    <col min="10" max="10" width="9.6640625" customWidth="1"/>
    <col min="11" max="11" width="2.6640625" customWidth="1"/>
    <col min="12" max="12" width="10" customWidth="1"/>
    <col min="13" max="13" width="2.6640625" customWidth="1"/>
    <col min="14" max="14" width="9.6640625" customWidth="1"/>
    <col min="15" max="15" width="2.6640625" customWidth="1"/>
    <col min="16" max="16" width="9.6640625" customWidth="1"/>
    <col min="17" max="17" width="2.6640625" customWidth="1"/>
    <col min="18" max="18" width="9.6640625" customWidth="1"/>
    <col min="19" max="19" width="2.6640625" customWidth="1"/>
    <col min="20" max="20" width="9.6640625" customWidth="1"/>
    <col min="21" max="21" width="2.6640625" customWidth="1"/>
    <col min="22" max="22" width="9.6640625" customWidth="1"/>
    <col min="23" max="23" width="2.6640625" customWidth="1"/>
    <col min="24" max="24" width="12.1640625" customWidth="1"/>
    <col min="25" max="25" width="2.6640625" customWidth="1"/>
    <col min="26" max="26" width="10.33203125" customWidth="1"/>
    <col min="27" max="27" width="1.1640625" customWidth="1"/>
    <col min="28" max="28" width="1" customWidth="1"/>
    <col min="29" max="29" width="14.1640625" customWidth="1"/>
    <col min="30" max="30" width="18.1640625" customWidth="1"/>
    <col min="31" max="31" width="21.1640625" customWidth="1"/>
  </cols>
  <sheetData>
    <row r="1" spans="1:31" ht="46" customHeight="1" x14ac:dyDescent="0.2">
      <c r="A1" s="1"/>
      <c r="B1" s="2"/>
      <c r="C1" s="3" t="s">
        <v>0</v>
      </c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4"/>
      <c r="O1" s="1"/>
      <c r="P1" s="1"/>
      <c r="Q1" s="1"/>
      <c r="R1" s="1"/>
      <c r="S1" s="1"/>
      <c r="T1" s="1"/>
      <c r="U1" s="1"/>
      <c r="V1" s="1"/>
      <c r="W1" s="3" t="s">
        <v>2</v>
      </c>
      <c r="X1" s="1"/>
      <c r="Y1" s="1"/>
      <c r="Z1" s="1"/>
      <c r="AA1" s="1"/>
      <c r="AB1" s="1"/>
      <c r="AC1" s="1"/>
    </row>
    <row r="2" spans="1:31" ht="12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4.5" customHeight="1" x14ac:dyDescent="0.1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6"/>
      <c r="AC3" s="1"/>
    </row>
    <row r="4" spans="1:31" ht="21.75" customHeight="1" x14ac:dyDescent="0.2">
      <c r="A4" s="1"/>
      <c r="B4" s="5"/>
      <c r="C4" s="7" t="s">
        <v>3</v>
      </c>
      <c r="D4" s="8" t="s">
        <v>4</v>
      </c>
      <c r="E4" s="8"/>
      <c r="F4" s="8" t="s">
        <v>5</v>
      </c>
      <c r="G4" s="8"/>
      <c r="H4" s="8" t="s">
        <v>6</v>
      </c>
      <c r="I4" s="8"/>
      <c r="J4" s="8" t="s">
        <v>7</v>
      </c>
      <c r="K4" s="8"/>
      <c r="L4" s="8" t="s">
        <v>8</v>
      </c>
      <c r="M4" s="8"/>
      <c r="N4" s="8" t="s">
        <v>9</v>
      </c>
      <c r="O4" s="9"/>
      <c r="P4" s="8" t="s">
        <v>10</v>
      </c>
      <c r="Q4" s="9"/>
      <c r="R4" s="8" t="s">
        <v>11</v>
      </c>
      <c r="S4" s="9"/>
      <c r="T4" s="9" t="s">
        <v>12</v>
      </c>
      <c r="U4" s="9"/>
      <c r="V4" s="8" t="s">
        <v>13</v>
      </c>
      <c r="W4" s="9"/>
      <c r="X4" s="9" t="s">
        <v>14</v>
      </c>
      <c r="Y4" s="9"/>
      <c r="Z4" s="9" t="s">
        <v>15</v>
      </c>
      <c r="AA4" s="10"/>
      <c r="AB4" s="6"/>
      <c r="AC4" s="9" t="s">
        <v>176</v>
      </c>
      <c r="AD4" s="9" t="s">
        <v>177</v>
      </c>
      <c r="AE4" s="9" t="s">
        <v>189</v>
      </c>
    </row>
    <row r="5" spans="1:31" ht="4.5" customHeight="1" x14ac:dyDescent="0.15">
      <c r="A5" s="1"/>
      <c r="B5" s="5"/>
      <c r="C5" s="5"/>
      <c r="D5" s="5"/>
      <c r="E5" s="5"/>
      <c r="F5" s="11"/>
      <c r="G5" s="5"/>
      <c r="H5" s="11"/>
      <c r="I5" s="5"/>
      <c r="J5" s="11"/>
      <c r="K5" s="5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1"/>
    </row>
    <row r="6" spans="1:31" ht="4.5" customHeight="1" x14ac:dyDescent="0.15">
      <c r="A6" s="1"/>
      <c r="B6" s="1"/>
      <c r="C6" s="1"/>
      <c r="D6" s="1"/>
      <c r="E6" s="1"/>
      <c r="F6" s="12"/>
      <c r="G6" s="1"/>
      <c r="H6" s="12"/>
      <c r="I6" s="1"/>
      <c r="J6" s="12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1" ht="12.75" customHeight="1" x14ac:dyDescent="0.2">
      <c r="A7" s="1"/>
      <c r="B7" s="1"/>
      <c r="C7" s="13" t="s">
        <v>16</v>
      </c>
      <c r="D7" s="14"/>
      <c r="E7" s="15"/>
      <c r="F7" s="16"/>
      <c r="G7" s="15"/>
      <c r="H7" s="16"/>
      <c r="I7" s="15"/>
      <c r="J7" s="16"/>
      <c r="K7" s="15"/>
      <c r="L7" s="16"/>
      <c r="M7" s="15"/>
      <c r="N7" s="16"/>
      <c r="O7" s="17"/>
      <c r="P7" s="16"/>
      <c r="Q7" s="18"/>
      <c r="R7" s="19"/>
      <c r="S7" s="20"/>
      <c r="T7" s="19"/>
      <c r="U7" s="20"/>
      <c r="V7" s="19"/>
      <c r="W7" s="20"/>
      <c r="X7" s="19"/>
      <c r="Y7" s="20"/>
      <c r="Z7" s="19">
        <v>32.5</v>
      </c>
      <c r="AA7" s="1"/>
      <c r="AB7" s="1"/>
      <c r="AC7" s="21">
        <f t="shared" ref="AC7:AC22" si="0">SUM(D7:Z7)</f>
        <v>32.5</v>
      </c>
      <c r="AD7" s="21">
        <f>37.5*12</f>
        <v>450</v>
      </c>
      <c r="AE7" s="21">
        <f>AC7-AD7</f>
        <v>-417.5</v>
      </c>
    </row>
    <row r="8" spans="1:31" ht="12.75" customHeight="1" x14ac:dyDescent="0.2">
      <c r="A8" s="1"/>
      <c r="B8" s="1"/>
      <c r="C8" s="22" t="s">
        <v>17</v>
      </c>
      <c r="D8" s="16"/>
      <c r="E8" s="15"/>
      <c r="F8" s="16"/>
      <c r="G8" s="15"/>
      <c r="H8" s="16"/>
      <c r="I8" s="15"/>
      <c r="J8" s="16"/>
      <c r="K8" s="15"/>
      <c r="L8" s="16"/>
      <c r="M8" s="15"/>
      <c r="N8" s="16"/>
      <c r="O8" s="17"/>
      <c r="P8" s="16">
        <v>102.5</v>
      </c>
      <c r="Q8" s="18"/>
      <c r="R8" s="19"/>
      <c r="S8" s="20"/>
      <c r="T8" s="19">
        <v>75</v>
      </c>
      <c r="U8" s="20"/>
      <c r="V8" s="19">
        <v>37.5</v>
      </c>
      <c r="W8" s="20"/>
      <c r="X8" s="19">
        <v>37.5</v>
      </c>
      <c r="Y8" s="20"/>
      <c r="Z8" s="19">
        <v>37.5</v>
      </c>
      <c r="AA8" s="1"/>
      <c r="AB8" s="1"/>
      <c r="AC8" s="21">
        <f t="shared" si="0"/>
        <v>290</v>
      </c>
      <c r="AD8" s="21">
        <f t="shared" ref="AD8:AD22" si="1">37.5*12</f>
        <v>450</v>
      </c>
      <c r="AE8" s="21">
        <f t="shared" ref="AE8:AE22" si="2">AC8-AD8</f>
        <v>-160</v>
      </c>
    </row>
    <row r="9" spans="1:31" ht="12.75" customHeight="1" x14ac:dyDescent="0.2">
      <c r="A9" s="1"/>
      <c r="B9" s="1"/>
      <c r="C9" s="13" t="s">
        <v>18</v>
      </c>
      <c r="D9" s="16">
        <v>37.5</v>
      </c>
      <c r="E9" s="15"/>
      <c r="F9" s="16">
        <v>37.5</v>
      </c>
      <c r="G9" s="15"/>
      <c r="H9" s="16">
        <v>37.5</v>
      </c>
      <c r="I9" s="15"/>
      <c r="J9" s="16">
        <v>37.5</v>
      </c>
      <c r="K9" s="15"/>
      <c r="L9" s="16">
        <v>37.5</v>
      </c>
      <c r="M9" s="15"/>
      <c r="N9" s="16">
        <v>37.5</v>
      </c>
      <c r="O9" s="17"/>
      <c r="P9" s="16">
        <v>37.5</v>
      </c>
      <c r="Q9" s="18"/>
      <c r="R9" s="19">
        <v>37.5</v>
      </c>
      <c r="S9" s="20"/>
      <c r="T9" s="19">
        <v>37.5</v>
      </c>
      <c r="U9" s="20"/>
      <c r="V9" s="19">
        <v>37.5</v>
      </c>
      <c r="W9" s="20"/>
      <c r="X9" s="19">
        <v>37.5</v>
      </c>
      <c r="Y9" s="20"/>
      <c r="Z9" s="19">
        <v>37.5</v>
      </c>
      <c r="AA9" s="1"/>
      <c r="AB9" s="1"/>
      <c r="AC9" s="21">
        <f t="shared" si="0"/>
        <v>450</v>
      </c>
      <c r="AD9" s="21">
        <f t="shared" si="1"/>
        <v>450</v>
      </c>
      <c r="AE9" s="21">
        <f t="shared" si="2"/>
        <v>0</v>
      </c>
    </row>
    <row r="10" spans="1:31" ht="12.75" customHeight="1" x14ac:dyDescent="0.2">
      <c r="A10" s="1"/>
      <c r="B10" s="1"/>
      <c r="C10" s="22" t="s">
        <v>19</v>
      </c>
      <c r="D10" s="16">
        <v>37.5</v>
      </c>
      <c r="E10" s="15"/>
      <c r="F10" s="16">
        <v>37.5</v>
      </c>
      <c r="G10" s="15"/>
      <c r="H10" s="16">
        <v>37.5</v>
      </c>
      <c r="I10" s="15"/>
      <c r="J10" s="16">
        <v>37.5</v>
      </c>
      <c r="K10" s="15"/>
      <c r="L10" s="16">
        <v>37.5</v>
      </c>
      <c r="M10" s="15"/>
      <c r="N10" s="16">
        <v>37.5</v>
      </c>
      <c r="O10" s="17"/>
      <c r="P10" s="16">
        <v>37.5</v>
      </c>
      <c r="Q10" s="18"/>
      <c r="R10" s="19">
        <v>37.5</v>
      </c>
      <c r="S10" s="20"/>
      <c r="T10" s="19">
        <v>37.5</v>
      </c>
      <c r="U10" s="20"/>
      <c r="V10" s="19">
        <v>37.5</v>
      </c>
      <c r="W10" s="20"/>
      <c r="X10" s="19">
        <v>37.5</v>
      </c>
      <c r="Y10" s="20"/>
      <c r="Z10" s="19">
        <v>37.5</v>
      </c>
      <c r="AA10" s="1"/>
      <c r="AB10" s="1"/>
      <c r="AC10" s="21">
        <f t="shared" si="0"/>
        <v>450</v>
      </c>
      <c r="AD10" s="21">
        <f t="shared" si="1"/>
        <v>450</v>
      </c>
      <c r="AE10" s="21">
        <f t="shared" si="2"/>
        <v>0</v>
      </c>
    </row>
    <row r="11" spans="1:31" ht="12.75" customHeight="1" x14ac:dyDescent="0.2">
      <c r="A11" s="1"/>
      <c r="B11" s="1"/>
      <c r="C11" s="13" t="s">
        <v>20</v>
      </c>
      <c r="D11" s="16">
        <v>37.5</v>
      </c>
      <c r="E11" s="15"/>
      <c r="F11" s="16">
        <v>37.5</v>
      </c>
      <c r="G11" s="15"/>
      <c r="H11" s="16">
        <v>37.5</v>
      </c>
      <c r="I11" s="15"/>
      <c r="J11" s="16">
        <v>37.5</v>
      </c>
      <c r="K11" s="15"/>
      <c r="L11" s="16">
        <v>37.5</v>
      </c>
      <c r="M11" s="15"/>
      <c r="N11" s="16">
        <v>37.5</v>
      </c>
      <c r="O11" s="17"/>
      <c r="P11" s="16">
        <v>37.5</v>
      </c>
      <c r="Q11" s="18"/>
      <c r="R11" s="19">
        <v>37.5</v>
      </c>
      <c r="S11" s="20"/>
      <c r="T11" s="19">
        <v>37.5</v>
      </c>
      <c r="U11" s="20"/>
      <c r="V11" s="19">
        <v>37.5</v>
      </c>
      <c r="W11" s="20"/>
      <c r="X11" s="19">
        <v>37.5</v>
      </c>
      <c r="Y11" s="20"/>
      <c r="Z11" s="19">
        <v>37.5</v>
      </c>
      <c r="AA11" s="1"/>
      <c r="AB11" s="1"/>
      <c r="AC11" s="21">
        <f t="shared" si="0"/>
        <v>450</v>
      </c>
      <c r="AD11" s="21">
        <f t="shared" si="1"/>
        <v>450</v>
      </c>
      <c r="AE11" s="21">
        <f t="shared" si="2"/>
        <v>0</v>
      </c>
    </row>
    <row r="12" spans="1:31" ht="12.75" customHeight="1" x14ac:dyDescent="0.2">
      <c r="A12" s="1"/>
      <c r="B12" s="1"/>
      <c r="C12" s="22" t="s">
        <v>21</v>
      </c>
      <c r="D12" s="16"/>
      <c r="E12" s="15"/>
      <c r="F12" s="16"/>
      <c r="G12" s="15"/>
      <c r="H12" s="16"/>
      <c r="I12" s="15"/>
      <c r="J12" s="16"/>
      <c r="K12" s="15"/>
      <c r="L12" s="16"/>
      <c r="M12" s="15"/>
      <c r="N12" s="16"/>
      <c r="O12" s="17"/>
      <c r="P12" s="16">
        <v>37.5</v>
      </c>
      <c r="Q12" s="18"/>
      <c r="R12" s="19">
        <v>37.5</v>
      </c>
      <c r="S12" s="20"/>
      <c r="T12" s="19">
        <v>37.5</v>
      </c>
      <c r="U12" s="20"/>
      <c r="V12" s="19">
        <v>37.5</v>
      </c>
      <c r="W12" s="20"/>
      <c r="X12" s="19">
        <v>37.5</v>
      </c>
      <c r="Y12" s="20"/>
      <c r="Z12" s="19">
        <v>37.5</v>
      </c>
      <c r="AA12" s="1"/>
      <c r="AB12" s="1"/>
      <c r="AC12" s="21">
        <f t="shared" si="0"/>
        <v>225</v>
      </c>
      <c r="AD12" s="21">
        <f t="shared" si="1"/>
        <v>450</v>
      </c>
      <c r="AE12" s="21">
        <f t="shared" si="2"/>
        <v>-225</v>
      </c>
    </row>
    <row r="13" spans="1:31" ht="12.75" customHeight="1" x14ac:dyDescent="0.2">
      <c r="A13" s="1"/>
      <c r="B13" s="1"/>
      <c r="C13" s="13" t="s">
        <v>22</v>
      </c>
      <c r="D13" s="16"/>
      <c r="E13" s="15"/>
      <c r="F13" s="16"/>
      <c r="G13" s="15"/>
      <c r="H13" s="16"/>
      <c r="I13" s="15"/>
      <c r="J13" s="16"/>
      <c r="K13" s="15"/>
      <c r="L13" s="16">
        <v>37.5</v>
      </c>
      <c r="M13" s="15"/>
      <c r="N13" s="16">
        <v>37.5</v>
      </c>
      <c r="O13" s="17"/>
      <c r="P13" s="16"/>
      <c r="Q13" s="18"/>
      <c r="R13" s="19">
        <v>37.5</v>
      </c>
      <c r="S13" s="20"/>
      <c r="T13" s="19">
        <v>37.5</v>
      </c>
      <c r="U13" s="20"/>
      <c r="V13" s="19">
        <v>37.5</v>
      </c>
      <c r="W13" s="20"/>
      <c r="X13" s="19">
        <v>37.5</v>
      </c>
      <c r="Y13" s="20"/>
      <c r="Z13" s="19">
        <v>37.5</v>
      </c>
      <c r="AA13" s="1"/>
      <c r="AB13" s="1"/>
      <c r="AC13" s="21">
        <f t="shared" si="0"/>
        <v>262.5</v>
      </c>
      <c r="AD13" s="21">
        <f t="shared" si="1"/>
        <v>450</v>
      </c>
      <c r="AE13" s="21">
        <f t="shared" si="2"/>
        <v>-187.5</v>
      </c>
    </row>
    <row r="14" spans="1:31" ht="12.75" customHeight="1" x14ac:dyDescent="0.2">
      <c r="A14" s="1"/>
      <c r="B14" s="1"/>
      <c r="C14" s="22" t="s">
        <v>23</v>
      </c>
      <c r="D14" s="16">
        <v>37.5</v>
      </c>
      <c r="E14" s="15"/>
      <c r="F14" s="16">
        <v>37.5</v>
      </c>
      <c r="G14" s="15"/>
      <c r="H14" s="16">
        <v>37.5</v>
      </c>
      <c r="I14" s="15"/>
      <c r="J14" s="16">
        <v>37.5</v>
      </c>
      <c r="K14" s="15"/>
      <c r="L14" s="16">
        <v>37.5</v>
      </c>
      <c r="M14" s="15"/>
      <c r="N14" s="16">
        <v>37.5</v>
      </c>
      <c r="O14" s="17"/>
      <c r="P14" s="16">
        <v>37.5</v>
      </c>
      <c r="Q14" s="18"/>
      <c r="R14" s="19">
        <v>37.5</v>
      </c>
      <c r="S14" s="20"/>
      <c r="T14" s="19">
        <v>37.5</v>
      </c>
      <c r="U14" s="20"/>
      <c r="V14" s="19">
        <v>37.5</v>
      </c>
      <c r="W14" s="20"/>
      <c r="X14" s="19">
        <v>37.5</v>
      </c>
      <c r="Y14" s="20"/>
      <c r="Z14" s="19">
        <v>37.5</v>
      </c>
      <c r="AA14" s="1"/>
      <c r="AB14" s="1"/>
      <c r="AC14" s="21">
        <f t="shared" si="0"/>
        <v>450</v>
      </c>
      <c r="AD14" s="21">
        <f t="shared" si="1"/>
        <v>450</v>
      </c>
      <c r="AE14" s="21">
        <f t="shared" si="2"/>
        <v>0</v>
      </c>
    </row>
    <row r="15" spans="1:31" ht="12.75" customHeight="1" x14ac:dyDescent="0.2">
      <c r="A15" s="1"/>
      <c r="B15" s="1"/>
      <c r="C15" s="13" t="s">
        <v>24</v>
      </c>
      <c r="D15" s="16"/>
      <c r="E15" s="15"/>
      <c r="F15" s="16"/>
      <c r="G15" s="15"/>
      <c r="H15" s="16"/>
      <c r="I15" s="15"/>
      <c r="J15" s="16"/>
      <c r="K15" s="15"/>
      <c r="L15" s="16"/>
      <c r="M15" s="15"/>
      <c r="N15" s="16"/>
      <c r="O15" s="17"/>
      <c r="P15" s="16">
        <v>37.5</v>
      </c>
      <c r="Q15" s="18"/>
      <c r="R15" s="19">
        <v>37.5</v>
      </c>
      <c r="S15" s="20"/>
      <c r="T15" s="19">
        <v>37.5</v>
      </c>
      <c r="U15" s="20"/>
      <c r="V15" s="19">
        <v>37.5</v>
      </c>
      <c r="W15" s="20"/>
      <c r="X15" s="19">
        <v>37.5</v>
      </c>
      <c r="Y15" s="20"/>
      <c r="Z15" s="19">
        <v>37.5</v>
      </c>
      <c r="AA15" s="1"/>
      <c r="AB15" s="1"/>
      <c r="AC15" s="21">
        <f t="shared" si="0"/>
        <v>225</v>
      </c>
      <c r="AD15" s="21">
        <f t="shared" si="1"/>
        <v>450</v>
      </c>
      <c r="AE15" s="21">
        <f t="shared" si="2"/>
        <v>-225</v>
      </c>
    </row>
    <row r="16" spans="1:31" ht="12.75" customHeight="1" x14ac:dyDescent="0.2">
      <c r="A16" s="1"/>
      <c r="B16" s="1"/>
      <c r="C16" s="22" t="s">
        <v>25</v>
      </c>
      <c r="D16" s="16">
        <v>32.5</v>
      </c>
      <c r="E16" s="15"/>
      <c r="F16" s="16">
        <v>32.5</v>
      </c>
      <c r="G16" s="15"/>
      <c r="H16" s="16"/>
      <c r="I16" s="15"/>
      <c r="J16" s="16"/>
      <c r="K16" s="15"/>
      <c r="L16" s="16"/>
      <c r="M16" s="15"/>
      <c r="N16" s="16"/>
      <c r="O16" s="17"/>
      <c r="P16" s="16"/>
      <c r="Q16" s="18"/>
      <c r="R16" s="19"/>
      <c r="S16" s="20"/>
      <c r="T16" s="19"/>
      <c r="U16" s="20"/>
      <c r="V16" s="19"/>
      <c r="W16" s="20"/>
      <c r="X16" s="19"/>
      <c r="Y16" s="20"/>
      <c r="Z16" s="19"/>
      <c r="AA16" s="1"/>
      <c r="AB16" s="1"/>
      <c r="AC16" s="21">
        <f t="shared" si="0"/>
        <v>65</v>
      </c>
      <c r="AD16" s="21">
        <f t="shared" si="1"/>
        <v>450</v>
      </c>
      <c r="AE16" s="21">
        <f t="shared" si="2"/>
        <v>-385</v>
      </c>
    </row>
    <row r="17" spans="1:31" ht="12.75" customHeight="1" x14ac:dyDescent="0.2">
      <c r="A17" s="1"/>
      <c r="B17" s="1"/>
      <c r="C17" s="13" t="s">
        <v>26</v>
      </c>
      <c r="D17" s="16">
        <v>35</v>
      </c>
      <c r="E17" s="15"/>
      <c r="F17" s="16">
        <v>35</v>
      </c>
      <c r="G17" s="15"/>
      <c r="H17" s="16">
        <v>35</v>
      </c>
      <c r="I17" s="15"/>
      <c r="J17" s="16">
        <v>35</v>
      </c>
      <c r="K17" s="15"/>
      <c r="L17" s="16">
        <v>35</v>
      </c>
      <c r="M17" s="15"/>
      <c r="N17" s="16">
        <v>35</v>
      </c>
      <c r="O17" s="17"/>
      <c r="P17" s="16">
        <v>35</v>
      </c>
      <c r="Q17" s="18"/>
      <c r="R17" s="19">
        <v>35</v>
      </c>
      <c r="S17" s="20"/>
      <c r="T17" s="19">
        <v>35</v>
      </c>
      <c r="U17" s="20"/>
      <c r="V17" s="19">
        <v>35</v>
      </c>
      <c r="W17" s="20"/>
      <c r="X17" s="19">
        <v>35</v>
      </c>
      <c r="Y17" s="20"/>
      <c r="Z17" s="19">
        <v>35</v>
      </c>
      <c r="AA17" s="1"/>
      <c r="AB17" s="1"/>
      <c r="AC17" s="21">
        <f t="shared" si="0"/>
        <v>420</v>
      </c>
      <c r="AD17" s="21">
        <f t="shared" si="1"/>
        <v>450</v>
      </c>
      <c r="AE17" s="21">
        <f t="shared" si="2"/>
        <v>-30</v>
      </c>
    </row>
    <row r="18" spans="1:31" ht="12.75" customHeight="1" x14ac:dyDescent="0.2">
      <c r="A18" s="1"/>
      <c r="B18" s="1"/>
      <c r="C18" s="22" t="s">
        <v>27</v>
      </c>
      <c r="D18" s="16"/>
      <c r="E18" s="15"/>
      <c r="F18" s="16"/>
      <c r="G18" s="15"/>
      <c r="H18" s="16"/>
      <c r="I18" s="15"/>
      <c r="J18" s="16"/>
      <c r="K18" s="15"/>
      <c r="L18" s="16"/>
      <c r="M18" s="15"/>
      <c r="N18" s="16"/>
      <c r="O18" s="17"/>
      <c r="P18" s="16"/>
      <c r="Q18" s="18"/>
      <c r="R18" s="19">
        <v>37.5</v>
      </c>
      <c r="S18" s="20"/>
      <c r="T18" s="19">
        <v>37.5</v>
      </c>
      <c r="U18" s="20"/>
      <c r="V18" s="19">
        <v>37.5</v>
      </c>
      <c r="W18" s="20"/>
      <c r="X18" s="19">
        <v>37.5</v>
      </c>
      <c r="Y18" s="20"/>
      <c r="Z18" s="19">
        <v>37.5</v>
      </c>
      <c r="AA18" s="1"/>
      <c r="AB18" s="1"/>
      <c r="AC18" s="21">
        <f t="shared" si="0"/>
        <v>187.5</v>
      </c>
      <c r="AD18" s="21">
        <f t="shared" si="1"/>
        <v>450</v>
      </c>
      <c r="AE18" s="21">
        <f t="shared" si="2"/>
        <v>-262.5</v>
      </c>
    </row>
    <row r="19" spans="1:31" ht="12.75" customHeight="1" x14ac:dyDescent="0.2">
      <c r="A19" s="1"/>
      <c r="B19" s="1"/>
      <c r="C19" s="13" t="s">
        <v>28</v>
      </c>
      <c r="D19" s="16"/>
      <c r="E19" s="15"/>
      <c r="F19" s="16"/>
      <c r="G19" s="15"/>
      <c r="H19" s="16"/>
      <c r="I19" s="15"/>
      <c r="J19" s="16">
        <v>37.5</v>
      </c>
      <c r="K19" s="15"/>
      <c r="L19" s="16">
        <v>75</v>
      </c>
      <c r="M19" s="15"/>
      <c r="N19" s="16"/>
      <c r="O19" s="17"/>
      <c r="P19" s="16"/>
      <c r="Q19" s="18"/>
      <c r="R19" s="19"/>
      <c r="S19" s="20"/>
      <c r="T19" s="19">
        <v>187.5</v>
      </c>
      <c r="U19" s="20"/>
      <c r="V19" s="19">
        <v>37.5</v>
      </c>
      <c r="W19" s="20"/>
      <c r="X19" s="19"/>
      <c r="Y19" s="20"/>
      <c r="Z19" s="19">
        <v>37.5</v>
      </c>
      <c r="AA19" s="1"/>
      <c r="AB19" s="1"/>
      <c r="AC19" s="21">
        <f t="shared" si="0"/>
        <v>375</v>
      </c>
      <c r="AD19" s="21">
        <f t="shared" si="1"/>
        <v>450</v>
      </c>
      <c r="AE19" s="21">
        <f t="shared" si="2"/>
        <v>-75</v>
      </c>
    </row>
    <row r="20" spans="1:31" ht="12.75" customHeight="1" x14ac:dyDescent="0.2">
      <c r="A20" s="1"/>
      <c r="B20" s="1"/>
      <c r="C20" s="22" t="s">
        <v>29</v>
      </c>
      <c r="D20" s="16">
        <v>37.5</v>
      </c>
      <c r="E20" s="15"/>
      <c r="F20" s="16">
        <v>37.5</v>
      </c>
      <c r="G20" s="15"/>
      <c r="H20" s="16"/>
      <c r="I20" s="15"/>
      <c r="J20" s="16">
        <v>37.5</v>
      </c>
      <c r="K20" s="15"/>
      <c r="L20" s="16">
        <v>37.5</v>
      </c>
      <c r="M20" s="15"/>
      <c r="N20" s="16">
        <v>37.5</v>
      </c>
      <c r="O20" s="17"/>
      <c r="P20" s="16">
        <v>37.5</v>
      </c>
      <c r="Q20" s="18"/>
      <c r="R20" s="19">
        <v>37.5</v>
      </c>
      <c r="S20" s="20"/>
      <c r="T20" s="19">
        <v>37.5</v>
      </c>
      <c r="U20" s="20"/>
      <c r="V20" s="19">
        <v>37.5</v>
      </c>
      <c r="W20" s="20"/>
      <c r="X20" s="19">
        <v>37.5</v>
      </c>
      <c r="Y20" s="20"/>
      <c r="Z20" s="19">
        <v>37.5</v>
      </c>
      <c r="AA20" s="1"/>
      <c r="AB20" s="1"/>
      <c r="AC20" s="21">
        <f t="shared" si="0"/>
        <v>412.5</v>
      </c>
      <c r="AD20" s="21">
        <f t="shared" si="1"/>
        <v>450</v>
      </c>
      <c r="AE20" s="21">
        <f t="shared" si="2"/>
        <v>-37.5</v>
      </c>
    </row>
    <row r="21" spans="1:31" ht="12.75" customHeight="1" x14ac:dyDescent="0.2">
      <c r="A21" s="1"/>
      <c r="B21" s="1"/>
      <c r="C21" s="13" t="s">
        <v>30</v>
      </c>
      <c r="D21" s="16"/>
      <c r="E21" s="15"/>
      <c r="F21" s="16"/>
      <c r="G21" s="15"/>
      <c r="H21" s="16"/>
      <c r="I21" s="15"/>
      <c r="J21" s="16"/>
      <c r="K21" s="15"/>
      <c r="L21" s="16"/>
      <c r="M21" s="15"/>
      <c r="N21" s="16"/>
      <c r="O21" s="17"/>
      <c r="P21" s="16"/>
      <c r="Q21" s="18"/>
      <c r="R21" s="19">
        <v>37.5</v>
      </c>
      <c r="S21" s="20"/>
      <c r="T21" s="19">
        <v>37.5</v>
      </c>
      <c r="U21" s="20"/>
      <c r="V21" s="19">
        <v>37.5</v>
      </c>
      <c r="W21" s="20"/>
      <c r="X21" s="19">
        <v>37.5</v>
      </c>
      <c r="Y21" s="20"/>
      <c r="Z21" s="19">
        <v>37.5</v>
      </c>
      <c r="AA21" s="1"/>
      <c r="AB21" s="1"/>
      <c r="AC21" s="21">
        <f t="shared" si="0"/>
        <v>187.5</v>
      </c>
      <c r="AD21" s="21">
        <f t="shared" si="1"/>
        <v>450</v>
      </c>
      <c r="AE21" s="21">
        <f t="shared" si="2"/>
        <v>-262.5</v>
      </c>
    </row>
    <row r="22" spans="1:31" ht="12.75" customHeight="1" x14ac:dyDescent="0.2">
      <c r="A22" s="1"/>
      <c r="B22" s="1"/>
      <c r="C22" s="22" t="s">
        <v>31</v>
      </c>
      <c r="D22" s="16">
        <v>37.5</v>
      </c>
      <c r="E22" s="15"/>
      <c r="F22" s="16">
        <v>37.5</v>
      </c>
      <c r="G22" s="15"/>
      <c r="H22" s="16">
        <v>37.5</v>
      </c>
      <c r="I22" s="15"/>
      <c r="J22" s="16">
        <v>37.5</v>
      </c>
      <c r="K22" s="15"/>
      <c r="L22" s="16">
        <v>37.5</v>
      </c>
      <c r="M22" s="15"/>
      <c r="N22" s="16">
        <v>37.5</v>
      </c>
      <c r="O22" s="17"/>
      <c r="P22" s="16">
        <v>37.5</v>
      </c>
      <c r="Q22" s="18"/>
      <c r="R22" s="19">
        <v>37.5</v>
      </c>
      <c r="S22" s="20"/>
      <c r="T22" s="19">
        <v>37.5</v>
      </c>
      <c r="U22" s="20"/>
      <c r="V22" s="19">
        <v>37.5</v>
      </c>
      <c r="W22" s="20"/>
      <c r="X22" s="19">
        <v>37.5</v>
      </c>
      <c r="Y22" s="20"/>
      <c r="Z22" s="19">
        <v>37.5</v>
      </c>
      <c r="AA22" s="1"/>
      <c r="AB22" s="1"/>
      <c r="AC22" s="21">
        <f t="shared" si="0"/>
        <v>450</v>
      </c>
      <c r="AD22" s="21">
        <f t="shared" si="1"/>
        <v>450</v>
      </c>
      <c r="AE22" s="21">
        <f t="shared" si="2"/>
        <v>0</v>
      </c>
    </row>
    <row r="23" spans="1:31" ht="6" customHeight="1" x14ac:dyDescent="0.2">
      <c r="A23" s="1"/>
      <c r="B23" s="1"/>
      <c r="C23" s="18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1"/>
      <c r="AB23" s="1"/>
      <c r="AC23" s="1"/>
    </row>
    <row r="24" spans="1:31" ht="12.75" customHeight="1" x14ac:dyDescent="0.2">
      <c r="A24" s="1"/>
      <c r="B24" s="1"/>
      <c r="C24" s="24" t="s">
        <v>32</v>
      </c>
      <c r="D24" s="25">
        <v>150</v>
      </c>
      <c r="E24" s="15"/>
      <c r="F24" s="26">
        <v>187.5</v>
      </c>
      <c r="G24" s="27"/>
      <c r="H24" s="25">
        <v>112.5</v>
      </c>
      <c r="I24" s="15"/>
      <c r="J24" s="25">
        <v>300</v>
      </c>
      <c r="K24" s="15"/>
      <c r="L24" s="25">
        <v>112.5</v>
      </c>
      <c r="M24" s="27"/>
      <c r="N24" s="25">
        <v>150</v>
      </c>
      <c r="O24" s="17"/>
      <c r="P24" s="25">
        <v>112.5</v>
      </c>
      <c r="Q24" s="18"/>
      <c r="R24" s="25"/>
      <c r="S24" s="18"/>
      <c r="T24" s="25"/>
      <c r="U24" s="18"/>
      <c r="V24" s="25"/>
      <c r="W24" s="18"/>
      <c r="X24" s="25"/>
      <c r="Y24" s="13"/>
      <c r="Z24" s="25"/>
      <c r="AA24" s="1"/>
      <c r="AB24" s="1"/>
      <c r="AC24" s="1"/>
    </row>
    <row r="25" spans="1:31" ht="4.5" customHeight="1" x14ac:dyDescent="0.15">
      <c r="A25" s="1"/>
      <c r="B25" s="1"/>
      <c r="C25" s="28"/>
      <c r="D25" s="29"/>
      <c r="E25" s="30"/>
      <c r="F25" s="29"/>
      <c r="G25" s="30"/>
      <c r="H25" s="29"/>
      <c r="I25" s="30"/>
      <c r="J25" s="29"/>
      <c r="K25" s="30"/>
      <c r="L25" s="29"/>
      <c r="M25" s="30"/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1"/>
      <c r="AB25" s="1"/>
      <c r="AC25" s="1"/>
    </row>
    <row r="26" spans="1:31" ht="4.5" customHeight="1" x14ac:dyDescent="0.15">
      <c r="A26" s="1"/>
      <c r="B26" s="1"/>
      <c r="C26" s="1"/>
      <c r="D26" s="31"/>
      <c r="E26" s="1"/>
      <c r="F26" s="31"/>
      <c r="G26" s="1"/>
      <c r="H26" s="31"/>
      <c r="I26" s="1"/>
      <c r="J26" s="31"/>
      <c r="K26" s="1"/>
      <c r="L26" s="31"/>
      <c r="M26" s="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1"/>
      <c r="AB26" s="1"/>
      <c r="AC26" s="1"/>
    </row>
    <row r="27" spans="1:31" ht="12.75" customHeight="1" x14ac:dyDescent="0.2">
      <c r="A27" s="32"/>
      <c r="B27" s="32"/>
      <c r="C27" s="33" t="s">
        <v>33</v>
      </c>
      <c r="D27" s="34">
        <f>D7+D8+D9+D10+D11+D12+D13+D14+D15+D16+D17+D18+D19+D20+D21+D22+D24</f>
        <v>442.5</v>
      </c>
      <c r="E27" s="34"/>
      <c r="F27" s="34">
        <f>F7+F8+F9+F10+F11+F12+F13+F14+F15+F16+F17+F18+F19+F20+F21+F22+F24</f>
        <v>480</v>
      </c>
      <c r="G27" s="34"/>
      <c r="H27" s="34">
        <f>H7+H8+H9+H10+H11+H12+H13+H14+H15+H16+H17+H18+H19+H20+H21+H22+H24</f>
        <v>335</v>
      </c>
      <c r="I27" s="34"/>
      <c r="J27" s="34">
        <f>J7+J8+J9+J10+J11+J12+J13+J14+J15+J16+J17+J18+J19+J20+J21+J22+J24</f>
        <v>597.5</v>
      </c>
      <c r="K27" s="34"/>
      <c r="L27" s="34">
        <f>L7+L8+L9+L10+L11+L12+L13+L14+L15+L16+L17+L18+L19+L20+L21+L22+L24</f>
        <v>485</v>
      </c>
      <c r="M27" s="34"/>
      <c r="N27" s="34">
        <f>N7+N8+N9+N10+N11+N12+N13+N14+N15+N16+N17+N18+N19+N20+N21+N22+N24</f>
        <v>447.5</v>
      </c>
      <c r="O27" s="34"/>
      <c r="P27" s="34">
        <f>P7+P8+P9+P10+P11+P12+P13+P14+P15+P16+P17+P18+P19+P20+P21+P22+P24</f>
        <v>550</v>
      </c>
      <c r="Q27" s="34"/>
      <c r="R27" s="34">
        <f>R7+R8+R9+R10+R11+R12+R13+R14+R15+R16+R17+R18+R19+R20+R21+R22+R24</f>
        <v>447.5</v>
      </c>
      <c r="S27" s="34"/>
      <c r="T27" s="34">
        <f>T7+T8+T9+T10+T11+T12+T13+T14+T15+T16+T17+T18+T19+T20+T21+T22+T24</f>
        <v>710</v>
      </c>
      <c r="U27" s="34"/>
      <c r="V27" s="34">
        <f>V7+V8+V9+V10+V11+V12+V13+V14+V15+V16+V17+V18+V19+V20+V21+V22+V24</f>
        <v>522.5</v>
      </c>
      <c r="W27" s="34"/>
      <c r="X27" s="34">
        <f>X7+X8+X9+X10+X11+X12+X13+X14+X15+X16+X17+X18+X19+X20+X21+X22+X24</f>
        <v>485</v>
      </c>
      <c r="Y27" s="34"/>
      <c r="Z27" s="34">
        <f>Z7+Z8+Z9+Z10+Z11+Z12+Z13+Z14+Z15+Z16+Z17+Z18+Z19+Z20+Z21+Z22+Z24</f>
        <v>555</v>
      </c>
      <c r="AA27" s="32"/>
      <c r="AB27" s="32"/>
      <c r="AC27" s="32"/>
    </row>
    <row r="28" spans="1:31" ht="4.5" customHeight="1" x14ac:dyDescent="0.15">
      <c r="A28" s="1"/>
      <c r="B28" s="1"/>
      <c r="C28" s="28"/>
      <c r="D28" s="35"/>
      <c r="E28" s="28"/>
      <c r="F28" s="35"/>
      <c r="G28" s="28"/>
      <c r="H28" s="35"/>
      <c r="I28" s="28"/>
      <c r="J28" s="35"/>
      <c r="K28" s="28"/>
      <c r="L28" s="35"/>
      <c r="M28" s="28"/>
      <c r="N28" s="35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1"/>
      <c r="AB28" s="1"/>
      <c r="AC28" s="1"/>
    </row>
    <row r="29" spans="1:31" ht="28.5" customHeight="1" x14ac:dyDescent="0.15">
      <c r="A29" s="1"/>
      <c r="B29" s="1"/>
      <c r="C29" s="1"/>
      <c r="D29" s="31"/>
      <c r="E29" s="1"/>
      <c r="F29" s="31"/>
      <c r="G29" s="1"/>
      <c r="H29" s="31"/>
      <c r="I29" s="1"/>
      <c r="J29" s="31"/>
      <c r="K29" s="1"/>
      <c r="L29" s="31"/>
      <c r="M29" s="1"/>
      <c r="N29" s="3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31" ht="4.5" customHeight="1" x14ac:dyDescent="0.15">
      <c r="A30" s="1"/>
      <c r="B30" s="6"/>
      <c r="C30" s="6"/>
      <c r="D30" s="36"/>
      <c r="E30" s="6"/>
      <c r="F30" s="36"/>
      <c r="G30" s="6"/>
      <c r="H30" s="36"/>
      <c r="I30" s="6"/>
      <c r="J30" s="36"/>
      <c r="K30" s="6"/>
      <c r="L30" s="36"/>
      <c r="M30" s="6"/>
      <c r="N30" s="3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1"/>
    </row>
    <row r="31" spans="1:31" ht="22.5" customHeight="1" x14ac:dyDescent="0.2">
      <c r="A31" s="1"/>
      <c r="B31" s="6"/>
      <c r="C31" s="37" t="s">
        <v>34</v>
      </c>
      <c r="D31" s="38" t="s">
        <v>4</v>
      </c>
      <c r="E31" s="38"/>
      <c r="F31" s="38" t="s">
        <v>5</v>
      </c>
      <c r="G31" s="38"/>
      <c r="H31" s="38" t="s">
        <v>35</v>
      </c>
      <c r="I31" s="38"/>
      <c r="J31" s="38" t="s">
        <v>7</v>
      </c>
      <c r="K31" s="38"/>
      <c r="L31" s="38" t="s">
        <v>8</v>
      </c>
      <c r="M31" s="38"/>
      <c r="N31" s="38" t="s">
        <v>9</v>
      </c>
      <c r="O31" s="38"/>
      <c r="P31" s="38" t="s">
        <v>10</v>
      </c>
      <c r="Q31" s="38"/>
      <c r="R31" s="38" t="s">
        <v>11</v>
      </c>
      <c r="S31" s="38"/>
      <c r="T31" s="38" t="s">
        <v>12</v>
      </c>
      <c r="U31" s="38"/>
      <c r="V31" s="38" t="s">
        <v>13</v>
      </c>
      <c r="W31" s="38"/>
      <c r="X31" s="38" t="s">
        <v>14</v>
      </c>
      <c r="Y31" s="38"/>
      <c r="Z31" s="38" t="s">
        <v>15</v>
      </c>
      <c r="AA31" s="39"/>
      <c r="AB31" s="6"/>
      <c r="AC31" s="9" t="s">
        <v>176</v>
      </c>
    </row>
    <row r="32" spans="1:31" ht="5.25" customHeight="1" x14ac:dyDescent="0.15">
      <c r="A32" s="1"/>
      <c r="B32" s="6"/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6"/>
      <c r="AB32" s="6"/>
      <c r="AC32" s="1"/>
    </row>
    <row r="33" spans="1:29" ht="6.75" customHeight="1" x14ac:dyDescent="0.15">
      <c r="A33" s="1"/>
      <c r="B33" s="1"/>
      <c r="C33" s="42"/>
      <c r="D33" s="43"/>
      <c r="E33" s="44"/>
      <c r="F33" s="31"/>
      <c r="G33" s="44"/>
      <c r="H33" s="31"/>
      <c r="I33" s="44"/>
      <c r="J33" s="31"/>
      <c r="K33" s="44"/>
      <c r="L33" s="31"/>
      <c r="M33" s="44"/>
      <c r="N33" s="31"/>
      <c r="O33" s="4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 x14ac:dyDescent="0.2">
      <c r="A34" s="1"/>
      <c r="B34" s="1"/>
      <c r="C34" s="22" t="s">
        <v>36</v>
      </c>
      <c r="D34" s="45">
        <v>104.49</v>
      </c>
      <c r="E34" s="17"/>
      <c r="F34" s="45">
        <v>133.77000000000001</v>
      </c>
      <c r="G34" s="17"/>
      <c r="H34" s="45">
        <v>108.65</v>
      </c>
      <c r="I34" s="17"/>
      <c r="J34" s="45">
        <v>89.85</v>
      </c>
      <c r="K34" s="17"/>
      <c r="L34" s="45">
        <v>109.22</v>
      </c>
      <c r="M34" s="17"/>
      <c r="N34" s="45">
        <v>102.79</v>
      </c>
      <c r="O34" s="17"/>
      <c r="P34" s="45">
        <v>134.1</v>
      </c>
      <c r="Q34" s="18"/>
      <c r="R34" s="45">
        <v>116.17</v>
      </c>
      <c r="S34" s="18"/>
      <c r="T34" s="45"/>
      <c r="U34" s="18"/>
      <c r="V34" s="45">
        <v>112.08</v>
      </c>
      <c r="W34" s="18"/>
      <c r="X34" s="45">
        <v>115.94</v>
      </c>
      <c r="Y34" s="18"/>
      <c r="Z34" s="45">
        <v>144.25</v>
      </c>
      <c r="AA34" s="1"/>
      <c r="AB34" s="1"/>
      <c r="AC34" s="21">
        <f>SUM(D34:AB34)</f>
        <v>1271.31</v>
      </c>
    </row>
    <row r="35" spans="1:29" ht="12.75" customHeight="1" x14ac:dyDescent="0.2">
      <c r="A35" s="1"/>
      <c r="B35" s="1"/>
      <c r="C35" s="13" t="s">
        <v>37</v>
      </c>
      <c r="D35" s="45">
        <v>147.38</v>
      </c>
      <c r="E35" s="17"/>
      <c r="F35" s="45">
        <v>147.38</v>
      </c>
      <c r="G35" s="17"/>
      <c r="H35" s="45">
        <v>147.38</v>
      </c>
      <c r="I35" s="17"/>
      <c r="J35" s="45">
        <v>147.38</v>
      </c>
      <c r="K35" s="17"/>
      <c r="L35" s="45">
        <v>147.38</v>
      </c>
      <c r="M35" s="17"/>
      <c r="N35" s="45">
        <v>147.38</v>
      </c>
      <c r="O35" s="17"/>
      <c r="P35" s="45">
        <v>147.38</v>
      </c>
      <c r="Q35" s="18"/>
      <c r="R35" s="45">
        <v>147.38</v>
      </c>
      <c r="S35" s="18"/>
      <c r="T35" s="45">
        <v>147.38</v>
      </c>
      <c r="U35" s="18"/>
      <c r="V35" s="45">
        <v>147.38</v>
      </c>
      <c r="W35" s="18"/>
      <c r="X35" s="45"/>
      <c r="Y35" s="18"/>
      <c r="Z35" s="45">
        <v>105.25</v>
      </c>
      <c r="AA35" s="1"/>
      <c r="AB35" s="1"/>
      <c r="AC35" s="21">
        <f t="shared" ref="AC35:AC44" si="3">SUM(D35:AB35)</f>
        <v>1579.0500000000002</v>
      </c>
    </row>
    <row r="36" spans="1:29" ht="12.75" customHeight="1" x14ac:dyDescent="0.2">
      <c r="A36" s="1"/>
      <c r="B36" s="1"/>
      <c r="C36" s="13" t="s">
        <v>38</v>
      </c>
      <c r="D36" s="45"/>
      <c r="E36" s="17"/>
      <c r="F36" s="45"/>
      <c r="G36" s="17"/>
      <c r="H36" s="45"/>
      <c r="I36" s="17"/>
      <c r="J36" s="45"/>
      <c r="K36" s="17"/>
      <c r="L36" s="45"/>
      <c r="M36" s="17"/>
      <c r="N36" s="45"/>
      <c r="O36" s="17"/>
      <c r="P36" s="45"/>
      <c r="Q36" s="18"/>
      <c r="R36" s="45"/>
      <c r="S36" s="18"/>
      <c r="T36" s="45"/>
      <c r="U36" s="18"/>
      <c r="V36" s="45">
        <v>405.6</v>
      </c>
      <c r="W36" s="18"/>
      <c r="X36" s="45"/>
      <c r="Y36" s="18"/>
      <c r="Z36" s="45"/>
      <c r="AA36" s="1"/>
      <c r="AB36" s="1"/>
      <c r="AC36" s="21">
        <f t="shared" si="3"/>
        <v>405.6</v>
      </c>
    </row>
    <row r="37" spans="1:29" ht="12.75" customHeight="1" x14ac:dyDescent="0.2">
      <c r="A37" s="1"/>
      <c r="B37" s="1"/>
      <c r="C37" s="22" t="s">
        <v>39</v>
      </c>
      <c r="D37" s="45"/>
      <c r="E37" s="17"/>
      <c r="F37" s="45"/>
      <c r="G37" s="17"/>
      <c r="H37" s="45"/>
      <c r="I37" s="17"/>
      <c r="J37" s="45"/>
      <c r="K37" s="17"/>
      <c r="L37" s="45"/>
      <c r="M37" s="17"/>
      <c r="N37" s="45"/>
      <c r="O37" s="17"/>
      <c r="P37" s="45"/>
      <c r="Q37" s="18"/>
      <c r="R37" s="45">
        <v>322.08</v>
      </c>
      <c r="S37" s="18"/>
      <c r="T37" s="45"/>
      <c r="U37" s="18"/>
      <c r="V37" s="45">
        <v>162.36000000000001</v>
      </c>
      <c r="W37" s="18"/>
      <c r="X37" s="45"/>
      <c r="Y37" s="18"/>
      <c r="Z37" s="45"/>
      <c r="AA37" s="1"/>
      <c r="AB37" s="1"/>
      <c r="AC37" s="21">
        <f t="shared" si="3"/>
        <v>484.44</v>
      </c>
    </row>
    <row r="38" spans="1:29" ht="12.75" customHeight="1" x14ac:dyDescent="0.2">
      <c r="A38" s="1"/>
      <c r="B38" s="1"/>
      <c r="C38" s="22" t="s">
        <v>40</v>
      </c>
      <c r="D38" s="45"/>
      <c r="E38" s="17"/>
      <c r="F38" s="45"/>
      <c r="G38" s="17"/>
      <c r="H38" s="45"/>
      <c r="I38" s="17"/>
      <c r="J38" s="45"/>
      <c r="K38" s="17"/>
      <c r="L38" s="45"/>
      <c r="M38" s="17"/>
      <c r="N38" s="45"/>
      <c r="O38" s="17"/>
      <c r="P38" s="45"/>
      <c r="Q38" s="18"/>
      <c r="R38" s="45"/>
      <c r="S38" s="18"/>
      <c r="T38" s="45"/>
      <c r="U38" s="18"/>
      <c r="V38" s="45">
        <v>35</v>
      </c>
      <c r="W38" s="18"/>
      <c r="X38" s="45"/>
      <c r="Y38" s="18"/>
      <c r="Z38" s="45"/>
      <c r="AA38" s="1"/>
      <c r="AB38" s="1"/>
      <c r="AC38" s="21">
        <f t="shared" si="3"/>
        <v>35</v>
      </c>
    </row>
    <row r="39" spans="1:29" ht="12.75" customHeight="1" x14ac:dyDescent="0.2">
      <c r="A39" s="1"/>
      <c r="B39" s="1"/>
      <c r="C39" s="13" t="s">
        <v>41</v>
      </c>
      <c r="D39" s="45"/>
      <c r="E39" s="17"/>
      <c r="F39" s="45"/>
      <c r="G39" s="17"/>
      <c r="H39" s="45"/>
      <c r="I39" s="17"/>
      <c r="J39" s="45"/>
      <c r="K39" s="17"/>
      <c r="L39" s="45"/>
      <c r="M39" s="17"/>
      <c r="N39" s="45"/>
      <c r="O39" s="17"/>
      <c r="P39" s="45"/>
      <c r="Q39" s="18"/>
      <c r="R39" s="45"/>
      <c r="S39" s="18"/>
      <c r="T39" s="45"/>
      <c r="U39" s="18"/>
      <c r="V39" s="45">
        <v>49.05</v>
      </c>
      <c r="W39" s="18"/>
      <c r="X39" s="45"/>
      <c r="Y39" s="18"/>
      <c r="Z39" s="45"/>
      <c r="AA39" s="1"/>
      <c r="AB39" s="1"/>
      <c r="AC39" s="21">
        <f t="shared" si="3"/>
        <v>49.05</v>
      </c>
    </row>
    <row r="40" spans="1:29" ht="12.75" customHeight="1" x14ac:dyDescent="0.2">
      <c r="A40" s="1"/>
      <c r="B40" s="1"/>
      <c r="C40" s="22" t="s">
        <v>42</v>
      </c>
      <c r="D40" s="45">
        <v>17.68</v>
      </c>
      <c r="E40" s="17"/>
      <c r="F40" s="45"/>
      <c r="G40" s="17"/>
      <c r="H40" s="45"/>
      <c r="I40" s="17"/>
      <c r="J40" s="45">
        <v>15.6</v>
      </c>
      <c r="K40" s="17"/>
      <c r="L40" s="45"/>
      <c r="M40" s="17"/>
      <c r="N40" s="45">
        <v>1.04</v>
      </c>
      <c r="O40" s="17"/>
      <c r="P40" s="45">
        <v>15.6</v>
      </c>
      <c r="Q40" s="18"/>
      <c r="R40" s="45">
        <v>1.04</v>
      </c>
      <c r="S40" s="18"/>
      <c r="T40" s="45">
        <v>8.3000000000000007</v>
      </c>
      <c r="U40" s="18"/>
      <c r="V40" s="45">
        <v>12.48</v>
      </c>
      <c r="W40" s="18"/>
      <c r="X40" s="45">
        <v>1.04</v>
      </c>
      <c r="Y40" s="18"/>
      <c r="Z40" s="45">
        <v>0.36</v>
      </c>
      <c r="AA40" s="1"/>
      <c r="AB40" s="1"/>
      <c r="AC40" s="21">
        <f t="shared" si="3"/>
        <v>73.140000000000015</v>
      </c>
    </row>
    <row r="41" spans="1:29" ht="12.75" customHeight="1" x14ac:dyDescent="0.2">
      <c r="A41" s="1"/>
      <c r="B41" s="1"/>
      <c r="C41" s="13" t="s">
        <v>43</v>
      </c>
      <c r="D41" s="45">
        <v>248.05</v>
      </c>
      <c r="E41" s="17"/>
      <c r="F41" s="45"/>
      <c r="G41" s="17"/>
      <c r="H41" s="45"/>
      <c r="I41" s="17"/>
      <c r="J41" s="45"/>
      <c r="K41" s="17"/>
      <c r="L41" s="45"/>
      <c r="M41" s="17"/>
      <c r="N41" s="45"/>
      <c r="O41" s="17"/>
      <c r="P41" s="45"/>
      <c r="Q41" s="18"/>
      <c r="R41" s="45"/>
      <c r="S41" s="18"/>
      <c r="T41" s="45"/>
      <c r="U41" s="18"/>
      <c r="V41" s="45"/>
      <c r="W41" s="18"/>
      <c r="X41" s="45">
        <v>531.5</v>
      </c>
      <c r="Y41" s="18"/>
      <c r="Z41" s="45"/>
      <c r="AA41" s="1"/>
      <c r="AB41" s="1"/>
      <c r="AC41" s="21">
        <f t="shared" si="3"/>
        <v>779.55</v>
      </c>
    </row>
    <row r="42" spans="1:29" ht="12.75" customHeight="1" x14ac:dyDescent="0.2">
      <c r="A42" s="1"/>
      <c r="B42" s="1"/>
      <c r="C42" s="22" t="s">
        <v>44</v>
      </c>
      <c r="D42" s="45">
        <v>90</v>
      </c>
      <c r="E42" s="17"/>
      <c r="F42" s="45"/>
      <c r="G42" s="17"/>
      <c r="H42" s="45"/>
      <c r="I42" s="17"/>
      <c r="J42" s="45"/>
      <c r="K42" s="17"/>
      <c r="L42" s="45"/>
      <c r="M42" s="17"/>
      <c r="N42" s="45"/>
      <c r="O42" s="17"/>
      <c r="P42" s="45"/>
      <c r="Q42" s="18"/>
      <c r="R42" s="45"/>
      <c r="S42" s="18"/>
      <c r="T42" s="45"/>
      <c r="U42" s="18"/>
      <c r="V42" s="45"/>
      <c r="W42" s="18"/>
      <c r="X42" s="45">
        <v>49.95</v>
      </c>
      <c r="Y42" s="18"/>
      <c r="Z42" s="45">
        <v>68</v>
      </c>
      <c r="AA42" s="1"/>
      <c r="AB42" s="1"/>
      <c r="AC42" s="21">
        <f t="shared" si="3"/>
        <v>207.95</v>
      </c>
    </row>
    <row r="43" spans="1:29" ht="12.75" customHeight="1" x14ac:dyDescent="0.2">
      <c r="A43" s="1"/>
      <c r="B43" s="1"/>
      <c r="C43" s="18" t="s">
        <v>45</v>
      </c>
      <c r="D43" s="45"/>
      <c r="E43" s="17"/>
      <c r="F43" s="45"/>
      <c r="G43" s="17"/>
      <c r="H43" s="45"/>
      <c r="I43" s="17"/>
      <c r="J43" s="45"/>
      <c r="K43" s="17"/>
      <c r="L43" s="45"/>
      <c r="M43" s="17"/>
      <c r="N43" s="45"/>
      <c r="O43" s="17"/>
      <c r="P43" s="45"/>
      <c r="Q43" s="18"/>
      <c r="R43" s="45"/>
      <c r="S43" s="18"/>
      <c r="T43" s="45"/>
      <c r="U43" s="18"/>
      <c r="V43" s="45">
        <v>37.450000000000003</v>
      </c>
      <c r="W43" s="18"/>
      <c r="X43" s="45"/>
      <c r="Y43" s="18"/>
      <c r="Z43" s="45"/>
      <c r="AA43" s="1"/>
      <c r="AB43" s="1"/>
      <c r="AC43" s="21">
        <f t="shared" si="3"/>
        <v>37.450000000000003</v>
      </c>
    </row>
    <row r="44" spans="1:29" ht="12.75" customHeight="1" x14ac:dyDescent="0.2">
      <c r="A44" s="1"/>
      <c r="B44" s="1"/>
      <c r="C44" s="18" t="s">
        <v>46</v>
      </c>
      <c r="D44" s="45"/>
      <c r="E44" s="17"/>
      <c r="F44" s="45"/>
      <c r="G44" s="17"/>
      <c r="H44" s="45"/>
      <c r="I44" s="17"/>
      <c r="J44" s="45"/>
      <c r="K44" s="17"/>
      <c r="L44" s="45"/>
      <c r="M44" s="17"/>
      <c r="N44" s="45"/>
      <c r="O44" s="17"/>
      <c r="P44" s="45"/>
      <c r="Q44" s="18"/>
      <c r="R44" s="45"/>
      <c r="S44" s="18"/>
      <c r="T44" s="45"/>
      <c r="U44" s="18"/>
      <c r="V44" s="45"/>
      <c r="W44" s="18"/>
      <c r="X44" s="45"/>
      <c r="Y44" s="18"/>
      <c r="Z44" s="45"/>
      <c r="AA44" s="1"/>
      <c r="AB44" s="1"/>
      <c r="AC44" s="21">
        <f t="shared" si="3"/>
        <v>0</v>
      </c>
    </row>
    <row r="45" spans="1:29" ht="4.5" customHeight="1" x14ac:dyDescent="0.15">
      <c r="A45" s="1"/>
      <c r="B45" s="1"/>
      <c r="C45" s="28"/>
      <c r="D45" s="46"/>
      <c r="E45" s="28"/>
      <c r="F45" s="46"/>
      <c r="G45" s="28"/>
      <c r="H45" s="46"/>
      <c r="I45" s="28"/>
      <c r="J45" s="46"/>
      <c r="K45" s="28"/>
      <c r="L45" s="46"/>
      <c r="M45" s="28"/>
      <c r="N45" s="46"/>
      <c r="O45" s="28"/>
      <c r="P45" s="47"/>
      <c r="Q45" s="28"/>
      <c r="R45" s="47"/>
      <c r="S45" s="28"/>
      <c r="T45" s="47"/>
      <c r="U45" s="28"/>
      <c r="V45" s="47"/>
      <c r="W45" s="28"/>
      <c r="X45" s="47"/>
      <c r="Y45" s="28"/>
      <c r="Z45" s="47"/>
      <c r="AA45" s="1"/>
      <c r="AB45" s="1"/>
      <c r="AC45" s="1"/>
    </row>
    <row r="46" spans="1:29" ht="4.5" customHeight="1" x14ac:dyDescent="0.2">
      <c r="A46" s="1"/>
      <c r="B46" s="1"/>
      <c r="C46" s="1"/>
      <c r="D46" s="48"/>
      <c r="E46" s="13"/>
      <c r="F46" s="48"/>
      <c r="G46" s="13"/>
      <c r="H46" s="48"/>
      <c r="I46" s="13"/>
      <c r="J46" s="48"/>
      <c r="K46" s="13"/>
      <c r="L46" s="48"/>
      <c r="M46" s="13"/>
      <c r="N46" s="48"/>
      <c r="O46" s="49"/>
      <c r="P46" s="48"/>
      <c r="Q46" s="49"/>
      <c r="R46" s="48"/>
      <c r="S46" s="49"/>
      <c r="T46" s="48"/>
      <c r="U46" s="49"/>
      <c r="V46" s="48"/>
      <c r="W46" s="49"/>
      <c r="X46" s="48"/>
      <c r="Y46" s="49"/>
      <c r="Z46" s="48"/>
      <c r="AA46" s="1"/>
      <c r="AB46" s="1"/>
      <c r="AC46" s="1"/>
    </row>
    <row r="47" spans="1:29" ht="12.75" customHeight="1" x14ac:dyDescent="0.2">
      <c r="A47" s="32"/>
      <c r="B47" s="32"/>
      <c r="C47" s="33" t="s">
        <v>47</v>
      </c>
      <c r="D47" s="50">
        <f>D34+D35+D36+D37+D38+D39+D40+D41+D42+D43+D44</f>
        <v>607.6</v>
      </c>
      <c r="E47" s="51"/>
      <c r="F47" s="50">
        <f>F34+F35+F36+F37+F38+F39+F40+F41+F42+F43+F44</f>
        <v>281.14999999999998</v>
      </c>
      <c r="G47" s="51"/>
      <c r="H47" s="50">
        <f>H34+H35+H36+H37+H38+H39+H40+H41+H42+H43+H44</f>
        <v>256.02999999999997</v>
      </c>
      <c r="I47" s="51"/>
      <c r="J47" s="50">
        <f>J34+J35+J36+J37+J38+J39+J40+J41+J42+J43+J44</f>
        <v>252.82999999999998</v>
      </c>
      <c r="K47" s="51"/>
      <c r="L47" s="50">
        <f>L34+L35+L36+L37+L38+L39+L40+L41+L42+L43+L44</f>
        <v>256.60000000000002</v>
      </c>
      <c r="M47" s="51"/>
      <c r="N47" s="50">
        <f>N34+N35+N36+N37+N38+N39+N40+N41+N42+N43+N44</f>
        <v>251.21</v>
      </c>
      <c r="O47" s="51"/>
      <c r="P47" s="50">
        <f>P34+P35+P36+P37+P38+P39+P40+P41+P42+P43+P44</f>
        <v>297.08000000000004</v>
      </c>
      <c r="Q47" s="51"/>
      <c r="R47" s="50">
        <f>R34+R35+R36+R37+R38+R39+R40+R41+R42+R43+R44</f>
        <v>586.66999999999996</v>
      </c>
      <c r="S47" s="51"/>
      <c r="T47" s="50">
        <f>T34+T35+T36+T37+T38+T39+T40+T41+T42+T43+T44</f>
        <v>155.68</v>
      </c>
      <c r="U47" s="51"/>
      <c r="V47" s="50">
        <f>V34+V35+V36+V37+V38+V39+V40+V41+V42+V43+V44</f>
        <v>961.4</v>
      </c>
      <c r="W47" s="50"/>
      <c r="X47" s="50">
        <f>X34+X35+X36+X37+X38+X39+X40+X41+X42+X43+X44</f>
        <v>698.43000000000006</v>
      </c>
      <c r="Y47" s="50"/>
      <c r="Z47" s="50">
        <f>Z34+Z35+Z36+Z37+Z38+Z39+Z40+Z41+Z42+Z43+Z44</f>
        <v>317.86</v>
      </c>
      <c r="AA47" s="32"/>
      <c r="AB47" s="32"/>
      <c r="AC47" s="74">
        <f>SUM(AC34:AC44)</f>
        <v>4922.54</v>
      </c>
    </row>
    <row r="48" spans="1:29" ht="4.5" customHeight="1" x14ac:dyDescent="0.15">
      <c r="A48" s="1"/>
      <c r="B48" s="1"/>
      <c r="C48" s="28"/>
      <c r="D48" s="35"/>
      <c r="E48" s="28"/>
      <c r="F48" s="35"/>
      <c r="G48" s="28"/>
      <c r="H48" s="35"/>
      <c r="I48" s="28"/>
      <c r="J48" s="35"/>
      <c r="K48" s="28"/>
      <c r="L48" s="35"/>
      <c r="M48" s="28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1"/>
      <c r="AB48" s="1"/>
      <c r="AC48" s="1"/>
    </row>
    <row r="49" spans="1:29" ht="4.5" customHeight="1" x14ac:dyDescent="0.15">
      <c r="A49" s="1"/>
      <c r="B49" s="1"/>
      <c r="C49" s="1"/>
      <c r="D49" s="31"/>
      <c r="E49" s="1"/>
      <c r="F49" s="31"/>
      <c r="G49" s="1"/>
      <c r="H49" s="31"/>
      <c r="I49" s="1"/>
      <c r="J49" s="31"/>
      <c r="K49" s="1"/>
      <c r="L49" s="31"/>
      <c r="M49" s="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1"/>
      <c r="AB49" s="1"/>
      <c r="AC49" s="1"/>
    </row>
    <row r="50" spans="1:29" ht="15.75" customHeight="1" x14ac:dyDescent="0.15">
      <c r="A50" s="1"/>
      <c r="B50" s="1"/>
      <c r="C50" s="28"/>
      <c r="D50" s="35"/>
      <c r="E50" s="28"/>
      <c r="F50" s="35"/>
      <c r="G50" s="28"/>
      <c r="H50" s="35"/>
      <c r="I50" s="28"/>
      <c r="J50" s="35"/>
      <c r="K50" s="28"/>
      <c r="L50" s="35"/>
      <c r="M50" s="28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1"/>
      <c r="AB50" s="1"/>
      <c r="AC50" s="1"/>
    </row>
    <row r="51" spans="1:29" ht="4.5" customHeight="1" x14ac:dyDescent="0.15">
      <c r="A51" s="1"/>
      <c r="B51" s="6"/>
      <c r="C51" s="6"/>
      <c r="D51" s="36"/>
      <c r="E51" s="6"/>
      <c r="F51" s="36"/>
      <c r="G51" s="6"/>
      <c r="H51" s="36"/>
      <c r="I51" s="6"/>
      <c r="J51" s="36"/>
      <c r="K51" s="6"/>
      <c r="L51" s="36"/>
      <c r="M51" s="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6"/>
      <c r="AB51" s="6"/>
      <c r="AC51" s="1"/>
    </row>
    <row r="52" spans="1:29" ht="18" hidden="1" customHeight="1" x14ac:dyDescent="0.15">
      <c r="A52" s="1"/>
      <c r="B52" s="1"/>
      <c r="C52" s="1"/>
      <c r="D52" s="31"/>
      <c r="E52" s="1"/>
      <c r="F52" s="31"/>
      <c r="G52" s="1"/>
      <c r="H52" s="31"/>
      <c r="I52" s="1"/>
      <c r="J52" s="31"/>
      <c r="K52" s="1"/>
      <c r="L52" s="31"/>
      <c r="M52" s="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1"/>
      <c r="AB52" s="1"/>
      <c r="AC52" s="1"/>
    </row>
    <row r="53" spans="1:29" ht="27.75" customHeight="1" x14ac:dyDescent="0.15">
      <c r="A53" s="32"/>
      <c r="B53" s="52"/>
      <c r="C53" s="53" t="s">
        <v>48</v>
      </c>
      <c r="D53" s="54">
        <f>D27-D47</f>
        <v>-165.10000000000002</v>
      </c>
      <c r="E53" s="54"/>
      <c r="F53" s="54">
        <f>F27-F47</f>
        <v>198.85000000000002</v>
      </c>
      <c r="G53" s="54"/>
      <c r="H53" s="54">
        <f>H27-H47</f>
        <v>78.970000000000027</v>
      </c>
      <c r="I53" s="54"/>
      <c r="J53" s="54">
        <f>J27-J47</f>
        <v>344.67</v>
      </c>
      <c r="K53" s="54"/>
      <c r="L53" s="54">
        <f>L27-L47</f>
        <v>228.39999999999998</v>
      </c>
      <c r="M53" s="54"/>
      <c r="N53" s="54">
        <f>N27-N47</f>
        <v>196.29</v>
      </c>
      <c r="O53" s="54"/>
      <c r="P53" s="54">
        <f>P27-P47</f>
        <v>252.91999999999996</v>
      </c>
      <c r="Q53" s="54"/>
      <c r="R53" s="54">
        <f>R27-R47</f>
        <v>-139.16999999999996</v>
      </c>
      <c r="S53" s="54"/>
      <c r="T53" s="54">
        <f>T27-T47</f>
        <v>554.31999999999994</v>
      </c>
      <c r="U53" s="54"/>
      <c r="V53" s="54">
        <f>V27-V47</f>
        <v>-438.9</v>
      </c>
      <c r="W53" s="54"/>
      <c r="X53" s="54">
        <f>X27-X47</f>
        <v>-213.43000000000006</v>
      </c>
      <c r="Y53" s="54"/>
      <c r="Z53" s="54">
        <f>Z27-Z47</f>
        <v>237.14</v>
      </c>
      <c r="AA53" s="55"/>
      <c r="AB53" s="52"/>
      <c r="AC53" s="32"/>
    </row>
    <row r="54" spans="1:29" ht="4.5" customHeight="1" x14ac:dyDescent="0.15">
      <c r="A54" s="1"/>
      <c r="B54" s="6"/>
      <c r="C54" s="56"/>
      <c r="D54" s="57"/>
      <c r="E54" s="56"/>
      <c r="F54" s="57"/>
      <c r="G54" s="56"/>
      <c r="H54" s="57"/>
      <c r="I54" s="56"/>
      <c r="J54" s="57"/>
      <c r="K54" s="56"/>
      <c r="L54" s="57"/>
      <c r="M54" s="56"/>
      <c r="N54" s="57"/>
      <c r="O54" s="5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1"/>
    </row>
    <row r="55" spans="1:29" ht="4.5" customHeight="1" x14ac:dyDescent="0.15">
      <c r="A55" s="1"/>
      <c r="B55" s="1"/>
      <c r="C55" s="1"/>
      <c r="D55" s="31"/>
      <c r="E55" s="1"/>
      <c r="F55" s="31"/>
      <c r="G55" s="1"/>
      <c r="H55" s="31"/>
      <c r="I55" s="1"/>
      <c r="J55" s="31"/>
      <c r="K55" s="1"/>
      <c r="L55" s="31"/>
      <c r="M55" s="1"/>
      <c r="N55" s="3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5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15">
      <c r="A57" s="1"/>
      <c r="B57" s="1"/>
      <c r="C57" s="1" t="s">
        <v>49</v>
      </c>
      <c r="D57" s="58">
        <v>340.19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59" t="s">
        <v>50</v>
      </c>
      <c r="Q57" s="1"/>
      <c r="R57" s="1"/>
      <c r="S57" s="1"/>
      <c r="T57" s="1"/>
      <c r="U57" s="1"/>
      <c r="V57" s="1"/>
      <c r="W57" s="1"/>
      <c r="X57" s="59" t="s">
        <v>51</v>
      </c>
      <c r="Y57" s="1"/>
      <c r="Z57" s="1"/>
      <c r="AA57" s="1"/>
      <c r="AB57" s="1"/>
      <c r="AC57" s="1"/>
    </row>
    <row r="58" spans="1:29" ht="12.75" customHeight="1" x14ac:dyDescent="0.15">
      <c r="A58" s="1"/>
      <c r="B58" s="1"/>
      <c r="C58" s="1" t="s">
        <v>52</v>
      </c>
      <c r="D58" s="58">
        <v>6057.5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 x14ac:dyDescent="0.15">
      <c r="A59" s="1"/>
      <c r="B59" s="1"/>
      <c r="C59" s="1"/>
      <c r="D59" s="60">
        <f>SUM(D57:D58)</f>
        <v>6397.69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15">
      <c r="A60" s="1"/>
      <c r="B60" s="1"/>
      <c r="C60" s="1" t="s">
        <v>53</v>
      </c>
      <c r="D60" s="58">
        <v>4922.54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1"/>
      <c r="C61" s="1" t="s">
        <v>54</v>
      </c>
      <c r="D61" s="60">
        <f>D59-D60</f>
        <v>1475.1499999999996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conditionalFormatting sqref="P25:Z29 D25:O30 O26:Z26 E27:Z27 D33:O55 P34:P44 R34:R44 T34:T44 V34:V44 X34:X44 Z34:Z44 P45:Z45 O46:Z52 E47:Z47 I53:AA53">
    <cfRule type="cellIs" dxfId="2117" priority="1" stopIfTrue="1" operator="lessThan">
      <formula>0</formula>
    </cfRule>
  </conditionalFormatting>
  <printOptions horizontalCentered="1" verticalCentered="1"/>
  <pageMargins left="0" right="0" top="0" bottom="0" header="0" footer="0"/>
  <pageSetup paperSize="9" scale="7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B1" workbookViewId="0">
      <selection activeCell="AE25" sqref="AE25"/>
    </sheetView>
  </sheetViews>
  <sheetFormatPr baseColWidth="10" defaultColWidth="12.6640625" defaultRowHeight="15" customHeight="1" x14ac:dyDescent="0.15"/>
  <cols>
    <col min="1" max="1" width="5.6640625" customWidth="1"/>
    <col min="2" max="2" width="0.83203125" customWidth="1"/>
    <col min="3" max="3" width="28.1640625" customWidth="1"/>
    <col min="4" max="4" width="11.1640625" customWidth="1"/>
    <col min="5" max="5" width="2.1640625" customWidth="1"/>
    <col min="6" max="6" width="10.83203125" customWidth="1"/>
    <col min="7" max="7" width="2.6640625" customWidth="1"/>
    <col min="8" max="8" width="10.83203125" customWidth="1"/>
    <col min="9" max="9" width="2.6640625" customWidth="1"/>
    <col min="10" max="10" width="10.83203125" customWidth="1"/>
    <col min="11" max="11" width="2.6640625" customWidth="1"/>
    <col min="12" max="12" width="10.83203125" customWidth="1"/>
    <col min="13" max="13" width="2.6640625" customWidth="1"/>
    <col min="14" max="14" width="12.33203125" customWidth="1"/>
    <col min="15" max="15" width="2.6640625" customWidth="1"/>
    <col min="16" max="16" width="11.83203125" customWidth="1"/>
    <col min="17" max="17" width="2.6640625" customWidth="1"/>
    <col min="18" max="18" width="10.83203125" customWidth="1"/>
    <col min="19" max="19" width="2.6640625" customWidth="1"/>
    <col min="20" max="20" width="10.83203125" customWidth="1"/>
    <col min="21" max="21" width="2.6640625" customWidth="1"/>
    <col min="22" max="22" width="10.83203125" customWidth="1"/>
    <col min="23" max="23" width="2.6640625" customWidth="1"/>
    <col min="24" max="24" width="10.6640625" customWidth="1"/>
    <col min="25" max="25" width="2.33203125" customWidth="1"/>
    <col min="26" max="26" width="10.6640625" customWidth="1"/>
    <col min="27" max="27" width="1.6640625" customWidth="1"/>
    <col min="28" max="28" width="1" customWidth="1"/>
    <col min="29" max="29" width="13.33203125" customWidth="1"/>
  </cols>
  <sheetData>
    <row r="1" spans="1:31" ht="36" customHeight="1" x14ac:dyDescent="0.25">
      <c r="A1" s="1"/>
      <c r="B1" s="2"/>
      <c r="C1" s="3" t="s">
        <v>0</v>
      </c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4"/>
      <c r="O1" s="1"/>
      <c r="P1" s="1"/>
      <c r="Q1" s="1"/>
      <c r="R1" s="1"/>
      <c r="S1" s="1"/>
      <c r="T1" s="1"/>
      <c r="U1" s="1"/>
      <c r="V1" s="1"/>
      <c r="W1" s="61" t="s">
        <v>55</v>
      </c>
      <c r="X1" s="1"/>
      <c r="Y1" s="1"/>
      <c r="Z1" s="1"/>
      <c r="AA1" s="1"/>
      <c r="AB1" s="1"/>
      <c r="AC1" s="1"/>
    </row>
    <row r="2" spans="1:31" ht="126.75" customHeight="1" x14ac:dyDescent="0.15">
      <c r="A2" s="1"/>
      <c r="B2" s="1"/>
      <c r="C2" s="144" t="s">
        <v>56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</row>
    <row r="3" spans="1:31" ht="4.5" customHeight="1" x14ac:dyDescent="0.1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6"/>
      <c r="AC3" s="1"/>
    </row>
    <row r="4" spans="1:31" ht="21.75" customHeight="1" x14ac:dyDescent="0.15">
      <c r="A4" s="1"/>
      <c r="B4" s="5"/>
      <c r="C4" s="62" t="s">
        <v>3</v>
      </c>
      <c r="D4" s="38" t="s">
        <v>4</v>
      </c>
      <c r="E4" s="38"/>
      <c r="F4" s="38" t="s">
        <v>5</v>
      </c>
      <c r="G4" s="38"/>
      <c r="H4" s="38" t="s">
        <v>6</v>
      </c>
      <c r="I4" s="38"/>
      <c r="J4" s="38" t="s">
        <v>7</v>
      </c>
      <c r="K4" s="38"/>
      <c r="L4" s="38" t="s">
        <v>8</v>
      </c>
      <c r="M4" s="38"/>
      <c r="N4" s="38" t="s">
        <v>9</v>
      </c>
      <c r="O4" s="63"/>
      <c r="P4" s="38" t="s">
        <v>10</v>
      </c>
      <c r="Q4" s="63"/>
      <c r="R4" s="38" t="s">
        <v>11</v>
      </c>
      <c r="S4" s="63"/>
      <c r="T4" s="63" t="s">
        <v>12</v>
      </c>
      <c r="U4" s="63"/>
      <c r="V4" s="38" t="s">
        <v>13</v>
      </c>
      <c r="W4" s="63"/>
      <c r="X4" s="63" t="s">
        <v>14</v>
      </c>
      <c r="Y4" s="63"/>
      <c r="Z4" s="63" t="s">
        <v>15</v>
      </c>
      <c r="AA4" s="64"/>
      <c r="AB4" s="64"/>
      <c r="AC4" s="39" t="s">
        <v>57</v>
      </c>
      <c r="AD4" s="165" t="s">
        <v>178</v>
      </c>
      <c r="AE4" s="165" t="s">
        <v>179</v>
      </c>
    </row>
    <row r="5" spans="1:31" ht="4.5" customHeight="1" x14ac:dyDescent="0.15">
      <c r="A5" s="1"/>
      <c r="B5" s="5"/>
      <c r="C5" s="5"/>
      <c r="D5" s="5"/>
      <c r="E5" s="5"/>
      <c r="F5" s="11"/>
      <c r="G5" s="5"/>
      <c r="H5" s="11"/>
      <c r="I5" s="5"/>
      <c r="J5" s="11"/>
      <c r="K5" s="5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1"/>
    </row>
    <row r="6" spans="1:31" ht="4.5" customHeight="1" x14ac:dyDescent="0.15">
      <c r="A6" s="1"/>
      <c r="B6" s="1"/>
      <c r="C6" s="1"/>
      <c r="D6" s="1"/>
      <c r="E6" s="1"/>
      <c r="F6" s="12"/>
      <c r="G6" s="1"/>
      <c r="H6" s="12"/>
      <c r="I6" s="1"/>
      <c r="J6" s="12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1" ht="18" customHeight="1" x14ac:dyDescent="0.2">
      <c r="A7" s="1"/>
      <c r="B7" s="1"/>
      <c r="C7" s="13" t="s">
        <v>16</v>
      </c>
      <c r="D7" s="65">
        <v>222.97</v>
      </c>
      <c r="E7" s="66"/>
      <c r="F7" s="65"/>
      <c r="G7" s="66"/>
      <c r="H7" s="65"/>
      <c r="I7" s="66"/>
      <c r="J7" s="65"/>
      <c r="K7" s="66"/>
      <c r="L7" s="65"/>
      <c r="M7" s="66"/>
      <c r="N7" s="65"/>
      <c r="O7" s="67"/>
      <c r="P7" s="65"/>
      <c r="Q7" s="68"/>
      <c r="R7" s="65"/>
      <c r="S7" s="68"/>
      <c r="T7" s="65"/>
      <c r="U7" s="68"/>
      <c r="V7" s="65"/>
      <c r="W7" s="68"/>
      <c r="X7" s="65"/>
      <c r="Y7" s="68"/>
      <c r="Z7" s="65"/>
      <c r="AA7" s="1"/>
      <c r="AB7" s="1"/>
      <c r="AC7" s="21">
        <f t="shared" ref="AC7:AC22" si="0">SUM(D7:AB7)</f>
        <v>222.97</v>
      </c>
      <c r="AD7">
        <f>37.5*12</f>
        <v>450</v>
      </c>
      <c r="AE7" s="166">
        <f>AC7-AD7</f>
        <v>-227.03</v>
      </c>
    </row>
    <row r="8" spans="1:31" ht="18" customHeight="1" x14ac:dyDescent="0.2">
      <c r="A8" s="1"/>
      <c r="B8" s="1"/>
      <c r="C8" s="22" t="s">
        <v>17</v>
      </c>
      <c r="D8" s="65">
        <v>37.5</v>
      </c>
      <c r="E8" s="66"/>
      <c r="F8" s="65"/>
      <c r="G8" s="66"/>
      <c r="H8" s="65">
        <v>75</v>
      </c>
      <c r="I8" s="66"/>
      <c r="J8" s="65">
        <v>37.5</v>
      </c>
      <c r="K8" s="66"/>
      <c r="L8" s="65"/>
      <c r="M8" s="66"/>
      <c r="N8" s="65">
        <v>75</v>
      </c>
      <c r="O8" s="67"/>
      <c r="P8" s="65">
        <v>37.5</v>
      </c>
      <c r="Q8" s="68"/>
      <c r="R8" s="65">
        <v>37.5</v>
      </c>
      <c r="S8" s="68"/>
      <c r="T8" s="65">
        <v>37.5</v>
      </c>
      <c r="U8" s="68"/>
      <c r="V8" s="65">
        <v>37.5</v>
      </c>
      <c r="W8" s="68"/>
      <c r="X8" s="65">
        <v>37.5</v>
      </c>
      <c r="Y8" s="68"/>
      <c r="Z8" s="65">
        <v>37.5</v>
      </c>
      <c r="AA8" s="1"/>
      <c r="AB8" s="1"/>
      <c r="AC8" s="21">
        <f t="shared" si="0"/>
        <v>450</v>
      </c>
      <c r="AD8">
        <f t="shared" ref="AD8:AD22" si="1">37.5*12</f>
        <v>450</v>
      </c>
      <c r="AE8" s="166">
        <f t="shared" ref="AE8:AE23" si="2">AC8-AD8</f>
        <v>0</v>
      </c>
    </row>
    <row r="9" spans="1:31" ht="18" customHeight="1" x14ac:dyDescent="0.2">
      <c r="A9" s="1"/>
      <c r="B9" s="1"/>
      <c r="C9" s="13" t="s">
        <v>18</v>
      </c>
      <c r="D9" s="65">
        <v>37.5</v>
      </c>
      <c r="E9" s="65"/>
      <c r="F9" s="65">
        <v>37.5</v>
      </c>
      <c r="G9" s="66"/>
      <c r="H9" s="65">
        <v>37.5</v>
      </c>
      <c r="I9" s="66"/>
      <c r="J9" s="65">
        <v>37.5</v>
      </c>
      <c r="K9" s="66"/>
      <c r="L9" s="65">
        <v>37.5</v>
      </c>
      <c r="M9" s="66"/>
      <c r="N9" s="65">
        <v>37.5</v>
      </c>
      <c r="O9" s="67"/>
      <c r="P9" s="65">
        <v>37.5</v>
      </c>
      <c r="Q9" s="68"/>
      <c r="R9" s="65"/>
      <c r="S9" s="68"/>
      <c r="T9" s="65">
        <v>75</v>
      </c>
      <c r="U9" s="68"/>
      <c r="V9" s="65">
        <v>37.5</v>
      </c>
      <c r="W9" s="68"/>
      <c r="X9" s="65">
        <v>37.5</v>
      </c>
      <c r="Y9" s="68"/>
      <c r="Z9" s="65">
        <v>37.5</v>
      </c>
      <c r="AA9" s="1"/>
      <c r="AB9" s="1"/>
      <c r="AC9" s="21">
        <f t="shared" si="0"/>
        <v>450</v>
      </c>
      <c r="AD9">
        <f t="shared" si="1"/>
        <v>450</v>
      </c>
      <c r="AE9" s="166">
        <f t="shared" si="2"/>
        <v>0</v>
      </c>
    </row>
    <row r="10" spans="1:31" ht="18" customHeight="1" x14ac:dyDescent="0.2">
      <c r="A10" s="1"/>
      <c r="B10" s="1"/>
      <c r="C10" s="22" t="s">
        <v>19</v>
      </c>
      <c r="D10" s="65">
        <v>37.5</v>
      </c>
      <c r="E10" s="66"/>
      <c r="F10" s="65">
        <v>37.5</v>
      </c>
      <c r="G10" s="66"/>
      <c r="H10" s="65">
        <v>37.5</v>
      </c>
      <c r="I10" s="66"/>
      <c r="J10" s="65">
        <v>37.5</v>
      </c>
      <c r="K10" s="66"/>
      <c r="L10" s="65">
        <v>37.5</v>
      </c>
      <c r="M10" s="66"/>
      <c r="N10" s="65">
        <v>37.5</v>
      </c>
      <c r="O10" s="67"/>
      <c r="P10" s="65">
        <v>37.5</v>
      </c>
      <c r="Q10" s="68"/>
      <c r="R10" s="65">
        <v>37.5</v>
      </c>
      <c r="S10" s="68"/>
      <c r="T10" s="65">
        <v>37.5</v>
      </c>
      <c r="U10" s="68"/>
      <c r="V10" s="65">
        <v>37.5</v>
      </c>
      <c r="W10" s="68"/>
      <c r="X10" s="65">
        <v>37.5</v>
      </c>
      <c r="Y10" s="68"/>
      <c r="Z10" s="65">
        <v>37.5</v>
      </c>
      <c r="AA10" s="1"/>
      <c r="AB10" s="1"/>
      <c r="AC10" s="21">
        <f t="shared" si="0"/>
        <v>450</v>
      </c>
      <c r="AD10">
        <f t="shared" si="1"/>
        <v>450</v>
      </c>
      <c r="AE10" s="166">
        <f t="shared" si="2"/>
        <v>0</v>
      </c>
    </row>
    <row r="11" spans="1:31" ht="18" customHeight="1" x14ac:dyDescent="0.2">
      <c r="A11" s="1"/>
      <c r="B11" s="1"/>
      <c r="C11" s="13" t="s">
        <v>20</v>
      </c>
      <c r="D11" s="65">
        <v>37.5</v>
      </c>
      <c r="E11" s="66"/>
      <c r="F11" s="65">
        <v>37.5</v>
      </c>
      <c r="G11" s="66"/>
      <c r="H11" s="65">
        <v>37.5</v>
      </c>
      <c r="I11" s="66"/>
      <c r="J11" s="65">
        <v>37.5</v>
      </c>
      <c r="K11" s="66"/>
      <c r="L11" s="65">
        <v>37.5</v>
      </c>
      <c r="M11" s="66"/>
      <c r="N11" s="65">
        <v>37.5</v>
      </c>
      <c r="O11" s="67"/>
      <c r="P11" s="65">
        <v>37.5</v>
      </c>
      <c r="Q11" s="68"/>
      <c r="R11" s="65">
        <v>37.5</v>
      </c>
      <c r="S11" s="68"/>
      <c r="T11" s="65">
        <v>37.5</v>
      </c>
      <c r="U11" s="68"/>
      <c r="V11" s="65">
        <v>37.5</v>
      </c>
      <c r="W11" s="68"/>
      <c r="X11" s="65">
        <v>37.5</v>
      </c>
      <c r="Y11" s="68"/>
      <c r="Z11" s="65">
        <v>37.5</v>
      </c>
      <c r="AA11" s="1"/>
      <c r="AB11" s="1"/>
      <c r="AC11" s="21">
        <f t="shared" si="0"/>
        <v>450</v>
      </c>
      <c r="AD11">
        <f t="shared" si="1"/>
        <v>450</v>
      </c>
      <c r="AE11" s="166">
        <f t="shared" si="2"/>
        <v>0</v>
      </c>
    </row>
    <row r="12" spans="1:31" ht="18" customHeight="1" x14ac:dyDescent="0.2">
      <c r="A12" s="1"/>
      <c r="B12" s="1"/>
      <c r="C12" s="22" t="s">
        <v>21</v>
      </c>
      <c r="D12" s="65">
        <v>37.5</v>
      </c>
      <c r="E12" s="66"/>
      <c r="F12" s="65">
        <v>37.5</v>
      </c>
      <c r="G12" s="66"/>
      <c r="H12" s="65">
        <v>37.5</v>
      </c>
      <c r="I12" s="66"/>
      <c r="J12" s="65">
        <v>37.5</v>
      </c>
      <c r="K12" s="66"/>
      <c r="L12" s="65">
        <v>37.5</v>
      </c>
      <c r="M12" s="66"/>
      <c r="N12" s="65">
        <v>37.5</v>
      </c>
      <c r="O12" s="67"/>
      <c r="P12" s="65">
        <v>37.5</v>
      </c>
      <c r="Q12" s="68"/>
      <c r="R12" s="65">
        <v>37.5</v>
      </c>
      <c r="S12" s="68"/>
      <c r="T12" s="65">
        <v>37.5</v>
      </c>
      <c r="U12" s="68"/>
      <c r="V12" s="65">
        <v>37.5</v>
      </c>
      <c r="W12" s="68"/>
      <c r="X12" s="65">
        <v>37.5</v>
      </c>
      <c r="Y12" s="68"/>
      <c r="Z12" s="65">
        <v>37.5</v>
      </c>
      <c r="AA12" s="1"/>
      <c r="AB12" s="1"/>
      <c r="AC12" s="21">
        <f t="shared" si="0"/>
        <v>450</v>
      </c>
      <c r="AD12">
        <f t="shared" si="1"/>
        <v>450</v>
      </c>
      <c r="AE12" s="166">
        <f t="shared" si="2"/>
        <v>0</v>
      </c>
    </row>
    <row r="13" spans="1:31" ht="18" customHeight="1" x14ac:dyDescent="0.2">
      <c r="A13" s="1"/>
      <c r="B13" s="1"/>
      <c r="C13" s="13" t="s">
        <v>22</v>
      </c>
      <c r="D13" s="65">
        <v>37.5</v>
      </c>
      <c r="E13" s="66"/>
      <c r="F13" s="65">
        <v>37.5</v>
      </c>
      <c r="G13" s="66"/>
      <c r="H13" s="65">
        <v>37.5</v>
      </c>
      <c r="I13" s="66"/>
      <c r="J13" s="65">
        <v>37.5</v>
      </c>
      <c r="K13" s="66"/>
      <c r="L13" s="65">
        <v>37.5</v>
      </c>
      <c r="M13" s="66"/>
      <c r="N13" s="65">
        <v>37.5</v>
      </c>
      <c r="O13" s="67"/>
      <c r="P13" s="65">
        <v>37.5</v>
      </c>
      <c r="Q13" s="68"/>
      <c r="R13" s="65">
        <v>37.5</v>
      </c>
      <c r="S13" s="68"/>
      <c r="T13" s="65">
        <v>37.5</v>
      </c>
      <c r="U13" s="68"/>
      <c r="V13" s="65">
        <v>37.5</v>
      </c>
      <c r="W13" s="68"/>
      <c r="X13" s="65">
        <v>37.5</v>
      </c>
      <c r="Y13" s="68"/>
      <c r="Z13" s="65">
        <v>37.5</v>
      </c>
      <c r="AA13" s="1"/>
      <c r="AB13" s="1"/>
      <c r="AC13" s="21">
        <f t="shared" si="0"/>
        <v>450</v>
      </c>
      <c r="AD13">
        <f t="shared" si="1"/>
        <v>450</v>
      </c>
      <c r="AE13" s="166">
        <f t="shared" si="2"/>
        <v>0</v>
      </c>
    </row>
    <row r="14" spans="1:31" ht="18" customHeight="1" x14ac:dyDescent="0.2">
      <c r="A14" s="1"/>
      <c r="B14" s="1"/>
      <c r="C14" s="22" t="s">
        <v>23</v>
      </c>
      <c r="D14" s="65">
        <v>37.5</v>
      </c>
      <c r="E14" s="66"/>
      <c r="F14" s="65">
        <v>37.5</v>
      </c>
      <c r="G14" s="66"/>
      <c r="H14" s="65">
        <v>37.5</v>
      </c>
      <c r="I14" s="66"/>
      <c r="J14" s="65">
        <v>37.5</v>
      </c>
      <c r="K14" s="66"/>
      <c r="L14" s="65">
        <v>37.5</v>
      </c>
      <c r="M14" s="66"/>
      <c r="N14" s="65">
        <v>37.5</v>
      </c>
      <c r="O14" s="67"/>
      <c r="P14" s="65">
        <v>37.5</v>
      </c>
      <c r="Q14" s="68"/>
      <c r="R14" s="65">
        <v>37.5</v>
      </c>
      <c r="S14" s="68"/>
      <c r="T14" s="65">
        <v>37.5</v>
      </c>
      <c r="U14" s="68"/>
      <c r="V14" s="65">
        <v>37.5</v>
      </c>
      <c r="W14" s="68"/>
      <c r="X14" s="65">
        <v>37.5</v>
      </c>
      <c r="Y14" s="68"/>
      <c r="Z14" s="65">
        <v>37.5</v>
      </c>
      <c r="AA14" s="1"/>
      <c r="AB14" s="1"/>
      <c r="AC14" s="21">
        <f t="shared" si="0"/>
        <v>450</v>
      </c>
      <c r="AD14">
        <f t="shared" si="1"/>
        <v>450</v>
      </c>
      <c r="AE14" s="166">
        <f t="shared" si="2"/>
        <v>0</v>
      </c>
    </row>
    <row r="15" spans="1:31" ht="18" customHeight="1" x14ac:dyDescent="0.2">
      <c r="A15" s="1"/>
      <c r="B15" s="1"/>
      <c r="C15" s="13" t="s">
        <v>24</v>
      </c>
      <c r="D15" s="65">
        <v>37.5</v>
      </c>
      <c r="E15" s="66"/>
      <c r="F15" s="65">
        <v>37.5</v>
      </c>
      <c r="G15" s="66"/>
      <c r="H15" s="65">
        <v>37.5</v>
      </c>
      <c r="I15" s="66"/>
      <c r="J15" s="65">
        <v>37.5</v>
      </c>
      <c r="K15" s="66"/>
      <c r="L15" s="65">
        <v>37.5</v>
      </c>
      <c r="M15" s="66"/>
      <c r="N15" s="65">
        <v>37.5</v>
      </c>
      <c r="O15" s="67"/>
      <c r="P15" s="65">
        <v>37.5</v>
      </c>
      <c r="Q15" s="68"/>
      <c r="R15" s="65">
        <v>37.5</v>
      </c>
      <c r="S15" s="68"/>
      <c r="T15" s="65">
        <v>37.5</v>
      </c>
      <c r="U15" s="68"/>
      <c r="V15" s="65">
        <v>37.5</v>
      </c>
      <c r="W15" s="68"/>
      <c r="X15" s="65">
        <v>37.5</v>
      </c>
      <c r="Y15" s="68"/>
      <c r="Z15" s="65">
        <v>37.5</v>
      </c>
      <c r="AA15" s="1"/>
      <c r="AB15" s="1"/>
      <c r="AC15" s="21">
        <f t="shared" si="0"/>
        <v>450</v>
      </c>
      <c r="AD15">
        <f t="shared" si="1"/>
        <v>450</v>
      </c>
      <c r="AE15" s="166">
        <f t="shared" si="2"/>
        <v>0</v>
      </c>
    </row>
    <row r="16" spans="1:31" ht="18" customHeight="1" x14ac:dyDescent="0.2">
      <c r="A16" s="1"/>
      <c r="B16" s="1"/>
      <c r="C16" s="22" t="s">
        <v>25</v>
      </c>
      <c r="D16" s="65">
        <v>120.36</v>
      </c>
      <c r="E16" s="65"/>
      <c r="F16" s="65">
        <v>120.36</v>
      </c>
      <c r="G16" s="66"/>
      <c r="H16" s="65">
        <v>126.7</v>
      </c>
      <c r="I16" s="66"/>
      <c r="J16" s="65">
        <v>150.08000000000001</v>
      </c>
      <c r="K16" s="66"/>
      <c r="L16" s="65">
        <v>125</v>
      </c>
      <c r="M16" s="66"/>
      <c r="N16" s="65">
        <v>125</v>
      </c>
      <c r="O16" s="67"/>
      <c r="P16" s="65"/>
      <c r="Q16" s="68"/>
      <c r="R16" s="65"/>
      <c r="S16" s="68"/>
      <c r="T16" s="65"/>
      <c r="U16" s="68"/>
      <c r="V16" s="65"/>
      <c r="W16" s="68"/>
      <c r="X16" s="65"/>
      <c r="Y16" s="68"/>
      <c r="Z16" s="65"/>
      <c r="AA16" s="1"/>
      <c r="AB16" s="1"/>
      <c r="AC16" s="21">
        <f t="shared" si="0"/>
        <v>767.5</v>
      </c>
      <c r="AD16">
        <f t="shared" si="1"/>
        <v>450</v>
      </c>
      <c r="AE16" s="166">
        <f t="shared" si="2"/>
        <v>317.5</v>
      </c>
    </row>
    <row r="17" spans="1:31" ht="18" customHeight="1" x14ac:dyDescent="0.2">
      <c r="A17" s="1"/>
      <c r="B17" s="1"/>
      <c r="C17" s="13" t="s">
        <v>26</v>
      </c>
      <c r="D17" s="69"/>
      <c r="E17" s="66"/>
      <c r="F17" s="65"/>
      <c r="G17" s="66"/>
      <c r="H17" s="65"/>
      <c r="I17" s="66"/>
      <c r="J17" s="65"/>
      <c r="K17" s="66"/>
      <c r="L17" s="65"/>
      <c r="M17" s="66"/>
      <c r="N17" s="65"/>
      <c r="O17" s="67"/>
      <c r="P17" s="65"/>
      <c r="Q17" s="68"/>
      <c r="R17" s="65"/>
      <c r="S17" s="68"/>
      <c r="T17" s="65"/>
      <c r="U17" s="68"/>
      <c r="V17" s="65"/>
      <c r="W17" s="68"/>
      <c r="X17" s="65"/>
      <c r="Y17" s="68"/>
      <c r="Z17" s="65"/>
      <c r="AA17" s="1"/>
      <c r="AB17" s="1"/>
      <c r="AC17" s="21">
        <f t="shared" si="0"/>
        <v>0</v>
      </c>
      <c r="AD17">
        <f t="shared" si="1"/>
        <v>450</v>
      </c>
      <c r="AE17" s="166">
        <f t="shared" si="2"/>
        <v>-450</v>
      </c>
    </row>
    <row r="18" spans="1:31" ht="18" customHeight="1" x14ac:dyDescent="0.2">
      <c r="A18" s="1"/>
      <c r="B18" s="1"/>
      <c r="C18" s="22" t="s">
        <v>27</v>
      </c>
      <c r="D18" s="65">
        <v>37.5</v>
      </c>
      <c r="E18" s="65"/>
      <c r="F18" s="65">
        <v>37.5</v>
      </c>
      <c r="G18" s="66"/>
      <c r="H18" s="65">
        <v>37.5</v>
      </c>
      <c r="I18" s="66"/>
      <c r="J18" s="65">
        <v>37.5</v>
      </c>
      <c r="K18" s="66"/>
      <c r="L18" s="65">
        <v>37.5</v>
      </c>
      <c r="M18" s="66"/>
      <c r="N18" s="65">
        <v>37.5</v>
      </c>
      <c r="O18" s="67"/>
      <c r="P18" s="65">
        <v>37.5</v>
      </c>
      <c r="Q18" s="68"/>
      <c r="R18" s="65">
        <v>37.5</v>
      </c>
      <c r="S18" s="68"/>
      <c r="T18" s="65">
        <v>37.5</v>
      </c>
      <c r="U18" s="68"/>
      <c r="V18" s="65">
        <v>37.5</v>
      </c>
      <c r="W18" s="68"/>
      <c r="X18" s="65">
        <v>37.5</v>
      </c>
      <c r="Y18" s="68"/>
      <c r="Z18" s="65">
        <v>37.5</v>
      </c>
      <c r="AA18" s="1"/>
      <c r="AB18" s="1"/>
      <c r="AC18" s="21">
        <f t="shared" si="0"/>
        <v>450</v>
      </c>
      <c r="AD18">
        <f t="shared" si="1"/>
        <v>450</v>
      </c>
      <c r="AE18" s="166">
        <f t="shared" si="2"/>
        <v>0</v>
      </c>
    </row>
    <row r="19" spans="1:31" ht="18" customHeight="1" x14ac:dyDescent="0.2">
      <c r="A19" s="1"/>
      <c r="B19" s="1"/>
      <c r="C19" s="13" t="s">
        <v>28</v>
      </c>
      <c r="D19" s="65">
        <v>37.5</v>
      </c>
      <c r="E19" s="66"/>
      <c r="F19" s="65"/>
      <c r="G19" s="66"/>
      <c r="H19" s="65">
        <v>112.5</v>
      </c>
      <c r="I19" s="66"/>
      <c r="J19" s="65">
        <v>37.5</v>
      </c>
      <c r="K19" s="66"/>
      <c r="L19" s="65"/>
      <c r="M19" s="66"/>
      <c r="N19" s="65"/>
      <c r="O19" s="67"/>
      <c r="P19" s="65"/>
      <c r="Q19" s="68"/>
      <c r="R19" s="65">
        <v>112.5</v>
      </c>
      <c r="S19" s="68"/>
      <c r="T19" s="65">
        <v>37.5</v>
      </c>
      <c r="U19" s="68"/>
      <c r="V19" s="65"/>
      <c r="W19" s="68"/>
      <c r="X19" s="65"/>
      <c r="Y19" s="68"/>
      <c r="Z19" s="65">
        <v>112.5</v>
      </c>
      <c r="AA19" s="1"/>
      <c r="AB19" s="1"/>
      <c r="AC19" s="21">
        <f t="shared" si="0"/>
        <v>450</v>
      </c>
      <c r="AD19">
        <f t="shared" si="1"/>
        <v>450</v>
      </c>
      <c r="AE19" s="166">
        <f t="shared" si="2"/>
        <v>0</v>
      </c>
    </row>
    <row r="20" spans="1:31" ht="18" customHeight="1" x14ac:dyDescent="0.2">
      <c r="A20" s="1"/>
      <c r="B20" s="1"/>
      <c r="C20" s="22" t="s">
        <v>29</v>
      </c>
      <c r="D20" s="65">
        <v>37.5</v>
      </c>
      <c r="E20" s="66"/>
      <c r="F20" s="65">
        <v>37.5</v>
      </c>
      <c r="G20" s="66"/>
      <c r="H20" s="65">
        <v>37.5</v>
      </c>
      <c r="I20" s="66"/>
      <c r="J20" s="65">
        <v>37.5</v>
      </c>
      <c r="K20" s="66"/>
      <c r="L20" s="65">
        <v>37.5</v>
      </c>
      <c r="M20" s="66"/>
      <c r="N20" s="65">
        <v>37.5</v>
      </c>
      <c r="O20" s="67"/>
      <c r="P20" s="65">
        <v>37.5</v>
      </c>
      <c r="Q20" s="68"/>
      <c r="R20" s="65">
        <v>37.5</v>
      </c>
      <c r="S20" s="68"/>
      <c r="T20" s="65">
        <v>57.5</v>
      </c>
      <c r="U20" s="68"/>
      <c r="V20" s="65">
        <v>37.5</v>
      </c>
      <c r="W20" s="68"/>
      <c r="X20" s="65">
        <v>37.5</v>
      </c>
      <c r="Y20" s="68"/>
      <c r="Z20" s="65"/>
      <c r="AA20" s="1"/>
      <c r="AB20" s="1"/>
      <c r="AC20" s="21">
        <f t="shared" si="0"/>
        <v>432.5</v>
      </c>
      <c r="AD20">
        <f t="shared" si="1"/>
        <v>450</v>
      </c>
      <c r="AE20" s="166">
        <f t="shared" si="2"/>
        <v>-17.5</v>
      </c>
    </row>
    <row r="21" spans="1:31" ht="18" customHeight="1" x14ac:dyDescent="0.2">
      <c r="A21" s="1"/>
      <c r="B21" s="1"/>
      <c r="C21" s="13" t="s">
        <v>30</v>
      </c>
      <c r="D21" s="65">
        <v>37.5</v>
      </c>
      <c r="E21" s="66"/>
      <c r="F21" s="65">
        <v>37.5</v>
      </c>
      <c r="G21" s="66"/>
      <c r="H21" s="65">
        <v>37.5</v>
      </c>
      <c r="I21" s="66"/>
      <c r="J21" s="65">
        <v>37.5</v>
      </c>
      <c r="K21" s="66"/>
      <c r="L21" s="65">
        <v>37.5</v>
      </c>
      <c r="M21" s="66"/>
      <c r="N21" s="65">
        <v>37.5</v>
      </c>
      <c r="O21" s="67"/>
      <c r="P21" s="65">
        <v>37.5</v>
      </c>
      <c r="Q21" s="68"/>
      <c r="R21" s="65"/>
      <c r="S21" s="68"/>
      <c r="T21" s="65"/>
      <c r="U21" s="68"/>
      <c r="V21" s="65">
        <v>112.5</v>
      </c>
      <c r="W21" s="68"/>
      <c r="X21" s="65"/>
      <c r="Y21" s="68"/>
      <c r="Z21" s="65">
        <v>75</v>
      </c>
      <c r="AA21" s="1"/>
      <c r="AB21" s="1"/>
      <c r="AC21" s="21">
        <f t="shared" si="0"/>
        <v>450</v>
      </c>
      <c r="AD21">
        <f t="shared" si="1"/>
        <v>450</v>
      </c>
      <c r="AE21" s="166">
        <f t="shared" si="2"/>
        <v>0</v>
      </c>
    </row>
    <row r="22" spans="1:31" ht="18" customHeight="1" x14ac:dyDescent="0.2">
      <c r="A22" s="1"/>
      <c r="B22" s="1"/>
      <c r="C22" s="22" t="s">
        <v>31</v>
      </c>
      <c r="D22" s="65">
        <v>37.5</v>
      </c>
      <c r="E22" s="66"/>
      <c r="F22" s="65">
        <v>37.5</v>
      </c>
      <c r="G22" s="66"/>
      <c r="H22" s="65">
        <v>37.5</v>
      </c>
      <c r="I22" s="66"/>
      <c r="J22" s="65">
        <v>37.5</v>
      </c>
      <c r="K22" s="66"/>
      <c r="L22" s="65">
        <v>37.5</v>
      </c>
      <c r="M22" s="66"/>
      <c r="N22" s="65">
        <v>37.5</v>
      </c>
      <c r="O22" s="67"/>
      <c r="P22" s="65">
        <v>37.5</v>
      </c>
      <c r="Q22" s="68"/>
      <c r="R22" s="65">
        <v>37.5</v>
      </c>
      <c r="S22" s="68"/>
      <c r="T22" s="65">
        <v>37.5</v>
      </c>
      <c r="U22" s="68"/>
      <c r="V22" s="65">
        <v>37.5</v>
      </c>
      <c r="W22" s="68"/>
      <c r="X22" s="65">
        <v>37.5</v>
      </c>
      <c r="Y22" s="68"/>
      <c r="Z22" s="65">
        <v>37.5</v>
      </c>
      <c r="AA22" s="1"/>
      <c r="AB22" s="1"/>
      <c r="AC22" s="21">
        <f t="shared" si="0"/>
        <v>450</v>
      </c>
      <c r="AD22">
        <f t="shared" si="1"/>
        <v>450</v>
      </c>
      <c r="AE22" s="166">
        <f t="shared" si="2"/>
        <v>0</v>
      </c>
    </row>
    <row r="23" spans="1:31" ht="3" customHeight="1" x14ac:dyDescent="0.2">
      <c r="A23" s="1"/>
      <c r="B23" s="1"/>
      <c r="C23" s="18"/>
      <c r="D23" s="70"/>
      <c r="E23" s="71"/>
      <c r="F23" s="65"/>
      <c r="G23" s="71"/>
      <c r="H23" s="65"/>
      <c r="I23" s="71"/>
      <c r="J23" s="65"/>
      <c r="K23" s="71"/>
      <c r="L23" s="65"/>
      <c r="M23" s="71"/>
      <c r="N23" s="65"/>
      <c r="O23" s="71"/>
      <c r="P23" s="65"/>
      <c r="Q23" s="71"/>
      <c r="R23" s="65"/>
      <c r="S23" s="71"/>
      <c r="T23" s="65"/>
      <c r="U23" s="71"/>
      <c r="V23" s="65"/>
      <c r="W23" s="71"/>
      <c r="X23" s="65"/>
      <c r="Y23" s="71"/>
      <c r="Z23" s="65"/>
      <c r="AA23" s="1"/>
      <c r="AB23" s="1"/>
      <c r="AC23" s="1"/>
      <c r="AE23" s="166">
        <f t="shared" si="2"/>
        <v>0</v>
      </c>
    </row>
    <row r="24" spans="1:31" ht="18" customHeight="1" x14ac:dyDescent="0.2">
      <c r="A24" s="1"/>
      <c r="B24" s="1"/>
      <c r="C24" s="24" t="s">
        <v>58</v>
      </c>
      <c r="D24" s="70"/>
      <c r="E24" s="66"/>
      <c r="F24" s="65"/>
      <c r="G24" s="72"/>
      <c r="H24" s="65"/>
      <c r="I24" s="66"/>
      <c r="J24" s="65"/>
      <c r="K24" s="66"/>
      <c r="L24" s="65"/>
      <c r="M24" s="72"/>
      <c r="N24" s="65"/>
      <c r="O24" s="67"/>
      <c r="P24" s="65"/>
      <c r="Q24" s="68"/>
      <c r="R24" s="65"/>
      <c r="S24" s="68"/>
      <c r="T24" s="65"/>
      <c r="U24" s="68"/>
      <c r="V24" s="65"/>
      <c r="W24" s="68"/>
      <c r="X24" s="65"/>
      <c r="Y24" s="73"/>
      <c r="Z24" s="65"/>
      <c r="AA24" s="1"/>
      <c r="AB24" s="1"/>
      <c r="AC24" s="21">
        <f>SUM(D24:AB24)</f>
        <v>0</v>
      </c>
    </row>
    <row r="25" spans="1:31" ht="4.5" customHeight="1" x14ac:dyDescent="0.15">
      <c r="A25" s="1"/>
      <c r="B25" s="1"/>
      <c r="C25" s="28"/>
      <c r="D25" s="29"/>
      <c r="E25" s="30"/>
      <c r="F25" s="29"/>
      <c r="G25" s="30"/>
      <c r="H25" s="29"/>
      <c r="I25" s="30"/>
      <c r="J25" s="29"/>
      <c r="K25" s="30"/>
      <c r="L25" s="29"/>
      <c r="M25" s="30"/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1"/>
      <c r="AB25" s="1"/>
      <c r="AC25" s="1"/>
    </row>
    <row r="26" spans="1:31" ht="4.5" customHeight="1" x14ac:dyDescent="0.15">
      <c r="A26" s="1"/>
      <c r="B26" s="1"/>
      <c r="C26" s="1"/>
      <c r="D26" s="31"/>
      <c r="E26" s="1"/>
      <c r="F26" s="31"/>
      <c r="G26" s="1"/>
      <c r="H26" s="31"/>
      <c r="I26" s="1"/>
      <c r="J26" s="31"/>
      <c r="K26" s="1"/>
      <c r="L26" s="31"/>
      <c r="M26" s="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1"/>
      <c r="AB26" s="1"/>
      <c r="AC26" s="1"/>
    </row>
    <row r="27" spans="1:31" ht="21" customHeight="1" x14ac:dyDescent="0.2">
      <c r="A27" s="32"/>
      <c r="B27" s="32"/>
      <c r="C27" s="33" t="s">
        <v>33</v>
      </c>
      <c r="D27" s="34">
        <f>D7+D8+D9+D10+D11+D12+D13+D14+D15+D16+D17+D18+D19+D20+D21+D22+D24</f>
        <v>830.83</v>
      </c>
      <c r="E27" s="34"/>
      <c r="F27" s="34">
        <f>F7+F8+F9+F10+F11+F12+F13+F14+F15+F16+F17+F18+F19+F20+F21+F22+F24</f>
        <v>532.86</v>
      </c>
      <c r="G27" s="34"/>
      <c r="H27" s="34">
        <f>H7+H8+H9+H10+H11+H12+H13+H14+H15+H16+H17+H18+H19+H20+H21+H22+H24</f>
        <v>726.7</v>
      </c>
      <c r="I27" s="34"/>
      <c r="J27" s="34">
        <f>J7+J8+J9+J10+J11+J12+J13+J14+J15+J16+J17+J18+J19+J20+J21+J22+J24</f>
        <v>637.58000000000004</v>
      </c>
      <c r="K27" s="34"/>
      <c r="L27" s="34">
        <f>L7+L8+L9+L10+L11+L12+L13+L14+L15+L16+L17+L18+L19+L20+L21+L22+L24</f>
        <v>537.5</v>
      </c>
      <c r="M27" s="34"/>
      <c r="N27" s="34">
        <f>N7+N8+N9+N10+N11+N12+N13+N14+N15+N16+N17+N18+N19+N20+N21+N22+N24</f>
        <v>612.5</v>
      </c>
      <c r="O27" s="34"/>
      <c r="P27" s="34">
        <f>P7+P8+P9+P10+P11+P12+P13+P14+P15+P16+P17+P18+P19+P20+P21+P22+P24</f>
        <v>450</v>
      </c>
      <c r="Q27" s="34"/>
      <c r="R27" s="34">
        <f>R7+R8+R9+R10+R11+R12+R13+R14+R15+R16+R17+R18+R19+R20+R21+R22+R24</f>
        <v>487.5</v>
      </c>
      <c r="S27" s="34"/>
      <c r="T27" s="34">
        <f>T7+T8+T9+T10+T11+T12+T13+T14+T15+T16+T17+T18+T19+T20+T21+T22+T24</f>
        <v>507.5</v>
      </c>
      <c r="U27" s="34"/>
      <c r="V27" s="34">
        <f>V7+V8+V9+V10+V11+V12+V13+V14+V15+V16+V17+V18+V19+V20+V21+V22+V24</f>
        <v>525</v>
      </c>
      <c r="W27" s="34"/>
      <c r="X27" s="34">
        <f>X7+X8+X9+X10+X11+X12+X13+X14+X15+X16+X17+X18+X19+X20+X21+X22+X24</f>
        <v>412.5</v>
      </c>
      <c r="Y27" s="34"/>
      <c r="Z27" s="34">
        <f>Z7+Z8+Z9+Z10+Z11+Z12+Z13+Z14+Z15+Z16+Z17+Z18+Z19+Z20+Z21+Z22+Z24</f>
        <v>562.5</v>
      </c>
      <c r="AA27" s="32"/>
      <c r="AB27" s="32"/>
      <c r="AC27" s="74">
        <f>SUM(D27:AB27)</f>
        <v>6822.97</v>
      </c>
    </row>
    <row r="28" spans="1:31" ht="57.75" customHeight="1" x14ac:dyDescent="0.15">
      <c r="A28" s="1"/>
      <c r="B28" s="1"/>
      <c r="C28" s="1" t="s">
        <v>59</v>
      </c>
      <c r="D28" s="1"/>
      <c r="E28" s="1"/>
      <c r="F28" s="1"/>
      <c r="G28" s="1"/>
      <c r="H28" s="1"/>
      <c r="I28" s="1"/>
      <c r="J28" s="1"/>
      <c r="K28" s="59" t="s">
        <v>51</v>
      </c>
      <c r="L28" s="35"/>
      <c r="M28" s="28"/>
      <c r="N28" s="35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1"/>
      <c r="AB28" s="1"/>
      <c r="AC28" s="1"/>
    </row>
    <row r="29" spans="1:31" ht="27.75" customHeight="1" x14ac:dyDescent="0.25">
      <c r="A29" s="1"/>
      <c r="B29" s="2"/>
      <c r="C29" s="3" t="s">
        <v>0</v>
      </c>
      <c r="D29" s="1"/>
      <c r="E29" s="1"/>
      <c r="F29" s="1"/>
      <c r="G29" s="1"/>
      <c r="H29" s="1"/>
      <c r="I29" s="1"/>
      <c r="J29" s="3" t="s">
        <v>1</v>
      </c>
      <c r="K29" s="1"/>
      <c r="L29" s="1"/>
      <c r="M29" s="1"/>
      <c r="N29" s="4"/>
      <c r="O29" s="1"/>
      <c r="P29" s="1"/>
      <c r="Q29" s="1"/>
      <c r="R29" s="1"/>
      <c r="S29" s="1"/>
      <c r="T29" s="1"/>
      <c r="U29" s="1"/>
      <c r="V29" s="1"/>
      <c r="W29" s="61" t="s">
        <v>55</v>
      </c>
      <c r="X29" s="1"/>
      <c r="Y29" s="1"/>
      <c r="Z29" s="1"/>
      <c r="AA29" s="1"/>
      <c r="AB29" s="1"/>
      <c r="AC29" s="1"/>
    </row>
    <row r="30" spans="1:31" ht="90" customHeight="1" x14ac:dyDescent="0.15">
      <c r="A30" s="146" t="s">
        <v>60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</row>
    <row r="31" spans="1:31" ht="8.25" customHeight="1" x14ac:dyDescent="0.15">
      <c r="A31" s="1"/>
      <c r="B31" s="6"/>
      <c r="C31" s="6"/>
      <c r="D31" s="36"/>
      <c r="E31" s="6"/>
      <c r="F31" s="36"/>
      <c r="G31" s="6"/>
      <c r="H31" s="36"/>
      <c r="I31" s="6"/>
      <c r="J31" s="36"/>
      <c r="K31" s="6"/>
      <c r="L31" s="36"/>
      <c r="M31" s="6"/>
      <c r="N31" s="3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"/>
    </row>
    <row r="32" spans="1:31" ht="22.5" customHeight="1" x14ac:dyDescent="0.15">
      <c r="A32" s="1"/>
      <c r="B32" s="6"/>
      <c r="C32" s="37" t="s">
        <v>34</v>
      </c>
      <c r="D32" s="75" t="s">
        <v>4</v>
      </c>
      <c r="E32" s="75"/>
      <c r="F32" s="75" t="s">
        <v>5</v>
      </c>
      <c r="G32" s="75"/>
      <c r="H32" s="75" t="s">
        <v>35</v>
      </c>
      <c r="I32" s="75"/>
      <c r="J32" s="75" t="s">
        <v>7</v>
      </c>
      <c r="K32" s="75"/>
      <c r="L32" s="75" t="s">
        <v>8</v>
      </c>
      <c r="M32" s="75"/>
      <c r="N32" s="75" t="s">
        <v>9</v>
      </c>
      <c r="O32" s="75"/>
      <c r="P32" s="75" t="s">
        <v>10</v>
      </c>
      <c r="Q32" s="75"/>
      <c r="R32" s="75" t="s">
        <v>11</v>
      </c>
      <c r="S32" s="75"/>
      <c r="T32" s="75" t="s">
        <v>12</v>
      </c>
      <c r="U32" s="75"/>
      <c r="V32" s="75" t="s">
        <v>13</v>
      </c>
      <c r="W32" s="75"/>
      <c r="X32" s="75" t="s">
        <v>14</v>
      </c>
      <c r="Y32" s="75"/>
      <c r="Z32" s="75" t="s">
        <v>15</v>
      </c>
      <c r="AA32" s="39"/>
      <c r="AB32" s="6"/>
      <c r="AC32" s="76" t="s">
        <v>57</v>
      </c>
    </row>
    <row r="33" spans="1:29" ht="5.25" customHeight="1" x14ac:dyDescent="0.15">
      <c r="A33" s="1"/>
      <c r="B33" s="6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6"/>
      <c r="AB33" s="6"/>
      <c r="AC33" s="1"/>
    </row>
    <row r="34" spans="1:29" ht="12.75" customHeight="1" x14ac:dyDescent="0.15">
      <c r="A34" s="1"/>
      <c r="B34" s="1"/>
      <c r="C34" s="42"/>
      <c r="D34" s="43"/>
      <c r="E34" s="44"/>
      <c r="F34" s="31"/>
      <c r="G34" s="44"/>
      <c r="H34" s="31"/>
      <c r="I34" s="44"/>
      <c r="J34" s="31"/>
      <c r="K34" s="44"/>
      <c r="L34" s="31"/>
      <c r="M34" s="44"/>
      <c r="N34" s="31"/>
      <c r="O34" s="4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8" customHeight="1" x14ac:dyDescent="0.2">
      <c r="A35" s="1"/>
      <c r="B35" s="1"/>
      <c r="C35" s="22" t="s">
        <v>36</v>
      </c>
      <c r="D35" s="45">
        <v>133.93</v>
      </c>
      <c r="E35" s="17"/>
      <c r="F35" s="45">
        <v>93.24</v>
      </c>
      <c r="G35" s="17"/>
      <c r="H35" s="45">
        <v>270.95999999999998</v>
      </c>
      <c r="I35" s="17"/>
      <c r="J35" s="45"/>
      <c r="K35" s="17"/>
      <c r="L35" s="45">
        <v>38.4</v>
      </c>
      <c r="M35" s="17"/>
      <c r="N35" s="45">
        <v>223.75</v>
      </c>
      <c r="O35" s="17"/>
      <c r="P35" s="45"/>
      <c r="Q35" s="18"/>
      <c r="R35" s="45">
        <v>208.29</v>
      </c>
      <c r="S35" s="18"/>
      <c r="T35" s="45"/>
      <c r="U35" s="18"/>
      <c r="V35" s="45">
        <v>133.32</v>
      </c>
      <c r="W35" s="18"/>
      <c r="X35" s="45">
        <v>123.1</v>
      </c>
      <c r="Y35" s="18"/>
      <c r="Z35" s="45">
        <v>137.81</v>
      </c>
      <c r="AA35" s="1"/>
      <c r="AB35" s="1"/>
      <c r="AC35" s="21">
        <f>SUM(D35:AB35)</f>
        <v>1362.7999999999997</v>
      </c>
    </row>
    <row r="36" spans="1:29" ht="18" customHeight="1" x14ac:dyDescent="0.2">
      <c r="A36" s="1"/>
      <c r="B36" s="1"/>
      <c r="C36" s="13" t="s">
        <v>37</v>
      </c>
      <c r="D36" s="45"/>
      <c r="E36" s="17"/>
      <c r="F36" s="45"/>
      <c r="G36" s="17"/>
      <c r="H36" s="45"/>
      <c r="I36" s="17"/>
      <c r="J36" s="45"/>
      <c r="K36" s="17"/>
      <c r="L36" s="45"/>
      <c r="M36" s="17"/>
      <c r="N36" s="45"/>
      <c r="O36" s="17"/>
      <c r="P36" s="45"/>
      <c r="Q36" s="18"/>
      <c r="R36" s="45"/>
      <c r="S36" s="18"/>
      <c r="T36" s="45"/>
      <c r="U36" s="18"/>
      <c r="V36" s="45"/>
      <c r="W36" s="18"/>
      <c r="X36" s="45">
        <v>127.53</v>
      </c>
      <c r="Y36" s="18"/>
      <c r="Z36" s="45"/>
      <c r="AA36" s="1"/>
      <c r="AB36" s="1"/>
      <c r="AC36" s="21">
        <f>SUM(X36:AB36)</f>
        <v>127.53</v>
      </c>
    </row>
    <row r="37" spans="1:29" ht="18" customHeight="1" x14ac:dyDescent="0.2">
      <c r="A37" s="1"/>
      <c r="B37" s="1"/>
      <c r="C37" s="13" t="s">
        <v>38</v>
      </c>
      <c r="D37" s="45"/>
      <c r="E37" s="17"/>
      <c r="F37" s="45"/>
      <c r="G37" s="17"/>
      <c r="H37" s="45"/>
      <c r="I37" s="17"/>
      <c r="J37" s="45"/>
      <c r="K37" s="17"/>
      <c r="L37" s="45"/>
      <c r="M37" s="17"/>
      <c r="N37" s="45"/>
      <c r="O37" s="17"/>
      <c r="P37" s="45"/>
      <c r="Q37" s="18"/>
      <c r="R37" s="45"/>
      <c r="S37" s="18"/>
      <c r="T37" s="45"/>
      <c r="U37" s="18"/>
      <c r="V37" s="45"/>
      <c r="W37" s="18"/>
      <c r="X37" s="45"/>
      <c r="Y37" s="18"/>
      <c r="Z37" s="45"/>
      <c r="AA37" s="1"/>
      <c r="AB37" s="1"/>
      <c r="AC37" s="1"/>
    </row>
    <row r="38" spans="1:29" ht="18" customHeight="1" x14ac:dyDescent="0.2">
      <c r="A38" s="1"/>
      <c r="B38" s="1"/>
      <c r="C38" s="22" t="s">
        <v>39</v>
      </c>
      <c r="D38" s="45"/>
      <c r="E38" s="17"/>
      <c r="F38" s="45"/>
      <c r="G38" s="17"/>
      <c r="H38" s="45"/>
      <c r="I38" s="17"/>
      <c r="J38" s="45"/>
      <c r="K38" s="17"/>
      <c r="L38" s="45">
        <v>159.9</v>
      </c>
      <c r="M38" s="17"/>
      <c r="N38" s="45"/>
      <c r="O38" s="17"/>
      <c r="P38" s="45">
        <v>162.36000000000001</v>
      </c>
      <c r="Q38" s="18"/>
      <c r="R38" s="45"/>
      <c r="S38" s="18"/>
      <c r="T38" s="45"/>
      <c r="U38" s="18"/>
      <c r="V38" s="45"/>
      <c r="W38" s="18"/>
      <c r="X38" s="45"/>
      <c r="Y38" s="18"/>
      <c r="Z38" s="45"/>
      <c r="AA38" s="1"/>
      <c r="AB38" s="1"/>
      <c r="AC38" s="21">
        <f t="shared" ref="AC38:AC39" si="3">SUM(D38:AB38)</f>
        <v>322.26</v>
      </c>
    </row>
    <row r="39" spans="1:29" ht="18" customHeight="1" x14ac:dyDescent="0.2">
      <c r="A39" s="1"/>
      <c r="B39" s="1"/>
      <c r="C39" s="22" t="s">
        <v>40</v>
      </c>
      <c r="D39" s="45">
        <v>35</v>
      </c>
      <c r="E39" s="17"/>
      <c r="F39" s="45"/>
      <c r="G39" s="17"/>
      <c r="H39" s="45"/>
      <c r="I39" s="17"/>
      <c r="J39" s="45"/>
      <c r="K39" s="17"/>
      <c r="L39" s="45"/>
      <c r="M39" s="17"/>
      <c r="N39" s="45"/>
      <c r="O39" s="17"/>
      <c r="P39" s="45"/>
      <c r="Q39" s="18"/>
      <c r="R39" s="45"/>
      <c r="S39" s="18"/>
      <c r="T39" s="45"/>
      <c r="U39" s="18"/>
      <c r="V39" s="45"/>
      <c r="W39" s="18"/>
      <c r="X39" s="45"/>
      <c r="Y39" s="18"/>
      <c r="Z39" s="45"/>
      <c r="AA39" s="1"/>
      <c r="AB39" s="1"/>
      <c r="AC39" s="21">
        <f t="shared" si="3"/>
        <v>35</v>
      </c>
    </row>
    <row r="40" spans="1:29" ht="18" customHeight="1" x14ac:dyDescent="0.2">
      <c r="A40" s="1"/>
      <c r="B40" s="1"/>
      <c r="C40" s="13" t="s">
        <v>61</v>
      </c>
      <c r="D40" s="45"/>
      <c r="E40" s="17"/>
      <c r="F40" s="45"/>
      <c r="G40" s="17"/>
      <c r="H40" s="45"/>
      <c r="I40" s="17"/>
      <c r="J40" s="45"/>
      <c r="K40" s="17"/>
      <c r="L40" s="45"/>
      <c r="M40" s="17"/>
      <c r="N40" s="45"/>
      <c r="O40" s="17"/>
      <c r="P40" s="45"/>
      <c r="Q40" s="18"/>
      <c r="R40" s="45"/>
      <c r="S40" s="18"/>
      <c r="T40" s="45"/>
      <c r="U40" s="18"/>
      <c r="V40" s="45"/>
      <c r="W40" s="18"/>
      <c r="X40" s="45"/>
      <c r="Y40" s="18"/>
      <c r="Z40" s="45">
        <v>4.99</v>
      </c>
      <c r="AA40" s="1"/>
      <c r="AB40" s="1"/>
      <c r="AC40" s="21">
        <f>SUM(Z40:AB40)</f>
        <v>4.99</v>
      </c>
    </row>
    <row r="41" spans="1:29" ht="18" customHeight="1" x14ac:dyDescent="0.2">
      <c r="A41" s="1"/>
      <c r="B41" s="1"/>
      <c r="C41" s="22" t="s">
        <v>42</v>
      </c>
      <c r="D41" s="45">
        <v>12.48</v>
      </c>
      <c r="E41" s="17"/>
      <c r="F41" s="45">
        <v>1.04</v>
      </c>
      <c r="G41" s="17"/>
      <c r="H41" s="45"/>
      <c r="I41" s="17"/>
      <c r="J41" s="45">
        <v>11.44</v>
      </c>
      <c r="K41" s="17"/>
      <c r="L41" s="45"/>
      <c r="M41" s="17"/>
      <c r="N41" s="45">
        <v>1.04</v>
      </c>
      <c r="O41" s="17"/>
      <c r="P41" s="45">
        <v>11.44</v>
      </c>
      <c r="Q41" s="18"/>
      <c r="R41" s="45"/>
      <c r="S41" s="18"/>
      <c r="T41" s="45">
        <v>1.04</v>
      </c>
      <c r="U41" s="18"/>
      <c r="V41" s="45">
        <v>10.4</v>
      </c>
      <c r="W41" s="18"/>
      <c r="X41" s="45"/>
      <c r="Y41" s="18"/>
      <c r="Z41" s="45"/>
      <c r="AA41" s="1"/>
      <c r="AB41" s="1"/>
      <c r="AC41" s="21">
        <f t="shared" ref="AC41:AC45" si="4">SUM(D41:AB41)</f>
        <v>48.879999999999995</v>
      </c>
    </row>
    <row r="42" spans="1:29" ht="18" customHeight="1" x14ac:dyDescent="0.2">
      <c r="A42" s="1"/>
      <c r="B42" s="1"/>
      <c r="C42" s="2" t="s">
        <v>62</v>
      </c>
      <c r="D42" s="45">
        <v>250.12</v>
      </c>
      <c r="E42" s="17"/>
      <c r="F42" s="45">
        <v>500.24</v>
      </c>
      <c r="G42" s="17"/>
      <c r="H42" s="45"/>
      <c r="I42" s="17"/>
      <c r="J42" s="45">
        <v>504.37</v>
      </c>
      <c r="K42" s="17"/>
      <c r="L42" s="45"/>
      <c r="M42" s="17"/>
      <c r="N42" s="45">
        <v>508.5</v>
      </c>
      <c r="O42" s="17"/>
      <c r="P42" s="45"/>
      <c r="Q42" s="18"/>
      <c r="R42" s="45"/>
      <c r="S42" s="18"/>
      <c r="T42" s="45">
        <v>508.5</v>
      </c>
      <c r="U42" s="18"/>
      <c r="V42" s="45"/>
      <c r="W42" s="18"/>
      <c r="X42" s="45"/>
      <c r="Y42" s="18"/>
      <c r="Z42" s="45"/>
      <c r="AA42" s="1"/>
      <c r="AB42" s="1"/>
      <c r="AC42" s="21">
        <f t="shared" si="4"/>
        <v>2271.73</v>
      </c>
    </row>
    <row r="43" spans="1:29" ht="18" customHeight="1" x14ac:dyDescent="0.2">
      <c r="A43" s="1"/>
      <c r="B43" s="1"/>
      <c r="C43" s="22" t="s">
        <v>44</v>
      </c>
      <c r="D43" s="45">
        <v>54</v>
      </c>
      <c r="E43" s="17"/>
      <c r="F43" s="45">
        <v>30.8</v>
      </c>
      <c r="G43" s="17"/>
      <c r="H43" s="45"/>
      <c r="I43" s="17"/>
      <c r="J43" s="45">
        <v>20</v>
      </c>
      <c r="K43" s="17"/>
      <c r="L43" s="45"/>
      <c r="M43" s="17"/>
      <c r="N43" s="45">
        <v>50</v>
      </c>
      <c r="O43" s="17"/>
      <c r="P43" s="45">
        <v>19.79</v>
      </c>
      <c r="Q43" s="18"/>
      <c r="R43" s="45">
        <v>41.48</v>
      </c>
      <c r="S43" s="18"/>
      <c r="T43" s="45"/>
      <c r="U43" s="18"/>
      <c r="V43" s="45"/>
      <c r="W43" s="18"/>
      <c r="X43" s="45">
        <v>8.5</v>
      </c>
      <c r="Y43" s="18"/>
      <c r="Z43" s="45"/>
      <c r="AA43" s="1"/>
      <c r="AB43" s="1"/>
      <c r="AC43" s="21">
        <f t="shared" si="4"/>
        <v>224.57</v>
      </c>
    </row>
    <row r="44" spans="1:29" ht="18" customHeight="1" x14ac:dyDescent="0.2">
      <c r="A44" s="1"/>
      <c r="B44" s="1"/>
      <c r="C44" s="22" t="s">
        <v>44</v>
      </c>
      <c r="D44" s="45">
        <v>13.5</v>
      </c>
      <c r="E44" s="17"/>
      <c r="F44" s="45"/>
      <c r="G44" s="17"/>
      <c r="H44" s="45"/>
      <c r="I44" s="17"/>
      <c r="J44" s="45"/>
      <c r="K44" s="17"/>
      <c r="L44" s="45"/>
      <c r="M44" s="17"/>
      <c r="N44" s="45">
        <v>10</v>
      </c>
      <c r="O44" s="17"/>
      <c r="P44" s="45">
        <v>33.83</v>
      </c>
      <c r="Q44" s="18"/>
      <c r="R44" s="45"/>
      <c r="S44" s="18"/>
      <c r="T44" s="45"/>
      <c r="U44" s="18"/>
      <c r="V44" s="45"/>
      <c r="W44" s="18"/>
      <c r="X44" s="45"/>
      <c r="Y44" s="18"/>
      <c r="Z44" s="45"/>
      <c r="AA44" s="1"/>
      <c r="AB44" s="1"/>
      <c r="AC44" s="21">
        <f t="shared" si="4"/>
        <v>57.33</v>
      </c>
    </row>
    <row r="45" spans="1:29" ht="18" customHeight="1" x14ac:dyDescent="0.2">
      <c r="A45" s="1"/>
      <c r="B45" s="1"/>
      <c r="C45" s="18" t="s">
        <v>63</v>
      </c>
      <c r="D45" s="45"/>
      <c r="E45" s="17"/>
      <c r="F45" s="45"/>
      <c r="G45" s="17"/>
      <c r="H45" s="45"/>
      <c r="I45" s="17"/>
      <c r="J45" s="45"/>
      <c r="K45" s="17"/>
      <c r="L45" s="45"/>
      <c r="M45" s="17"/>
      <c r="N45" s="45">
        <v>518.76</v>
      </c>
      <c r="O45" s="17"/>
      <c r="P45" s="45">
        <v>400</v>
      </c>
      <c r="Q45" s="18"/>
      <c r="R45" s="45"/>
      <c r="S45" s="18"/>
      <c r="T45" s="45"/>
      <c r="U45" s="18"/>
      <c r="V45" s="45"/>
      <c r="W45" s="18"/>
      <c r="X45" s="45"/>
      <c r="Y45" s="18"/>
      <c r="Z45" s="45"/>
      <c r="AA45" s="1"/>
      <c r="AB45" s="1"/>
      <c r="AC45" s="21">
        <f t="shared" si="4"/>
        <v>918.76</v>
      </c>
    </row>
    <row r="46" spans="1:29" ht="12.75" customHeight="1" x14ac:dyDescent="0.15">
      <c r="A46" s="1"/>
      <c r="B46" s="1"/>
      <c r="C46" s="28"/>
      <c r="D46" s="46"/>
      <c r="E46" s="28"/>
      <c r="F46" s="46"/>
      <c r="G46" s="28"/>
      <c r="H46" s="46"/>
      <c r="I46" s="28"/>
      <c r="J46" s="46"/>
      <c r="K46" s="28"/>
      <c r="L46" s="46"/>
      <c r="M46" s="28"/>
      <c r="N46" s="46"/>
      <c r="O46" s="28"/>
      <c r="P46" s="47"/>
      <c r="Q46" s="28"/>
      <c r="R46" s="47"/>
      <c r="S46" s="28"/>
      <c r="T46" s="47"/>
      <c r="U46" s="28"/>
      <c r="V46" s="47"/>
      <c r="W46" s="28"/>
      <c r="X46" s="47"/>
      <c r="Y46" s="28"/>
      <c r="Z46" s="47"/>
      <c r="AA46" s="1"/>
      <c r="AB46" s="1"/>
      <c r="AC46" s="1"/>
    </row>
    <row r="47" spans="1:29" ht="12.75" customHeight="1" x14ac:dyDescent="0.2">
      <c r="A47" s="1"/>
      <c r="B47" s="1"/>
      <c r="C47" s="1"/>
      <c r="D47" s="48"/>
      <c r="E47" s="13"/>
      <c r="F47" s="48"/>
      <c r="G47" s="13"/>
      <c r="H47" s="48"/>
      <c r="I47" s="13"/>
      <c r="J47" s="48"/>
      <c r="K47" s="13"/>
      <c r="L47" s="48"/>
      <c r="M47" s="13"/>
      <c r="N47" s="48"/>
      <c r="O47" s="49"/>
      <c r="P47" s="48"/>
      <c r="Q47" s="49"/>
      <c r="R47" s="48"/>
      <c r="S47" s="49"/>
      <c r="T47" s="48"/>
      <c r="U47" s="49"/>
      <c r="V47" s="48"/>
      <c r="W47" s="49"/>
      <c r="X47" s="48"/>
      <c r="Y47" s="49"/>
      <c r="Z47" s="48"/>
      <c r="AA47" s="1"/>
      <c r="AB47" s="1"/>
      <c r="AC47" s="1"/>
    </row>
    <row r="48" spans="1:29" ht="12.75" customHeight="1" x14ac:dyDescent="0.2">
      <c r="A48" s="32"/>
      <c r="B48" s="32"/>
      <c r="C48" s="33" t="s">
        <v>47</v>
      </c>
      <c r="D48" s="50">
        <f>D35+D36+D37+D38+D39+D40+D41+D42+D43+D44+D45</f>
        <v>499.03</v>
      </c>
      <c r="E48" s="51"/>
      <c r="F48" s="50">
        <f>F35+F36+F37+F38+F39+F40+F41+F42+F43+F44+F45</f>
        <v>625.31999999999994</v>
      </c>
      <c r="G48" s="51"/>
      <c r="H48" s="50">
        <f>H35+H36+H37+H38+H39+H40+H41+H42+H43+H44+H45</f>
        <v>270.95999999999998</v>
      </c>
      <c r="I48" s="51"/>
      <c r="J48" s="50">
        <f>J35+J36+J37+J38+J39+J40+J41+J42+J43+J44+J45</f>
        <v>535.81000000000006</v>
      </c>
      <c r="K48" s="51"/>
      <c r="L48" s="50">
        <f>L35+L36+L37+L38+L39+L40+L41+L42+L43+L44+L45</f>
        <v>198.3</v>
      </c>
      <c r="M48" s="51"/>
      <c r="N48" s="50">
        <f>N35+N36+N37+N38+N39+N40+N41+N42+N43+N44+N45</f>
        <v>1312.05</v>
      </c>
      <c r="O48" s="51"/>
      <c r="P48" s="50">
        <f>P35+P36+P37+P38+P39+P40+P41+P42+P43+P44+P45</f>
        <v>627.42000000000007</v>
      </c>
      <c r="Q48" s="51"/>
      <c r="R48" s="50">
        <f>R35+R36+R37+R38+R39+R40+R41+R42+R43+R44+R45</f>
        <v>249.76999999999998</v>
      </c>
      <c r="S48" s="51"/>
      <c r="T48" s="50">
        <f>T35+T36+T37+T38+T39+T40+T41+T42+T43+T44+T45</f>
        <v>509.54</v>
      </c>
      <c r="U48" s="51"/>
      <c r="V48" s="50">
        <f>V35+V36+V37+V38+V39+V40+V41+V42+V43+V44+V45</f>
        <v>143.72</v>
      </c>
      <c r="W48" s="50"/>
      <c r="X48" s="50">
        <f>X35+X36+X37+X38+X39+X40+X41+X42+X43+X44+X45</f>
        <v>259.13</v>
      </c>
      <c r="Y48" s="50"/>
      <c r="Z48" s="50">
        <f>Z35+Z36+Z37+Z38+Z39+Z40+Z41+Z42+Z43+Z44+Z45</f>
        <v>142.80000000000001</v>
      </c>
      <c r="AA48" s="32"/>
      <c r="AB48" s="32"/>
      <c r="AC48" s="74">
        <f>SUM(D48:AB48)</f>
        <v>5373.85</v>
      </c>
    </row>
    <row r="49" spans="1:29" ht="12.75" customHeight="1" x14ac:dyDescent="0.15">
      <c r="A49" s="1"/>
      <c r="B49" s="1"/>
      <c r="C49" s="28"/>
      <c r="D49" s="35"/>
      <c r="E49" s="28"/>
      <c r="F49" s="35"/>
      <c r="G49" s="28"/>
      <c r="H49" s="35"/>
      <c r="I49" s="28"/>
      <c r="J49" s="35"/>
      <c r="K49" s="28"/>
      <c r="L49" s="35"/>
      <c r="M49" s="28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1"/>
      <c r="AB49" s="1"/>
      <c r="AC49" s="1"/>
    </row>
    <row r="50" spans="1:29" ht="49.5" customHeight="1" x14ac:dyDescent="0.15">
      <c r="A50" s="1"/>
      <c r="B50" s="1"/>
      <c r="C50" s="1"/>
      <c r="D50" s="31"/>
      <c r="E50" s="1"/>
      <c r="F50" s="31"/>
      <c r="G50" s="1"/>
      <c r="H50" s="31"/>
      <c r="I50" s="1"/>
      <c r="J50" s="31"/>
      <c r="K50" s="1"/>
      <c r="L50" s="31"/>
      <c r="M50" s="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1"/>
      <c r="AB50" s="1"/>
      <c r="AC50" s="1"/>
    </row>
    <row r="51" spans="1:29" ht="15.75" customHeight="1" x14ac:dyDescent="0.15">
      <c r="A51" s="1"/>
      <c r="B51" s="1"/>
      <c r="C51" s="28"/>
      <c r="D51" s="35"/>
      <c r="E51" s="28"/>
      <c r="F51" s="35"/>
      <c r="G51" s="28"/>
      <c r="H51" s="35"/>
      <c r="I51" s="28"/>
      <c r="J51" s="35"/>
      <c r="K51" s="28"/>
      <c r="L51" s="35"/>
      <c r="M51" s="28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1"/>
      <c r="AB51" s="1"/>
      <c r="AC51" s="1"/>
    </row>
    <row r="52" spans="1:29" ht="4.5" customHeight="1" x14ac:dyDescent="0.15">
      <c r="A52" s="1"/>
      <c r="B52" s="6"/>
      <c r="C52" s="6"/>
      <c r="D52" s="36"/>
      <c r="E52" s="6"/>
      <c r="F52" s="36"/>
      <c r="G52" s="6"/>
      <c r="H52" s="36"/>
      <c r="I52" s="6"/>
      <c r="J52" s="36"/>
      <c r="K52" s="6"/>
      <c r="L52" s="36"/>
      <c r="M52" s="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6"/>
      <c r="AB52" s="6"/>
      <c r="AC52" s="1"/>
    </row>
    <row r="53" spans="1:29" ht="18" hidden="1" customHeight="1" x14ac:dyDescent="0.15">
      <c r="A53" s="1"/>
      <c r="B53" s="1"/>
      <c r="C53" s="1"/>
      <c r="D53" s="31"/>
      <c r="E53" s="1"/>
      <c r="F53" s="31"/>
      <c r="G53" s="1"/>
      <c r="H53" s="31"/>
      <c r="I53" s="1"/>
      <c r="J53" s="31"/>
      <c r="K53" s="1"/>
      <c r="L53" s="3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1"/>
      <c r="AB53" s="1"/>
      <c r="AC53" s="1"/>
    </row>
    <row r="54" spans="1:29" ht="27.75" customHeight="1" x14ac:dyDescent="0.15">
      <c r="A54" s="32"/>
      <c r="B54" s="52"/>
      <c r="C54" s="53" t="s">
        <v>48</v>
      </c>
      <c r="D54" s="54">
        <f>D27-D48</f>
        <v>331.80000000000007</v>
      </c>
      <c r="E54" s="54"/>
      <c r="F54" s="54">
        <f>F27-F48</f>
        <v>-92.459999999999923</v>
      </c>
      <c r="G54" s="54"/>
      <c r="H54" s="54">
        <f>H27-H48</f>
        <v>455.74000000000007</v>
      </c>
      <c r="I54" s="54"/>
      <c r="J54" s="54">
        <f>J27-J48</f>
        <v>101.76999999999998</v>
      </c>
      <c r="K54" s="54"/>
      <c r="L54" s="54">
        <f>L27-L48</f>
        <v>339.2</v>
      </c>
      <c r="M54" s="54"/>
      <c r="N54" s="54">
        <f>N27-N48</f>
        <v>-699.55</v>
      </c>
      <c r="O54" s="54"/>
      <c r="P54" s="54">
        <f>P27-P48</f>
        <v>-177.42000000000007</v>
      </c>
      <c r="Q54" s="54"/>
      <c r="R54" s="54">
        <f>R27-R48</f>
        <v>237.73000000000002</v>
      </c>
      <c r="S54" s="54"/>
      <c r="T54" s="54">
        <f>T27-T48</f>
        <v>-2.0400000000000205</v>
      </c>
      <c r="U54" s="54"/>
      <c r="V54" s="54">
        <f>V27-V48</f>
        <v>381.28</v>
      </c>
      <c r="W54" s="54"/>
      <c r="X54" s="54">
        <f>X27-X48</f>
        <v>153.37</v>
      </c>
      <c r="Y54" s="54"/>
      <c r="Z54" s="54">
        <f>Z27-Z48</f>
        <v>419.7</v>
      </c>
      <c r="AA54" s="55"/>
      <c r="AB54" s="52"/>
      <c r="AC54" s="32"/>
    </row>
    <row r="55" spans="1:29" ht="4.5" customHeight="1" x14ac:dyDescent="0.15">
      <c r="A55" s="1"/>
      <c r="B55" s="6"/>
      <c r="C55" s="56"/>
      <c r="D55" s="57"/>
      <c r="E55" s="56"/>
      <c r="F55" s="57"/>
      <c r="G55" s="56"/>
      <c r="H55" s="57"/>
      <c r="I55" s="56"/>
      <c r="J55" s="57"/>
      <c r="K55" s="56"/>
      <c r="L55" s="57"/>
      <c r="M55" s="56"/>
      <c r="N55" s="57"/>
      <c r="O55" s="5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1"/>
    </row>
    <row r="56" spans="1:29" ht="4.5" customHeight="1" x14ac:dyDescent="0.15">
      <c r="A56" s="1"/>
      <c r="B56" s="1"/>
      <c r="C56" s="1"/>
      <c r="D56" s="31"/>
      <c r="E56" s="1"/>
      <c r="F56" s="31"/>
      <c r="G56" s="1"/>
      <c r="H56" s="31"/>
      <c r="I56" s="1"/>
      <c r="J56" s="31"/>
      <c r="K56" s="1"/>
      <c r="L56" s="31"/>
      <c r="M56" s="1"/>
      <c r="N56" s="3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5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24" customHeight="1" x14ac:dyDescent="0.15">
      <c r="A58" s="1"/>
      <c r="B58" s="1"/>
      <c r="C58" s="77" t="s">
        <v>64</v>
      </c>
      <c r="D58" s="78">
        <v>1475.15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</row>
    <row r="59" spans="1:29" ht="12.75" customHeight="1" x14ac:dyDescent="0.15">
      <c r="A59" s="1"/>
      <c r="B59" s="1"/>
      <c r="C59" s="1" t="s">
        <v>65</v>
      </c>
      <c r="D59" s="58">
        <f>D27+F27+H27+J27+L27+N27+P27+R27+T27+V27+X27+Z27</f>
        <v>6822.97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24" customHeight="1" x14ac:dyDescent="0.15">
      <c r="A60" s="1"/>
      <c r="B60" s="1"/>
      <c r="C60" s="1"/>
      <c r="D60" s="79">
        <f>SUM(D58:D59)</f>
        <v>8298.1200000000008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1"/>
      <c r="C61" s="1" t="s">
        <v>66</v>
      </c>
      <c r="D61" s="58">
        <f>D48+F48+H48+J48+L48+N48+P48+R48+T48+V48+X48+Z48</f>
        <v>5373.85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15">
      <c r="A62" s="1"/>
      <c r="B62" s="1"/>
      <c r="C62" s="1" t="s">
        <v>67</v>
      </c>
      <c r="D62" s="60">
        <f>D60-D61</f>
        <v>2924.2700000000004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64.5" customHeight="1" x14ac:dyDescent="0.15">
      <c r="A63" s="1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1"/>
      <c r="C64" s="1" t="s">
        <v>59</v>
      </c>
      <c r="D64" s="1"/>
      <c r="E64" s="1"/>
      <c r="F64" s="1"/>
      <c r="G64" s="1"/>
      <c r="H64" s="1"/>
      <c r="I64" s="1"/>
      <c r="J64" s="1"/>
      <c r="K64" s="1"/>
      <c r="L64" s="59" t="s">
        <v>51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C2:AC2"/>
    <mergeCell ref="A30:AC30"/>
  </mergeCells>
  <conditionalFormatting sqref="D7">
    <cfRule type="cellIs" dxfId="2116" priority="171" stopIfTrue="1" operator="equal">
      <formula>37.5</formula>
    </cfRule>
    <cfRule type="cellIs" dxfId="2115" priority="172" stopIfTrue="1" operator="equal">
      <formula>37.5</formula>
    </cfRule>
    <cfRule type="cellIs" dxfId="2114" priority="173" stopIfTrue="1" operator="lessThan">
      <formula>37.5</formula>
    </cfRule>
    <cfRule type="cellIs" dxfId="2113" priority="174" stopIfTrue="1" operator="greaterThan">
      <formula>37.5</formula>
    </cfRule>
    <cfRule type="cellIs" dxfId="2112" priority="175" stopIfTrue="1" operator="equal">
      <formula>37.5</formula>
    </cfRule>
    <cfRule type="cellIs" dxfId="2111" priority="176" stopIfTrue="1" operator="lessThan">
      <formula>37.5</formula>
    </cfRule>
    <cfRule type="cellIs" dxfId="2110" priority="177" stopIfTrue="1" operator="greaterThan">
      <formula>37.5</formula>
    </cfRule>
    <cfRule type="cellIs" dxfId="2109" priority="178" stopIfTrue="1" operator="equal">
      <formula>37.5</formula>
    </cfRule>
    <cfRule type="cellIs" dxfId="2108" priority="179" stopIfTrue="1" operator="equal">
      <formula>37.5</formula>
    </cfRule>
    <cfRule type="cellIs" dxfId="2107" priority="180" stopIfTrue="1" operator="lessThan">
      <formula>37.5</formula>
    </cfRule>
    <cfRule type="cellIs" dxfId="2106" priority="181" stopIfTrue="1" operator="equal">
      <formula>37.5</formula>
    </cfRule>
    <cfRule type="cellIs" dxfId="2105" priority="182" stopIfTrue="1" operator="lessThan">
      <formula>37.5</formula>
    </cfRule>
    <cfRule type="cellIs" dxfId="2104" priority="183" operator="greaterThan">
      <formula>111.48</formula>
    </cfRule>
    <cfRule type="cellIs" dxfId="2103" priority="184" operator="equal">
      <formula>0</formula>
    </cfRule>
  </conditionalFormatting>
  <conditionalFormatting sqref="D7:D24 F7:F24 H7:H24 J7:J24 L7:L24 N7:N24 D9:E9 D16:E16 D18:E18">
    <cfRule type="cellIs" dxfId="2102" priority="2" stopIfTrue="1" operator="lessThan">
      <formula>37.5</formula>
    </cfRule>
  </conditionalFormatting>
  <conditionalFormatting sqref="D7:D24 F7:F24 H7:H24 J7:J24 L7:L24 N7:N24 P7:P24 R7:R24 T7:T24 V7:V24 X7:X24 Z7:Z24 D9:E9 D16:E16 D18:E18">
    <cfRule type="cellIs" dxfId="2101" priority="101" stopIfTrue="1" operator="lessThan">
      <formula>37.5</formula>
    </cfRule>
    <cfRule type="cellIs" dxfId="2100" priority="103" stopIfTrue="1" operator="equal">
      <formula>37.5</formula>
    </cfRule>
    <cfRule type="cellIs" dxfId="2099" priority="104" stopIfTrue="1" operator="lessThan">
      <formula>37.5</formula>
    </cfRule>
  </conditionalFormatting>
  <conditionalFormatting sqref="D7:D24">
    <cfRule type="cellIs" dxfId="2098" priority="4" stopIfTrue="1" operator="equal">
      <formula>37.5</formula>
    </cfRule>
    <cfRule type="cellIs" dxfId="2097" priority="5" stopIfTrue="1" operator="lessThan">
      <formula>37.5</formula>
    </cfRule>
    <cfRule type="cellIs" dxfId="2096" priority="112" operator="greaterThan">
      <formula>111.48</formula>
    </cfRule>
  </conditionalFormatting>
  <conditionalFormatting sqref="D7:D25">
    <cfRule type="cellIs" dxfId="2095" priority="114" operator="equal">
      <formula>0</formula>
    </cfRule>
  </conditionalFormatting>
  <conditionalFormatting sqref="D8 D9:E9 D10:D15 D16:E16 D18:E18 D19:D22 F7:F24">
    <cfRule type="cellIs" dxfId="2094" priority="6" stopIfTrue="1" operator="equal">
      <formula>37.5</formula>
    </cfRule>
    <cfRule type="cellIs" dxfId="2093" priority="115" stopIfTrue="1" operator="equal">
      <formula>37.5</formula>
    </cfRule>
  </conditionalFormatting>
  <conditionalFormatting sqref="D8">
    <cfRule type="cellIs" dxfId="2092" priority="3" stopIfTrue="1" operator="greaterThan">
      <formula>37.5</formula>
    </cfRule>
  </conditionalFormatting>
  <conditionalFormatting sqref="D7:O22 F8:F24 H8:H24 J8:J24 L8:L24 N8:N24 D23:D24 D24:O25 P25:Z25 D26:Z26 D27:O27 P27:Z28 L28:O28 D31:O31 D34:O47 P46:Z47 D48:Z53 D54:AA54 D55:O56">
    <cfRule type="cellIs" dxfId="2091" priority="1" stopIfTrue="1" operator="lessThan">
      <formula>0</formula>
    </cfRule>
  </conditionalFormatting>
  <conditionalFormatting sqref="D7:Z24">
    <cfRule type="cellIs" dxfId="2090" priority="113" operator="greaterThan">
      <formula>0</formula>
    </cfRule>
  </conditionalFormatting>
  <conditionalFormatting sqref="F7:F24 D8 D9:E9 D10:D15 D16:E16 D18:E18 D19:D22">
    <cfRule type="cellIs" dxfId="2089" priority="7" stopIfTrue="1" operator="equal">
      <formula>37.5</formula>
    </cfRule>
    <cfRule type="cellIs" dxfId="2088" priority="8" stopIfTrue="1" operator="lessThan">
      <formula>37.5</formula>
    </cfRule>
    <cfRule type="cellIs" dxfId="2087" priority="13" stopIfTrue="1" operator="greaterThan">
      <formula>37.5</formula>
    </cfRule>
    <cfRule type="cellIs" dxfId="2086" priority="14" stopIfTrue="1" operator="equal">
      <formula>37.5</formula>
    </cfRule>
    <cfRule type="cellIs" dxfId="2085" priority="15" stopIfTrue="1" operator="lessThan">
      <formula>37.5</formula>
    </cfRule>
    <cfRule type="cellIs" dxfId="2084" priority="116" stopIfTrue="1" operator="lessThan">
      <formula>37.5</formula>
    </cfRule>
    <cfRule type="cellIs" dxfId="2083" priority="117" operator="greaterThan">
      <formula>111.48</formula>
    </cfRule>
    <cfRule type="cellIs" dxfId="2082" priority="118" operator="equal">
      <formula>0</formula>
    </cfRule>
  </conditionalFormatting>
  <conditionalFormatting sqref="F7:F24 H7:H24 J7:J24 L7:L24 N7:N24 P7:P24 R7:R24 T7:T24 V7:V24 X7:X24 Z7:Z24 D8 D9:E9 D10:D15 D16:E16 D18:E18 D19:D22">
    <cfRule type="cellIs" dxfId="2081" priority="102" stopIfTrue="1" operator="greaterThan">
      <formula>37.5</formula>
    </cfRule>
    <cfRule type="cellIs" dxfId="2080" priority="105" stopIfTrue="1" operator="equal">
      <formula>37.5</formula>
    </cfRule>
    <cfRule type="cellIs" dxfId="2079" priority="106" stopIfTrue="1" operator="equal">
      <formula>37.5</formula>
    </cfRule>
    <cfRule type="cellIs" dxfId="2078" priority="107" stopIfTrue="1" operator="lessThan">
      <formula>37.5</formula>
    </cfRule>
  </conditionalFormatting>
  <conditionalFormatting sqref="H7:H24 J7:J24 N7:N24">
    <cfRule type="cellIs" dxfId="2077" priority="9" stopIfTrue="1" operator="equal">
      <formula>37.5</formula>
    </cfRule>
    <cfRule type="cellIs" dxfId="2076" priority="10" stopIfTrue="1" operator="lessThan">
      <formula>37.5</formula>
    </cfRule>
    <cfRule type="cellIs" dxfId="2075" priority="108" stopIfTrue="1" operator="equal">
      <formula>37.5</formula>
    </cfRule>
    <cfRule type="cellIs" dxfId="2074" priority="109" stopIfTrue="1" operator="lessThan">
      <formula>37.5</formula>
    </cfRule>
  </conditionalFormatting>
  <conditionalFormatting sqref="H7:H24">
    <cfRule type="cellIs" dxfId="2073" priority="16" stopIfTrue="1" operator="equal">
      <formula>37.5</formula>
    </cfRule>
    <cfRule type="cellIs" dxfId="2072" priority="17" stopIfTrue="1" operator="equal">
      <formula>37.5</formula>
    </cfRule>
    <cfRule type="cellIs" dxfId="2071" priority="18" stopIfTrue="1" operator="lessThan">
      <formula>37.5</formula>
    </cfRule>
    <cfRule type="cellIs" dxfId="2070" priority="19" stopIfTrue="1" operator="greaterThan">
      <formula>37.5</formula>
    </cfRule>
    <cfRule type="cellIs" dxfId="2069" priority="20" stopIfTrue="1" operator="equal">
      <formula>37.5</formula>
    </cfRule>
    <cfRule type="cellIs" dxfId="2068" priority="21" stopIfTrue="1" operator="lessThan">
      <formula>37.5</formula>
    </cfRule>
    <cfRule type="cellIs" dxfId="2067" priority="119" stopIfTrue="1" operator="equal">
      <formula>37.5</formula>
    </cfRule>
    <cfRule type="cellIs" dxfId="2066" priority="120" stopIfTrue="1" operator="lessThan">
      <formula>37.5</formula>
    </cfRule>
    <cfRule type="cellIs" dxfId="2065" priority="121" operator="greaterThan">
      <formula>111.48</formula>
    </cfRule>
    <cfRule type="cellIs" dxfId="2064" priority="122" operator="equal">
      <formula>0</formula>
    </cfRule>
  </conditionalFormatting>
  <conditionalFormatting sqref="J7:J24">
    <cfRule type="cellIs" dxfId="2063" priority="22" stopIfTrue="1" operator="equal">
      <formula>37.5</formula>
    </cfRule>
    <cfRule type="cellIs" dxfId="2062" priority="23" stopIfTrue="1" operator="equal">
      <formula>37.5</formula>
    </cfRule>
    <cfRule type="cellIs" dxfId="2061" priority="24" stopIfTrue="1" operator="lessThan">
      <formula>37.5</formula>
    </cfRule>
    <cfRule type="cellIs" dxfId="2060" priority="25" stopIfTrue="1" operator="greaterThan">
      <formula>37.5</formula>
    </cfRule>
    <cfRule type="cellIs" dxfId="2059" priority="26" stopIfTrue="1" operator="equal">
      <formula>37.5</formula>
    </cfRule>
    <cfRule type="cellIs" dxfId="2058" priority="27" stopIfTrue="1" operator="lessThan">
      <formula>37.5</formula>
    </cfRule>
    <cfRule type="cellIs" dxfId="2057" priority="123" stopIfTrue="1" operator="equal">
      <formula>37.5</formula>
    </cfRule>
    <cfRule type="cellIs" dxfId="2056" priority="124" stopIfTrue="1" operator="lessThan">
      <formula>37.5</formula>
    </cfRule>
    <cfRule type="cellIs" dxfId="2055" priority="125" operator="greaterThan">
      <formula>111.48</formula>
    </cfRule>
    <cfRule type="cellIs" dxfId="2054" priority="126" operator="equal">
      <formula>0</formula>
    </cfRule>
  </conditionalFormatting>
  <conditionalFormatting sqref="L7:L24">
    <cfRule type="cellIs" dxfId="2053" priority="11" stopIfTrue="1" operator="equal">
      <formula>37.5</formula>
    </cfRule>
    <cfRule type="cellIs" dxfId="2052" priority="12" stopIfTrue="1" operator="lessThan">
      <formula>37.5</formula>
    </cfRule>
    <cfRule type="cellIs" dxfId="2051" priority="28" stopIfTrue="1" operator="equal">
      <formula>37.5</formula>
    </cfRule>
    <cfRule type="cellIs" dxfId="2050" priority="29" stopIfTrue="1" operator="equal">
      <formula>37.5</formula>
    </cfRule>
    <cfRule type="cellIs" dxfId="2049" priority="30" stopIfTrue="1" operator="lessThan">
      <formula>37.5</formula>
    </cfRule>
    <cfRule type="cellIs" dxfId="2048" priority="31" stopIfTrue="1" operator="greaterThan">
      <formula>37.5</formula>
    </cfRule>
    <cfRule type="cellIs" dxfId="2047" priority="32" stopIfTrue="1" operator="equal">
      <formula>37.5</formula>
    </cfRule>
    <cfRule type="cellIs" dxfId="2046" priority="33" stopIfTrue="1" operator="lessThan">
      <formula>37.5</formula>
    </cfRule>
    <cfRule type="cellIs" dxfId="2045" priority="110" stopIfTrue="1" operator="equal">
      <formula>37.5</formula>
    </cfRule>
    <cfRule type="cellIs" dxfId="2044" priority="111" stopIfTrue="1" operator="lessThan">
      <formula>37.5</formula>
    </cfRule>
    <cfRule type="cellIs" dxfId="2043" priority="127" stopIfTrue="1" operator="equal">
      <formula>37.5</formula>
    </cfRule>
    <cfRule type="cellIs" dxfId="2042" priority="128" stopIfTrue="1" operator="lessThan">
      <formula>37.5</formula>
    </cfRule>
    <cfRule type="cellIs" dxfId="2041" priority="129" operator="greaterThan">
      <formula>111.48</formula>
    </cfRule>
    <cfRule type="cellIs" dxfId="2040" priority="130" operator="equal">
      <formula>0</formula>
    </cfRule>
  </conditionalFormatting>
  <conditionalFormatting sqref="N7:N24">
    <cfRule type="cellIs" dxfId="2039" priority="34" stopIfTrue="1" operator="equal">
      <formula>37.5</formula>
    </cfRule>
    <cfRule type="cellIs" dxfId="2038" priority="35" stopIfTrue="1" operator="equal">
      <formula>37.5</formula>
    </cfRule>
    <cfRule type="cellIs" dxfId="2037" priority="36" stopIfTrue="1" operator="lessThan">
      <formula>37.5</formula>
    </cfRule>
    <cfRule type="cellIs" dxfId="2036" priority="37" stopIfTrue="1" operator="greaterThan">
      <formula>37.5</formula>
    </cfRule>
    <cfRule type="cellIs" dxfId="2035" priority="38" stopIfTrue="1" operator="equal">
      <formula>37.5</formula>
    </cfRule>
    <cfRule type="cellIs" dxfId="2034" priority="39" stopIfTrue="1" operator="lessThan">
      <formula>37.5</formula>
    </cfRule>
    <cfRule type="cellIs" dxfId="2033" priority="131" stopIfTrue="1" operator="equal">
      <formula>37.5</formula>
    </cfRule>
    <cfRule type="cellIs" dxfId="2032" priority="132" stopIfTrue="1" operator="lessThan">
      <formula>37.5</formula>
    </cfRule>
    <cfRule type="cellIs" dxfId="2031" priority="133" operator="greaterThan">
      <formula>111.48</formula>
    </cfRule>
    <cfRule type="cellIs" dxfId="2030" priority="134" operator="equal">
      <formula>0</formula>
    </cfRule>
  </conditionalFormatting>
  <conditionalFormatting sqref="P7:P24">
    <cfRule type="cellIs" dxfId="2029" priority="40" stopIfTrue="1" operator="lessThan">
      <formula>0</formula>
    </cfRule>
    <cfRule type="cellIs" dxfId="2028" priority="41" stopIfTrue="1" operator="lessThan">
      <formula>37.5</formula>
    </cfRule>
    <cfRule type="cellIs" dxfId="2027" priority="42" stopIfTrue="1" operator="equal">
      <formula>37.5</formula>
    </cfRule>
    <cfRule type="cellIs" dxfId="2026" priority="43" stopIfTrue="1" operator="equal">
      <formula>37.5</formula>
    </cfRule>
    <cfRule type="cellIs" dxfId="2025" priority="44" stopIfTrue="1" operator="lessThan">
      <formula>37.5</formula>
    </cfRule>
    <cfRule type="cellIs" dxfId="2024" priority="45" stopIfTrue="1" operator="greaterThan">
      <formula>37.5</formula>
    </cfRule>
    <cfRule type="cellIs" dxfId="2023" priority="46" stopIfTrue="1" operator="equal">
      <formula>37.5</formula>
    </cfRule>
    <cfRule type="cellIs" dxfId="2022" priority="47" stopIfTrue="1" operator="lessThan">
      <formula>37.5</formula>
    </cfRule>
    <cfRule type="cellIs" dxfId="2021" priority="135" stopIfTrue="1" operator="lessThan">
      <formula>0</formula>
    </cfRule>
    <cfRule type="cellIs" dxfId="2020" priority="136" stopIfTrue="1" operator="lessThan">
      <formula>37.5</formula>
    </cfRule>
    <cfRule type="cellIs" dxfId="2019" priority="137" stopIfTrue="1" operator="equal">
      <formula>37.5</formula>
    </cfRule>
    <cfRule type="cellIs" dxfId="2018" priority="138" stopIfTrue="1" operator="lessThan">
      <formula>37.5</formula>
    </cfRule>
    <cfRule type="cellIs" dxfId="2017" priority="139" operator="greaterThan">
      <formula>111.48</formula>
    </cfRule>
    <cfRule type="cellIs" dxfId="2016" priority="140" operator="equal">
      <formula>0</formula>
    </cfRule>
  </conditionalFormatting>
  <conditionalFormatting sqref="P35:P45">
    <cfRule type="cellIs" dxfId="2015" priority="88" stopIfTrue="1" operator="lessThan">
      <formula>0</formula>
    </cfRule>
  </conditionalFormatting>
  <conditionalFormatting sqref="R7:R24">
    <cfRule type="cellIs" dxfId="2014" priority="48" stopIfTrue="1" operator="lessThan">
      <formula>0</formula>
    </cfRule>
    <cfRule type="cellIs" dxfId="2013" priority="49" stopIfTrue="1" operator="lessThan">
      <formula>37.5</formula>
    </cfRule>
    <cfRule type="cellIs" dxfId="2012" priority="50" stopIfTrue="1" operator="equal">
      <formula>37.5</formula>
    </cfRule>
    <cfRule type="cellIs" dxfId="2011" priority="51" stopIfTrue="1" operator="equal">
      <formula>37.5</formula>
    </cfRule>
    <cfRule type="cellIs" dxfId="2010" priority="52" stopIfTrue="1" operator="lessThan">
      <formula>37.5</formula>
    </cfRule>
    <cfRule type="cellIs" dxfId="2009" priority="53" stopIfTrue="1" operator="greaterThan">
      <formula>37.5</formula>
    </cfRule>
    <cfRule type="cellIs" dxfId="2008" priority="54" stopIfTrue="1" operator="equal">
      <formula>37.5</formula>
    </cfRule>
    <cfRule type="cellIs" dxfId="2007" priority="55" stopIfTrue="1" operator="lessThan">
      <formula>37.5</formula>
    </cfRule>
    <cfRule type="cellIs" dxfId="2006" priority="141" stopIfTrue="1" operator="lessThan">
      <formula>0</formula>
    </cfRule>
    <cfRule type="cellIs" dxfId="2005" priority="142" stopIfTrue="1" operator="lessThan">
      <formula>37.5</formula>
    </cfRule>
    <cfRule type="cellIs" dxfId="2004" priority="143" stopIfTrue="1" operator="equal">
      <formula>37.5</formula>
    </cfRule>
    <cfRule type="cellIs" dxfId="2003" priority="144" stopIfTrue="1" operator="lessThan">
      <formula>37.5</formula>
    </cfRule>
    <cfRule type="cellIs" dxfId="2002" priority="145" operator="greaterThan">
      <formula>111.48</formula>
    </cfRule>
    <cfRule type="cellIs" dxfId="2001" priority="146" operator="equal">
      <formula>0</formula>
    </cfRule>
  </conditionalFormatting>
  <conditionalFormatting sqref="R35:R45">
    <cfRule type="cellIs" dxfId="2000" priority="89" stopIfTrue="1" operator="lessThan">
      <formula>0</formula>
    </cfRule>
  </conditionalFormatting>
  <conditionalFormatting sqref="T7:T24">
    <cfRule type="cellIs" dxfId="1999" priority="56" stopIfTrue="1" operator="lessThan">
      <formula>0</formula>
    </cfRule>
    <cfRule type="cellIs" dxfId="1998" priority="57" stopIfTrue="1" operator="lessThan">
      <formula>37.5</formula>
    </cfRule>
    <cfRule type="cellIs" dxfId="1997" priority="58" stopIfTrue="1" operator="equal">
      <formula>37.5</formula>
    </cfRule>
    <cfRule type="cellIs" dxfId="1996" priority="59" stopIfTrue="1" operator="equal">
      <formula>37.5</formula>
    </cfRule>
    <cfRule type="cellIs" dxfId="1995" priority="60" stopIfTrue="1" operator="lessThan">
      <formula>37.5</formula>
    </cfRule>
    <cfRule type="cellIs" dxfId="1994" priority="61" stopIfTrue="1" operator="greaterThan">
      <formula>37.5</formula>
    </cfRule>
    <cfRule type="cellIs" dxfId="1993" priority="62" stopIfTrue="1" operator="equal">
      <formula>37.5</formula>
    </cfRule>
    <cfRule type="cellIs" dxfId="1992" priority="63" stopIfTrue="1" operator="lessThan">
      <formula>37.5</formula>
    </cfRule>
    <cfRule type="cellIs" dxfId="1991" priority="147" stopIfTrue="1" operator="lessThan">
      <formula>0</formula>
    </cfRule>
    <cfRule type="cellIs" dxfId="1990" priority="148" stopIfTrue="1" operator="lessThan">
      <formula>37.5</formula>
    </cfRule>
    <cfRule type="cellIs" dxfId="1989" priority="149" stopIfTrue="1" operator="equal">
      <formula>37.5</formula>
    </cfRule>
    <cfRule type="cellIs" dxfId="1988" priority="150" stopIfTrue="1" operator="lessThan">
      <formula>37.5</formula>
    </cfRule>
    <cfRule type="cellIs" dxfId="1987" priority="151" operator="greaterThan">
      <formula>111.48</formula>
    </cfRule>
    <cfRule type="cellIs" dxfId="1986" priority="152" operator="equal">
      <formula>0</formula>
    </cfRule>
  </conditionalFormatting>
  <conditionalFormatting sqref="T35:T45">
    <cfRule type="cellIs" dxfId="1985" priority="90" stopIfTrue="1" operator="lessThan">
      <formula>0</formula>
    </cfRule>
  </conditionalFormatting>
  <conditionalFormatting sqref="V7:V24">
    <cfRule type="cellIs" dxfId="1984" priority="64" stopIfTrue="1" operator="lessThan">
      <formula>0</formula>
    </cfRule>
    <cfRule type="cellIs" dxfId="1983" priority="65" stopIfTrue="1" operator="lessThan">
      <formula>37.5</formula>
    </cfRule>
    <cfRule type="cellIs" dxfId="1982" priority="66" stopIfTrue="1" operator="equal">
      <formula>37.5</formula>
    </cfRule>
    <cfRule type="cellIs" dxfId="1981" priority="67" stopIfTrue="1" operator="equal">
      <formula>37.5</formula>
    </cfRule>
    <cfRule type="cellIs" dxfId="1980" priority="68" stopIfTrue="1" operator="lessThan">
      <formula>37.5</formula>
    </cfRule>
    <cfRule type="cellIs" dxfId="1979" priority="69" stopIfTrue="1" operator="greaterThan">
      <formula>37.5</formula>
    </cfRule>
    <cfRule type="cellIs" dxfId="1978" priority="70" stopIfTrue="1" operator="equal">
      <formula>37.5</formula>
    </cfRule>
    <cfRule type="cellIs" dxfId="1977" priority="71" stopIfTrue="1" operator="lessThan">
      <formula>37.5</formula>
    </cfRule>
    <cfRule type="cellIs" dxfId="1976" priority="153" stopIfTrue="1" operator="lessThan">
      <formula>0</formula>
    </cfRule>
    <cfRule type="cellIs" dxfId="1975" priority="154" stopIfTrue="1" operator="lessThan">
      <formula>37.5</formula>
    </cfRule>
    <cfRule type="cellIs" dxfId="1974" priority="155" stopIfTrue="1" operator="equal">
      <formula>37.5</formula>
    </cfRule>
    <cfRule type="cellIs" dxfId="1973" priority="156" stopIfTrue="1" operator="lessThan">
      <formula>37.5</formula>
    </cfRule>
    <cfRule type="cellIs" dxfId="1972" priority="157" operator="greaterThan">
      <formula>111.48</formula>
    </cfRule>
    <cfRule type="cellIs" dxfId="1971" priority="158" operator="equal">
      <formula>0</formula>
    </cfRule>
  </conditionalFormatting>
  <conditionalFormatting sqref="V35:V45">
    <cfRule type="cellIs" dxfId="1970" priority="91" stopIfTrue="1" operator="lessThan">
      <formula>0</formula>
    </cfRule>
  </conditionalFormatting>
  <conditionalFormatting sqref="X7:X24">
    <cfRule type="cellIs" dxfId="1969" priority="72" stopIfTrue="1" operator="lessThan">
      <formula>0</formula>
    </cfRule>
    <cfRule type="cellIs" dxfId="1968" priority="73" stopIfTrue="1" operator="lessThan">
      <formula>37.5</formula>
    </cfRule>
    <cfRule type="cellIs" dxfId="1967" priority="74" stopIfTrue="1" operator="equal">
      <formula>37.5</formula>
    </cfRule>
    <cfRule type="cellIs" dxfId="1966" priority="75" stopIfTrue="1" operator="equal">
      <formula>37.5</formula>
    </cfRule>
    <cfRule type="cellIs" dxfId="1965" priority="76" stopIfTrue="1" operator="lessThan">
      <formula>37.5</formula>
    </cfRule>
    <cfRule type="cellIs" dxfId="1964" priority="77" stopIfTrue="1" operator="greaterThan">
      <formula>37.5</formula>
    </cfRule>
    <cfRule type="cellIs" dxfId="1963" priority="78" stopIfTrue="1" operator="equal">
      <formula>37.5</formula>
    </cfRule>
    <cfRule type="cellIs" dxfId="1962" priority="79" stopIfTrue="1" operator="lessThan">
      <formula>37.5</formula>
    </cfRule>
    <cfRule type="cellIs" dxfId="1961" priority="159" stopIfTrue="1" operator="lessThan">
      <formula>0</formula>
    </cfRule>
    <cfRule type="cellIs" dxfId="1960" priority="160" stopIfTrue="1" operator="lessThan">
      <formula>37.5</formula>
    </cfRule>
    <cfRule type="cellIs" dxfId="1959" priority="161" stopIfTrue="1" operator="equal">
      <formula>37.5</formula>
    </cfRule>
    <cfRule type="cellIs" dxfId="1958" priority="162" stopIfTrue="1" operator="lessThan">
      <formula>37.5</formula>
    </cfRule>
    <cfRule type="cellIs" dxfId="1957" priority="163" operator="greaterThan">
      <formula>111.48</formula>
    </cfRule>
    <cfRule type="cellIs" dxfId="1956" priority="164" operator="equal">
      <formula>0</formula>
    </cfRule>
  </conditionalFormatting>
  <conditionalFormatting sqref="X35:X45">
    <cfRule type="cellIs" dxfId="1955" priority="92" stopIfTrue="1" operator="lessThan">
      <formula>0</formula>
    </cfRule>
  </conditionalFormatting>
  <conditionalFormatting sqref="Z7:Z24 X7:X24 V7:V24 T7:T24 R7:R24 D7:P22 P8:P24 N8:N24 D24:O25 L8:L24 J8:J24 H8:H24 F8:F24 D23:D24">
    <cfRule type="cellIs" dxfId="1954" priority="100" stopIfTrue="1" operator="lessThan">
      <formula>0</formula>
    </cfRule>
  </conditionalFormatting>
  <conditionalFormatting sqref="Z7:Z24">
    <cfRule type="cellIs" dxfId="1953" priority="80" stopIfTrue="1" operator="lessThan">
      <formula>0</formula>
    </cfRule>
    <cfRule type="cellIs" dxfId="1952" priority="81" stopIfTrue="1" operator="lessThan">
      <formula>37.5</formula>
    </cfRule>
    <cfRule type="cellIs" dxfId="1951" priority="82" stopIfTrue="1" operator="equal">
      <formula>37.5</formula>
    </cfRule>
    <cfRule type="cellIs" dxfId="1950" priority="83" stopIfTrue="1" operator="equal">
      <formula>37.5</formula>
    </cfRule>
    <cfRule type="cellIs" dxfId="1949" priority="84" stopIfTrue="1" operator="lessThan">
      <formula>37.5</formula>
    </cfRule>
    <cfRule type="cellIs" dxfId="1948" priority="85" stopIfTrue="1" operator="greaterThan">
      <formula>37.5</formula>
    </cfRule>
    <cfRule type="cellIs" dxfId="1947" priority="86" stopIfTrue="1" operator="equal">
      <formula>37.5</formula>
    </cfRule>
    <cfRule type="cellIs" dxfId="1946" priority="87" stopIfTrue="1" operator="lessThan">
      <formula>37.5</formula>
    </cfRule>
    <cfRule type="cellIs" dxfId="1945" priority="165" stopIfTrue="1" operator="lessThan">
      <formula>0</formula>
    </cfRule>
    <cfRule type="cellIs" dxfId="1944" priority="166" stopIfTrue="1" operator="lessThan">
      <formula>37.5</formula>
    </cfRule>
    <cfRule type="cellIs" dxfId="1943" priority="167" stopIfTrue="1" operator="equal">
      <formula>37.5</formula>
    </cfRule>
    <cfRule type="cellIs" dxfId="1942" priority="168" stopIfTrue="1" operator="lessThan">
      <formula>37.5</formula>
    </cfRule>
    <cfRule type="cellIs" dxfId="1941" priority="169" operator="greaterThan">
      <formula>111.48</formula>
    </cfRule>
    <cfRule type="cellIs" dxfId="1940" priority="170" operator="equal">
      <formula>0</formula>
    </cfRule>
  </conditionalFormatting>
  <conditionalFormatting sqref="Z35:Z45">
    <cfRule type="cellIs" dxfId="1939" priority="93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2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>
      <selection activeCell="AD31" sqref="AD31"/>
    </sheetView>
  </sheetViews>
  <sheetFormatPr baseColWidth="10" defaultColWidth="12.6640625" defaultRowHeight="15" customHeight="1" x14ac:dyDescent="0.15"/>
  <cols>
    <col min="1" max="1" width="0.83203125" customWidth="1"/>
    <col min="2" max="2" width="30.33203125" customWidth="1"/>
    <col min="3" max="3" width="11.1640625" customWidth="1"/>
    <col min="4" max="4" width="2.1640625" customWidth="1"/>
    <col min="5" max="5" width="11.1640625" customWidth="1"/>
    <col min="6" max="6" width="2.6640625" customWidth="1"/>
    <col min="7" max="7" width="11" customWidth="1"/>
    <col min="8" max="8" width="2.6640625" customWidth="1"/>
    <col min="9" max="9" width="10.6640625" customWidth="1"/>
    <col min="10" max="10" width="2.6640625" customWidth="1"/>
    <col min="11" max="11" width="10.6640625" customWidth="1"/>
    <col min="12" max="12" width="2.6640625" customWidth="1"/>
    <col min="13" max="13" width="10.6640625" customWidth="1"/>
    <col min="14" max="14" width="2.6640625" customWidth="1"/>
    <col min="15" max="15" width="10.1640625" customWidth="1"/>
    <col min="16" max="16" width="2.6640625" customWidth="1"/>
    <col min="17" max="17" width="11.1640625" customWidth="1"/>
    <col min="18" max="18" width="2.6640625" customWidth="1"/>
    <col min="19" max="19" width="12.1640625" customWidth="1"/>
    <col min="20" max="20" width="2.6640625" customWidth="1"/>
    <col min="21" max="21" width="11" customWidth="1"/>
    <col min="22" max="22" width="2.6640625" customWidth="1"/>
    <col min="23" max="23" width="12.1640625" customWidth="1"/>
    <col min="24" max="24" width="2.33203125" customWidth="1"/>
    <col min="25" max="25" width="10.33203125" customWidth="1"/>
    <col min="26" max="26" width="1.6640625" customWidth="1"/>
    <col min="27" max="27" width="1" customWidth="1"/>
    <col min="28" max="28" width="11.1640625" customWidth="1"/>
  </cols>
  <sheetData>
    <row r="1" spans="1:30" ht="12.75" customHeight="1" x14ac:dyDescent="0.25">
      <c r="A1" s="2"/>
      <c r="B1" s="3" t="s">
        <v>0</v>
      </c>
      <c r="C1" s="1"/>
      <c r="D1" s="1"/>
      <c r="E1" s="1"/>
      <c r="F1" s="1"/>
      <c r="G1" s="1"/>
      <c r="H1" s="1"/>
      <c r="I1" s="3" t="s">
        <v>1</v>
      </c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47" t="s">
        <v>68</v>
      </c>
      <c r="W1" s="145"/>
      <c r="X1" s="145"/>
      <c r="Y1" s="1"/>
      <c r="Z1" s="1"/>
      <c r="AA1" s="1"/>
      <c r="AB1" s="1"/>
    </row>
    <row r="2" spans="1:30" ht="12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</row>
    <row r="4" spans="1:30" ht="21.75" customHeight="1" x14ac:dyDescent="0.2">
      <c r="A4" s="5"/>
      <c r="B4" s="7" t="s">
        <v>3</v>
      </c>
      <c r="C4" s="8" t="s">
        <v>4</v>
      </c>
      <c r="D4" s="8"/>
      <c r="E4" s="8" t="s">
        <v>5</v>
      </c>
      <c r="F4" s="8"/>
      <c r="G4" s="8" t="s">
        <v>6</v>
      </c>
      <c r="H4" s="8"/>
      <c r="I4" s="8" t="s">
        <v>7</v>
      </c>
      <c r="J4" s="8"/>
      <c r="K4" s="8" t="s">
        <v>8</v>
      </c>
      <c r="L4" s="8"/>
      <c r="M4" s="8" t="s">
        <v>9</v>
      </c>
      <c r="N4" s="9"/>
      <c r="O4" s="8" t="s">
        <v>10</v>
      </c>
      <c r="P4" s="9"/>
      <c r="Q4" s="8" t="s">
        <v>11</v>
      </c>
      <c r="R4" s="9"/>
      <c r="S4" s="9" t="s">
        <v>12</v>
      </c>
      <c r="T4" s="9"/>
      <c r="U4" s="8" t="s">
        <v>13</v>
      </c>
      <c r="V4" s="9"/>
      <c r="W4" s="9" t="s">
        <v>14</v>
      </c>
      <c r="X4" s="9"/>
      <c r="Y4" s="9" t="s">
        <v>15</v>
      </c>
      <c r="Z4" s="10"/>
      <c r="AA4" s="6"/>
      <c r="AB4" s="80" t="s">
        <v>57</v>
      </c>
      <c r="AC4" s="165" t="s">
        <v>178</v>
      </c>
      <c r="AD4" s="165" t="s">
        <v>180</v>
      </c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D6" s="166"/>
    </row>
    <row r="7" spans="1:30" ht="12.75" customHeight="1" x14ac:dyDescent="0.2">
      <c r="A7" s="1"/>
      <c r="B7" s="13" t="s">
        <v>16</v>
      </c>
      <c r="C7" s="81"/>
      <c r="D7" s="15"/>
      <c r="E7" s="81"/>
      <c r="F7" s="15"/>
      <c r="G7" s="81"/>
      <c r="H7" s="15"/>
      <c r="I7" s="81"/>
      <c r="J7" s="15"/>
      <c r="K7" s="81"/>
      <c r="L7" s="15"/>
      <c r="M7" s="81"/>
      <c r="N7" s="17"/>
      <c r="O7" s="81"/>
      <c r="P7" s="18"/>
      <c r="Q7" s="81"/>
      <c r="R7" s="18"/>
      <c r="S7" s="81"/>
      <c r="T7" s="18"/>
      <c r="U7" s="81"/>
      <c r="V7" s="18"/>
      <c r="W7" s="81"/>
      <c r="X7" s="18"/>
      <c r="Y7" s="81"/>
      <c r="Z7" s="1"/>
      <c r="AA7" s="1"/>
      <c r="AB7" s="21">
        <f t="shared" ref="AB7:AB22" si="0">SUM(C7:AA7)</f>
        <v>0</v>
      </c>
      <c r="AC7" s="21">
        <f>37.5*12</f>
        <v>450</v>
      </c>
      <c r="AD7" s="21">
        <f>AB7-AC7</f>
        <v>-450</v>
      </c>
    </row>
    <row r="8" spans="1:30" ht="12.75" customHeight="1" x14ac:dyDescent="0.2">
      <c r="A8" s="1"/>
      <c r="B8" s="22" t="s">
        <v>17</v>
      </c>
      <c r="C8" s="82">
        <v>37.5</v>
      </c>
      <c r="D8" s="15"/>
      <c r="E8" s="81">
        <v>37.5</v>
      </c>
      <c r="F8" s="15"/>
      <c r="G8" s="82">
        <v>37.5</v>
      </c>
      <c r="H8" s="15"/>
      <c r="I8" s="81">
        <v>37.5</v>
      </c>
      <c r="J8" s="15"/>
      <c r="K8" s="81">
        <v>37.5</v>
      </c>
      <c r="L8" s="15"/>
      <c r="M8" s="81">
        <v>37.5</v>
      </c>
      <c r="N8" s="17"/>
      <c r="O8" s="81">
        <v>37.5</v>
      </c>
      <c r="P8" s="18"/>
      <c r="Q8" s="81">
        <v>37.5</v>
      </c>
      <c r="R8" s="18"/>
      <c r="S8" s="81">
        <v>37.5</v>
      </c>
      <c r="T8" s="18"/>
      <c r="U8" s="81">
        <v>37.5</v>
      </c>
      <c r="V8" s="18"/>
      <c r="W8" s="81">
        <v>37.5</v>
      </c>
      <c r="X8" s="18"/>
      <c r="Y8" s="81">
        <v>37.5</v>
      </c>
      <c r="Z8" s="1"/>
      <c r="AA8" s="1"/>
      <c r="AB8" s="21">
        <f t="shared" si="0"/>
        <v>450</v>
      </c>
      <c r="AC8" s="21">
        <f t="shared" ref="AC8:AC24" si="1">37.5*12</f>
        <v>450</v>
      </c>
      <c r="AD8" s="21">
        <f t="shared" ref="AD8:AD24" si="2">AB8-AC8</f>
        <v>0</v>
      </c>
    </row>
    <row r="9" spans="1:30" ht="12.75" customHeight="1" x14ac:dyDescent="0.2">
      <c r="A9" s="1"/>
      <c r="B9" s="13" t="s">
        <v>18</v>
      </c>
      <c r="C9" s="83">
        <v>37.5</v>
      </c>
      <c r="D9" s="15"/>
      <c r="E9" s="81">
        <v>37.5</v>
      </c>
      <c r="F9" s="15"/>
      <c r="G9" s="83">
        <v>37.5</v>
      </c>
      <c r="H9" s="15"/>
      <c r="I9" s="81">
        <v>37.5</v>
      </c>
      <c r="J9" s="15"/>
      <c r="K9" s="81">
        <v>37.5</v>
      </c>
      <c r="L9" s="15"/>
      <c r="M9" s="81">
        <v>37.5</v>
      </c>
      <c r="N9" s="17"/>
      <c r="O9" s="81">
        <v>37.5</v>
      </c>
      <c r="P9" s="18"/>
      <c r="Q9" s="81">
        <v>37.5</v>
      </c>
      <c r="R9" s="18"/>
      <c r="S9" s="81">
        <v>37.5</v>
      </c>
      <c r="T9" s="18"/>
      <c r="U9" s="81">
        <v>37.5</v>
      </c>
      <c r="V9" s="18"/>
      <c r="W9" s="81">
        <v>37.5</v>
      </c>
      <c r="X9" s="18"/>
      <c r="Y9" s="81">
        <v>37.5</v>
      </c>
      <c r="Z9" s="1"/>
      <c r="AA9" s="1"/>
      <c r="AB9" s="21">
        <f t="shared" si="0"/>
        <v>450</v>
      </c>
      <c r="AC9" s="21">
        <f t="shared" si="1"/>
        <v>450</v>
      </c>
      <c r="AD9" s="21">
        <f t="shared" si="2"/>
        <v>0</v>
      </c>
    </row>
    <row r="10" spans="1:30" ht="12.75" customHeight="1" x14ac:dyDescent="0.2">
      <c r="A10" s="1"/>
      <c r="B10" s="22" t="s">
        <v>19</v>
      </c>
      <c r="C10" s="84">
        <v>37.5</v>
      </c>
      <c r="D10" s="15"/>
      <c r="E10" s="81">
        <v>37.5</v>
      </c>
      <c r="F10" s="15"/>
      <c r="G10" s="84">
        <v>37.5</v>
      </c>
      <c r="H10" s="15"/>
      <c r="I10" s="81">
        <v>37.5</v>
      </c>
      <c r="J10" s="15"/>
      <c r="K10" s="81">
        <v>37.5</v>
      </c>
      <c r="L10" s="15"/>
      <c r="M10" s="81">
        <v>37.5</v>
      </c>
      <c r="N10" s="17"/>
      <c r="O10" s="81">
        <v>37.5</v>
      </c>
      <c r="P10" s="18"/>
      <c r="Q10" s="81">
        <v>37.5</v>
      </c>
      <c r="R10" s="18"/>
      <c r="S10" s="81">
        <v>37.5</v>
      </c>
      <c r="T10" s="18"/>
      <c r="U10" s="81">
        <v>37.5</v>
      </c>
      <c r="V10" s="18"/>
      <c r="W10" s="81">
        <v>37.5</v>
      </c>
      <c r="X10" s="18"/>
      <c r="Y10" s="81">
        <v>37.5</v>
      </c>
      <c r="Z10" s="1"/>
      <c r="AA10" s="1"/>
      <c r="AB10" s="21">
        <f t="shared" si="0"/>
        <v>450</v>
      </c>
      <c r="AC10" s="21">
        <f t="shared" si="1"/>
        <v>450</v>
      </c>
      <c r="AD10" s="21">
        <f t="shared" si="2"/>
        <v>0</v>
      </c>
    </row>
    <row r="11" spans="1:30" ht="12.75" customHeight="1" x14ac:dyDescent="0.2">
      <c r="A11" s="1"/>
      <c r="B11" s="13" t="s">
        <v>20</v>
      </c>
      <c r="C11" s="83">
        <v>37.5</v>
      </c>
      <c r="D11" s="15"/>
      <c r="E11" s="81">
        <v>37.5</v>
      </c>
      <c r="F11" s="15"/>
      <c r="G11" s="83">
        <v>37.5</v>
      </c>
      <c r="H11" s="15"/>
      <c r="I11" s="81">
        <v>37.5</v>
      </c>
      <c r="J11" s="15"/>
      <c r="K11" s="81">
        <v>37.5</v>
      </c>
      <c r="L11" s="15"/>
      <c r="M11" s="81">
        <v>37.5</v>
      </c>
      <c r="N11" s="17"/>
      <c r="O11" s="81">
        <v>37.5</v>
      </c>
      <c r="P11" s="18"/>
      <c r="Q11" s="81">
        <v>37.5</v>
      </c>
      <c r="R11" s="18"/>
      <c r="S11" s="81">
        <v>37.5</v>
      </c>
      <c r="T11" s="18"/>
      <c r="U11" s="81">
        <v>37.5</v>
      </c>
      <c r="V11" s="18"/>
      <c r="W11" s="81">
        <v>37.5</v>
      </c>
      <c r="X11" s="18"/>
      <c r="Y11" s="81">
        <v>37.5</v>
      </c>
      <c r="Z11" s="1"/>
      <c r="AA11" s="1"/>
      <c r="AB11" s="21">
        <f t="shared" si="0"/>
        <v>450</v>
      </c>
      <c r="AC11" s="21">
        <f t="shared" si="1"/>
        <v>450</v>
      </c>
      <c r="AD11" s="21">
        <f t="shared" si="2"/>
        <v>0</v>
      </c>
    </row>
    <row r="12" spans="1:30" ht="12.75" customHeight="1" x14ac:dyDescent="0.2">
      <c r="A12" s="1"/>
      <c r="B12" s="22" t="s">
        <v>21</v>
      </c>
      <c r="C12" s="84">
        <v>37.5</v>
      </c>
      <c r="D12" s="15"/>
      <c r="E12" s="81">
        <v>37.5</v>
      </c>
      <c r="F12" s="15"/>
      <c r="G12" s="84">
        <v>37.5</v>
      </c>
      <c r="H12" s="15"/>
      <c r="I12" s="81">
        <v>37.5</v>
      </c>
      <c r="J12" s="15"/>
      <c r="K12" s="81">
        <v>37.5</v>
      </c>
      <c r="L12" s="15"/>
      <c r="M12" s="81">
        <v>37.5</v>
      </c>
      <c r="N12" s="17"/>
      <c r="O12" s="81">
        <v>37.5</v>
      </c>
      <c r="P12" s="18"/>
      <c r="Q12" s="81">
        <v>37.5</v>
      </c>
      <c r="R12" s="18"/>
      <c r="S12" s="81">
        <v>37.5</v>
      </c>
      <c r="T12" s="18"/>
      <c r="U12" s="81">
        <v>37.5</v>
      </c>
      <c r="V12" s="18"/>
      <c r="W12" s="81">
        <v>37.5</v>
      </c>
      <c r="X12" s="18"/>
      <c r="Y12" s="81">
        <v>37.5</v>
      </c>
      <c r="Z12" s="1"/>
      <c r="AA12" s="1"/>
      <c r="AB12" s="21">
        <f t="shared" si="0"/>
        <v>450</v>
      </c>
      <c r="AC12" s="21">
        <f t="shared" si="1"/>
        <v>450</v>
      </c>
      <c r="AD12" s="21">
        <f t="shared" si="2"/>
        <v>0</v>
      </c>
    </row>
    <row r="13" spans="1:30" ht="12.75" customHeight="1" x14ac:dyDescent="0.2">
      <c r="A13" s="1"/>
      <c r="B13" s="13" t="s">
        <v>22</v>
      </c>
      <c r="C13" s="83">
        <v>37.5</v>
      </c>
      <c r="D13" s="15"/>
      <c r="E13" s="81">
        <v>37.5</v>
      </c>
      <c r="F13" s="15"/>
      <c r="G13" s="83">
        <v>37.5</v>
      </c>
      <c r="H13" s="15"/>
      <c r="I13" s="81">
        <v>75</v>
      </c>
      <c r="J13" s="15"/>
      <c r="K13" s="81">
        <v>37.5</v>
      </c>
      <c r="L13" s="15"/>
      <c r="M13" s="81"/>
      <c r="N13" s="17"/>
      <c r="O13" s="81">
        <v>107.5</v>
      </c>
      <c r="P13" s="18"/>
      <c r="Q13" s="81">
        <v>5</v>
      </c>
      <c r="R13" s="18"/>
      <c r="S13" s="81">
        <v>37.5</v>
      </c>
      <c r="T13" s="18"/>
      <c r="U13" s="81">
        <v>37.5</v>
      </c>
      <c r="V13" s="18"/>
      <c r="W13" s="81">
        <v>37.5</v>
      </c>
      <c r="X13" s="18"/>
      <c r="Y13" s="81">
        <v>37.5</v>
      </c>
      <c r="Z13" s="1"/>
      <c r="AA13" s="1"/>
      <c r="AB13" s="21">
        <f t="shared" si="0"/>
        <v>487.5</v>
      </c>
      <c r="AC13" s="21">
        <f t="shared" si="1"/>
        <v>450</v>
      </c>
      <c r="AD13" s="21">
        <f t="shared" si="2"/>
        <v>37.5</v>
      </c>
    </row>
    <row r="14" spans="1:30" ht="12.75" customHeight="1" x14ac:dyDescent="0.2">
      <c r="A14" s="1"/>
      <c r="B14" s="22" t="s">
        <v>23</v>
      </c>
      <c r="C14" s="84">
        <v>37.5</v>
      </c>
      <c r="D14" s="15"/>
      <c r="E14" s="81">
        <v>37.5</v>
      </c>
      <c r="F14" s="15"/>
      <c r="G14" s="84">
        <v>37.5</v>
      </c>
      <c r="H14" s="15"/>
      <c r="I14" s="81">
        <v>37.5</v>
      </c>
      <c r="J14" s="15"/>
      <c r="K14" s="81">
        <v>37.5</v>
      </c>
      <c r="L14" s="15"/>
      <c r="M14" s="81">
        <v>37.5</v>
      </c>
      <c r="N14" s="17"/>
      <c r="O14" s="81">
        <v>37.5</v>
      </c>
      <c r="P14" s="18"/>
      <c r="Q14" s="81">
        <v>37.5</v>
      </c>
      <c r="R14" s="18"/>
      <c r="S14" s="81"/>
      <c r="T14" s="18"/>
      <c r="U14" s="81">
        <v>75</v>
      </c>
      <c r="V14" s="18"/>
      <c r="W14" s="81">
        <v>37.5</v>
      </c>
      <c r="X14" s="18"/>
      <c r="Y14" s="81">
        <v>37.5</v>
      </c>
      <c r="Z14" s="1"/>
      <c r="AA14" s="1"/>
      <c r="AB14" s="21">
        <f t="shared" si="0"/>
        <v>450</v>
      </c>
      <c r="AC14" s="21">
        <f t="shared" si="1"/>
        <v>450</v>
      </c>
      <c r="AD14" s="21">
        <f t="shared" si="2"/>
        <v>0</v>
      </c>
    </row>
    <row r="15" spans="1:30" ht="12.75" customHeight="1" x14ac:dyDescent="0.2">
      <c r="A15" s="1"/>
      <c r="B15" s="13" t="s">
        <v>24</v>
      </c>
      <c r="C15" s="83">
        <v>37.5</v>
      </c>
      <c r="D15" s="15"/>
      <c r="E15" s="81">
        <v>37.5</v>
      </c>
      <c r="F15" s="15"/>
      <c r="G15" s="83">
        <v>37.5</v>
      </c>
      <c r="H15" s="15"/>
      <c r="I15" s="81">
        <v>37.5</v>
      </c>
      <c r="J15" s="15"/>
      <c r="K15" s="81">
        <v>37.5</v>
      </c>
      <c r="L15" s="15"/>
      <c r="M15" s="81">
        <v>37.5</v>
      </c>
      <c r="N15" s="17"/>
      <c r="O15" s="81">
        <v>37.5</v>
      </c>
      <c r="P15" s="18"/>
      <c r="Q15" s="81">
        <v>37.5</v>
      </c>
      <c r="R15" s="18"/>
      <c r="S15" s="81"/>
      <c r="T15" s="18"/>
      <c r="U15" s="81">
        <v>75</v>
      </c>
      <c r="V15" s="18"/>
      <c r="W15" s="81">
        <v>37.5</v>
      </c>
      <c r="X15" s="18"/>
      <c r="Y15" s="81">
        <v>37.5</v>
      </c>
      <c r="Z15" s="1"/>
      <c r="AA15" s="1"/>
      <c r="AB15" s="21">
        <f t="shared" si="0"/>
        <v>450</v>
      </c>
      <c r="AC15" s="21">
        <f t="shared" si="1"/>
        <v>450</v>
      </c>
      <c r="AD15" s="21">
        <f t="shared" si="2"/>
        <v>0</v>
      </c>
    </row>
    <row r="16" spans="1:30" ht="12.75" customHeight="1" x14ac:dyDescent="0.2">
      <c r="A16" s="1"/>
      <c r="B16" s="22" t="s">
        <v>25</v>
      </c>
      <c r="C16" s="85"/>
      <c r="D16" s="15"/>
      <c r="E16" s="81"/>
      <c r="F16" s="15"/>
      <c r="G16" s="85"/>
      <c r="H16" s="15"/>
      <c r="I16" s="81"/>
      <c r="J16" s="15"/>
      <c r="K16" s="81"/>
      <c r="L16" s="15"/>
      <c r="M16" s="81"/>
      <c r="N16" s="17"/>
      <c r="O16" s="81"/>
      <c r="P16" s="18"/>
      <c r="Q16" s="81"/>
      <c r="R16" s="18"/>
      <c r="S16" s="81"/>
      <c r="T16" s="18"/>
      <c r="U16" s="81"/>
      <c r="V16" s="18"/>
      <c r="W16" s="81"/>
      <c r="X16" s="18"/>
      <c r="Y16" s="81"/>
      <c r="Z16" s="1"/>
      <c r="AA16" s="1"/>
      <c r="AB16" s="21">
        <f t="shared" si="0"/>
        <v>0</v>
      </c>
      <c r="AC16" s="21">
        <f t="shared" si="1"/>
        <v>450</v>
      </c>
      <c r="AD16" s="21">
        <f t="shared" si="2"/>
        <v>-450</v>
      </c>
    </row>
    <row r="17" spans="1:30" ht="12.75" customHeight="1" x14ac:dyDescent="0.2">
      <c r="A17" s="1"/>
      <c r="B17" s="13" t="s">
        <v>26</v>
      </c>
      <c r="C17" s="83"/>
      <c r="D17" s="15"/>
      <c r="E17" s="81"/>
      <c r="F17" s="15"/>
      <c r="G17" s="83"/>
      <c r="H17" s="15"/>
      <c r="I17" s="81"/>
      <c r="J17" s="15"/>
      <c r="K17" s="81"/>
      <c r="L17" s="15"/>
      <c r="M17" s="81">
        <v>62.5</v>
      </c>
      <c r="N17" s="17"/>
      <c r="O17" s="81">
        <v>67.5</v>
      </c>
      <c r="P17" s="18"/>
      <c r="Q17" s="81">
        <v>35</v>
      </c>
      <c r="R17" s="18"/>
      <c r="S17" s="81"/>
      <c r="T17" s="18"/>
      <c r="U17" s="81"/>
      <c r="V17" s="18"/>
      <c r="W17" s="81"/>
      <c r="X17" s="18"/>
      <c r="Y17" s="81"/>
      <c r="Z17" s="1"/>
      <c r="AA17" s="1"/>
      <c r="AB17" s="21">
        <f t="shared" si="0"/>
        <v>165</v>
      </c>
      <c r="AC17" s="21">
        <f t="shared" si="1"/>
        <v>450</v>
      </c>
      <c r="AD17" s="21">
        <f t="shared" si="2"/>
        <v>-285</v>
      </c>
    </row>
    <row r="18" spans="1:30" ht="12.75" customHeight="1" x14ac:dyDescent="0.2">
      <c r="A18" s="1"/>
      <c r="B18" s="22" t="s">
        <v>27</v>
      </c>
      <c r="C18" s="84">
        <v>37.5</v>
      </c>
      <c r="D18" s="15"/>
      <c r="E18" s="81">
        <v>37.5</v>
      </c>
      <c r="F18" s="15"/>
      <c r="G18" s="84">
        <v>37.5</v>
      </c>
      <c r="H18" s="15"/>
      <c r="I18" s="81">
        <v>37.5</v>
      </c>
      <c r="J18" s="15"/>
      <c r="K18" s="81">
        <v>37.5</v>
      </c>
      <c r="L18" s="15"/>
      <c r="M18" s="81">
        <v>37.5</v>
      </c>
      <c r="N18" s="17"/>
      <c r="O18" s="81">
        <v>37.5</v>
      </c>
      <c r="P18" s="18"/>
      <c r="Q18" s="81">
        <v>37.5</v>
      </c>
      <c r="R18" s="18"/>
      <c r="S18" s="81">
        <v>37.5</v>
      </c>
      <c r="T18" s="18"/>
      <c r="U18" s="81">
        <v>75</v>
      </c>
      <c r="V18" s="18"/>
      <c r="W18" s="81"/>
      <c r="X18" s="18"/>
      <c r="Y18" s="81">
        <v>75</v>
      </c>
      <c r="Z18" s="1"/>
      <c r="AA18" s="1"/>
      <c r="AB18" s="21">
        <f t="shared" si="0"/>
        <v>487.5</v>
      </c>
      <c r="AC18" s="21">
        <f t="shared" si="1"/>
        <v>450</v>
      </c>
      <c r="AD18" s="21">
        <f t="shared" si="2"/>
        <v>37.5</v>
      </c>
    </row>
    <row r="19" spans="1:30" ht="12.75" customHeight="1" x14ac:dyDescent="0.2">
      <c r="A19" s="1"/>
      <c r="B19" s="13" t="s">
        <v>28</v>
      </c>
      <c r="C19" s="83"/>
      <c r="D19" s="15"/>
      <c r="E19" s="81">
        <v>37.5</v>
      </c>
      <c r="F19" s="15"/>
      <c r="G19" s="83">
        <v>112.5</v>
      </c>
      <c r="H19" s="15"/>
      <c r="I19" s="81"/>
      <c r="J19" s="15"/>
      <c r="K19" s="81"/>
      <c r="L19" s="15"/>
      <c r="M19" s="81"/>
      <c r="N19" s="17"/>
      <c r="O19" s="81"/>
      <c r="P19" s="18"/>
      <c r="Q19" s="81"/>
      <c r="R19" s="18"/>
      <c r="S19" s="81">
        <v>187.5</v>
      </c>
      <c r="T19" s="18"/>
      <c r="U19" s="81"/>
      <c r="V19" s="18"/>
      <c r="W19" s="81"/>
      <c r="X19" s="18"/>
      <c r="Y19" s="81"/>
      <c r="Z19" s="1"/>
      <c r="AA19" s="1"/>
      <c r="AB19" s="21">
        <f t="shared" si="0"/>
        <v>337.5</v>
      </c>
      <c r="AC19" s="21">
        <f t="shared" si="1"/>
        <v>450</v>
      </c>
      <c r="AD19" s="21">
        <f t="shared" si="2"/>
        <v>-112.5</v>
      </c>
    </row>
    <row r="20" spans="1:30" ht="12.75" customHeight="1" x14ac:dyDescent="0.2">
      <c r="A20" s="1"/>
      <c r="B20" s="22" t="s">
        <v>29</v>
      </c>
      <c r="C20" s="84"/>
      <c r="D20" s="15"/>
      <c r="E20" s="81"/>
      <c r="F20" s="15"/>
      <c r="G20" s="84"/>
      <c r="H20" s="15"/>
      <c r="I20" s="81"/>
      <c r="J20" s="15"/>
      <c r="K20" s="81"/>
      <c r="L20" s="15"/>
      <c r="M20" s="81">
        <v>80</v>
      </c>
      <c r="N20" s="17"/>
      <c r="O20" s="81"/>
      <c r="P20" s="18"/>
      <c r="Q20" s="81"/>
      <c r="R20" s="18"/>
      <c r="S20" s="81">
        <v>37.5</v>
      </c>
      <c r="T20" s="18"/>
      <c r="U20" s="81"/>
      <c r="V20" s="18"/>
      <c r="W20" s="81"/>
      <c r="X20" s="18"/>
      <c r="Y20" s="81">
        <v>74.37</v>
      </c>
      <c r="Z20" s="1"/>
      <c r="AA20" s="1"/>
      <c r="AB20" s="21">
        <f t="shared" si="0"/>
        <v>191.87</v>
      </c>
      <c r="AC20" s="21">
        <f t="shared" si="1"/>
        <v>450</v>
      </c>
      <c r="AD20" s="21">
        <f t="shared" si="2"/>
        <v>-258.13</v>
      </c>
    </row>
    <row r="21" spans="1:30" ht="12.75" customHeight="1" x14ac:dyDescent="0.2">
      <c r="A21" s="1"/>
      <c r="B21" s="13" t="s">
        <v>30</v>
      </c>
      <c r="C21" s="83"/>
      <c r="D21" s="15"/>
      <c r="E21" s="81"/>
      <c r="F21" s="15"/>
      <c r="G21" s="83"/>
      <c r="H21" s="15"/>
      <c r="I21" s="81"/>
      <c r="J21" s="15"/>
      <c r="K21" s="81"/>
      <c r="L21" s="15"/>
      <c r="M21" s="81"/>
      <c r="N21" s="17"/>
      <c r="O21" s="81"/>
      <c r="P21" s="18"/>
      <c r="Q21" s="81"/>
      <c r="R21" s="18"/>
      <c r="S21" s="81"/>
      <c r="T21" s="18"/>
      <c r="U21" s="81"/>
      <c r="V21" s="18"/>
      <c r="W21" s="81"/>
      <c r="X21" s="18"/>
      <c r="Y21" s="81"/>
      <c r="Z21" s="1"/>
      <c r="AA21" s="1"/>
      <c r="AB21" s="21">
        <f t="shared" si="0"/>
        <v>0</v>
      </c>
      <c r="AC21" s="21">
        <f t="shared" si="1"/>
        <v>450</v>
      </c>
      <c r="AD21" s="21">
        <f t="shared" si="2"/>
        <v>-450</v>
      </c>
    </row>
    <row r="22" spans="1:30" ht="12.75" customHeight="1" x14ac:dyDescent="0.2">
      <c r="A22" s="1"/>
      <c r="B22" s="22" t="s">
        <v>31</v>
      </c>
      <c r="C22" s="84">
        <v>37.5</v>
      </c>
      <c r="D22" s="15"/>
      <c r="E22" s="81">
        <v>37.5</v>
      </c>
      <c r="F22" s="15"/>
      <c r="G22" s="84">
        <v>37.5</v>
      </c>
      <c r="H22" s="15"/>
      <c r="I22" s="81">
        <v>37.5</v>
      </c>
      <c r="J22" s="15"/>
      <c r="K22" s="81">
        <v>37.5</v>
      </c>
      <c r="L22" s="15"/>
      <c r="M22" s="81">
        <v>37.5</v>
      </c>
      <c r="N22" s="17"/>
      <c r="O22" s="81">
        <v>37.5</v>
      </c>
      <c r="P22" s="18"/>
      <c r="Q22" s="81">
        <v>37.5</v>
      </c>
      <c r="R22" s="18"/>
      <c r="S22" s="81">
        <v>37.5</v>
      </c>
      <c r="T22" s="18"/>
      <c r="U22" s="81">
        <v>37.5</v>
      </c>
      <c r="V22" s="18"/>
      <c r="W22" s="81">
        <v>37.5</v>
      </c>
      <c r="X22" s="18"/>
      <c r="Y22" s="81">
        <v>37.5</v>
      </c>
      <c r="Z22" s="1"/>
      <c r="AA22" s="1"/>
      <c r="AB22" s="21">
        <f t="shared" si="0"/>
        <v>450</v>
      </c>
      <c r="AC22" s="21">
        <f t="shared" si="1"/>
        <v>450</v>
      </c>
      <c r="AD22" s="21">
        <f t="shared" si="2"/>
        <v>0</v>
      </c>
    </row>
    <row r="23" spans="1:30" ht="3" customHeight="1" x14ac:dyDescent="0.2">
      <c r="A23" s="1"/>
      <c r="B23" s="18"/>
      <c r="C23" s="84"/>
      <c r="D23" s="23"/>
      <c r="E23" s="81"/>
      <c r="F23" s="23"/>
      <c r="G23" s="81"/>
      <c r="H23" s="23"/>
      <c r="I23" s="81"/>
      <c r="J23" s="23"/>
      <c r="K23" s="81"/>
      <c r="L23" s="23"/>
      <c r="M23" s="81"/>
      <c r="N23" s="23"/>
      <c r="O23" s="81"/>
      <c r="P23" s="23"/>
      <c r="Q23" s="81"/>
      <c r="R23" s="23"/>
      <c r="S23" s="81"/>
      <c r="T23" s="23"/>
      <c r="U23" s="81"/>
      <c r="V23" s="23"/>
      <c r="W23" s="81"/>
      <c r="X23" s="23"/>
      <c r="Y23" s="81"/>
      <c r="Z23" s="1"/>
      <c r="AA23" s="1"/>
      <c r="AB23" s="1"/>
      <c r="AC23" s="21">
        <f t="shared" si="1"/>
        <v>450</v>
      </c>
      <c r="AD23" s="21">
        <f t="shared" si="2"/>
        <v>-450</v>
      </c>
    </row>
    <row r="24" spans="1:30" ht="12.75" customHeight="1" x14ac:dyDescent="0.2">
      <c r="A24" s="1"/>
      <c r="B24" s="24" t="s">
        <v>58</v>
      </c>
      <c r="C24" s="84"/>
      <c r="D24" s="15"/>
      <c r="E24" s="81"/>
      <c r="F24" s="27"/>
      <c r="G24" s="81"/>
      <c r="H24" s="15"/>
      <c r="I24" s="81"/>
      <c r="J24" s="15"/>
      <c r="K24" s="81"/>
      <c r="L24" s="27"/>
      <c r="M24" s="81"/>
      <c r="N24" s="17"/>
      <c r="O24" s="81"/>
      <c r="P24" s="18"/>
      <c r="Q24" s="81"/>
      <c r="R24" s="18"/>
      <c r="S24" s="81"/>
      <c r="T24" s="18"/>
      <c r="U24" s="81"/>
      <c r="V24" s="18"/>
      <c r="W24" s="81"/>
      <c r="X24" s="13"/>
      <c r="Y24" s="81"/>
      <c r="Z24" s="1"/>
      <c r="AA24" s="1"/>
      <c r="AB24" s="21">
        <f>SUM(C24:AA24)</f>
        <v>0</v>
      </c>
      <c r="AC24" s="21">
        <f t="shared" si="1"/>
        <v>450</v>
      </c>
      <c r="AD24" s="21">
        <f t="shared" si="2"/>
        <v>-450</v>
      </c>
    </row>
    <row r="25" spans="1:30" ht="4.5" customHeight="1" x14ac:dyDescent="0.15">
      <c r="A25" s="1"/>
      <c r="B25" s="28"/>
      <c r="C25" s="29"/>
      <c r="D25" s="30"/>
      <c r="E25" s="29"/>
      <c r="F25" s="30"/>
      <c r="G25" s="29"/>
      <c r="H25" s="30"/>
      <c r="I25" s="29"/>
      <c r="J25" s="30"/>
      <c r="K25" s="29"/>
      <c r="L25" s="30"/>
      <c r="M25" s="2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1"/>
      <c r="AA25" s="1"/>
      <c r="AB25" s="1"/>
    </row>
    <row r="26" spans="1:30" ht="4.5" customHeight="1" x14ac:dyDescent="0.15">
      <c r="A26" s="1"/>
      <c r="B26" s="1"/>
      <c r="C26" s="31"/>
      <c r="D26" s="1"/>
      <c r="E26" s="31"/>
      <c r="F26" s="1"/>
      <c r="G26" s="31"/>
      <c r="H26" s="1"/>
      <c r="I26" s="31"/>
      <c r="J26" s="1"/>
      <c r="K26" s="31"/>
      <c r="L26" s="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1"/>
      <c r="AA26" s="1"/>
      <c r="AB26" s="1"/>
    </row>
    <row r="27" spans="1:30" ht="12.75" customHeight="1" x14ac:dyDescent="0.2">
      <c r="A27" s="32"/>
      <c r="B27" s="33" t="s">
        <v>33</v>
      </c>
      <c r="C27" s="34">
        <f>C7+C8+C9+C10+C11+C12+C13+C14+C15+C16+C17+C18+C19+C20+C21+C22+C24</f>
        <v>375</v>
      </c>
      <c r="D27" s="34"/>
      <c r="E27" s="34">
        <f>E7+E8+E9+E10+E11+E12+E13+E14+E15+E16+E17+E18+E19+E20+E21+E22+E24</f>
        <v>412.5</v>
      </c>
      <c r="F27" s="34"/>
      <c r="G27" s="34">
        <f>G7+G8+G9+G10+G11+G12+G13+G14+G15+G16+G17+G18+G19+G20+G21+G22+G24</f>
        <v>487.5</v>
      </c>
      <c r="H27" s="34"/>
      <c r="I27" s="34">
        <f>I7+I8+I9+I10+I11+I12+I13+I14+I15+I16+I17+I18+I19+I20+I21+I22+I24</f>
        <v>412.5</v>
      </c>
      <c r="J27" s="34"/>
      <c r="K27" s="34">
        <f>K7+K8+K9+K10+K11+K12+K13+K14+K15+K16+K17+K18+K19+K20+K21+K22+K24</f>
        <v>375</v>
      </c>
      <c r="L27" s="34"/>
      <c r="M27" s="34">
        <f>M7+M8+M9+M10+M11+M12+M13+M14+M15+M16+M17+M18+M19+M20+M21+M22+M24</f>
        <v>480</v>
      </c>
      <c r="N27" s="34"/>
      <c r="O27" s="34">
        <f>O7+O8+O9+O10+O11+O12+O13+O14+O15+O16+O17+O18+O19+O20+O21+O22+O24</f>
        <v>512.5</v>
      </c>
      <c r="P27" s="34"/>
      <c r="Q27" s="34">
        <f>Q7+Q8+Q9+Q10+Q11+Q12+Q13+Q14+Q15+Q16+Q17+Q18+Q19+Q20+Q21+Q22+Q24</f>
        <v>377.5</v>
      </c>
      <c r="R27" s="34"/>
      <c r="S27" s="34">
        <f>S7+S8+S9+S10+S11+S12+S13+S14+S15+S16+S17+S18+S19+S20+S21+S22+S24</f>
        <v>525</v>
      </c>
      <c r="T27" s="34"/>
      <c r="U27" s="34">
        <f>U7+U8+U9+U10+U11+U12+U13+U14+U15+U16+U17+U18+U19+U20+U21+U22+U24</f>
        <v>487.5</v>
      </c>
      <c r="V27" s="34"/>
      <c r="W27" s="34">
        <f>W7+W8+W9+W10+W11+W12+W13+W14+W15+W16+W17+W18+W19+W20+W21+W22+W24</f>
        <v>337.5</v>
      </c>
      <c r="X27" s="34"/>
      <c r="Y27" s="34">
        <f>Y7+Y8+Y9+Y10+Y11+Y12+Y13+Y14+Y15+Y16+Y17+Y18+Y19+Y20+Y21+Y22+Y24</f>
        <v>486.87</v>
      </c>
      <c r="Z27" s="32"/>
      <c r="AA27" s="32"/>
      <c r="AB27" s="74">
        <f>SUM(AB7:AB26)</f>
        <v>5269.37</v>
      </c>
    </row>
    <row r="28" spans="1:30" ht="4.5" customHeight="1" x14ac:dyDescent="0.15">
      <c r="A28" s="1"/>
      <c r="B28" s="28"/>
      <c r="C28" s="35"/>
      <c r="D28" s="28"/>
      <c r="E28" s="35"/>
      <c r="F28" s="28"/>
      <c r="G28" s="35"/>
      <c r="H28" s="28"/>
      <c r="I28" s="35"/>
      <c r="J28" s="28"/>
      <c r="K28" s="35"/>
      <c r="L28" s="28"/>
      <c r="M28" s="35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</row>
    <row r="29" spans="1:30" ht="12.75" customHeight="1" x14ac:dyDescent="0.15">
      <c r="A29" s="1"/>
      <c r="B29" s="1"/>
      <c r="C29" s="31"/>
      <c r="D29" s="1"/>
      <c r="E29" s="31"/>
      <c r="F29" s="1"/>
      <c r="G29" s="31"/>
      <c r="H29" s="1"/>
      <c r="I29" s="31"/>
      <c r="J29" s="1"/>
      <c r="K29" s="31"/>
      <c r="L29" s="1"/>
      <c r="M29" s="3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30" ht="4.5" customHeight="1" x14ac:dyDescent="0.15">
      <c r="A30" s="6"/>
      <c r="B30" s="6"/>
      <c r="C30" s="36"/>
      <c r="D30" s="6"/>
      <c r="E30" s="36"/>
      <c r="F30" s="6"/>
      <c r="G30" s="36"/>
      <c r="H30" s="6"/>
      <c r="I30" s="36"/>
      <c r="J30" s="6"/>
      <c r="K30" s="36"/>
      <c r="L30" s="6"/>
      <c r="M30" s="3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1"/>
    </row>
    <row r="31" spans="1:30" ht="22.5" customHeight="1" x14ac:dyDescent="0.15">
      <c r="A31" s="6"/>
      <c r="B31" s="37" t="s">
        <v>34</v>
      </c>
      <c r="C31" s="38" t="s">
        <v>4</v>
      </c>
      <c r="D31" s="38"/>
      <c r="E31" s="38" t="s">
        <v>5</v>
      </c>
      <c r="F31" s="38"/>
      <c r="G31" s="38" t="s">
        <v>35</v>
      </c>
      <c r="H31" s="38"/>
      <c r="I31" s="38" t="s">
        <v>7</v>
      </c>
      <c r="J31" s="38"/>
      <c r="K31" s="38" t="s">
        <v>8</v>
      </c>
      <c r="L31" s="38"/>
      <c r="M31" s="38" t="s">
        <v>9</v>
      </c>
      <c r="N31" s="38"/>
      <c r="O31" s="38" t="s">
        <v>10</v>
      </c>
      <c r="P31" s="38"/>
      <c r="Q31" s="38" t="s">
        <v>11</v>
      </c>
      <c r="R31" s="38"/>
      <c r="S31" s="38" t="s">
        <v>12</v>
      </c>
      <c r="T31" s="38"/>
      <c r="U31" s="38" t="s">
        <v>13</v>
      </c>
      <c r="V31" s="38"/>
      <c r="W31" s="38" t="s">
        <v>14</v>
      </c>
      <c r="X31" s="38"/>
      <c r="Y31" s="38" t="s">
        <v>15</v>
      </c>
      <c r="Z31" s="39"/>
      <c r="AA31" s="6"/>
      <c r="AB31" s="80" t="s">
        <v>57</v>
      </c>
    </row>
    <row r="32" spans="1:30" ht="5.25" customHeight="1" x14ac:dyDescent="0.15">
      <c r="A32" s="6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6"/>
      <c r="AA32" s="6"/>
      <c r="AB32" s="1"/>
    </row>
    <row r="33" spans="1:28" ht="12.75" customHeight="1" x14ac:dyDescent="0.15">
      <c r="A33" s="1"/>
      <c r="B33" s="42"/>
      <c r="C33" s="43"/>
      <c r="D33" s="44"/>
      <c r="E33" s="31"/>
      <c r="F33" s="44"/>
      <c r="G33" s="31"/>
      <c r="H33" s="44"/>
      <c r="I33" s="31"/>
      <c r="J33" s="44"/>
      <c r="K33" s="31"/>
      <c r="L33" s="44"/>
      <c r="M33" s="31"/>
      <c r="N33" s="4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"/>
      <c r="B34" s="22" t="s">
        <v>36</v>
      </c>
      <c r="C34" s="45">
        <v>125.99</v>
      </c>
      <c r="D34" s="17"/>
      <c r="E34" s="45">
        <v>102.94</v>
      </c>
      <c r="F34" s="17"/>
      <c r="G34" s="45">
        <v>133.85</v>
      </c>
      <c r="H34" s="17"/>
      <c r="I34" s="45">
        <v>115.86</v>
      </c>
      <c r="J34" s="17"/>
      <c r="K34" s="45">
        <v>93.13</v>
      </c>
      <c r="L34" s="17"/>
      <c r="M34" s="45">
        <v>131.87</v>
      </c>
      <c r="N34" s="17"/>
      <c r="O34" s="45">
        <v>117.7</v>
      </c>
      <c r="P34" s="18"/>
      <c r="Q34" s="45">
        <v>134.58000000000001</v>
      </c>
      <c r="R34" s="18"/>
      <c r="S34" s="45">
        <v>247.74</v>
      </c>
      <c r="T34" s="18"/>
      <c r="U34" s="45"/>
      <c r="V34" s="18"/>
      <c r="W34" s="45">
        <v>103.47</v>
      </c>
      <c r="X34" s="18"/>
      <c r="Y34" s="45">
        <v>138.19</v>
      </c>
      <c r="Z34" s="1"/>
      <c r="AA34" s="1"/>
      <c r="AB34" s="21">
        <f t="shared" ref="AB34:AB45" si="3">SUM(C34:AA34)</f>
        <v>1445.3200000000002</v>
      </c>
    </row>
    <row r="35" spans="1:28" ht="12.75" customHeight="1" x14ac:dyDescent="0.2">
      <c r="A35" s="1"/>
      <c r="B35" s="13" t="s">
        <v>37</v>
      </c>
      <c r="C35" s="45">
        <v>299.73</v>
      </c>
      <c r="D35" s="17"/>
      <c r="E35" s="45">
        <v>127.53</v>
      </c>
      <c r="F35" s="17"/>
      <c r="G35" s="45"/>
      <c r="H35" s="17"/>
      <c r="I35" s="45">
        <v>127.53</v>
      </c>
      <c r="J35" s="17"/>
      <c r="K35" s="45">
        <v>127.53</v>
      </c>
      <c r="L35" s="17"/>
      <c r="M35" s="45">
        <v>127.53</v>
      </c>
      <c r="N35" s="17"/>
      <c r="O35" s="45">
        <v>127.53</v>
      </c>
      <c r="P35" s="18"/>
      <c r="Q35" s="45">
        <v>127.53</v>
      </c>
      <c r="R35" s="18"/>
      <c r="S35" s="45">
        <v>127.53</v>
      </c>
      <c r="T35" s="18"/>
      <c r="U35" s="45">
        <v>382.59</v>
      </c>
      <c r="V35" s="18"/>
      <c r="W35" s="45">
        <v>137.74</v>
      </c>
      <c r="X35" s="18"/>
      <c r="Y35" s="45">
        <v>137.74</v>
      </c>
      <c r="Z35" s="1"/>
      <c r="AA35" s="1"/>
      <c r="AB35" s="21">
        <f t="shared" si="3"/>
        <v>1850.5099999999998</v>
      </c>
    </row>
    <row r="36" spans="1:28" ht="12.75" customHeight="1" x14ac:dyDescent="0.2">
      <c r="A36" s="1"/>
      <c r="B36" s="13" t="s">
        <v>38</v>
      </c>
      <c r="C36" s="45"/>
      <c r="D36" s="17"/>
      <c r="E36" s="45"/>
      <c r="F36" s="17"/>
      <c r="G36" s="45"/>
      <c r="H36" s="17"/>
      <c r="I36" s="45"/>
      <c r="J36" s="17"/>
      <c r="K36" s="45"/>
      <c r="L36" s="17"/>
      <c r="M36" s="45"/>
      <c r="N36" s="17"/>
      <c r="O36" s="45"/>
      <c r="P36" s="18"/>
      <c r="Q36" s="45"/>
      <c r="R36" s="18"/>
      <c r="S36" s="45">
        <v>400</v>
      </c>
      <c r="T36" s="18"/>
      <c r="U36" s="45"/>
      <c r="V36" s="18"/>
      <c r="W36" s="45"/>
      <c r="X36" s="18"/>
      <c r="Y36" s="45"/>
      <c r="Z36" s="1"/>
      <c r="AA36" s="1"/>
      <c r="AB36" s="21">
        <f t="shared" si="3"/>
        <v>400</v>
      </c>
    </row>
    <row r="37" spans="1:28" ht="12.75" customHeight="1" x14ac:dyDescent="0.2">
      <c r="A37" s="1"/>
      <c r="B37" s="22" t="s">
        <v>39</v>
      </c>
      <c r="C37" s="45">
        <v>162.36000000000001</v>
      </c>
      <c r="D37" s="17"/>
      <c r="E37" s="45">
        <v>442.8</v>
      </c>
      <c r="F37" s="17"/>
      <c r="G37" s="45"/>
      <c r="H37" s="17"/>
      <c r="I37" s="45"/>
      <c r="J37" s="17"/>
      <c r="K37" s="45"/>
      <c r="L37" s="17"/>
      <c r="M37" s="45"/>
      <c r="N37" s="17"/>
      <c r="O37" s="45"/>
      <c r="P37" s="18"/>
      <c r="Q37" s="45"/>
      <c r="R37" s="18"/>
      <c r="S37" s="45"/>
      <c r="T37" s="18"/>
      <c r="U37" s="45"/>
      <c r="V37" s="18"/>
      <c r="W37" s="45"/>
      <c r="X37" s="18"/>
      <c r="Y37" s="45"/>
      <c r="Z37" s="1"/>
      <c r="AA37" s="1"/>
      <c r="AB37" s="21">
        <f t="shared" si="3"/>
        <v>605.16000000000008</v>
      </c>
    </row>
    <row r="38" spans="1:28" ht="12.75" customHeight="1" x14ac:dyDescent="0.2">
      <c r="A38" s="1"/>
      <c r="B38" s="22" t="s">
        <v>40</v>
      </c>
      <c r="C38" s="45"/>
      <c r="D38" s="17"/>
      <c r="E38" s="45"/>
      <c r="F38" s="17"/>
      <c r="G38" s="45">
        <v>35</v>
      </c>
      <c r="H38" s="17"/>
      <c r="I38" s="45"/>
      <c r="J38" s="17"/>
      <c r="K38" s="45"/>
      <c r="L38" s="17"/>
      <c r="M38" s="45"/>
      <c r="N38" s="17"/>
      <c r="O38" s="45"/>
      <c r="P38" s="18"/>
      <c r="Q38" s="45"/>
      <c r="R38" s="18"/>
      <c r="S38" s="45"/>
      <c r="T38" s="18"/>
      <c r="U38" s="45"/>
      <c r="V38" s="18"/>
      <c r="W38" s="45"/>
      <c r="X38" s="18"/>
      <c r="Y38" s="45"/>
      <c r="Z38" s="1"/>
      <c r="AA38" s="1"/>
      <c r="AB38" s="21">
        <f t="shared" si="3"/>
        <v>35</v>
      </c>
    </row>
    <row r="39" spans="1:28" ht="12.75" customHeight="1" x14ac:dyDescent="0.2">
      <c r="A39" s="1"/>
      <c r="B39" s="13" t="s">
        <v>69</v>
      </c>
      <c r="C39" s="45"/>
      <c r="D39" s="17"/>
      <c r="E39" s="45"/>
      <c r="F39" s="17"/>
      <c r="G39" s="45"/>
      <c r="H39" s="17"/>
      <c r="I39" s="45"/>
      <c r="J39" s="17"/>
      <c r="K39" s="45"/>
      <c r="L39" s="17"/>
      <c r="M39" s="45"/>
      <c r="N39" s="17"/>
      <c r="O39" s="45"/>
      <c r="P39" s="18"/>
      <c r="Q39" s="45"/>
      <c r="R39" s="18"/>
      <c r="S39" s="45"/>
      <c r="T39" s="18"/>
      <c r="U39" s="45">
        <v>4.38</v>
      </c>
      <c r="V39" s="18"/>
      <c r="W39" s="45"/>
      <c r="X39" s="18"/>
      <c r="Y39" s="45"/>
      <c r="Z39" s="1"/>
      <c r="AA39" s="1"/>
      <c r="AB39" s="21">
        <f t="shared" si="3"/>
        <v>4.38</v>
      </c>
    </row>
    <row r="40" spans="1:28" ht="12.75" customHeight="1" x14ac:dyDescent="0.2">
      <c r="A40" s="1"/>
      <c r="B40" s="22" t="s">
        <v>42</v>
      </c>
      <c r="C40" s="45">
        <v>6.24</v>
      </c>
      <c r="D40" s="17"/>
      <c r="E40" s="45">
        <v>1.04</v>
      </c>
      <c r="F40" s="17"/>
      <c r="G40" s="45"/>
      <c r="H40" s="17"/>
      <c r="I40" s="45">
        <v>5.2</v>
      </c>
      <c r="J40" s="17"/>
      <c r="K40" s="45"/>
      <c r="L40" s="17"/>
      <c r="M40" s="45"/>
      <c r="N40" s="17"/>
      <c r="O40" s="45">
        <v>14.99</v>
      </c>
      <c r="P40" s="18"/>
      <c r="Q40" s="45"/>
      <c r="R40" s="18"/>
      <c r="S40" s="45"/>
      <c r="T40" s="18"/>
      <c r="U40" s="45">
        <v>6.24</v>
      </c>
      <c r="V40" s="18"/>
      <c r="W40" s="45"/>
      <c r="X40" s="18"/>
      <c r="Y40" s="45"/>
      <c r="Z40" s="1"/>
      <c r="AA40" s="1"/>
      <c r="AB40" s="21">
        <f t="shared" si="3"/>
        <v>33.71</v>
      </c>
    </row>
    <row r="41" spans="1:28" ht="12.75" customHeight="1" x14ac:dyDescent="0.2">
      <c r="A41" s="1"/>
      <c r="B41" s="13" t="s">
        <v>70</v>
      </c>
      <c r="C41" s="45"/>
      <c r="D41" s="17"/>
      <c r="E41" s="45"/>
      <c r="F41" s="17"/>
      <c r="G41" s="45"/>
      <c r="H41" s="17"/>
      <c r="I41" s="45"/>
      <c r="J41" s="17"/>
      <c r="K41" s="45"/>
      <c r="L41" s="17"/>
      <c r="M41" s="45"/>
      <c r="N41" s="17"/>
      <c r="O41" s="45"/>
      <c r="P41" s="18"/>
      <c r="Q41" s="45"/>
      <c r="R41" s="18"/>
      <c r="S41" s="45"/>
      <c r="T41" s="18"/>
      <c r="U41" s="45">
        <v>288.07</v>
      </c>
      <c r="V41" s="18"/>
      <c r="W41" s="45"/>
      <c r="X41" s="18"/>
      <c r="Y41" s="45"/>
      <c r="Z41" s="1"/>
      <c r="AA41" s="1"/>
      <c r="AB41" s="21">
        <f t="shared" si="3"/>
        <v>288.07</v>
      </c>
    </row>
    <row r="42" spans="1:28" ht="12.75" customHeight="1" x14ac:dyDescent="0.2">
      <c r="A42" s="1"/>
      <c r="B42" s="22" t="s">
        <v>44</v>
      </c>
      <c r="C42" s="45"/>
      <c r="D42" s="17"/>
      <c r="E42" s="45"/>
      <c r="F42" s="17"/>
      <c r="G42" s="45"/>
      <c r="H42" s="17"/>
      <c r="I42" s="45">
        <v>41.57</v>
      </c>
      <c r="J42" s="17"/>
      <c r="K42" s="45">
        <v>10.89</v>
      </c>
      <c r="L42" s="17"/>
      <c r="M42" s="45">
        <v>35.5</v>
      </c>
      <c r="N42" s="17"/>
      <c r="O42" s="45">
        <v>94.86</v>
      </c>
      <c r="P42" s="18"/>
      <c r="Q42" s="45"/>
      <c r="R42" s="18"/>
      <c r="S42" s="45">
        <v>26.71</v>
      </c>
      <c r="T42" s="18"/>
      <c r="U42" s="45"/>
      <c r="V42" s="18"/>
      <c r="W42" s="45"/>
      <c r="X42" s="18"/>
      <c r="Y42" s="45">
        <v>3.8</v>
      </c>
      <c r="Z42" s="1"/>
      <c r="AA42" s="1"/>
      <c r="AB42" s="21">
        <f t="shared" si="3"/>
        <v>213.33</v>
      </c>
    </row>
    <row r="43" spans="1:28" ht="12.75" customHeight="1" x14ac:dyDescent="0.2">
      <c r="A43" s="1"/>
      <c r="B43" s="18" t="s">
        <v>71</v>
      </c>
      <c r="C43" s="45"/>
      <c r="D43" s="17"/>
      <c r="E43" s="45"/>
      <c r="F43" s="17"/>
      <c r="G43" s="45"/>
      <c r="H43" s="17"/>
      <c r="I43" s="45"/>
      <c r="J43" s="17"/>
      <c r="K43" s="45"/>
      <c r="L43" s="17"/>
      <c r="M43" s="45">
        <v>14.76</v>
      </c>
      <c r="N43" s="17"/>
      <c r="O43" s="45"/>
      <c r="P43" s="18"/>
      <c r="Q43" s="45"/>
      <c r="R43" s="18"/>
      <c r="S43" s="45">
        <v>239.85</v>
      </c>
      <c r="T43" s="18"/>
      <c r="U43" s="45">
        <v>255.84</v>
      </c>
      <c r="V43" s="18"/>
      <c r="W43" s="45"/>
      <c r="X43" s="18"/>
      <c r="Y43" s="45"/>
      <c r="Z43" s="1"/>
      <c r="AA43" s="1"/>
      <c r="AB43" s="21">
        <f t="shared" si="3"/>
        <v>510.45</v>
      </c>
    </row>
    <row r="44" spans="1:28" ht="12.75" customHeight="1" x14ac:dyDescent="0.2">
      <c r="A44" s="1"/>
      <c r="B44" s="18" t="s">
        <v>72</v>
      </c>
      <c r="C44" s="45"/>
      <c r="D44" s="17"/>
      <c r="E44" s="45"/>
      <c r="F44" s="17"/>
      <c r="G44" s="45"/>
      <c r="H44" s="17"/>
      <c r="I44" s="45"/>
      <c r="J44" s="17"/>
      <c r="K44" s="45"/>
      <c r="L44" s="17"/>
      <c r="M44" s="45"/>
      <c r="N44" s="17"/>
      <c r="O44" s="45"/>
      <c r="P44" s="18"/>
      <c r="Q44" s="45"/>
      <c r="R44" s="18"/>
      <c r="S44" s="45">
        <v>16.170000000000002</v>
      </c>
      <c r="T44" s="18"/>
      <c r="U44" s="45"/>
      <c r="V44" s="18"/>
      <c r="W44" s="45"/>
      <c r="X44" s="18"/>
      <c r="Y44" s="45"/>
      <c r="Z44" s="1"/>
      <c r="AA44" s="1"/>
      <c r="AB44" s="21">
        <f t="shared" si="3"/>
        <v>16.170000000000002</v>
      </c>
    </row>
    <row r="45" spans="1:28" ht="12.75" customHeight="1" x14ac:dyDescent="0.2">
      <c r="A45" s="1"/>
      <c r="B45" s="18" t="s">
        <v>46</v>
      </c>
      <c r="C45" s="45"/>
      <c r="D45" s="17"/>
      <c r="E45" s="45"/>
      <c r="F45" s="17"/>
      <c r="G45" s="45"/>
      <c r="H45" s="17"/>
      <c r="I45" s="45"/>
      <c r="J45" s="17"/>
      <c r="K45" s="45"/>
      <c r="L45" s="17"/>
      <c r="M45" s="45"/>
      <c r="N45" s="17"/>
      <c r="O45" s="45"/>
      <c r="P45" s="18"/>
      <c r="Q45" s="45"/>
      <c r="R45" s="18"/>
      <c r="S45" s="45"/>
      <c r="T45" s="18"/>
      <c r="U45" s="45"/>
      <c r="V45" s="18"/>
      <c r="W45" s="45">
        <v>5.22</v>
      </c>
      <c r="X45" s="18"/>
      <c r="Y45" s="45"/>
      <c r="Z45" s="1"/>
      <c r="AA45" s="1"/>
      <c r="AB45" s="21">
        <f t="shared" si="3"/>
        <v>5.22</v>
      </c>
    </row>
    <row r="46" spans="1:28" ht="12.75" customHeight="1" x14ac:dyDescent="0.15">
      <c r="A46" s="1"/>
      <c r="B46" s="28"/>
      <c r="C46" s="46"/>
      <c r="D46" s="28"/>
      <c r="E46" s="46"/>
      <c r="F46" s="28"/>
      <c r="G46" s="46"/>
      <c r="H46" s="28"/>
      <c r="I46" s="46"/>
      <c r="J46" s="28"/>
      <c r="K46" s="46"/>
      <c r="L46" s="28"/>
      <c r="M46" s="46"/>
      <c r="N46" s="28"/>
      <c r="O46" s="47"/>
      <c r="P46" s="28"/>
      <c r="Q46" s="47"/>
      <c r="R46" s="28"/>
      <c r="S46" s="47"/>
      <c r="T46" s="28"/>
      <c r="U46" s="47"/>
      <c r="V46" s="28"/>
      <c r="W46" s="47"/>
      <c r="X46" s="28"/>
      <c r="Y46" s="47"/>
      <c r="Z46" s="1"/>
      <c r="AA46" s="1"/>
      <c r="AB46" s="1"/>
    </row>
    <row r="47" spans="1:28" ht="12.75" customHeight="1" x14ac:dyDescent="0.2">
      <c r="A47" s="1"/>
      <c r="B47" s="1"/>
      <c r="C47" s="48"/>
      <c r="D47" s="13"/>
      <c r="E47" s="48"/>
      <c r="F47" s="13"/>
      <c r="G47" s="48"/>
      <c r="H47" s="13"/>
      <c r="I47" s="48"/>
      <c r="J47" s="13"/>
      <c r="K47" s="48"/>
      <c r="L47" s="13"/>
      <c r="M47" s="48"/>
      <c r="N47" s="49"/>
      <c r="O47" s="48"/>
      <c r="P47" s="49"/>
      <c r="Q47" s="48"/>
      <c r="R47" s="49"/>
      <c r="S47" s="48"/>
      <c r="T47" s="49"/>
      <c r="U47" s="48"/>
      <c r="V47" s="49"/>
      <c r="W47" s="48"/>
      <c r="X47" s="49"/>
      <c r="Y47" s="48"/>
      <c r="Z47" s="1"/>
      <c r="AA47" s="1"/>
      <c r="AB47" s="1"/>
    </row>
    <row r="48" spans="1:28" ht="12.75" customHeight="1" x14ac:dyDescent="0.2">
      <c r="A48" s="32"/>
      <c r="B48" s="33" t="s">
        <v>47</v>
      </c>
      <c r="C48" s="50">
        <f>C34+C35+C36+C37+C38+C39+C40+C41+C42+C43+C45+C44</f>
        <v>594.32000000000005</v>
      </c>
      <c r="D48" s="51"/>
      <c r="E48" s="50">
        <f>E34+E35+E36+E37+E38+E39+E40+E41+E42+E43+E45+E44</f>
        <v>674.31</v>
      </c>
      <c r="F48" s="51"/>
      <c r="G48" s="50">
        <f>G34+G35+G36+G37+G38+G39+G40+G41+G42+G43+G45+G44</f>
        <v>168.85</v>
      </c>
      <c r="H48" s="51"/>
      <c r="I48" s="50">
        <f>I34+I35+I36+I37+I38+I39+I40+I41+I42+I43+I45+I44</f>
        <v>290.15999999999997</v>
      </c>
      <c r="J48" s="51"/>
      <c r="K48" s="50">
        <f>K34+K35+K36+K37+K38+K39+K40+K41+K42+K43+K45+K44</f>
        <v>231.55</v>
      </c>
      <c r="L48" s="51"/>
      <c r="M48" s="50">
        <f>M34+M35+M36+M37+M38+M39+M40+M41+M42+M43+M45+M44</f>
        <v>309.65999999999997</v>
      </c>
      <c r="N48" s="51"/>
      <c r="O48" s="50">
        <f>O34+O35+O36+O37+O38+O39+O40+O41+O42+O43+O45+O44</f>
        <v>355.08000000000004</v>
      </c>
      <c r="P48" s="51"/>
      <c r="Q48" s="50">
        <f>Q34+Q35+Q36+Q37+Q38+Q39+Q40+Q41+Q42+Q43+Q45+Q44</f>
        <v>262.11</v>
      </c>
      <c r="R48" s="51"/>
      <c r="S48" s="50">
        <f>S34+S35+S36+S37+S38+S39+S40+S41+S42+S43+S45+S44</f>
        <v>1058</v>
      </c>
      <c r="T48" s="51"/>
      <c r="U48" s="50">
        <f>U34+U35+U36+U37+U38+U39+U40+U41+U42+U43+U45+U44</f>
        <v>937.12</v>
      </c>
      <c r="V48" s="50"/>
      <c r="W48" s="50">
        <f>W34+W35+W36+W37+W38+W39+W40+W41+W42+W43+W45+W44</f>
        <v>246.43</v>
      </c>
      <c r="X48" s="50"/>
      <c r="Y48" s="50">
        <f>Y34+Y35+Y36+Y37+Y38+Y39+Y40+Y41+Y42+Y43+Y45+Y44</f>
        <v>279.73</v>
      </c>
      <c r="Z48" s="32"/>
      <c r="AA48" s="32"/>
      <c r="AB48" s="74">
        <f>SUM(AB34:AB47)</f>
        <v>5407.32</v>
      </c>
    </row>
    <row r="49" spans="1:28" ht="12.75" customHeight="1" x14ac:dyDescent="0.15">
      <c r="A49" s="1"/>
      <c r="B49" s="28"/>
      <c r="C49" s="35"/>
      <c r="D49" s="28"/>
      <c r="E49" s="35"/>
      <c r="F49" s="28"/>
      <c r="G49" s="35"/>
      <c r="H49" s="28"/>
      <c r="I49" s="35"/>
      <c r="J49" s="28"/>
      <c r="K49" s="35"/>
      <c r="L49" s="28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1"/>
      <c r="AA49" s="1"/>
      <c r="AB49" s="1"/>
    </row>
    <row r="50" spans="1:28" ht="4.5" customHeight="1" x14ac:dyDescent="0.15">
      <c r="A50" s="1"/>
      <c r="B50" s="1"/>
      <c r="C50" s="31"/>
      <c r="D50" s="1"/>
      <c r="E50" s="31"/>
      <c r="F50" s="1"/>
      <c r="G50" s="31"/>
      <c r="H50" s="1"/>
      <c r="I50" s="31"/>
      <c r="J50" s="1"/>
      <c r="K50" s="31"/>
      <c r="L50" s="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1"/>
      <c r="AA50" s="1"/>
      <c r="AB50" s="1"/>
    </row>
    <row r="51" spans="1:28" ht="15.75" customHeight="1" x14ac:dyDescent="0.15">
      <c r="A51" s="1"/>
      <c r="B51" s="28"/>
      <c r="C51" s="35"/>
      <c r="D51" s="28"/>
      <c r="E51" s="35"/>
      <c r="F51" s="28"/>
      <c r="G51" s="35"/>
      <c r="H51" s="28"/>
      <c r="I51" s="35"/>
      <c r="J51" s="28"/>
      <c r="K51" s="35"/>
      <c r="L51" s="28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1"/>
      <c r="AA51" s="1"/>
      <c r="AB51" s="1"/>
    </row>
    <row r="52" spans="1:28" ht="4.5" customHeight="1" x14ac:dyDescent="0.15">
      <c r="A52" s="6"/>
      <c r="B52" s="6"/>
      <c r="C52" s="36"/>
      <c r="D52" s="6"/>
      <c r="E52" s="36"/>
      <c r="F52" s="6"/>
      <c r="G52" s="36"/>
      <c r="H52" s="6"/>
      <c r="I52" s="36"/>
      <c r="J52" s="6"/>
      <c r="K52" s="36"/>
      <c r="L52" s="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6"/>
      <c r="AA52" s="6"/>
      <c r="AB52" s="1"/>
    </row>
    <row r="53" spans="1:28" ht="18" hidden="1" customHeight="1" x14ac:dyDescent="0.15">
      <c r="A53" s="1"/>
      <c r="B53" s="1"/>
      <c r="C53" s="31"/>
      <c r="D53" s="1"/>
      <c r="E53" s="31"/>
      <c r="F53" s="1"/>
      <c r="G53" s="31"/>
      <c r="H53" s="1"/>
      <c r="I53" s="31"/>
      <c r="J53" s="1"/>
      <c r="K53" s="31"/>
      <c r="L53" s="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1"/>
      <c r="AA53" s="1"/>
      <c r="AB53" s="1"/>
    </row>
    <row r="54" spans="1:28" ht="27.75" customHeight="1" x14ac:dyDescent="0.15">
      <c r="A54" s="52"/>
      <c r="B54" s="53" t="s">
        <v>48</v>
      </c>
      <c r="C54" s="54">
        <f>C27-C48</f>
        <v>-219.32000000000005</v>
      </c>
      <c r="D54" s="54"/>
      <c r="E54" s="54">
        <f>E27-E48</f>
        <v>-261.80999999999995</v>
      </c>
      <c r="F54" s="54"/>
      <c r="G54" s="54">
        <f>G27-G48</f>
        <v>318.64999999999998</v>
      </c>
      <c r="H54" s="54"/>
      <c r="I54" s="54">
        <f>I27-I48</f>
        <v>122.34000000000003</v>
      </c>
      <c r="J54" s="54"/>
      <c r="K54" s="54">
        <f>K27-K48</f>
        <v>143.44999999999999</v>
      </c>
      <c r="L54" s="54"/>
      <c r="M54" s="54">
        <f>M27-M48</f>
        <v>170.34000000000003</v>
      </c>
      <c r="N54" s="54"/>
      <c r="O54" s="54">
        <f>O27-O48</f>
        <v>157.41999999999996</v>
      </c>
      <c r="P54" s="54"/>
      <c r="Q54" s="54">
        <f>Q27-Q48</f>
        <v>115.38999999999999</v>
      </c>
      <c r="R54" s="54"/>
      <c r="S54" s="54">
        <f>S27-S48</f>
        <v>-533</v>
      </c>
      <c r="T54" s="54"/>
      <c r="U54" s="54">
        <f>U27-U48</f>
        <v>-449.62</v>
      </c>
      <c r="V54" s="54"/>
      <c r="W54" s="54">
        <f>W27-W48</f>
        <v>91.07</v>
      </c>
      <c r="X54" s="54"/>
      <c r="Y54" s="54">
        <f>Y27-Y48</f>
        <v>207.14</v>
      </c>
      <c r="Z54" s="55"/>
      <c r="AA54" s="52"/>
      <c r="AB54" s="32"/>
    </row>
    <row r="55" spans="1:28" ht="4.5" customHeight="1" x14ac:dyDescent="0.15">
      <c r="A55" s="6"/>
      <c r="B55" s="56"/>
      <c r="C55" s="57"/>
      <c r="D55" s="56"/>
      <c r="E55" s="57"/>
      <c r="F55" s="56"/>
      <c r="G55" s="57"/>
      <c r="H55" s="56"/>
      <c r="I55" s="57"/>
      <c r="J55" s="56"/>
      <c r="K55" s="57"/>
      <c r="L55" s="56"/>
      <c r="M55" s="57"/>
      <c r="N55" s="5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1"/>
    </row>
    <row r="56" spans="1:28" ht="4.5" customHeight="1" x14ac:dyDescent="0.15">
      <c r="A56" s="1"/>
      <c r="B56" s="1"/>
      <c r="C56" s="31"/>
      <c r="D56" s="1"/>
      <c r="E56" s="31"/>
      <c r="F56" s="1"/>
      <c r="G56" s="31"/>
      <c r="H56" s="1"/>
      <c r="I56" s="31"/>
      <c r="J56" s="1"/>
      <c r="K56" s="31"/>
      <c r="L56" s="1"/>
      <c r="M56" s="3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5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15">
      <c r="A58" s="1"/>
      <c r="B58" s="1" t="s">
        <v>73</v>
      </c>
      <c r="C58" s="58">
        <v>2924.27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 t="s">
        <v>74</v>
      </c>
      <c r="P58" s="1"/>
      <c r="Q58" s="1"/>
      <c r="R58" s="1"/>
      <c r="S58" s="1"/>
      <c r="T58" s="1"/>
      <c r="U58" s="1"/>
      <c r="V58" s="1"/>
      <c r="W58" s="59" t="s">
        <v>51</v>
      </c>
      <c r="X58" s="1"/>
      <c r="Y58" s="1"/>
      <c r="Z58" s="1"/>
      <c r="AA58" s="1"/>
      <c r="AB58" s="1"/>
    </row>
    <row r="59" spans="1:28" ht="12.75" customHeight="1" x14ac:dyDescent="0.15">
      <c r="A59" s="1"/>
      <c r="B59" s="1" t="s">
        <v>75</v>
      </c>
      <c r="C59" s="58">
        <f>C27+E27+G27+I27+K27+M27+O27+Q27+S27+U27+W27+Y27</f>
        <v>5269.37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15">
      <c r="A60" s="1"/>
      <c r="B60" s="1"/>
      <c r="C60" s="60">
        <f>SUM(C58:C59)</f>
        <v>8193.64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15">
      <c r="A61" s="1"/>
      <c r="B61" s="1" t="s">
        <v>76</v>
      </c>
      <c r="C61" s="58">
        <f>C48+E48+G48+I48+K48+M48+O48+Q48+S48+U48+W48+Y48</f>
        <v>5407.32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15">
      <c r="A62" s="1"/>
      <c r="B62" s="1" t="s">
        <v>77</v>
      </c>
      <c r="C62" s="60">
        <f>C60-C61</f>
        <v>2786.3199999999997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15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">
    <mergeCell ref="V1:X1"/>
  </mergeCells>
  <conditionalFormatting sqref="C7:C22 E7:E24 G7:G24 I7:I24 K7:K24 M7:M24 O7:O24 Q7:Q24 S7:S24 U7:U24 W7:W24 Y7:Y24">
    <cfRule type="cellIs" dxfId="1938" priority="102" stopIfTrue="1" operator="greaterThan">
      <formula>37.5</formula>
    </cfRule>
  </conditionalFormatting>
  <conditionalFormatting sqref="C7:C22">
    <cfRule type="cellIs" dxfId="1937" priority="176" stopIfTrue="1" operator="equal">
      <formula>37.5</formula>
    </cfRule>
    <cfRule type="cellIs" dxfId="1936" priority="177" stopIfTrue="1" operator="lessThan">
      <formula>37.5</formula>
    </cfRule>
    <cfRule type="cellIs" dxfId="1935" priority="178" stopIfTrue="1" operator="equal">
      <formula>37.5</formula>
    </cfRule>
    <cfRule type="cellIs" dxfId="1934" priority="179" stopIfTrue="1" operator="equal">
      <formula>37.5</formula>
    </cfRule>
    <cfRule type="cellIs" dxfId="1933" priority="180" stopIfTrue="1" operator="lessThan">
      <formula>37.5</formula>
    </cfRule>
    <cfRule type="cellIs" dxfId="1932" priority="181" stopIfTrue="1" operator="greaterThan">
      <formula>37.5</formula>
    </cfRule>
    <cfRule type="cellIs" dxfId="1931" priority="182" stopIfTrue="1" operator="equal">
      <formula>37.5</formula>
    </cfRule>
    <cfRule type="cellIs" dxfId="1930" priority="183" stopIfTrue="1" operator="lessThan">
      <formula>37.5</formula>
    </cfRule>
    <cfRule type="cellIs" dxfId="1929" priority="184" stopIfTrue="1" operator="equal">
      <formula>37.5</formula>
    </cfRule>
    <cfRule type="cellIs" dxfId="1928" priority="185" stopIfTrue="1" operator="equal">
      <formula>37.5</formula>
    </cfRule>
    <cfRule type="cellIs" dxfId="1927" priority="186" stopIfTrue="1" operator="lessThan">
      <formula>37.5</formula>
    </cfRule>
    <cfRule type="cellIs" dxfId="1926" priority="187" stopIfTrue="1" operator="equal">
      <formula>37.5</formula>
    </cfRule>
    <cfRule type="cellIs" dxfId="1925" priority="188" stopIfTrue="1" operator="lessThan">
      <formula>37.5</formula>
    </cfRule>
    <cfRule type="cellIs" dxfId="1924" priority="189" stopIfTrue="1" operator="equal">
      <formula>37.5</formula>
    </cfRule>
    <cfRule type="cellIs" dxfId="1923" priority="190" stopIfTrue="1" operator="lessThan">
      <formula>37.5</formula>
    </cfRule>
    <cfRule type="cellIs" dxfId="1922" priority="191" operator="greaterThan">
      <formula>111.48</formula>
    </cfRule>
    <cfRule type="cellIs" dxfId="1921" priority="192" operator="equal">
      <formula>0</formula>
    </cfRule>
    <cfRule type="cellIs" dxfId="1920" priority="194" stopIfTrue="1" operator="equal">
      <formula>37.5</formula>
    </cfRule>
    <cfRule type="cellIs" dxfId="1919" priority="195" stopIfTrue="1" operator="lessThan">
      <formula>37.5</formula>
    </cfRule>
    <cfRule type="cellIs" dxfId="1918" priority="196" operator="greaterThan">
      <formula>111.48</formula>
    </cfRule>
    <cfRule type="cellIs" dxfId="1917" priority="197" operator="equal">
      <formula>0</formula>
    </cfRule>
  </conditionalFormatting>
  <conditionalFormatting sqref="C7:C24 E7:E24 G7:G24 I7:I24 K7:K24 M7:M24 O7:O24 Q7:Q24 S7:S24 U7:U24 W7:W24 Y7:Y24">
    <cfRule type="cellIs" dxfId="1916" priority="101" stopIfTrue="1" operator="lessThan">
      <formula>37.5</formula>
    </cfRule>
    <cfRule type="cellIs" dxfId="1915" priority="103" stopIfTrue="1" operator="equal">
      <formula>37.5</formula>
    </cfRule>
    <cfRule type="cellIs" dxfId="1914" priority="104" stopIfTrue="1" operator="lessThan">
      <formula>37.5</formula>
    </cfRule>
  </conditionalFormatting>
  <conditionalFormatting sqref="C7:C24 E7:E24 G7:G24 I7:I24 K7:K24 M7:M24">
    <cfRule type="cellIs" dxfId="1913" priority="2" stopIfTrue="1" operator="lessThan">
      <formula>37.5</formula>
    </cfRule>
  </conditionalFormatting>
  <conditionalFormatting sqref="C7:C24">
    <cfRule type="cellIs" dxfId="1912" priority="4" stopIfTrue="1" operator="equal">
      <formula>37.5</formula>
    </cfRule>
    <cfRule type="cellIs" dxfId="1911" priority="5" stopIfTrue="1" operator="lessThan">
      <formula>37.5</formula>
    </cfRule>
    <cfRule type="cellIs" dxfId="1910" priority="112" operator="greaterThan">
      <formula>111.48</formula>
    </cfRule>
  </conditionalFormatting>
  <conditionalFormatting sqref="C7:C25">
    <cfRule type="cellIs" dxfId="1909" priority="114" operator="equal">
      <formula>0</formula>
    </cfRule>
  </conditionalFormatting>
  <conditionalFormatting sqref="C8">
    <cfRule type="cellIs" dxfId="1908" priority="3" stopIfTrue="1" operator="greaterThan">
      <formula>37.5</formula>
    </cfRule>
    <cfRule type="cellIs" dxfId="1907" priority="193" stopIfTrue="1" operator="greaterThan">
      <formula>37.5</formula>
    </cfRule>
  </conditionalFormatting>
  <conditionalFormatting sqref="C7:N22 C7:C23 G7:G23 E23 I23 K23 M23 C24:N25 O25:Y25 C26:Y26 O27:Y29 C27:N30 C33:N47 O46:Y47 C48:Y53 C54:Z54 C55:N56">
    <cfRule type="cellIs" dxfId="1906" priority="1" stopIfTrue="1" operator="lessThan">
      <formula>0</formula>
    </cfRule>
  </conditionalFormatting>
  <conditionalFormatting sqref="C7:Y24">
    <cfRule type="cellIs" dxfId="1905" priority="113" operator="greaterThan">
      <formula>0</formula>
    </cfRule>
  </conditionalFormatting>
  <conditionalFormatting sqref="E7:E24 G7:G24 I7:I24 K7:K24 M7:M24 O7:O24 Q7:Q24 S7:S24 U7:U24 W7:W24 Y7:Y24">
    <cfRule type="cellIs" dxfId="1904" priority="105" stopIfTrue="1" operator="equal">
      <formula>37.5</formula>
    </cfRule>
    <cfRule type="cellIs" dxfId="1903" priority="106" stopIfTrue="1" operator="equal">
      <formula>37.5</formula>
    </cfRule>
    <cfRule type="cellIs" dxfId="1902" priority="107" stopIfTrue="1" operator="lessThan">
      <formula>37.5</formula>
    </cfRule>
  </conditionalFormatting>
  <conditionalFormatting sqref="E7:E24">
    <cfRule type="cellIs" dxfId="1901" priority="6" stopIfTrue="1" operator="equal">
      <formula>37.5</formula>
    </cfRule>
    <cfRule type="cellIs" dxfId="1900" priority="7" stopIfTrue="1" operator="equal">
      <formula>37.5</formula>
    </cfRule>
    <cfRule type="cellIs" dxfId="1899" priority="8" stopIfTrue="1" operator="lessThan">
      <formula>37.5</formula>
    </cfRule>
    <cfRule type="cellIs" dxfId="1898" priority="13" stopIfTrue="1" operator="greaterThan">
      <formula>37.5</formula>
    </cfRule>
    <cfRule type="cellIs" dxfId="1897" priority="14" stopIfTrue="1" operator="equal">
      <formula>37.5</formula>
    </cfRule>
    <cfRule type="cellIs" dxfId="1896" priority="15" stopIfTrue="1" operator="lessThan">
      <formula>37.5</formula>
    </cfRule>
    <cfRule type="cellIs" dxfId="1895" priority="115" stopIfTrue="1" operator="equal">
      <formula>37.5</formula>
    </cfRule>
    <cfRule type="cellIs" dxfId="1894" priority="116" stopIfTrue="1" operator="lessThan">
      <formula>37.5</formula>
    </cfRule>
    <cfRule type="cellIs" dxfId="1893" priority="117" operator="greaterThan">
      <formula>111.48</formula>
    </cfRule>
    <cfRule type="cellIs" dxfId="1892" priority="118" operator="equal">
      <formula>0</formula>
    </cfRule>
  </conditionalFormatting>
  <conditionalFormatting sqref="G7:G22">
    <cfRule type="cellIs" dxfId="1891" priority="172" stopIfTrue="1" operator="equal">
      <formula>37.5</formula>
    </cfRule>
    <cfRule type="cellIs" dxfId="1890" priority="173" stopIfTrue="1" operator="lessThan">
      <formula>37.5</formula>
    </cfRule>
    <cfRule type="cellIs" dxfId="1889" priority="174" operator="greaterThan">
      <formula>111.48</formula>
    </cfRule>
    <cfRule type="cellIs" dxfId="1888" priority="175" operator="equal">
      <formula>0</formula>
    </cfRule>
  </conditionalFormatting>
  <conditionalFormatting sqref="G7:G24 I7:I24 M7:M24">
    <cfRule type="cellIs" dxfId="1887" priority="9" stopIfTrue="1" operator="equal">
      <formula>37.5</formula>
    </cfRule>
    <cfRule type="cellIs" dxfId="1886" priority="10" stopIfTrue="1" operator="lessThan">
      <formula>37.5</formula>
    </cfRule>
    <cfRule type="cellIs" dxfId="1885" priority="108" stopIfTrue="1" operator="equal">
      <formula>37.5</formula>
    </cfRule>
    <cfRule type="cellIs" dxfId="1884" priority="109" stopIfTrue="1" operator="lessThan">
      <formula>37.5</formula>
    </cfRule>
  </conditionalFormatting>
  <conditionalFormatting sqref="G7:G24">
    <cfRule type="cellIs" dxfId="1883" priority="16" stopIfTrue="1" operator="equal">
      <formula>37.5</formula>
    </cfRule>
    <cfRule type="cellIs" dxfId="1882" priority="17" stopIfTrue="1" operator="equal">
      <formula>37.5</formula>
    </cfRule>
    <cfRule type="cellIs" dxfId="1881" priority="18" stopIfTrue="1" operator="lessThan">
      <formula>37.5</formula>
    </cfRule>
    <cfRule type="cellIs" dxfId="1880" priority="19" stopIfTrue="1" operator="greaterThan">
      <formula>37.5</formula>
    </cfRule>
    <cfRule type="cellIs" dxfId="1879" priority="20" stopIfTrue="1" operator="equal">
      <formula>37.5</formula>
    </cfRule>
    <cfRule type="cellIs" dxfId="1878" priority="21" stopIfTrue="1" operator="lessThan">
      <formula>37.5</formula>
    </cfRule>
    <cfRule type="cellIs" dxfId="1877" priority="119" stopIfTrue="1" operator="equal">
      <formula>37.5</formula>
    </cfRule>
    <cfRule type="cellIs" dxfId="1876" priority="120" stopIfTrue="1" operator="lessThan">
      <formula>37.5</formula>
    </cfRule>
    <cfRule type="cellIs" dxfId="1875" priority="121" operator="greaterThan">
      <formula>111.48</formula>
    </cfRule>
    <cfRule type="cellIs" dxfId="1874" priority="122" operator="equal">
      <formula>0</formula>
    </cfRule>
  </conditionalFormatting>
  <conditionalFormatting sqref="G8">
    <cfRule type="cellIs" dxfId="1873" priority="171" stopIfTrue="1" operator="greaterThan">
      <formula>37.5</formula>
    </cfRule>
  </conditionalFormatting>
  <conditionalFormatting sqref="I7:I24">
    <cfRule type="cellIs" dxfId="1872" priority="22" stopIfTrue="1" operator="equal">
      <formula>37.5</formula>
    </cfRule>
    <cfRule type="cellIs" dxfId="1871" priority="23" stopIfTrue="1" operator="equal">
      <formula>37.5</formula>
    </cfRule>
    <cfRule type="cellIs" dxfId="1870" priority="24" stopIfTrue="1" operator="lessThan">
      <formula>37.5</formula>
    </cfRule>
    <cfRule type="cellIs" dxfId="1869" priority="25" stopIfTrue="1" operator="greaterThan">
      <formula>37.5</formula>
    </cfRule>
    <cfRule type="cellIs" dxfId="1868" priority="26" stopIfTrue="1" operator="equal">
      <formula>37.5</formula>
    </cfRule>
    <cfRule type="cellIs" dxfId="1867" priority="27" stopIfTrue="1" operator="lessThan">
      <formula>37.5</formula>
    </cfRule>
    <cfRule type="cellIs" dxfId="1866" priority="123" stopIfTrue="1" operator="equal">
      <formula>37.5</formula>
    </cfRule>
    <cfRule type="cellIs" dxfId="1865" priority="124" stopIfTrue="1" operator="lessThan">
      <formula>37.5</formula>
    </cfRule>
    <cfRule type="cellIs" dxfId="1864" priority="125" operator="greaterThan">
      <formula>111.48</formula>
    </cfRule>
    <cfRule type="cellIs" dxfId="1863" priority="126" operator="equal">
      <formula>0</formula>
    </cfRule>
  </conditionalFormatting>
  <conditionalFormatting sqref="K7:K24">
    <cfRule type="cellIs" dxfId="1862" priority="11" stopIfTrue="1" operator="equal">
      <formula>37.5</formula>
    </cfRule>
    <cfRule type="cellIs" dxfId="1861" priority="12" stopIfTrue="1" operator="lessThan">
      <formula>37.5</formula>
    </cfRule>
    <cfRule type="cellIs" dxfId="1860" priority="28" stopIfTrue="1" operator="equal">
      <formula>37.5</formula>
    </cfRule>
    <cfRule type="cellIs" dxfId="1859" priority="29" stopIfTrue="1" operator="equal">
      <formula>37.5</formula>
    </cfRule>
    <cfRule type="cellIs" dxfId="1858" priority="30" stopIfTrue="1" operator="lessThan">
      <formula>37.5</formula>
    </cfRule>
    <cfRule type="cellIs" dxfId="1857" priority="31" stopIfTrue="1" operator="greaterThan">
      <formula>37.5</formula>
    </cfRule>
    <cfRule type="cellIs" dxfId="1856" priority="32" stopIfTrue="1" operator="equal">
      <formula>37.5</formula>
    </cfRule>
    <cfRule type="cellIs" dxfId="1855" priority="33" stopIfTrue="1" operator="lessThan">
      <formula>37.5</formula>
    </cfRule>
    <cfRule type="cellIs" dxfId="1854" priority="110" stopIfTrue="1" operator="equal">
      <formula>37.5</formula>
    </cfRule>
    <cfRule type="cellIs" dxfId="1853" priority="111" stopIfTrue="1" operator="lessThan">
      <formula>37.5</formula>
    </cfRule>
    <cfRule type="cellIs" dxfId="1852" priority="127" stopIfTrue="1" operator="equal">
      <formula>37.5</formula>
    </cfRule>
    <cfRule type="cellIs" dxfId="1851" priority="128" stopIfTrue="1" operator="lessThan">
      <formula>37.5</formula>
    </cfRule>
    <cfRule type="cellIs" dxfId="1850" priority="129" operator="greaterThan">
      <formula>111.48</formula>
    </cfRule>
    <cfRule type="cellIs" dxfId="1849" priority="130" operator="equal">
      <formula>0</formula>
    </cfRule>
  </conditionalFormatting>
  <conditionalFormatting sqref="M7:M24">
    <cfRule type="cellIs" dxfId="1848" priority="34" stopIfTrue="1" operator="equal">
      <formula>37.5</formula>
    </cfRule>
    <cfRule type="cellIs" dxfId="1847" priority="35" stopIfTrue="1" operator="equal">
      <formula>37.5</formula>
    </cfRule>
    <cfRule type="cellIs" dxfId="1846" priority="36" stopIfTrue="1" operator="lessThan">
      <formula>37.5</formula>
    </cfRule>
    <cfRule type="cellIs" dxfId="1845" priority="37" stopIfTrue="1" operator="greaterThan">
      <formula>37.5</formula>
    </cfRule>
    <cfRule type="cellIs" dxfId="1844" priority="38" stopIfTrue="1" operator="equal">
      <formula>37.5</formula>
    </cfRule>
    <cfRule type="cellIs" dxfId="1843" priority="39" stopIfTrue="1" operator="lessThan">
      <formula>37.5</formula>
    </cfRule>
    <cfRule type="cellIs" dxfId="1842" priority="131" stopIfTrue="1" operator="equal">
      <formula>37.5</formula>
    </cfRule>
    <cfRule type="cellIs" dxfId="1841" priority="132" stopIfTrue="1" operator="lessThan">
      <formula>37.5</formula>
    </cfRule>
    <cfRule type="cellIs" dxfId="1840" priority="133" operator="greaterThan">
      <formula>111.48</formula>
    </cfRule>
    <cfRule type="cellIs" dxfId="1839" priority="134" operator="equal">
      <formula>0</formula>
    </cfRule>
  </conditionalFormatting>
  <conditionalFormatting sqref="O7:O24">
    <cfRule type="cellIs" dxfId="1838" priority="40" stopIfTrue="1" operator="lessThan">
      <formula>0</formula>
    </cfRule>
    <cfRule type="cellIs" dxfId="1837" priority="41" stopIfTrue="1" operator="lessThan">
      <formula>37.5</formula>
    </cfRule>
    <cfRule type="cellIs" dxfId="1836" priority="42" stopIfTrue="1" operator="equal">
      <formula>37.5</formula>
    </cfRule>
    <cfRule type="cellIs" dxfId="1835" priority="43" stopIfTrue="1" operator="equal">
      <formula>37.5</formula>
    </cfRule>
    <cfRule type="cellIs" dxfId="1834" priority="44" stopIfTrue="1" operator="lessThan">
      <formula>37.5</formula>
    </cfRule>
    <cfRule type="cellIs" dxfId="1833" priority="45" stopIfTrue="1" operator="greaterThan">
      <formula>37.5</formula>
    </cfRule>
    <cfRule type="cellIs" dxfId="1832" priority="46" stopIfTrue="1" operator="equal">
      <formula>37.5</formula>
    </cfRule>
    <cfRule type="cellIs" dxfId="1831" priority="47" stopIfTrue="1" operator="lessThan">
      <formula>37.5</formula>
    </cfRule>
    <cfRule type="cellIs" dxfId="1830" priority="135" stopIfTrue="1" operator="lessThan">
      <formula>0</formula>
    </cfRule>
    <cfRule type="cellIs" dxfId="1829" priority="136" stopIfTrue="1" operator="lessThan">
      <formula>37.5</formula>
    </cfRule>
    <cfRule type="cellIs" dxfId="1828" priority="137" stopIfTrue="1" operator="equal">
      <formula>37.5</formula>
    </cfRule>
    <cfRule type="cellIs" dxfId="1827" priority="138" stopIfTrue="1" operator="lessThan">
      <formula>37.5</formula>
    </cfRule>
    <cfRule type="cellIs" dxfId="1826" priority="139" operator="greaterThan">
      <formula>111.48</formula>
    </cfRule>
    <cfRule type="cellIs" dxfId="1825" priority="140" operator="equal">
      <formula>0</formula>
    </cfRule>
  </conditionalFormatting>
  <conditionalFormatting sqref="O34:O45">
    <cfRule type="cellIs" dxfId="1824" priority="88" stopIfTrue="1" operator="lessThan">
      <formula>0</formula>
    </cfRule>
  </conditionalFormatting>
  <conditionalFormatting sqref="Q7:Q24">
    <cfRule type="cellIs" dxfId="1823" priority="48" stopIfTrue="1" operator="lessThan">
      <formula>0</formula>
    </cfRule>
    <cfRule type="cellIs" dxfId="1822" priority="49" stopIfTrue="1" operator="lessThan">
      <formula>37.5</formula>
    </cfRule>
    <cfRule type="cellIs" dxfId="1821" priority="50" stopIfTrue="1" operator="equal">
      <formula>37.5</formula>
    </cfRule>
    <cfRule type="cellIs" dxfId="1820" priority="51" stopIfTrue="1" operator="equal">
      <formula>37.5</formula>
    </cfRule>
    <cfRule type="cellIs" dxfId="1819" priority="52" stopIfTrue="1" operator="lessThan">
      <formula>37.5</formula>
    </cfRule>
    <cfRule type="cellIs" dxfId="1818" priority="53" stopIfTrue="1" operator="greaterThan">
      <formula>37.5</formula>
    </cfRule>
    <cfRule type="cellIs" dxfId="1817" priority="54" stopIfTrue="1" operator="equal">
      <formula>37.5</formula>
    </cfRule>
    <cfRule type="cellIs" dxfId="1816" priority="55" stopIfTrue="1" operator="lessThan">
      <formula>37.5</formula>
    </cfRule>
    <cfRule type="cellIs" dxfId="1815" priority="141" stopIfTrue="1" operator="lessThan">
      <formula>0</formula>
    </cfRule>
    <cfRule type="cellIs" dxfId="1814" priority="142" stopIfTrue="1" operator="lessThan">
      <formula>37.5</formula>
    </cfRule>
    <cfRule type="cellIs" dxfId="1813" priority="143" stopIfTrue="1" operator="equal">
      <formula>37.5</formula>
    </cfRule>
    <cfRule type="cellIs" dxfId="1812" priority="144" stopIfTrue="1" operator="lessThan">
      <formula>37.5</formula>
    </cfRule>
    <cfRule type="cellIs" dxfId="1811" priority="145" operator="greaterThan">
      <formula>111.48</formula>
    </cfRule>
    <cfRule type="cellIs" dxfId="1810" priority="146" operator="equal">
      <formula>0</formula>
    </cfRule>
  </conditionalFormatting>
  <conditionalFormatting sqref="Q34:Q45">
    <cfRule type="cellIs" dxfId="1809" priority="89" stopIfTrue="1" operator="lessThan">
      <formula>0</formula>
    </cfRule>
  </conditionalFormatting>
  <conditionalFormatting sqref="S7:S24">
    <cfRule type="cellIs" dxfId="1808" priority="56" stopIfTrue="1" operator="lessThan">
      <formula>0</formula>
    </cfRule>
    <cfRule type="cellIs" dxfId="1807" priority="57" stopIfTrue="1" operator="lessThan">
      <formula>37.5</formula>
    </cfRule>
    <cfRule type="cellIs" dxfId="1806" priority="58" stopIfTrue="1" operator="equal">
      <formula>37.5</formula>
    </cfRule>
    <cfRule type="cellIs" dxfId="1805" priority="59" stopIfTrue="1" operator="equal">
      <formula>37.5</formula>
    </cfRule>
    <cfRule type="cellIs" dxfId="1804" priority="60" stopIfTrue="1" operator="lessThan">
      <formula>37.5</formula>
    </cfRule>
    <cfRule type="cellIs" dxfId="1803" priority="61" stopIfTrue="1" operator="greaterThan">
      <formula>37.5</formula>
    </cfRule>
    <cfRule type="cellIs" dxfId="1802" priority="62" stopIfTrue="1" operator="equal">
      <formula>37.5</formula>
    </cfRule>
    <cfRule type="cellIs" dxfId="1801" priority="63" stopIfTrue="1" operator="lessThan">
      <formula>37.5</formula>
    </cfRule>
    <cfRule type="cellIs" dxfId="1800" priority="147" stopIfTrue="1" operator="lessThan">
      <formula>0</formula>
    </cfRule>
    <cfRule type="cellIs" dxfId="1799" priority="148" stopIfTrue="1" operator="lessThan">
      <formula>37.5</formula>
    </cfRule>
    <cfRule type="cellIs" dxfId="1798" priority="149" stopIfTrue="1" operator="equal">
      <formula>37.5</formula>
    </cfRule>
    <cfRule type="cellIs" dxfId="1797" priority="150" stopIfTrue="1" operator="lessThan">
      <formula>37.5</formula>
    </cfRule>
    <cfRule type="cellIs" dxfId="1796" priority="151" operator="greaterThan">
      <formula>111.48</formula>
    </cfRule>
    <cfRule type="cellIs" dxfId="1795" priority="152" operator="equal">
      <formula>0</formula>
    </cfRule>
  </conditionalFormatting>
  <conditionalFormatting sqref="S34:S45">
    <cfRule type="cellIs" dxfId="1794" priority="90" stopIfTrue="1" operator="lessThan">
      <formula>0</formula>
    </cfRule>
  </conditionalFormatting>
  <conditionalFormatting sqref="U7:U24">
    <cfRule type="cellIs" dxfId="1793" priority="64" stopIfTrue="1" operator="lessThan">
      <formula>0</formula>
    </cfRule>
    <cfRule type="cellIs" dxfId="1792" priority="65" stopIfTrue="1" operator="lessThan">
      <formula>37.5</formula>
    </cfRule>
    <cfRule type="cellIs" dxfId="1791" priority="66" stopIfTrue="1" operator="equal">
      <formula>37.5</formula>
    </cfRule>
    <cfRule type="cellIs" dxfId="1790" priority="67" stopIfTrue="1" operator="equal">
      <formula>37.5</formula>
    </cfRule>
    <cfRule type="cellIs" dxfId="1789" priority="68" stopIfTrue="1" operator="lessThan">
      <formula>37.5</formula>
    </cfRule>
    <cfRule type="cellIs" dxfId="1788" priority="69" stopIfTrue="1" operator="greaterThan">
      <formula>37.5</formula>
    </cfRule>
    <cfRule type="cellIs" dxfId="1787" priority="70" stopIfTrue="1" operator="equal">
      <formula>37.5</formula>
    </cfRule>
    <cfRule type="cellIs" dxfId="1786" priority="71" stopIfTrue="1" operator="lessThan">
      <formula>37.5</formula>
    </cfRule>
    <cfRule type="cellIs" dxfId="1785" priority="153" stopIfTrue="1" operator="lessThan">
      <formula>0</formula>
    </cfRule>
    <cfRule type="cellIs" dxfId="1784" priority="154" stopIfTrue="1" operator="lessThan">
      <formula>37.5</formula>
    </cfRule>
    <cfRule type="cellIs" dxfId="1783" priority="155" stopIfTrue="1" operator="equal">
      <formula>37.5</formula>
    </cfRule>
    <cfRule type="cellIs" dxfId="1782" priority="156" stopIfTrue="1" operator="lessThan">
      <formula>37.5</formula>
    </cfRule>
    <cfRule type="cellIs" dxfId="1781" priority="157" operator="greaterThan">
      <formula>111.48</formula>
    </cfRule>
    <cfRule type="cellIs" dxfId="1780" priority="158" operator="equal">
      <formula>0</formula>
    </cfRule>
  </conditionalFormatting>
  <conditionalFormatting sqref="U34:U45">
    <cfRule type="cellIs" dxfId="1779" priority="91" stopIfTrue="1" operator="lessThan">
      <formula>0</formula>
    </cfRule>
  </conditionalFormatting>
  <conditionalFormatting sqref="W7:W24">
    <cfRule type="cellIs" dxfId="1778" priority="72" stopIfTrue="1" operator="lessThan">
      <formula>0</formula>
    </cfRule>
    <cfRule type="cellIs" dxfId="1777" priority="73" stopIfTrue="1" operator="lessThan">
      <formula>37.5</formula>
    </cfRule>
    <cfRule type="cellIs" dxfId="1776" priority="74" stopIfTrue="1" operator="equal">
      <formula>37.5</formula>
    </cfRule>
    <cfRule type="cellIs" dxfId="1775" priority="75" stopIfTrue="1" operator="equal">
      <formula>37.5</formula>
    </cfRule>
    <cfRule type="cellIs" dxfId="1774" priority="76" stopIfTrue="1" operator="lessThan">
      <formula>37.5</formula>
    </cfRule>
    <cfRule type="cellIs" dxfId="1773" priority="77" stopIfTrue="1" operator="greaterThan">
      <formula>37.5</formula>
    </cfRule>
    <cfRule type="cellIs" dxfId="1772" priority="78" stopIfTrue="1" operator="equal">
      <formula>37.5</formula>
    </cfRule>
    <cfRule type="cellIs" dxfId="1771" priority="79" stopIfTrue="1" operator="lessThan">
      <formula>37.5</formula>
    </cfRule>
    <cfRule type="cellIs" dxfId="1770" priority="159" stopIfTrue="1" operator="lessThan">
      <formula>0</formula>
    </cfRule>
    <cfRule type="cellIs" dxfId="1769" priority="160" stopIfTrue="1" operator="lessThan">
      <formula>37.5</formula>
    </cfRule>
    <cfRule type="cellIs" dxfId="1768" priority="161" stopIfTrue="1" operator="equal">
      <formula>37.5</formula>
    </cfRule>
    <cfRule type="cellIs" dxfId="1767" priority="162" stopIfTrue="1" operator="lessThan">
      <formula>37.5</formula>
    </cfRule>
    <cfRule type="cellIs" dxfId="1766" priority="163" operator="greaterThan">
      <formula>111.48</formula>
    </cfRule>
    <cfRule type="cellIs" dxfId="1765" priority="164" operator="equal">
      <formula>0</formula>
    </cfRule>
  </conditionalFormatting>
  <conditionalFormatting sqref="W34:W45">
    <cfRule type="cellIs" dxfId="1764" priority="92" stopIfTrue="1" operator="lessThan">
      <formula>0</formula>
    </cfRule>
  </conditionalFormatting>
  <conditionalFormatting sqref="Y7:Y24 W7:W24 U7:U24 S7:S24 Q7:Q24 C7:O22 O23:O24 M23 C24:N25 K23 I23 G7:G23 E23 C7:C23 C44:O44">
    <cfRule type="cellIs" dxfId="1763" priority="100" stopIfTrue="1" operator="lessThan">
      <formula>0</formula>
    </cfRule>
  </conditionalFormatting>
  <conditionalFormatting sqref="Y7:Y24">
    <cfRule type="cellIs" dxfId="1762" priority="80" stopIfTrue="1" operator="lessThan">
      <formula>0</formula>
    </cfRule>
    <cfRule type="cellIs" dxfId="1761" priority="81" stopIfTrue="1" operator="lessThan">
      <formula>37.5</formula>
    </cfRule>
    <cfRule type="cellIs" dxfId="1760" priority="82" stopIfTrue="1" operator="equal">
      <formula>37.5</formula>
    </cfRule>
    <cfRule type="cellIs" dxfId="1759" priority="83" stopIfTrue="1" operator="equal">
      <formula>37.5</formula>
    </cfRule>
    <cfRule type="cellIs" dxfId="1758" priority="84" stopIfTrue="1" operator="lessThan">
      <formula>37.5</formula>
    </cfRule>
    <cfRule type="cellIs" dxfId="1757" priority="85" stopIfTrue="1" operator="greaterThan">
      <formula>37.5</formula>
    </cfRule>
    <cfRule type="cellIs" dxfId="1756" priority="86" stopIfTrue="1" operator="equal">
      <formula>37.5</formula>
    </cfRule>
    <cfRule type="cellIs" dxfId="1755" priority="87" stopIfTrue="1" operator="lessThan">
      <formula>37.5</formula>
    </cfRule>
    <cfRule type="cellIs" dxfId="1754" priority="165" stopIfTrue="1" operator="lessThan">
      <formula>0</formula>
    </cfRule>
    <cfRule type="cellIs" dxfId="1753" priority="166" stopIfTrue="1" operator="lessThan">
      <formula>37.5</formula>
    </cfRule>
    <cfRule type="cellIs" dxfId="1752" priority="167" stopIfTrue="1" operator="equal">
      <formula>37.5</formula>
    </cfRule>
    <cfRule type="cellIs" dxfId="1751" priority="168" stopIfTrue="1" operator="lessThan">
      <formula>37.5</formula>
    </cfRule>
    <cfRule type="cellIs" dxfId="1750" priority="169" operator="greaterThan">
      <formula>111.48</formula>
    </cfRule>
    <cfRule type="cellIs" dxfId="1749" priority="170" operator="equal">
      <formula>0</formula>
    </cfRule>
  </conditionalFormatting>
  <conditionalFormatting sqref="Y34:Y45">
    <cfRule type="cellIs" dxfId="1748" priority="93" stopIfTrue="1" operator="less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rowBreaks count="1" manualBreakCount="1">
    <brk id="2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topLeftCell="C1" workbookViewId="0">
      <selection activeCell="AD29" sqref="AD29"/>
    </sheetView>
  </sheetViews>
  <sheetFormatPr baseColWidth="10" defaultColWidth="12.6640625" defaultRowHeight="15" customHeight="1" x14ac:dyDescent="0.15"/>
  <cols>
    <col min="1" max="1" width="5.6640625" customWidth="1"/>
    <col min="2" max="2" width="0.83203125" customWidth="1"/>
    <col min="3" max="3" width="34" customWidth="1"/>
    <col min="4" max="4" width="11.1640625" customWidth="1"/>
    <col min="5" max="5" width="2.1640625" customWidth="1"/>
    <col min="6" max="6" width="10.83203125" customWidth="1"/>
    <col min="7" max="7" width="2.6640625" customWidth="1"/>
    <col min="8" max="8" width="10.83203125" customWidth="1"/>
    <col min="9" max="9" width="2.6640625" customWidth="1"/>
    <col min="10" max="10" width="10.83203125" customWidth="1"/>
    <col min="11" max="11" width="2.6640625" customWidth="1"/>
    <col min="12" max="12" width="10.83203125" customWidth="1"/>
    <col min="13" max="13" width="2.6640625" customWidth="1"/>
    <col min="14" max="14" width="12.33203125" customWidth="1"/>
    <col min="15" max="15" width="2.6640625" customWidth="1"/>
    <col min="16" max="16" width="11.83203125" customWidth="1"/>
    <col min="17" max="17" width="2.6640625" customWidth="1"/>
    <col min="18" max="18" width="10.83203125" customWidth="1"/>
    <col min="19" max="19" width="2.6640625" customWidth="1"/>
    <col min="20" max="20" width="10.83203125" customWidth="1"/>
    <col min="21" max="21" width="2.6640625" customWidth="1"/>
    <col min="22" max="22" width="10.83203125" customWidth="1"/>
    <col min="23" max="23" width="2.6640625" customWidth="1"/>
    <col min="24" max="24" width="10.6640625" customWidth="1"/>
    <col min="25" max="25" width="2.33203125" customWidth="1"/>
    <col min="26" max="26" width="10.6640625" customWidth="1"/>
    <col min="27" max="27" width="1.6640625" customWidth="1"/>
    <col min="28" max="28" width="1" customWidth="1"/>
    <col min="29" max="29" width="13.33203125" customWidth="1"/>
  </cols>
  <sheetData>
    <row r="1" spans="1:31" ht="36" customHeight="1" x14ac:dyDescent="0.25">
      <c r="A1" s="1"/>
      <c r="B1" s="2"/>
      <c r="C1" s="3" t="s">
        <v>0</v>
      </c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4"/>
      <c r="O1" s="1"/>
      <c r="P1" s="1"/>
      <c r="Q1" s="1"/>
      <c r="R1" s="1"/>
      <c r="S1" s="1"/>
      <c r="T1" s="1"/>
      <c r="U1" s="1"/>
      <c r="V1" s="1"/>
      <c r="W1" s="61" t="s">
        <v>78</v>
      </c>
      <c r="X1" s="1"/>
      <c r="Y1" s="1"/>
      <c r="Z1" s="1"/>
      <c r="AA1" s="1"/>
      <c r="AB1" s="1"/>
      <c r="AC1" s="1"/>
    </row>
    <row r="2" spans="1:31" ht="51.75" customHeight="1" x14ac:dyDescent="0.15">
      <c r="A2" s="1"/>
      <c r="B2" s="1"/>
      <c r="C2" s="144" t="s">
        <v>79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</row>
    <row r="3" spans="1:31" ht="4.5" customHeight="1" x14ac:dyDescent="0.1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6"/>
      <c r="AC3" s="1"/>
    </row>
    <row r="4" spans="1:31" ht="21.75" customHeight="1" x14ac:dyDescent="0.15">
      <c r="A4" s="1"/>
      <c r="B4" s="5"/>
      <c r="C4" s="62" t="s">
        <v>3</v>
      </c>
      <c r="D4" s="38" t="s">
        <v>4</v>
      </c>
      <c r="E4" s="38"/>
      <c r="F4" s="38" t="s">
        <v>5</v>
      </c>
      <c r="G4" s="38"/>
      <c r="H4" s="38" t="s">
        <v>6</v>
      </c>
      <c r="I4" s="38"/>
      <c r="J4" s="38" t="s">
        <v>7</v>
      </c>
      <c r="K4" s="38"/>
      <c r="L4" s="38" t="s">
        <v>8</v>
      </c>
      <c r="M4" s="38"/>
      <c r="N4" s="38" t="s">
        <v>9</v>
      </c>
      <c r="O4" s="63"/>
      <c r="P4" s="38" t="s">
        <v>10</v>
      </c>
      <c r="Q4" s="63"/>
      <c r="R4" s="38" t="s">
        <v>11</v>
      </c>
      <c r="S4" s="63"/>
      <c r="T4" s="63" t="s">
        <v>12</v>
      </c>
      <c r="U4" s="63"/>
      <c r="V4" s="38" t="s">
        <v>13</v>
      </c>
      <c r="W4" s="63"/>
      <c r="X4" s="63" t="s">
        <v>14</v>
      </c>
      <c r="Y4" s="63"/>
      <c r="Z4" s="63" t="s">
        <v>15</v>
      </c>
      <c r="AA4" s="64"/>
      <c r="AB4" s="64"/>
      <c r="AC4" s="39" t="s">
        <v>57</v>
      </c>
      <c r="AD4" s="165" t="s">
        <v>181</v>
      </c>
      <c r="AE4" s="165" t="s">
        <v>182</v>
      </c>
    </row>
    <row r="5" spans="1:31" ht="4.5" customHeight="1" x14ac:dyDescent="0.15">
      <c r="A5" s="1"/>
      <c r="B5" s="5"/>
      <c r="C5" s="5"/>
      <c r="D5" s="5"/>
      <c r="E5" s="5"/>
      <c r="F5" s="11"/>
      <c r="G5" s="5"/>
      <c r="H5" s="11"/>
      <c r="I5" s="5"/>
      <c r="J5" s="11"/>
      <c r="K5" s="5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1"/>
    </row>
    <row r="6" spans="1:31" ht="4.5" customHeight="1" x14ac:dyDescent="0.15">
      <c r="A6" s="1"/>
      <c r="B6" s="1"/>
      <c r="C6" s="1"/>
      <c r="D6" s="1"/>
      <c r="E6" s="1"/>
      <c r="F6" s="12"/>
      <c r="G6" s="1"/>
      <c r="H6" s="12"/>
      <c r="I6" s="1"/>
      <c r="J6" s="12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1" ht="18" customHeight="1" x14ac:dyDescent="0.2">
      <c r="A7" s="1"/>
      <c r="B7" s="1"/>
      <c r="C7" s="13" t="s">
        <v>16</v>
      </c>
      <c r="D7" s="65"/>
      <c r="E7" s="66"/>
      <c r="F7" s="65"/>
      <c r="G7" s="66"/>
      <c r="H7" s="65"/>
      <c r="I7" s="66"/>
      <c r="J7" s="65"/>
      <c r="K7" s="66"/>
      <c r="L7" s="65"/>
      <c r="M7" s="66"/>
      <c r="N7" s="65"/>
      <c r="O7" s="67"/>
      <c r="P7" s="65"/>
      <c r="Q7" s="68"/>
      <c r="R7" s="65">
        <v>32.5</v>
      </c>
      <c r="S7" s="68"/>
      <c r="T7" s="65">
        <v>32.5</v>
      </c>
      <c r="U7" s="68"/>
      <c r="V7" s="65"/>
      <c r="W7" s="68"/>
      <c r="X7" s="65"/>
      <c r="Y7" s="68"/>
      <c r="Z7" s="65"/>
      <c r="AA7" s="1"/>
      <c r="AB7" s="1"/>
      <c r="AC7" s="21">
        <f t="shared" ref="AC7:AC22" si="0">SUM(D7:AB7)</f>
        <v>65</v>
      </c>
      <c r="AD7" s="21">
        <f>37.5*12</f>
        <v>450</v>
      </c>
      <c r="AE7" s="21">
        <f>AC7-AD7</f>
        <v>-385</v>
      </c>
    </row>
    <row r="8" spans="1:31" ht="18" customHeight="1" x14ac:dyDescent="0.2">
      <c r="A8" s="1"/>
      <c r="B8" s="1"/>
      <c r="C8" s="22" t="s">
        <v>17</v>
      </c>
      <c r="D8" s="65">
        <v>37.5</v>
      </c>
      <c r="E8" s="66"/>
      <c r="F8" s="65">
        <v>37.5</v>
      </c>
      <c r="G8" s="66"/>
      <c r="H8" s="65">
        <v>37.5</v>
      </c>
      <c r="I8" s="66"/>
      <c r="J8" s="65">
        <v>37.5</v>
      </c>
      <c r="K8" s="66"/>
      <c r="L8" s="65">
        <v>37.5</v>
      </c>
      <c r="M8" s="66"/>
      <c r="N8" s="65">
        <v>37.5</v>
      </c>
      <c r="O8" s="67"/>
      <c r="P8" s="65">
        <v>37.5</v>
      </c>
      <c r="Q8" s="68"/>
      <c r="R8" s="65">
        <v>37.5</v>
      </c>
      <c r="S8" s="68"/>
      <c r="T8" s="65">
        <v>37.5</v>
      </c>
      <c r="U8" s="68"/>
      <c r="V8" s="65">
        <v>37.5</v>
      </c>
      <c r="W8" s="68"/>
      <c r="X8" s="65">
        <v>37.5</v>
      </c>
      <c r="Y8" s="68"/>
      <c r="Z8" s="65">
        <v>37.5</v>
      </c>
      <c r="AA8" s="1"/>
      <c r="AB8" s="1"/>
      <c r="AC8" s="21">
        <f t="shared" si="0"/>
        <v>450</v>
      </c>
      <c r="AD8" s="21">
        <f t="shared" ref="AD8:AD24" si="1">37.5*12</f>
        <v>450</v>
      </c>
      <c r="AE8" s="21">
        <f t="shared" ref="AE8:AE25" si="2">AC8-AD8</f>
        <v>0</v>
      </c>
    </row>
    <row r="9" spans="1:31" ht="18" customHeight="1" x14ac:dyDescent="0.2">
      <c r="A9" s="1"/>
      <c r="B9" s="1"/>
      <c r="C9" s="13" t="s">
        <v>18</v>
      </c>
      <c r="D9" s="65">
        <v>37.5</v>
      </c>
      <c r="E9" s="65"/>
      <c r="F9" s="65">
        <v>37.5</v>
      </c>
      <c r="G9" s="66"/>
      <c r="H9" s="65">
        <v>37.5</v>
      </c>
      <c r="I9" s="66"/>
      <c r="J9" s="65">
        <v>37.5</v>
      </c>
      <c r="K9" s="66"/>
      <c r="L9" s="65">
        <v>37.5</v>
      </c>
      <c r="M9" s="66"/>
      <c r="N9" s="65">
        <v>37.5</v>
      </c>
      <c r="O9" s="67"/>
      <c r="P9" s="65">
        <v>37.5</v>
      </c>
      <c r="Q9" s="68"/>
      <c r="R9" s="65">
        <v>37.5</v>
      </c>
      <c r="S9" s="68"/>
      <c r="T9" s="65">
        <v>37.5</v>
      </c>
      <c r="U9" s="68"/>
      <c r="V9" s="65">
        <v>37.5</v>
      </c>
      <c r="W9" s="68"/>
      <c r="X9" s="65">
        <v>37.5</v>
      </c>
      <c r="Y9" s="68"/>
      <c r="Z9" s="65"/>
      <c r="AA9" s="1"/>
      <c r="AB9" s="1"/>
      <c r="AC9" s="21">
        <f t="shared" si="0"/>
        <v>412.5</v>
      </c>
      <c r="AD9" s="21">
        <f t="shared" si="1"/>
        <v>450</v>
      </c>
      <c r="AE9" s="21">
        <f t="shared" si="2"/>
        <v>-37.5</v>
      </c>
    </row>
    <row r="10" spans="1:31" ht="18" customHeight="1" x14ac:dyDescent="0.2">
      <c r="A10" s="1"/>
      <c r="B10" s="1"/>
      <c r="C10" s="22" t="s">
        <v>19</v>
      </c>
      <c r="D10" s="65">
        <v>37.5</v>
      </c>
      <c r="E10" s="66"/>
      <c r="F10" s="65">
        <v>37.5</v>
      </c>
      <c r="G10" s="66"/>
      <c r="H10" s="65">
        <v>37.5</v>
      </c>
      <c r="I10" s="66"/>
      <c r="J10" s="65">
        <v>37.5</v>
      </c>
      <c r="K10" s="66"/>
      <c r="L10" s="65">
        <v>37.5</v>
      </c>
      <c r="M10" s="66"/>
      <c r="N10" s="65">
        <v>37.5</v>
      </c>
      <c r="O10" s="67"/>
      <c r="P10" s="65">
        <v>37.5</v>
      </c>
      <c r="Q10" s="68"/>
      <c r="R10" s="65">
        <v>37.5</v>
      </c>
      <c r="S10" s="68"/>
      <c r="T10" s="65">
        <v>37.5</v>
      </c>
      <c r="U10" s="68"/>
      <c r="V10" s="65">
        <v>37.5</v>
      </c>
      <c r="W10" s="68"/>
      <c r="X10" s="65">
        <v>37.5</v>
      </c>
      <c r="Y10" s="68"/>
      <c r="Z10" s="65">
        <v>37.5</v>
      </c>
      <c r="AA10" s="1"/>
      <c r="AB10" s="1"/>
      <c r="AC10" s="21">
        <f t="shared" si="0"/>
        <v>450</v>
      </c>
      <c r="AD10" s="21">
        <f t="shared" si="1"/>
        <v>450</v>
      </c>
      <c r="AE10" s="21">
        <f t="shared" si="2"/>
        <v>0</v>
      </c>
    </row>
    <row r="11" spans="1:31" ht="18" customHeight="1" x14ac:dyDescent="0.2">
      <c r="A11" s="1"/>
      <c r="B11" s="1"/>
      <c r="C11" s="13" t="s">
        <v>20</v>
      </c>
      <c r="D11" s="65">
        <v>37.5</v>
      </c>
      <c r="E11" s="66"/>
      <c r="F11" s="65">
        <v>37.5</v>
      </c>
      <c r="G11" s="66"/>
      <c r="H11" s="65">
        <v>37.5</v>
      </c>
      <c r="I11" s="66"/>
      <c r="J11" s="65">
        <v>37.5</v>
      </c>
      <c r="K11" s="66"/>
      <c r="L11" s="65">
        <v>37.5</v>
      </c>
      <c r="M11" s="66"/>
      <c r="N11" s="65">
        <v>37.5</v>
      </c>
      <c r="O11" s="67"/>
      <c r="P11" s="65">
        <v>37.5</v>
      </c>
      <c r="Q11" s="68"/>
      <c r="R11" s="65">
        <v>37.5</v>
      </c>
      <c r="S11" s="68"/>
      <c r="T11" s="65">
        <v>37.5</v>
      </c>
      <c r="U11" s="68"/>
      <c r="V11" s="65">
        <v>37.5</v>
      </c>
      <c r="W11" s="68"/>
      <c r="X11" s="65">
        <v>37.5</v>
      </c>
      <c r="Y11" s="68"/>
      <c r="Z11" s="65">
        <v>37.5</v>
      </c>
      <c r="AA11" s="1"/>
      <c r="AB11" s="1"/>
      <c r="AC11" s="21">
        <f t="shared" si="0"/>
        <v>450</v>
      </c>
      <c r="AD11" s="21">
        <f t="shared" si="1"/>
        <v>450</v>
      </c>
      <c r="AE11" s="21">
        <f t="shared" si="2"/>
        <v>0</v>
      </c>
    </row>
    <row r="12" spans="1:31" ht="18" customHeight="1" x14ac:dyDescent="0.2">
      <c r="A12" s="1"/>
      <c r="B12" s="1"/>
      <c r="C12" s="22" t="s">
        <v>21</v>
      </c>
      <c r="D12" s="65">
        <v>37.5</v>
      </c>
      <c r="E12" s="66"/>
      <c r="F12" s="65">
        <v>37.5</v>
      </c>
      <c r="G12" s="66"/>
      <c r="H12" s="65">
        <v>37.5</v>
      </c>
      <c r="I12" s="66"/>
      <c r="J12" s="65">
        <v>37.5</v>
      </c>
      <c r="K12" s="66"/>
      <c r="L12" s="65">
        <v>37.5</v>
      </c>
      <c r="M12" s="66"/>
      <c r="N12" s="65">
        <v>37.5</v>
      </c>
      <c r="O12" s="67"/>
      <c r="P12" s="65">
        <v>37.5</v>
      </c>
      <c r="Q12" s="68"/>
      <c r="R12" s="65">
        <v>37.5</v>
      </c>
      <c r="S12" s="68"/>
      <c r="T12" s="65">
        <v>37.5</v>
      </c>
      <c r="U12" s="68"/>
      <c r="V12" s="86">
        <v>75</v>
      </c>
      <c r="W12" s="68"/>
      <c r="X12" s="65"/>
      <c r="Y12" s="68"/>
      <c r="Z12" s="65">
        <v>37.5</v>
      </c>
      <c r="AA12" s="1"/>
      <c r="AB12" s="1"/>
      <c r="AC12" s="21">
        <f t="shared" si="0"/>
        <v>450</v>
      </c>
      <c r="AD12" s="21">
        <f t="shared" si="1"/>
        <v>450</v>
      </c>
      <c r="AE12" s="21">
        <f t="shared" si="2"/>
        <v>0</v>
      </c>
    </row>
    <row r="13" spans="1:31" ht="18" customHeight="1" x14ac:dyDescent="0.2">
      <c r="A13" s="1"/>
      <c r="B13" s="1"/>
      <c r="C13" s="13" t="s">
        <v>22</v>
      </c>
      <c r="D13" s="65">
        <v>37.5</v>
      </c>
      <c r="E13" s="66"/>
      <c r="F13" s="65">
        <v>37.5</v>
      </c>
      <c r="G13" s="66"/>
      <c r="H13" s="65">
        <v>37.5</v>
      </c>
      <c r="I13" s="66"/>
      <c r="J13" s="65">
        <v>37.5</v>
      </c>
      <c r="K13" s="66"/>
      <c r="L13" s="65">
        <v>37.5</v>
      </c>
      <c r="M13" s="66"/>
      <c r="N13" s="65">
        <v>37.5</v>
      </c>
      <c r="O13" s="67"/>
      <c r="P13" s="65">
        <v>37.5</v>
      </c>
      <c r="Q13" s="68"/>
      <c r="R13" s="65"/>
      <c r="S13" s="68"/>
      <c r="T13" s="65">
        <v>37.5</v>
      </c>
      <c r="U13" s="68"/>
      <c r="V13" s="86">
        <v>75</v>
      </c>
      <c r="W13" s="68"/>
      <c r="X13" s="65">
        <v>37.5</v>
      </c>
      <c r="Y13" s="68"/>
      <c r="Z13" s="65">
        <v>37.5</v>
      </c>
      <c r="AA13" s="1"/>
      <c r="AB13" s="1"/>
      <c r="AC13" s="21">
        <f t="shared" si="0"/>
        <v>450</v>
      </c>
      <c r="AD13" s="21">
        <f t="shared" si="1"/>
        <v>450</v>
      </c>
      <c r="AE13" s="21">
        <f t="shared" si="2"/>
        <v>0</v>
      </c>
    </row>
    <row r="14" spans="1:31" ht="18" customHeight="1" x14ac:dyDescent="0.2">
      <c r="A14" s="1"/>
      <c r="B14" s="1"/>
      <c r="C14" s="22" t="s">
        <v>23</v>
      </c>
      <c r="D14" s="65">
        <v>37.5</v>
      </c>
      <c r="E14" s="66"/>
      <c r="F14" s="65">
        <v>37.5</v>
      </c>
      <c r="G14" s="66"/>
      <c r="H14" s="65">
        <v>37.5</v>
      </c>
      <c r="I14" s="66"/>
      <c r="J14" s="65">
        <v>37.5</v>
      </c>
      <c r="K14" s="66"/>
      <c r="L14" s="65">
        <v>37.5</v>
      </c>
      <c r="M14" s="66"/>
      <c r="N14" s="65">
        <v>37.5</v>
      </c>
      <c r="O14" s="67"/>
      <c r="P14" s="65">
        <v>37.5</v>
      </c>
      <c r="Q14" s="68"/>
      <c r="R14" s="65">
        <v>37.5</v>
      </c>
      <c r="S14" s="68"/>
      <c r="T14" s="65">
        <v>37.5</v>
      </c>
      <c r="U14" s="68"/>
      <c r="V14" s="65">
        <v>37.5</v>
      </c>
      <c r="W14" s="68"/>
      <c r="X14" s="65"/>
      <c r="Y14" s="68"/>
      <c r="Z14" s="86">
        <v>75</v>
      </c>
      <c r="AA14" s="1"/>
      <c r="AB14" s="1"/>
      <c r="AC14" s="21">
        <f t="shared" si="0"/>
        <v>450</v>
      </c>
      <c r="AD14" s="21">
        <f t="shared" si="1"/>
        <v>450</v>
      </c>
      <c r="AE14" s="21">
        <f t="shared" si="2"/>
        <v>0</v>
      </c>
    </row>
    <row r="15" spans="1:31" ht="18" customHeight="1" x14ac:dyDescent="0.2">
      <c r="A15" s="1"/>
      <c r="B15" s="1"/>
      <c r="C15" s="13" t="s">
        <v>24</v>
      </c>
      <c r="D15" s="65">
        <v>37.5</v>
      </c>
      <c r="E15" s="66"/>
      <c r="F15" s="65">
        <v>37.5</v>
      </c>
      <c r="G15" s="66"/>
      <c r="H15" s="65">
        <v>37.5</v>
      </c>
      <c r="I15" s="66"/>
      <c r="J15" s="65">
        <v>37.5</v>
      </c>
      <c r="K15" s="66"/>
      <c r="L15" s="65">
        <v>37.5</v>
      </c>
      <c r="M15" s="66"/>
      <c r="N15" s="65">
        <v>37.5</v>
      </c>
      <c r="O15" s="67"/>
      <c r="P15" s="65">
        <v>37.5</v>
      </c>
      <c r="Q15" s="68"/>
      <c r="R15" s="65">
        <v>37.5</v>
      </c>
      <c r="S15" s="68"/>
      <c r="T15" s="65">
        <v>37.5</v>
      </c>
      <c r="U15" s="68"/>
      <c r="V15" s="65">
        <v>37.5</v>
      </c>
      <c r="W15" s="68"/>
      <c r="X15" s="65">
        <v>37.5</v>
      </c>
      <c r="Y15" s="68"/>
      <c r="Z15" s="65">
        <v>37.5</v>
      </c>
      <c r="AA15" s="1"/>
      <c r="AB15" s="1"/>
      <c r="AC15" s="21">
        <f t="shared" si="0"/>
        <v>450</v>
      </c>
      <c r="AD15" s="21">
        <f t="shared" si="1"/>
        <v>450</v>
      </c>
      <c r="AE15" s="21">
        <f t="shared" si="2"/>
        <v>0</v>
      </c>
    </row>
    <row r="16" spans="1:31" ht="18" customHeight="1" x14ac:dyDescent="0.2">
      <c r="A16" s="1"/>
      <c r="B16" s="1"/>
      <c r="C16" s="22" t="s">
        <v>25</v>
      </c>
      <c r="D16" s="65"/>
      <c r="E16" s="65"/>
      <c r="F16" s="65"/>
      <c r="G16" s="66"/>
      <c r="H16" s="65"/>
      <c r="I16" s="66"/>
      <c r="J16" s="65"/>
      <c r="K16" s="66"/>
      <c r="L16" s="65"/>
      <c r="M16" s="66"/>
      <c r="N16" s="65"/>
      <c r="O16" s="67"/>
      <c r="P16" s="65"/>
      <c r="Q16" s="68"/>
      <c r="R16" s="65"/>
      <c r="S16" s="68"/>
      <c r="T16" s="65"/>
      <c r="U16" s="68"/>
      <c r="V16" s="65"/>
      <c r="W16" s="68"/>
      <c r="X16" s="65"/>
      <c r="Y16" s="68"/>
      <c r="Z16" s="65"/>
      <c r="AA16" s="1"/>
      <c r="AB16" s="1"/>
      <c r="AC16" s="21">
        <f t="shared" si="0"/>
        <v>0</v>
      </c>
      <c r="AD16" s="21">
        <f t="shared" si="1"/>
        <v>450</v>
      </c>
      <c r="AE16" s="21">
        <f t="shared" si="2"/>
        <v>-450</v>
      </c>
    </row>
    <row r="17" spans="1:31" ht="18" customHeight="1" x14ac:dyDescent="0.2">
      <c r="A17" s="1"/>
      <c r="B17" s="1"/>
      <c r="C17" s="13" t="s">
        <v>26</v>
      </c>
      <c r="D17" s="69"/>
      <c r="E17" s="66"/>
      <c r="F17" s="65"/>
      <c r="G17" s="66"/>
      <c r="H17" s="65"/>
      <c r="I17" s="66"/>
      <c r="J17" s="65"/>
      <c r="K17" s="66"/>
      <c r="L17" s="65"/>
      <c r="M17" s="66"/>
      <c r="N17" s="65"/>
      <c r="O17" s="67"/>
      <c r="P17" s="65"/>
      <c r="Q17" s="68"/>
      <c r="R17" s="65"/>
      <c r="S17" s="68"/>
      <c r="T17" s="65"/>
      <c r="U17" s="68"/>
      <c r="V17" s="65"/>
      <c r="W17" s="68"/>
      <c r="X17" s="65"/>
      <c r="Y17" s="68"/>
      <c r="Z17" s="65"/>
      <c r="AA17" s="1"/>
      <c r="AB17" s="1"/>
      <c r="AC17" s="21">
        <f t="shared" si="0"/>
        <v>0</v>
      </c>
      <c r="AD17" s="21">
        <f t="shared" si="1"/>
        <v>450</v>
      </c>
      <c r="AE17" s="21">
        <f t="shared" si="2"/>
        <v>-450</v>
      </c>
    </row>
    <row r="18" spans="1:31" ht="18" customHeight="1" x14ac:dyDescent="0.2">
      <c r="A18" s="1"/>
      <c r="B18" s="1"/>
      <c r="C18" s="22" t="s">
        <v>27</v>
      </c>
      <c r="D18" s="65"/>
      <c r="E18" s="65"/>
      <c r="F18" s="65">
        <v>37.5</v>
      </c>
      <c r="G18" s="66"/>
      <c r="H18" s="65">
        <v>37.5</v>
      </c>
      <c r="I18" s="66"/>
      <c r="J18" s="65">
        <v>37.5</v>
      </c>
      <c r="K18" s="66"/>
      <c r="L18" s="65">
        <v>37.5</v>
      </c>
      <c r="M18" s="66"/>
      <c r="N18" s="65">
        <v>37.5</v>
      </c>
      <c r="O18" s="67"/>
      <c r="P18" s="86">
        <v>75</v>
      </c>
      <c r="Q18" s="68"/>
      <c r="R18" s="65"/>
      <c r="S18" s="68"/>
      <c r="T18" s="65">
        <v>37.5</v>
      </c>
      <c r="U18" s="68"/>
      <c r="V18" s="86">
        <v>75</v>
      </c>
      <c r="W18" s="68"/>
      <c r="X18" s="65"/>
      <c r="Y18" s="68"/>
      <c r="Z18" s="65">
        <v>37.5</v>
      </c>
      <c r="AA18" s="1"/>
      <c r="AB18" s="1"/>
      <c r="AC18" s="21">
        <f t="shared" si="0"/>
        <v>412.5</v>
      </c>
      <c r="AD18" s="21">
        <f t="shared" si="1"/>
        <v>450</v>
      </c>
      <c r="AE18" s="21">
        <f t="shared" si="2"/>
        <v>-37.5</v>
      </c>
    </row>
    <row r="19" spans="1:31" ht="18" customHeight="1" x14ac:dyDescent="0.2">
      <c r="A19" s="1"/>
      <c r="B19" s="1"/>
      <c r="C19" s="13" t="s">
        <v>28</v>
      </c>
      <c r="D19" s="65"/>
      <c r="E19" s="66"/>
      <c r="F19" s="65"/>
      <c r="G19" s="66"/>
      <c r="H19" s="86">
        <v>375</v>
      </c>
      <c r="I19" s="66"/>
      <c r="J19" s="65"/>
      <c r="K19" s="66"/>
      <c r="L19" s="65"/>
      <c r="M19" s="66"/>
      <c r="N19" s="65"/>
      <c r="O19" s="67"/>
      <c r="P19" s="65"/>
      <c r="Q19" s="68"/>
      <c r="R19" s="65"/>
      <c r="S19" s="68"/>
      <c r="T19" s="65"/>
      <c r="U19" s="68"/>
      <c r="V19" s="65"/>
      <c r="W19" s="68"/>
      <c r="X19" s="86">
        <v>187.5</v>
      </c>
      <c r="Y19" s="68"/>
      <c r="Z19" s="65"/>
      <c r="AA19" s="1"/>
      <c r="AB19" s="1"/>
      <c r="AC19" s="21">
        <f t="shared" si="0"/>
        <v>562.5</v>
      </c>
      <c r="AD19" s="21">
        <f t="shared" si="1"/>
        <v>450</v>
      </c>
      <c r="AE19" s="21">
        <f t="shared" si="2"/>
        <v>112.5</v>
      </c>
    </row>
    <row r="20" spans="1:31" ht="18" customHeight="1" x14ac:dyDescent="0.2">
      <c r="A20" s="1"/>
      <c r="B20" s="1"/>
      <c r="C20" s="22" t="s">
        <v>29</v>
      </c>
      <c r="D20" s="86">
        <v>50</v>
      </c>
      <c r="E20" s="66"/>
      <c r="F20" s="86">
        <v>50</v>
      </c>
      <c r="G20" s="66"/>
      <c r="H20" s="86">
        <v>50</v>
      </c>
      <c r="I20" s="66"/>
      <c r="J20" s="65"/>
      <c r="K20" s="66"/>
      <c r="L20" s="65"/>
      <c r="M20" s="66"/>
      <c r="N20" s="65">
        <v>37.5</v>
      </c>
      <c r="O20" s="67"/>
      <c r="P20" s="65">
        <v>37.5</v>
      </c>
      <c r="Q20" s="68"/>
      <c r="R20" s="65">
        <v>37.5</v>
      </c>
      <c r="S20" s="68"/>
      <c r="T20" s="65">
        <v>37</v>
      </c>
      <c r="U20" s="68"/>
      <c r="V20" s="86">
        <v>40</v>
      </c>
      <c r="W20" s="68"/>
      <c r="X20" s="86">
        <v>40</v>
      </c>
      <c r="Y20" s="68"/>
      <c r="Z20" s="65"/>
      <c r="AA20" s="1"/>
      <c r="AB20" s="1"/>
      <c r="AC20" s="21">
        <f t="shared" si="0"/>
        <v>379.5</v>
      </c>
      <c r="AD20" s="21">
        <f t="shared" si="1"/>
        <v>450</v>
      </c>
      <c r="AE20" s="21">
        <f t="shared" si="2"/>
        <v>-70.5</v>
      </c>
    </row>
    <row r="21" spans="1:31" ht="18" customHeight="1" x14ac:dyDescent="0.2">
      <c r="A21" s="1"/>
      <c r="B21" s="1"/>
      <c r="C21" s="13" t="s">
        <v>30</v>
      </c>
      <c r="D21" s="65"/>
      <c r="E21" s="66"/>
      <c r="F21" s="65"/>
      <c r="G21" s="66"/>
      <c r="H21" s="65"/>
      <c r="I21" s="66"/>
      <c r="J21" s="86">
        <v>115.5</v>
      </c>
      <c r="K21" s="66"/>
      <c r="L21" s="86">
        <v>115.5</v>
      </c>
      <c r="M21" s="66"/>
      <c r="N21" s="86">
        <v>115.5</v>
      </c>
      <c r="O21" s="67"/>
      <c r="P21" s="86">
        <v>115.5</v>
      </c>
      <c r="Q21" s="68"/>
      <c r="R21" s="65"/>
      <c r="S21" s="68"/>
      <c r="T21" s="86">
        <v>115.5</v>
      </c>
      <c r="U21" s="68"/>
      <c r="V21" s="86">
        <v>115.5</v>
      </c>
      <c r="W21" s="68"/>
      <c r="X21" s="86">
        <v>115.5</v>
      </c>
      <c r="Y21" s="68"/>
      <c r="Z21" s="86">
        <v>115.5</v>
      </c>
      <c r="AA21" s="1"/>
      <c r="AB21" s="1"/>
      <c r="AC21" s="21">
        <f t="shared" si="0"/>
        <v>924</v>
      </c>
      <c r="AD21" s="21">
        <f t="shared" si="1"/>
        <v>450</v>
      </c>
      <c r="AE21" s="21">
        <f t="shared" si="2"/>
        <v>474</v>
      </c>
    </row>
    <row r="22" spans="1:31" ht="18" customHeight="1" x14ac:dyDescent="0.2">
      <c r="A22" s="1"/>
      <c r="B22" s="1"/>
      <c r="C22" s="22" t="s">
        <v>31</v>
      </c>
      <c r="D22" s="65">
        <v>37.5</v>
      </c>
      <c r="E22" s="66"/>
      <c r="F22" s="65">
        <v>37.5</v>
      </c>
      <c r="G22" s="66"/>
      <c r="H22" s="65">
        <v>37.5</v>
      </c>
      <c r="I22" s="66"/>
      <c r="J22" s="65">
        <v>37.5</v>
      </c>
      <c r="K22" s="66"/>
      <c r="L22" s="65">
        <v>37.5</v>
      </c>
      <c r="M22" s="66"/>
      <c r="N22" s="65">
        <v>37.5</v>
      </c>
      <c r="O22" s="67"/>
      <c r="P22" s="65">
        <v>37.5</v>
      </c>
      <c r="Q22" s="68"/>
      <c r="R22" s="65">
        <v>37.5</v>
      </c>
      <c r="S22" s="68"/>
      <c r="T22" s="65">
        <v>37.5</v>
      </c>
      <c r="U22" s="68"/>
      <c r="V22" s="65">
        <v>37.5</v>
      </c>
      <c r="W22" s="68"/>
      <c r="X22" s="65">
        <v>37.5</v>
      </c>
      <c r="Y22" s="68"/>
      <c r="Z22" s="65">
        <v>37.5</v>
      </c>
      <c r="AA22" s="1"/>
      <c r="AB22" s="1"/>
      <c r="AC22" s="21">
        <f t="shared" si="0"/>
        <v>450</v>
      </c>
      <c r="AD22" s="21">
        <f t="shared" si="1"/>
        <v>450</v>
      </c>
      <c r="AE22" s="21">
        <f t="shared" si="2"/>
        <v>0</v>
      </c>
    </row>
    <row r="23" spans="1:31" ht="3" customHeight="1" x14ac:dyDescent="0.2">
      <c r="A23" s="1"/>
      <c r="B23" s="1"/>
      <c r="C23" s="18"/>
      <c r="D23" s="70"/>
      <c r="E23" s="71"/>
      <c r="F23" s="65"/>
      <c r="G23" s="71"/>
      <c r="H23" s="65"/>
      <c r="I23" s="71"/>
      <c r="J23" s="65"/>
      <c r="K23" s="71"/>
      <c r="L23" s="65"/>
      <c r="M23" s="71"/>
      <c r="N23" s="65"/>
      <c r="O23" s="71"/>
      <c r="P23" s="65"/>
      <c r="Q23" s="71"/>
      <c r="R23" s="65"/>
      <c r="S23" s="71"/>
      <c r="T23" s="65"/>
      <c r="U23" s="71"/>
      <c r="V23" s="65"/>
      <c r="W23" s="71"/>
      <c r="X23" s="65"/>
      <c r="Y23" s="71"/>
      <c r="Z23" s="65"/>
      <c r="AA23" s="1"/>
      <c r="AB23" s="1"/>
      <c r="AC23" s="21"/>
      <c r="AD23" s="21">
        <f t="shared" si="1"/>
        <v>450</v>
      </c>
      <c r="AE23" s="21">
        <f t="shared" si="2"/>
        <v>-450</v>
      </c>
    </row>
    <row r="24" spans="1:31" ht="18" customHeight="1" x14ac:dyDescent="0.2">
      <c r="A24" s="1"/>
      <c r="B24" s="1"/>
      <c r="C24" s="24"/>
      <c r="D24" s="70"/>
      <c r="E24" s="66"/>
      <c r="F24" s="65"/>
      <c r="G24" s="72"/>
      <c r="H24" s="65"/>
      <c r="I24" s="66"/>
      <c r="J24" s="65"/>
      <c r="K24" s="66"/>
      <c r="L24" s="65"/>
      <c r="M24" s="72"/>
      <c r="N24" s="65"/>
      <c r="O24" s="67"/>
      <c r="P24" s="65"/>
      <c r="Q24" s="68"/>
      <c r="R24" s="65"/>
      <c r="S24" s="68"/>
      <c r="T24" s="65"/>
      <c r="U24" s="68"/>
      <c r="V24" s="65"/>
      <c r="W24" s="68"/>
      <c r="X24" s="65"/>
      <c r="Y24" s="73"/>
      <c r="Z24" s="65"/>
      <c r="AA24" s="1"/>
      <c r="AB24" s="1"/>
      <c r="AC24" s="21">
        <f>SUM(D24:AB24)</f>
        <v>0</v>
      </c>
      <c r="AD24" s="21">
        <f t="shared" si="1"/>
        <v>450</v>
      </c>
      <c r="AE24" s="21">
        <f t="shared" si="2"/>
        <v>-450</v>
      </c>
    </row>
    <row r="25" spans="1:31" ht="4.5" customHeight="1" x14ac:dyDescent="0.15">
      <c r="A25" s="1"/>
      <c r="B25" s="1"/>
      <c r="C25" s="28"/>
      <c r="D25" s="29"/>
      <c r="E25" s="30"/>
      <c r="F25" s="29"/>
      <c r="G25" s="30"/>
      <c r="H25" s="29"/>
      <c r="I25" s="30"/>
      <c r="J25" s="29"/>
      <c r="K25" s="30"/>
      <c r="L25" s="29"/>
      <c r="M25" s="30"/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1"/>
      <c r="AB25" s="1"/>
      <c r="AC25" s="1"/>
      <c r="AE25" s="166">
        <f t="shared" si="2"/>
        <v>0</v>
      </c>
    </row>
    <row r="26" spans="1:31" ht="4.5" customHeight="1" x14ac:dyDescent="0.15">
      <c r="A26" s="1"/>
      <c r="B26" s="1"/>
      <c r="C26" s="1"/>
      <c r="D26" s="31"/>
      <c r="E26" s="1"/>
      <c r="F26" s="31"/>
      <c r="G26" s="1"/>
      <c r="H26" s="31"/>
      <c r="I26" s="1"/>
      <c r="J26" s="31"/>
      <c r="K26" s="1"/>
      <c r="L26" s="31"/>
      <c r="M26" s="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1"/>
      <c r="AB26" s="1"/>
      <c r="AC26" s="1"/>
    </row>
    <row r="27" spans="1:31" ht="21" customHeight="1" x14ac:dyDescent="0.2">
      <c r="A27" s="32"/>
      <c r="B27" s="32"/>
      <c r="C27" s="33" t="s">
        <v>33</v>
      </c>
      <c r="D27" s="34">
        <f>D7+D8+D9+D10+D11+D12+D13+D14+D15+D16+D17+D18+D19+D20+D21+D22+D24</f>
        <v>387.5</v>
      </c>
      <c r="E27" s="34"/>
      <c r="F27" s="34">
        <f>F7+F8+F9+F10+F11+F12+F13+F14+F15+F16+F17+F18+F19+F20+F21+F22+F24</f>
        <v>425</v>
      </c>
      <c r="G27" s="34"/>
      <c r="H27" s="34">
        <f>H7+H8+H9+H10+H11+H12+H13+H14+H15+H16+H17+H18+H19+H20+H21+H22+H24</f>
        <v>800</v>
      </c>
      <c r="I27" s="34"/>
      <c r="J27" s="34">
        <f>J7+J8+J9+J10+J11+J12+J13+J14+J15+J16+J17+J18+J19+J20+J21+J22+J24</f>
        <v>490.5</v>
      </c>
      <c r="K27" s="34"/>
      <c r="L27" s="34">
        <f>L7+L8+L9+L10+L11+L12+L13+L14+L15+L16+L17+L18+L19+L20+L21+L22+L24</f>
        <v>490.5</v>
      </c>
      <c r="M27" s="34"/>
      <c r="N27" s="34">
        <f>N7+N8+N9+N10+N11+N12+N13+N14+N15+N16+N17+N18+N19+N20+N21+N22+N24</f>
        <v>528</v>
      </c>
      <c r="O27" s="34"/>
      <c r="P27" s="34">
        <f>P7+P8+P9+P10+P11+P12+P13+P14+P15+P16+P17+P18+P19+P20+P21+P22+P24</f>
        <v>565.5</v>
      </c>
      <c r="Q27" s="34"/>
      <c r="R27" s="34">
        <f>R7+R8+R9+R10+R11+R12+R13+R14+R15+R16+R17+R18+R19+R20+R21+R22+R24</f>
        <v>370</v>
      </c>
      <c r="S27" s="34"/>
      <c r="T27" s="34">
        <f>T7+T8+T9+T10+T11+T12+T13+T14+T15+T16+T17+T18+T19+T20+T21+T22+T24</f>
        <v>560</v>
      </c>
      <c r="U27" s="34"/>
      <c r="V27" s="34">
        <f>V7+V8+V9+V10+V11+V12+V13+V14+V15+V16+V17+V18+V19+V20+V21+V22+V24</f>
        <v>643</v>
      </c>
      <c r="W27" s="34"/>
      <c r="X27" s="34">
        <f>X7+X8+X9+X10+X11+X12+X13+X14+X15+X16+X17+X18+X19+X20+X21+X22+X24</f>
        <v>605.5</v>
      </c>
      <c r="Y27" s="34"/>
      <c r="Z27" s="34">
        <f>Z7+Z8+Z9+Z10+Z11+Z12+Z13+Z14+Z15+Z16+Z17+Z18+Z19+Z20+Z21+Z22+Z24</f>
        <v>490.5</v>
      </c>
      <c r="AA27" s="32"/>
      <c r="AB27" s="32"/>
      <c r="AC27" s="74">
        <f>SUM(D27:AB27)</f>
        <v>6356</v>
      </c>
    </row>
    <row r="28" spans="1:31" ht="57.75" customHeight="1" x14ac:dyDescent="0.15">
      <c r="A28" s="1"/>
      <c r="B28" s="1"/>
      <c r="C28" s="1" t="s">
        <v>80</v>
      </c>
      <c r="D28" s="1"/>
      <c r="E28" s="1"/>
      <c r="F28" s="1"/>
      <c r="G28" s="1"/>
      <c r="H28" s="1"/>
      <c r="I28" s="1"/>
      <c r="J28" s="1"/>
      <c r="K28" s="59" t="s">
        <v>51</v>
      </c>
      <c r="L28" s="35"/>
      <c r="M28" s="28"/>
      <c r="N28" s="35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1"/>
      <c r="AB28" s="1"/>
      <c r="AC28" s="1"/>
    </row>
    <row r="29" spans="1:31" ht="27.75" customHeight="1" x14ac:dyDescent="0.25">
      <c r="A29" s="1"/>
      <c r="B29" s="2"/>
      <c r="C29" s="3" t="s">
        <v>0</v>
      </c>
      <c r="D29" s="1"/>
      <c r="E29" s="1"/>
      <c r="F29" s="1"/>
      <c r="G29" s="1"/>
      <c r="H29" s="1"/>
      <c r="I29" s="1"/>
      <c r="J29" s="3" t="s">
        <v>1</v>
      </c>
      <c r="K29" s="1"/>
      <c r="L29" s="1"/>
      <c r="M29" s="1"/>
      <c r="N29" s="4"/>
      <c r="O29" s="1"/>
      <c r="P29" s="1"/>
      <c r="Q29" s="1"/>
      <c r="R29" s="1"/>
      <c r="S29" s="1"/>
      <c r="T29" s="1"/>
      <c r="U29" s="1"/>
      <c r="V29" s="1"/>
      <c r="W29" s="61" t="s">
        <v>78</v>
      </c>
      <c r="X29" s="1"/>
      <c r="Y29" s="1"/>
      <c r="Z29" s="1"/>
      <c r="AA29" s="1"/>
      <c r="AB29" s="1"/>
      <c r="AC29" s="1"/>
    </row>
    <row r="30" spans="1:31" ht="90" customHeight="1" x14ac:dyDescent="0.15">
      <c r="A30" s="146" t="s">
        <v>60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</row>
    <row r="31" spans="1:31" ht="8.25" customHeight="1" x14ac:dyDescent="0.15">
      <c r="A31" s="1"/>
      <c r="B31" s="6"/>
      <c r="C31" s="6"/>
      <c r="D31" s="36"/>
      <c r="E31" s="6"/>
      <c r="F31" s="36"/>
      <c r="G31" s="6"/>
      <c r="H31" s="36"/>
      <c r="I31" s="6"/>
      <c r="J31" s="36"/>
      <c r="K31" s="6"/>
      <c r="L31" s="36"/>
      <c r="M31" s="6"/>
      <c r="N31" s="3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"/>
    </row>
    <row r="32" spans="1:31" ht="22.5" customHeight="1" x14ac:dyDescent="0.15">
      <c r="A32" s="1"/>
      <c r="B32" s="6"/>
      <c r="C32" s="37" t="s">
        <v>34</v>
      </c>
      <c r="D32" s="75" t="s">
        <v>4</v>
      </c>
      <c r="E32" s="75"/>
      <c r="F32" s="75" t="s">
        <v>5</v>
      </c>
      <c r="G32" s="75"/>
      <c r="H32" s="75" t="s">
        <v>35</v>
      </c>
      <c r="I32" s="75"/>
      <c r="J32" s="75" t="s">
        <v>7</v>
      </c>
      <c r="K32" s="75"/>
      <c r="L32" s="75" t="s">
        <v>8</v>
      </c>
      <c r="M32" s="75"/>
      <c r="N32" s="75" t="s">
        <v>9</v>
      </c>
      <c r="O32" s="75"/>
      <c r="P32" s="75" t="s">
        <v>10</v>
      </c>
      <c r="Q32" s="75"/>
      <c r="R32" s="75" t="s">
        <v>11</v>
      </c>
      <c r="S32" s="75"/>
      <c r="T32" s="75" t="s">
        <v>12</v>
      </c>
      <c r="U32" s="75"/>
      <c r="V32" s="75" t="s">
        <v>13</v>
      </c>
      <c r="W32" s="75"/>
      <c r="X32" s="75" t="s">
        <v>14</v>
      </c>
      <c r="Y32" s="75"/>
      <c r="Z32" s="75" t="s">
        <v>15</v>
      </c>
      <c r="AA32" s="39"/>
      <c r="AB32" s="6"/>
      <c r="AC32" s="76" t="s">
        <v>57</v>
      </c>
    </row>
    <row r="33" spans="1:29" ht="5.25" customHeight="1" x14ac:dyDescent="0.15">
      <c r="A33" s="1"/>
      <c r="B33" s="6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6"/>
      <c r="AB33" s="6"/>
      <c r="AC33" s="1"/>
    </row>
    <row r="34" spans="1:29" ht="12.75" customHeight="1" x14ac:dyDescent="0.15">
      <c r="A34" s="1"/>
      <c r="B34" s="1"/>
      <c r="C34" s="42"/>
      <c r="D34" s="43"/>
      <c r="E34" s="44"/>
      <c r="F34" s="31"/>
      <c r="G34" s="44"/>
      <c r="H34" s="31"/>
      <c r="I34" s="44"/>
      <c r="J34" s="31"/>
      <c r="K34" s="44"/>
      <c r="L34" s="31"/>
      <c r="M34" s="44"/>
      <c r="N34" s="31"/>
      <c r="O34" s="4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8" customHeight="1" x14ac:dyDescent="0.2">
      <c r="A35" s="1"/>
      <c r="B35" s="1"/>
      <c r="C35" s="22" t="s">
        <v>36</v>
      </c>
      <c r="D35" s="45">
        <v>228.73</v>
      </c>
      <c r="E35" s="17"/>
      <c r="F35" s="45"/>
      <c r="G35" s="17"/>
      <c r="H35" s="45">
        <v>151.5</v>
      </c>
      <c r="I35" s="17"/>
      <c r="J35" s="45">
        <v>126.15</v>
      </c>
      <c r="K35" s="17"/>
      <c r="L35" s="45">
        <v>66.760000000000005</v>
      </c>
      <c r="M35" s="17"/>
      <c r="N35" s="45">
        <v>118.83</v>
      </c>
      <c r="O35" s="17"/>
      <c r="P35" s="45">
        <v>116.97</v>
      </c>
      <c r="Q35" s="18"/>
      <c r="R35" s="45">
        <v>110.52</v>
      </c>
      <c r="S35" s="18"/>
      <c r="T35" s="45">
        <v>127.62</v>
      </c>
      <c r="U35" s="18"/>
      <c r="V35" s="45">
        <v>125.42</v>
      </c>
      <c r="W35" s="18"/>
      <c r="X35" s="45">
        <v>90.35</v>
      </c>
      <c r="Y35" s="18"/>
      <c r="Z35" s="45">
        <v>121.61</v>
      </c>
      <c r="AA35" s="1"/>
      <c r="AB35" s="1"/>
      <c r="AC35" s="21">
        <f t="shared" ref="AC35:AC36" si="3">SUM(D35:AB35)</f>
        <v>1384.4599999999998</v>
      </c>
    </row>
    <row r="36" spans="1:29" ht="18" customHeight="1" x14ac:dyDescent="0.2">
      <c r="A36" s="1"/>
      <c r="B36" s="1"/>
      <c r="C36" s="13" t="s">
        <v>37</v>
      </c>
      <c r="D36" s="45">
        <v>137.74</v>
      </c>
      <c r="E36" s="17"/>
      <c r="F36" s="45">
        <v>137.74</v>
      </c>
      <c r="G36" s="17"/>
      <c r="H36" s="45">
        <v>137.74</v>
      </c>
      <c r="I36" s="17"/>
      <c r="J36" s="45">
        <v>137.74</v>
      </c>
      <c r="K36" s="17"/>
      <c r="L36" s="45">
        <v>137.74</v>
      </c>
      <c r="M36" s="17"/>
      <c r="N36" s="45">
        <v>137.74</v>
      </c>
      <c r="O36" s="17"/>
      <c r="P36" s="45">
        <v>137.74</v>
      </c>
      <c r="Q36" s="18"/>
      <c r="R36" s="45">
        <v>137.74</v>
      </c>
      <c r="S36" s="18"/>
      <c r="T36" s="45">
        <v>137.74</v>
      </c>
      <c r="U36" s="18"/>
      <c r="V36" s="45">
        <v>137.74</v>
      </c>
      <c r="W36" s="18"/>
      <c r="X36" s="45">
        <v>143.25</v>
      </c>
      <c r="Y36" s="18"/>
      <c r="Z36" s="45">
        <v>143.25</v>
      </c>
      <c r="AA36" s="1"/>
      <c r="AB36" s="1"/>
      <c r="AC36" s="21">
        <f t="shared" si="3"/>
        <v>1663.9</v>
      </c>
    </row>
    <row r="37" spans="1:29" ht="18" customHeight="1" x14ac:dyDescent="0.2">
      <c r="A37" s="1"/>
      <c r="B37" s="1"/>
      <c r="C37" s="13" t="s">
        <v>38</v>
      </c>
      <c r="D37" s="45"/>
      <c r="E37" s="17"/>
      <c r="F37" s="45"/>
      <c r="G37" s="17"/>
      <c r="H37" s="45"/>
      <c r="I37" s="17"/>
      <c r="J37" s="45"/>
      <c r="K37" s="17"/>
      <c r="L37" s="45"/>
      <c r="M37" s="17"/>
      <c r="N37" s="45"/>
      <c r="O37" s="17"/>
      <c r="P37" s="45"/>
      <c r="Q37" s="18"/>
      <c r="R37" s="45"/>
      <c r="S37" s="18"/>
      <c r="T37" s="45"/>
      <c r="U37" s="18"/>
      <c r="V37" s="45"/>
      <c r="W37" s="18"/>
      <c r="X37" s="45"/>
      <c r="Y37" s="18"/>
      <c r="Z37" s="45"/>
      <c r="AA37" s="1"/>
      <c r="AB37" s="1"/>
      <c r="AC37" s="21">
        <f>SUM(X37:AB37)</f>
        <v>0</v>
      </c>
    </row>
    <row r="38" spans="1:29" ht="18" customHeight="1" x14ac:dyDescent="0.2">
      <c r="A38" s="1"/>
      <c r="B38" s="1"/>
      <c r="C38" s="22" t="s">
        <v>81</v>
      </c>
      <c r="D38" s="45"/>
      <c r="E38" s="17"/>
      <c r="F38" s="45"/>
      <c r="G38" s="17"/>
      <c r="H38" s="45"/>
      <c r="I38" s="17"/>
      <c r="J38" s="45"/>
      <c r="K38" s="17"/>
      <c r="L38" s="45"/>
      <c r="M38" s="17"/>
      <c r="N38" s="45"/>
      <c r="O38" s="17"/>
      <c r="P38" s="45"/>
      <c r="Q38" s="18"/>
      <c r="R38" s="45"/>
      <c r="S38" s="18"/>
      <c r="T38" s="45"/>
      <c r="U38" s="18"/>
      <c r="V38" s="45"/>
      <c r="W38" s="18"/>
      <c r="X38" s="45">
        <v>233.83</v>
      </c>
      <c r="Y38" s="18"/>
      <c r="Z38" s="45"/>
      <c r="AA38" s="1"/>
      <c r="AB38" s="1"/>
      <c r="AC38" s="21">
        <f t="shared" ref="AC38:AC39" si="4">SUM(D38:AB38)</f>
        <v>233.83</v>
      </c>
    </row>
    <row r="39" spans="1:29" ht="18" customHeight="1" x14ac:dyDescent="0.2">
      <c r="A39" s="1"/>
      <c r="B39" s="1"/>
      <c r="C39" s="22" t="s">
        <v>40</v>
      </c>
      <c r="D39" s="45"/>
      <c r="E39" s="17"/>
      <c r="F39" s="45"/>
      <c r="G39" s="17"/>
      <c r="H39" s="45"/>
      <c r="I39" s="17"/>
      <c r="J39" s="45"/>
      <c r="K39" s="17"/>
      <c r="L39" s="45"/>
      <c r="M39" s="17"/>
      <c r="N39" s="45"/>
      <c r="O39" s="17"/>
      <c r="P39" s="45"/>
      <c r="Q39" s="18"/>
      <c r="R39" s="45"/>
      <c r="S39" s="18"/>
      <c r="T39" s="45"/>
      <c r="U39" s="18"/>
      <c r="V39" s="45"/>
      <c r="W39" s="18"/>
      <c r="X39" s="45"/>
      <c r="Y39" s="18"/>
      <c r="Z39" s="45"/>
      <c r="AA39" s="1"/>
      <c r="AB39" s="1"/>
      <c r="AC39" s="21">
        <f t="shared" si="4"/>
        <v>0</v>
      </c>
    </row>
    <row r="40" spans="1:29" ht="18" customHeight="1" x14ac:dyDescent="0.2">
      <c r="A40" s="1"/>
      <c r="B40" s="1"/>
      <c r="C40" s="13" t="s">
        <v>82</v>
      </c>
      <c r="D40" s="45"/>
      <c r="E40" s="17"/>
      <c r="F40" s="45">
        <v>48</v>
      </c>
      <c r="G40" s="17"/>
      <c r="H40" s="45"/>
      <c r="I40" s="17"/>
      <c r="J40" s="45"/>
      <c r="K40" s="17"/>
      <c r="L40" s="45"/>
      <c r="M40" s="17"/>
      <c r="N40" s="45"/>
      <c r="O40" s="17"/>
      <c r="P40" s="45"/>
      <c r="Q40" s="18"/>
      <c r="R40" s="45"/>
      <c r="S40" s="18"/>
      <c r="T40" s="45"/>
      <c r="U40" s="18"/>
      <c r="V40" s="45"/>
      <c r="W40" s="18"/>
      <c r="X40" s="45"/>
      <c r="Y40" s="18"/>
      <c r="Z40" s="45"/>
      <c r="AA40" s="1"/>
      <c r="AB40" s="1"/>
      <c r="AC40" s="21">
        <f>SUM(Z40:AB40)</f>
        <v>0</v>
      </c>
    </row>
    <row r="41" spans="1:29" ht="18" customHeight="1" x14ac:dyDescent="0.2">
      <c r="A41" s="1"/>
      <c r="B41" s="1"/>
      <c r="C41" s="22" t="s">
        <v>42</v>
      </c>
      <c r="D41" s="45">
        <v>5.2</v>
      </c>
      <c r="E41" s="17"/>
      <c r="F41" s="45"/>
      <c r="G41" s="17"/>
      <c r="H41" s="45"/>
      <c r="I41" s="17"/>
      <c r="J41" s="45">
        <v>5.2</v>
      </c>
      <c r="K41" s="17"/>
      <c r="L41" s="45"/>
      <c r="M41" s="17"/>
      <c r="N41" s="45"/>
      <c r="O41" s="17"/>
      <c r="P41" s="45"/>
      <c r="Q41" s="18"/>
      <c r="R41" s="45"/>
      <c r="S41" s="18"/>
      <c r="T41" s="45"/>
      <c r="U41" s="18"/>
      <c r="V41" s="45"/>
      <c r="W41" s="18"/>
      <c r="X41" s="45"/>
      <c r="Y41" s="18"/>
      <c r="Z41" s="45"/>
      <c r="AA41" s="1"/>
      <c r="AB41" s="1"/>
      <c r="AC41" s="21">
        <f t="shared" ref="AC41:AC45" si="5">SUM(D41:AB41)</f>
        <v>10.4</v>
      </c>
    </row>
    <row r="42" spans="1:29" ht="18" customHeight="1" x14ac:dyDescent="0.2">
      <c r="A42" s="1"/>
      <c r="B42" s="1"/>
      <c r="C42" s="2"/>
      <c r="D42" s="45"/>
      <c r="E42" s="17"/>
      <c r="F42" s="45"/>
      <c r="G42" s="17"/>
      <c r="H42" s="45"/>
      <c r="I42" s="17"/>
      <c r="J42" s="45"/>
      <c r="K42" s="17"/>
      <c r="L42" s="45"/>
      <c r="M42" s="17"/>
      <c r="N42" s="45"/>
      <c r="O42" s="17"/>
      <c r="P42" s="45"/>
      <c r="Q42" s="18"/>
      <c r="R42" s="45"/>
      <c r="S42" s="18"/>
      <c r="T42" s="45"/>
      <c r="U42" s="18"/>
      <c r="V42" s="45"/>
      <c r="W42" s="18"/>
      <c r="X42" s="45"/>
      <c r="Y42" s="18"/>
      <c r="Z42" s="45"/>
      <c r="AA42" s="1"/>
      <c r="AB42" s="1"/>
      <c r="AC42" s="21">
        <f t="shared" si="5"/>
        <v>0</v>
      </c>
    </row>
    <row r="43" spans="1:29" ht="18" customHeight="1" x14ac:dyDescent="0.2">
      <c r="A43" s="1"/>
      <c r="B43" s="1"/>
      <c r="C43" s="22" t="s">
        <v>44</v>
      </c>
      <c r="D43" s="45"/>
      <c r="E43" s="17"/>
      <c r="F43" s="45">
        <v>1.53</v>
      </c>
      <c r="G43" s="17"/>
      <c r="H43" s="45"/>
      <c r="I43" s="17"/>
      <c r="J43" s="45"/>
      <c r="K43" s="17"/>
      <c r="L43" s="45"/>
      <c r="M43" s="17"/>
      <c r="N43" s="45"/>
      <c r="O43" s="17"/>
      <c r="P43" s="45"/>
      <c r="Q43" s="18"/>
      <c r="R43" s="45"/>
      <c r="S43" s="18"/>
      <c r="T43" s="45"/>
      <c r="U43" s="18"/>
      <c r="V43" s="45"/>
      <c r="W43" s="18"/>
      <c r="X43" s="45"/>
      <c r="Y43" s="18"/>
      <c r="Z43" s="45"/>
      <c r="AA43" s="1"/>
      <c r="AB43" s="1"/>
      <c r="AC43" s="21">
        <f t="shared" si="5"/>
        <v>1.53</v>
      </c>
    </row>
    <row r="44" spans="1:29" ht="18" customHeight="1" x14ac:dyDescent="0.2">
      <c r="A44" s="1"/>
      <c r="B44" s="1"/>
      <c r="C44" s="22"/>
      <c r="D44" s="45"/>
      <c r="E44" s="17"/>
      <c r="F44" s="45"/>
      <c r="G44" s="17"/>
      <c r="H44" s="45"/>
      <c r="I44" s="17"/>
      <c r="J44" s="45"/>
      <c r="K44" s="17"/>
      <c r="L44" s="45"/>
      <c r="M44" s="17"/>
      <c r="N44" s="45"/>
      <c r="O44" s="17"/>
      <c r="P44" s="45"/>
      <c r="Q44" s="18"/>
      <c r="R44" s="45"/>
      <c r="S44" s="18"/>
      <c r="T44" s="45"/>
      <c r="U44" s="18"/>
      <c r="V44" s="45"/>
      <c r="W44" s="18"/>
      <c r="X44" s="45"/>
      <c r="Y44" s="18"/>
      <c r="Z44" s="45"/>
      <c r="AA44" s="1"/>
      <c r="AB44" s="1"/>
      <c r="AC44" s="21">
        <f t="shared" si="5"/>
        <v>0</v>
      </c>
    </row>
    <row r="45" spans="1:29" ht="18" customHeight="1" x14ac:dyDescent="0.2">
      <c r="A45" s="1"/>
      <c r="B45" s="1"/>
      <c r="C45" s="18"/>
      <c r="D45" s="45"/>
      <c r="E45" s="17"/>
      <c r="F45" s="45"/>
      <c r="G45" s="17"/>
      <c r="H45" s="45"/>
      <c r="I45" s="17"/>
      <c r="J45" s="45"/>
      <c r="K45" s="17"/>
      <c r="L45" s="45"/>
      <c r="M45" s="17"/>
      <c r="N45" s="45"/>
      <c r="O45" s="17"/>
      <c r="P45" s="45"/>
      <c r="Q45" s="18"/>
      <c r="R45" s="45"/>
      <c r="S45" s="18"/>
      <c r="T45" s="45"/>
      <c r="U45" s="18"/>
      <c r="V45" s="45"/>
      <c r="W45" s="18"/>
      <c r="X45" s="45"/>
      <c r="Y45" s="18"/>
      <c r="Z45" s="45"/>
      <c r="AA45" s="1"/>
      <c r="AB45" s="1"/>
      <c r="AC45" s="21">
        <f t="shared" si="5"/>
        <v>0</v>
      </c>
    </row>
    <row r="46" spans="1:29" ht="12.75" customHeight="1" x14ac:dyDescent="0.15">
      <c r="A46" s="1"/>
      <c r="B46" s="1"/>
      <c r="C46" s="28"/>
      <c r="D46" s="46"/>
      <c r="E46" s="28"/>
      <c r="F46" s="46"/>
      <c r="G46" s="28"/>
      <c r="H46" s="46"/>
      <c r="I46" s="28"/>
      <c r="J46" s="46"/>
      <c r="K46" s="28"/>
      <c r="L46" s="46"/>
      <c r="M46" s="28"/>
      <c r="N46" s="46"/>
      <c r="O46" s="28"/>
      <c r="P46" s="47"/>
      <c r="Q46" s="28"/>
      <c r="R46" s="47"/>
      <c r="S46" s="28"/>
      <c r="T46" s="47"/>
      <c r="U46" s="28"/>
      <c r="V46" s="47"/>
      <c r="W46" s="28"/>
      <c r="X46" s="47"/>
      <c r="Y46" s="28"/>
      <c r="Z46" s="47"/>
      <c r="AA46" s="1"/>
      <c r="AB46" s="1"/>
      <c r="AC46" s="1"/>
    </row>
    <row r="47" spans="1:29" ht="12.75" customHeight="1" x14ac:dyDescent="0.2">
      <c r="A47" s="1"/>
      <c r="B47" s="1"/>
      <c r="C47" s="1"/>
      <c r="D47" s="48"/>
      <c r="E47" s="13"/>
      <c r="F47" s="48"/>
      <c r="G47" s="13"/>
      <c r="H47" s="48"/>
      <c r="I47" s="13"/>
      <c r="J47" s="48"/>
      <c r="K47" s="13"/>
      <c r="L47" s="48"/>
      <c r="M47" s="13"/>
      <c r="N47" s="48"/>
      <c r="O47" s="49"/>
      <c r="P47" s="48"/>
      <c r="Q47" s="49"/>
      <c r="R47" s="48"/>
      <c r="S47" s="49"/>
      <c r="T47" s="48"/>
      <c r="U47" s="49"/>
      <c r="V47" s="48"/>
      <c r="W47" s="49"/>
      <c r="X47" s="48"/>
      <c r="Y47" s="49"/>
      <c r="Z47" s="48"/>
      <c r="AA47" s="1"/>
      <c r="AB47" s="1"/>
      <c r="AC47" s="1"/>
    </row>
    <row r="48" spans="1:29" ht="12.75" customHeight="1" x14ac:dyDescent="0.2">
      <c r="A48" s="32"/>
      <c r="B48" s="32"/>
      <c r="C48" s="33" t="s">
        <v>47</v>
      </c>
      <c r="D48" s="50">
        <f>D35+D36+D37+D38+D39+D40+D41+D42+D43+D44+D45</f>
        <v>371.67</v>
      </c>
      <c r="E48" s="51"/>
      <c r="F48" s="50">
        <f>F35+F36+F37+F38+F39+F40+F41+F42+F43+F44+F45</f>
        <v>187.27</v>
      </c>
      <c r="G48" s="51"/>
      <c r="H48" s="50">
        <f>H35+H36+H37+H38+H39+H40+H41+H42+H43+H44+H45</f>
        <v>289.24</v>
      </c>
      <c r="I48" s="51"/>
      <c r="J48" s="50">
        <f>J35+J36+J37+J38+J39+J40+J41+J42+J43+J44+J45</f>
        <v>269.08999999999997</v>
      </c>
      <c r="K48" s="51"/>
      <c r="L48" s="50">
        <f>L35+L36+L37+L38+L39+L40+L41+L42+L43+L44+L45</f>
        <v>204.5</v>
      </c>
      <c r="M48" s="51"/>
      <c r="N48" s="50">
        <f>N35+N36+N37+N38+N39+N40+N41+N42+N43+N44+N45</f>
        <v>256.57</v>
      </c>
      <c r="O48" s="51"/>
      <c r="P48" s="50">
        <f>P35+P36+P37+P38+P39+P40+P41+P42+P43+P44+P45</f>
        <v>254.71</v>
      </c>
      <c r="Q48" s="51"/>
      <c r="R48" s="50">
        <f>R35+R36+R37+R38+R39+R40+R41+R42+R43+R44+R45</f>
        <v>248.26</v>
      </c>
      <c r="S48" s="51"/>
      <c r="T48" s="50">
        <f>T35+T36+T37+T38+T39+T40+T41+T42+T43+T44+T45</f>
        <v>265.36</v>
      </c>
      <c r="U48" s="51"/>
      <c r="V48" s="50">
        <f>V35+V36+V37+V38+V39+V40+V41+V42+V43+V44+V45</f>
        <v>263.16000000000003</v>
      </c>
      <c r="W48" s="50"/>
      <c r="X48" s="50">
        <f>X35+X36+X37+X38+X39+X40+X41+X42+X43+X44+X45</f>
        <v>467.43</v>
      </c>
      <c r="Y48" s="50"/>
      <c r="Z48" s="50">
        <f>Z35+Z36+Z37+Z38+Z39+Z40+Z41+Z42+Z43+Z44+Z45</f>
        <v>264.86</v>
      </c>
      <c r="AA48" s="32"/>
      <c r="AB48" s="32"/>
      <c r="AC48" s="74">
        <f>SUM(D48:AB48)</f>
        <v>3342.12</v>
      </c>
    </row>
    <row r="49" spans="1:29" ht="12.75" customHeight="1" x14ac:dyDescent="0.15">
      <c r="A49" s="1"/>
      <c r="B49" s="1"/>
      <c r="C49" s="28"/>
      <c r="D49" s="35"/>
      <c r="E49" s="28"/>
      <c r="F49" s="35"/>
      <c r="G49" s="28"/>
      <c r="H49" s="35"/>
      <c r="I49" s="28"/>
      <c r="J49" s="35"/>
      <c r="K49" s="28"/>
      <c r="L49" s="35"/>
      <c r="M49" s="28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1"/>
      <c r="AB49" s="1"/>
      <c r="AC49" s="1"/>
    </row>
    <row r="50" spans="1:29" ht="12.75" customHeight="1" x14ac:dyDescent="0.15">
      <c r="A50" s="1"/>
      <c r="B50" s="1"/>
      <c r="C50" s="1"/>
      <c r="D50" s="31"/>
      <c r="E50" s="1"/>
      <c r="F50" s="31"/>
      <c r="G50" s="1"/>
      <c r="H50" s="31"/>
      <c r="I50" s="1"/>
      <c r="J50" s="31"/>
      <c r="K50" s="1"/>
      <c r="L50" s="31"/>
      <c r="M50" s="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1"/>
      <c r="AB50" s="1"/>
      <c r="AC50" s="1"/>
    </row>
    <row r="51" spans="1:29" ht="12.75" customHeight="1" x14ac:dyDescent="0.15">
      <c r="A51" s="1"/>
      <c r="B51" s="1"/>
      <c r="C51" s="28"/>
      <c r="D51" s="35"/>
      <c r="E51" s="28"/>
      <c r="F51" s="35"/>
      <c r="G51" s="28"/>
      <c r="H51" s="35"/>
      <c r="I51" s="28"/>
      <c r="J51" s="35"/>
      <c r="K51" s="28"/>
      <c r="L51" s="35"/>
      <c r="M51" s="28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1"/>
      <c r="AB51" s="1"/>
      <c r="AC51" s="1"/>
    </row>
    <row r="52" spans="1:29" ht="12.75" customHeight="1" x14ac:dyDescent="0.15">
      <c r="A52" s="1"/>
      <c r="B52" s="6"/>
      <c r="C52" s="6"/>
      <c r="D52" s="36"/>
      <c r="E52" s="6"/>
      <c r="F52" s="36"/>
      <c r="G52" s="6"/>
      <c r="H52" s="36"/>
      <c r="I52" s="6"/>
      <c r="J52" s="36"/>
      <c r="K52" s="6"/>
      <c r="L52" s="36"/>
      <c r="M52" s="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6"/>
      <c r="AB52" s="6"/>
      <c r="AC52" s="6" t="s">
        <v>83</v>
      </c>
    </row>
    <row r="53" spans="1:29" ht="12.75" customHeight="1" x14ac:dyDescent="0.15">
      <c r="A53" s="1"/>
      <c r="B53" s="1"/>
      <c r="C53" s="1"/>
      <c r="D53" s="31"/>
      <c r="E53" s="1"/>
      <c r="F53" s="31"/>
      <c r="G53" s="1"/>
      <c r="H53" s="31"/>
      <c r="I53" s="1"/>
      <c r="J53" s="31"/>
      <c r="K53" s="1"/>
      <c r="L53" s="3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1"/>
      <c r="AB53" s="1"/>
      <c r="AC53" s="1"/>
    </row>
    <row r="54" spans="1:29" ht="12.75" customHeight="1" x14ac:dyDescent="0.15">
      <c r="A54" s="32"/>
      <c r="B54" s="52"/>
      <c r="C54" s="53" t="s">
        <v>48</v>
      </c>
      <c r="D54" s="54">
        <f>D27-D48</f>
        <v>15.829999999999984</v>
      </c>
      <c r="E54" s="54"/>
      <c r="F54" s="54">
        <f>F27-F48</f>
        <v>237.73</v>
      </c>
      <c r="G54" s="54"/>
      <c r="H54" s="54">
        <f>H27-H48</f>
        <v>510.76</v>
      </c>
      <c r="I54" s="54"/>
      <c r="J54" s="54">
        <f>J27-J48</f>
        <v>221.41000000000003</v>
      </c>
      <c r="K54" s="54"/>
      <c r="L54" s="54">
        <f>L27-L48</f>
        <v>286</v>
      </c>
      <c r="M54" s="54"/>
      <c r="N54" s="54">
        <f>N27-N48</f>
        <v>271.43</v>
      </c>
      <c r="O54" s="54"/>
      <c r="P54" s="54">
        <f>P27-P48</f>
        <v>310.78999999999996</v>
      </c>
      <c r="Q54" s="54"/>
      <c r="R54" s="54">
        <f>R27-R48</f>
        <v>121.74000000000001</v>
      </c>
      <c r="S54" s="54"/>
      <c r="T54" s="54">
        <f>T27-T48</f>
        <v>294.64</v>
      </c>
      <c r="U54" s="54"/>
      <c r="V54" s="54">
        <f>V27-V48</f>
        <v>379.84</v>
      </c>
      <c r="W54" s="54"/>
      <c r="X54" s="54">
        <f>X27-X48</f>
        <v>138.07</v>
      </c>
      <c r="Y54" s="54"/>
      <c r="Z54" s="54">
        <f>Z27-Z48</f>
        <v>225.64</v>
      </c>
      <c r="AA54" s="55"/>
      <c r="AB54" s="52"/>
      <c r="AC54" s="74">
        <f>SUM(D54:AB54)</f>
        <v>3013.88</v>
      </c>
    </row>
    <row r="55" spans="1:29" ht="12.75" customHeight="1" x14ac:dyDescent="0.15">
      <c r="A55" s="1"/>
      <c r="B55" s="6"/>
      <c r="C55" s="56"/>
      <c r="D55" s="57"/>
      <c r="E55" s="56"/>
      <c r="F55" s="57"/>
      <c r="G55" s="56"/>
      <c r="H55" s="57"/>
      <c r="I55" s="56"/>
      <c r="J55" s="57"/>
      <c r="K55" s="56"/>
      <c r="L55" s="57"/>
      <c r="M55" s="56"/>
      <c r="N55" s="57"/>
      <c r="O55" s="5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1"/>
    </row>
    <row r="56" spans="1:29" ht="12.75" customHeight="1" x14ac:dyDescent="0.15">
      <c r="A56" s="1"/>
      <c r="B56" s="1"/>
      <c r="C56" s="1"/>
      <c r="D56" s="31"/>
      <c r="E56" s="1"/>
      <c r="F56" s="31"/>
      <c r="G56" s="1"/>
      <c r="H56" s="31"/>
      <c r="I56" s="1"/>
      <c r="J56" s="31"/>
      <c r="K56" s="1"/>
      <c r="L56" s="31"/>
      <c r="M56" s="1"/>
      <c r="N56" s="3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15">
      <c r="A58" s="1"/>
      <c r="B58" s="1"/>
      <c r="C58" s="87" t="s">
        <v>84</v>
      </c>
      <c r="D58" s="88">
        <v>2786.32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</row>
    <row r="59" spans="1:29" ht="20.25" customHeight="1" x14ac:dyDescent="0.15">
      <c r="A59" s="1"/>
      <c r="B59" s="1"/>
      <c r="C59" s="1" t="s">
        <v>85</v>
      </c>
      <c r="D59" s="58">
        <f>D27+F27+H27+J27+L27+N27+P27+R27+T27+V27+X27+Z27</f>
        <v>6356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15">
      <c r="A60" s="1"/>
      <c r="B60" s="1"/>
      <c r="C60" s="1"/>
      <c r="D60" s="79">
        <f>SUM(D58:D59)</f>
        <v>9142.32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1"/>
      <c r="C61" s="1" t="s">
        <v>86</v>
      </c>
      <c r="D61" s="58">
        <f>D48+F48+H48+J48+L48+N48+P48+R48+T48+V48+X48+Z48</f>
        <v>3342.12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15">
      <c r="A62" s="1"/>
      <c r="B62" s="1"/>
      <c r="C62" s="1" t="s">
        <v>87</v>
      </c>
      <c r="D62" s="60">
        <f>D60-D61</f>
        <v>5800.2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1"/>
      <c r="C64" s="1" t="s">
        <v>80</v>
      </c>
      <c r="D64" s="1"/>
      <c r="E64" s="1"/>
      <c r="F64" s="1"/>
      <c r="G64" s="1"/>
      <c r="H64" s="1"/>
      <c r="I64" s="1"/>
      <c r="J64" s="1"/>
      <c r="K64" s="1"/>
      <c r="L64" s="59" t="s">
        <v>51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C2:AC2"/>
    <mergeCell ref="A30:AC30"/>
  </mergeCells>
  <conditionalFormatting sqref="D7">
    <cfRule type="cellIs" dxfId="1747" priority="171" stopIfTrue="1" operator="equal">
      <formula>37.5</formula>
    </cfRule>
    <cfRule type="cellIs" dxfId="1746" priority="172" stopIfTrue="1" operator="equal">
      <formula>37.5</formula>
    </cfRule>
    <cfRule type="cellIs" dxfId="1745" priority="173" stopIfTrue="1" operator="lessThan">
      <formula>37.5</formula>
    </cfRule>
    <cfRule type="cellIs" dxfId="1744" priority="174" stopIfTrue="1" operator="greaterThan">
      <formula>37.5</formula>
    </cfRule>
    <cfRule type="cellIs" dxfId="1743" priority="175" stopIfTrue="1" operator="equal">
      <formula>37.5</formula>
    </cfRule>
    <cfRule type="cellIs" dxfId="1742" priority="176" stopIfTrue="1" operator="lessThan">
      <formula>37.5</formula>
    </cfRule>
    <cfRule type="cellIs" dxfId="1741" priority="177" stopIfTrue="1" operator="greaterThan">
      <formula>37.5</formula>
    </cfRule>
    <cfRule type="cellIs" dxfId="1740" priority="178" stopIfTrue="1" operator="equal">
      <formula>37.5</formula>
    </cfRule>
    <cfRule type="cellIs" dxfId="1739" priority="179" stopIfTrue="1" operator="equal">
      <formula>37.5</formula>
    </cfRule>
    <cfRule type="cellIs" dxfId="1738" priority="180" stopIfTrue="1" operator="lessThan">
      <formula>37.5</formula>
    </cfRule>
    <cfRule type="cellIs" dxfId="1737" priority="181" stopIfTrue="1" operator="equal">
      <formula>37.5</formula>
    </cfRule>
    <cfRule type="cellIs" dxfId="1736" priority="182" stopIfTrue="1" operator="lessThan">
      <formula>37.5</formula>
    </cfRule>
    <cfRule type="cellIs" dxfId="1735" priority="183" operator="greaterThan">
      <formula>111.48</formula>
    </cfRule>
    <cfRule type="cellIs" dxfId="1734" priority="184" operator="equal">
      <formula>0</formula>
    </cfRule>
  </conditionalFormatting>
  <conditionalFormatting sqref="D7:D8 F7:F24 H7:H24 J7:J24 L7:L24 N7:N24 D9:E9 D10:D15 D16:E16 D17 D18:E18 D19:D24">
    <cfRule type="cellIs" dxfId="1733" priority="2" stopIfTrue="1" operator="lessThan">
      <formula>37.5</formula>
    </cfRule>
  </conditionalFormatting>
  <conditionalFormatting sqref="D7:D8 F7:F24 H7:H24 J7:J24 L7:L24 N7:N24 P7:P24 R7:R24 T7:T24 V7:V24 X7:X24 Z7:Z24 D9:E9 D10:D15 D16:E16 D17 D18:E18 D19:D24">
    <cfRule type="cellIs" dxfId="1732" priority="101" stopIfTrue="1" operator="lessThan">
      <formula>37.5</formula>
    </cfRule>
    <cfRule type="cellIs" dxfId="1731" priority="104" stopIfTrue="1" operator="lessThan">
      <formula>37.5</formula>
    </cfRule>
  </conditionalFormatting>
  <conditionalFormatting sqref="D7:D8 F7:F24 H7:H24 J7:J24 L7:L24 N7:N24 P7:P24 R7:R24 T7:T24 V7:V24 X7:X24 Z7:Z24 D9:E9 D10:D15 D16:E16 D18:E18 D19:D24 D17">
    <cfRule type="cellIs" dxfId="1730" priority="103" stopIfTrue="1" operator="equal">
      <formula>37.5</formula>
    </cfRule>
  </conditionalFormatting>
  <conditionalFormatting sqref="D7:D24">
    <cfRule type="cellIs" dxfId="1729" priority="4" stopIfTrue="1" operator="equal">
      <formula>37.5</formula>
    </cfRule>
    <cfRule type="cellIs" dxfId="1728" priority="5" stopIfTrue="1" operator="lessThan">
      <formula>37.5</formula>
    </cfRule>
    <cfRule type="cellIs" dxfId="1727" priority="112" operator="greaterThan">
      <formula>111.48</formula>
    </cfRule>
  </conditionalFormatting>
  <conditionalFormatting sqref="D7:D25">
    <cfRule type="cellIs" dxfId="1726" priority="114" operator="equal">
      <formula>0</formula>
    </cfRule>
  </conditionalFormatting>
  <conditionalFormatting sqref="D8 D9:E9 D10:D15 D16:E16 D18:E18 D19:D22 F7:F24">
    <cfRule type="cellIs" dxfId="1725" priority="6" stopIfTrue="1" operator="equal">
      <formula>37.5</formula>
    </cfRule>
    <cfRule type="cellIs" dxfId="1724" priority="115" stopIfTrue="1" operator="equal">
      <formula>37.5</formula>
    </cfRule>
  </conditionalFormatting>
  <conditionalFormatting sqref="D8">
    <cfRule type="cellIs" dxfId="1723" priority="3" stopIfTrue="1" operator="greaterThan">
      <formula>37.5</formula>
    </cfRule>
  </conditionalFormatting>
  <conditionalFormatting sqref="D7:E22 G7:G22 I7:I22 K7:K22 M7:M22 O7:O22 F7:F23 H7:H23 J7:J23 L7:L23 N7:N23 D23 D24:O25 P25:Z25 D26:Z26 D27:O27 P27:Z28 L28:O28 D31:O31 D34:O47 P46:Z47 D48:Z53 D54:AA54 D55:O56">
    <cfRule type="cellIs" dxfId="1722" priority="1" stopIfTrue="1" operator="lessThan">
      <formula>0</formula>
    </cfRule>
  </conditionalFormatting>
  <conditionalFormatting sqref="D7:Z24">
    <cfRule type="cellIs" dxfId="1721" priority="113" operator="greaterThan">
      <formula>0</formula>
    </cfRule>
  </conditionalFormatting>
  <conditionalFormatting sqref="F7:F24 D8 D9:E9 D10:D15 D16:E16 D18:E18 D19:D22">
    <cfRule type="cellIs" dxfId="1720" priority="7" stopIfTrue="1" operator="equal">
      <formula>37.5</formula>
    </cfRule>
    <cfRule type="cellIs" dxfId="1719" priority="8" stopIfTrue="1" operator="lessThan">
      <formula>37.5</formula>
    </cfRule>
    <cfRule type="cellIs" dxfId="1718" priority="13" stopIfTrue="1" operator="greaterThan">
      <formula>37.5</formula>
    </cfRule>
    <cfRule type="cellIs" dxfId="1717" priority="14" stopIfTrue="1" operator="equal">
      <formula>37.5</formula>
    </cfRule>
    <cfRule type="cellIs" dxfId="1716" priority="15" stopIfTrue="1" operator="lessThan">
      <formula>37.5</formula>
    </cfRule>
    <cfRule type="cellIs" dxfId="1715" priority="116" stopIfTrue="1" operator="lessThan">
      <formula>37.5</formula>
    </cfRule>
    <cfRule type="cellIs" dxfId="1714" priority="117" operator="greaterThan">
      <formula>111.48</formula>
    </cfRule>
    <cfRule type="cellIs" dxfId="1713" priority="118" operator="equal">
      <formula>0</formula>
    </cfRule>
  </conditionalFormatting>
  <conditionalFormatting sqref="F7:F24 H7:H24 J7:J24 L7:L24 N7:N24 P7:P24 R7:R24 T7:T24 V7:V24 X7:X24 Z7:Z24 D8 D9:E9 D10:D15 D16:E16 D18:E18 D19:D22">
    <cfRule type="cellIs" dxfId="1712" priority="102" stopIfTrue="1" operator="greaterThan">
      <formula>37.5</formula>
    </cfRule>
    <cfRule type="cellIs" dxfId="1711" priority="105" stopIfTrue="1" operator="equal">
      <formula>37.5</formula>
    </cfRule>
    <cfRule type="cellIs" dxfId="1710" priority="106" stopIfTrue="1" operator="equal">
      <formula>37.5</formula>
    </cfRule>
    <cfRule type="cellIs" dxfId="1709" priority="107" stopIfTrue="1" operator="lessThan">
      <formula>37.5</formula>
    </cfRule>
  </conditionalFormatting>
  <conditionalFormatting sqref="H7:H24 J7:J24 N7:N24">
    <cfRule type="cellIs" dxfId="1708" priority="9" stopIfTrue="1" operator="equal">
      <formula>37.5</formula>
    </cfRule>
    <cfRule type="cellIs" dxfId="1707" priority="10" stopIfTrue="1" operator="lessThan">
      <formula>37.5</formula>
    </cfRule>
    <cfRule type="cellIs" dxfId="1706" priority="108" stopIfTrue="1" operator="equal">
      <formula>37.5</formula>
    </cfRule>
    <cfRule type="cellIs" dxfId="1705" priority="109" stopIfTrue="1" operator="lessThan">
      <formula>37.5</formula>
    </cfRule>
  </conditionalFormatting>
  <conditionalFormatting sqref="H7:H24">
    <cfRule type="cellIs" dxfId="1704" priority="16" stopIfTrue="1" operator="equal">
      <formula>37.5</formula>
    </cfRule>
    <cfRule type="cellIs" dxfId="1703" priority="17" stopIfTrue="1" operator="equal">
      <formula>37.5</formula>
    </cfRule>
    <cfRule type="cellIs" dxfId="1702" priority="18" stopIfTrue="1" operator="lessThan">
      <formula>37.5</formula>
    </cfRule>
    <cfRule type="cellIs" dxfId="1701" priority="19" stopIfTrue="1" operator="greaterThan">
      <formula>37.5</formula>
    </cfRule>
    <cfRule type="cellIs" dxfId="1700" priority="20" stopIfTrue="1" operator="equal">
      <formula>37.5</formula>
    </cfRule>
    <cfRule type="cellIs" dxfId="1699" priority="21" stopIfTrue="1" operator="lessThan">
      <formula>37.5</formula>
    </cfRule>
    <cfRule type="cellIs" dxfId="1698" priority="119" stopIfTrue="1" operator="equal">
      <formula>37.5</formula>
    </cfRule>
    <cfRule type="cellIs" dxfId="1697" priority="120" stopIfTrue="1" operator="lessThan">
      <formula>37.5</formula>
    </cfRule>
    <cfRule type="cellIs" dxfId="1696" priority="121" operator="greaterThan">
      <formula>111.48</formula>
    </cfRule>
    <cfRule type="cellIs" dxfId="1695" priority="122" operator="equal">
      <formula>0</formula>
    </cfRule>
  </conditionalFormatting>
  <conditionalFormatting sqref="J7:J24">
    <cfRule type="cellIs" dxfId="1694" priority="22" stopIfTrue="1" operator="equal">
      <formula>37.5</formula>
    </cfRule>
    <cfRule type="cellIs" dxfId="1693" priority="23" stopIfTrue="1" operator="equal">
      <formula>37.5</formula>
    </cfRule>
    <cfRule type="cellIs" dxfId="1692" priority="24" stopIfTrue="1" operator="lessThan">
      <formula>37.5</formula>
    </cfRule>
    <cfRule type="cellIs" dxfId="1691" priority="25" stopIfTrue="1" operator="greaterThan">
      <formula>37.5</formula>
    </cfRule>
    <cfRule type="cellIs" dxfId="1690" priority="26" stopIfTrue="1" operator="equal">
      <formula>37.5</formula>
    </cfRule>
    <cfRule type="cellIs" dxfId="1689" priority="27" stopIfTrue="1" operator="lessThan">
      <formula>37.5</formula>
    </cfRule>
    <cfRule type="cellIs" dxfId="1688" priority="123" stopIfTrue="1" operator="equal">
      <formula>37.5</formula>
    </cfRule>
    <cfRule type="cellIs" dxfId="1687" priority="124" stopIfTrue="1" operator="lessThan">
      <formula>37.5</formula>
    </cfRule>
    <cfRule type="cellIs" dxfId="1686" priority="125" operator="greaterThan">
      <formula>111.48</formula>
    </cfRule>
    <cfRule type="cellIs" dxfId="1685" priority="126" operator="equal">
      <formula>0</formula>
    </cfRule>
  </conditionalFormatting>
  <conditionalFormatting sqref="L7:L24">
    <cfRule type="cellIs" dxfId="1684" priority="11" stopIfTrue="1" operator="equal">
      <formula>37.5</formula>
    </cfRule>
    <cfRule type="cellIs" dxfId="1683" priority="12" stopIfTrue="1" operator="lessThan">
      <formula>37.5</formula>
    </cfRule>
    <cfRule type="cellIs" dxfId="1682" priority="28" stopIfTrue="1" operator="equal">
      <formula>37.5</formula>
    </cfRule>
    <cfRule type="cellIs" dxfId="1681" priority="29" stopIfTrue="1" operator="equal">
      <formula>37.5</formula>
    </cfRule>
    <cfRule type="cellIs" dxfId="1680" priority="30" stopIfTrue="1" operator="lessThan">
      <formula>37.5</formula>
    </cfRule>
    <cfRule type="cellIs" dxfId="1679" priority="31" stopIfTrue="1" operator="greaterThan">
      <formula>37.5</formula>
    </cfRule>
    <cfRule type="cellIs" dxfId="1678" priority="32" stopIfTrue="1" operator="equal">
      <formula>37.5</formula>
    </cfRule>
    <cfRule type="cellIs" dxfId="1677" priority="33" stopIfTrue="1" operator="lessThan">
      <formula>37.5</formula>
    </cfRule>
    <cfRule type="cellIs" dxfId="1676" priority="110" stopIfTrue="1" operator="equal">
      <formula>37.5</formula>
    </cfRule>
    <cfRule type="cellIs" dxfId="1675" priority="111" stopIfTrue="1" operator="lessThan">
      <formula>37.5</formula>
    </cfRule>
    <cfRule type="cellIs" dxfId="1674" priority="127" stopIfTrue="1" operator="equal">
      <formula>37.5</formula>
    </cfRule>
    <cfRule type="cellIs" dxfId="1673" priority="128" stopIfTrue="1" operator="lessThan">
      <formula>37.5</formula>
    </cfRule>
    <cfRule type="cellIs" dxfId="1672" priority="129" operator="greaterThan">
      <formula>111.48</formula>
    </cfRule>
    <cfRule type="cellIs" dxfId="1671" priority="130" operator="equal">
      <formula>0</formula>
    </cfRule>
  </conditionalFormatting>
  <conditionalFormatting sqref="N7:N24">
    <cfRule type="cellIs" dxfId="1670" priority="34" stopIfTrue="1" operator="equal">
      <formula>37.5</formula>
    </cfRule>
    <cfRule type="cellIs" dxfId="1669" priority="35" stopIfTrue="1" operator="equal">
      <formula>37.5</formula>
    </cfRule>
    <cfRule type="cellIs" dxfId="1668" priority="36" stopIfTrue="1" operator="lessThan">
      <formula>37.5</formula>
    </cfRule>
    <cfRule type="cellIs" dxfId="1667" priority="37" stopIfTrue="1" operator="greaterThan">
      <formula>37.5</formula>
    </cfRule>
    <cfRule type="cellIs" dxfId="1666" priority="38" stopIfTrue="1" operator="equal">
      <formula>37.5</formula>
    </cfRule>
    <cfRule type="cellIs" dxfId="1665" priority="39" stopIfTrue="1" operator="lessThan">
      <formula>37.5</formula>
    </cfRule>
    <cfRule type="cellIs" dxfId="1664" priority="131" stopIfTrue="1" operator="equal">
      <formula>37.5</formula>
    </cfRule>
    <cfRule type="cellIs" dxfId="1663" priority="132" stopIfTrue="1" operator="lessThan">
      <formula>37.5</formula>
    </cfRule>
    <cfRule type="cellIs" dxfId="1662" priority="133" operator="greaterThan">
      <formula>111.48</formula>
    </cfRule>
    <cfRule type="cellIs" dxfId="1661" priority="134" operator="equal">
      <formula>0</formula>
    </cfRule>
  </conditionalFormatting>
  <conditionalFormatting sqref="P7:P24">
    <cfRule type="cellIs" dxfId="1660" priority="40" stopIfTrue="1" operator="lessThan">
      <formula>0</formula>
    </cfRule>
    <cfRule type="cellIs" dxfId="1659" priority="41" stopIfTrue="1" operator="lessThan">
      <formula>37.5</formula>
    </cfRule>
    <cfRule type="cellIs" dxfId="1658" priority="42" stopIfTrue="1" operator="equal">
      <formula>37.5</formula>
    </cfRule>
    <cfRule type="cellIs" dxfId="1657" priority="43" stopIfTrue="1" operator="equal">
      <formula>37.5</formula>
    </cfRule>
    <cfRule type="cellIs" dxfId="1656" priority="44" stopIfTrue="1" operator="lessThan">
      <formula>37.5</formula>
    </cfRule>
    <cfRule type="cellIs" dxfId="1655" priority="45" stopIfTrue="1" operator="greaterThan">
      <formula>37.5</formula>
    </cfRule>
    <cfRule type="cellIs" dxfId="1654" priority="46" stopIfTrue="1" operator="equal">
      <formula>37.5</formula>
    </cfRule>
    <cfRule type="cellIs" dxfId="1653" priority="47" stopIfTrue="1" operator="lessThan">
      <formula>37.5</formula>
    </cfRule>
    <cfRule type="cellIs" dxfId="1652" priority="135" stopIfTrue="1" operator="lessThan">
      <formula>0</formula>
    </cfRule>
    <cfRule type="cellIs" dxfId="1651" priority="136" stopIfTrue="1" operator="lessThan">
      <formula>37.5</formula>
    </cfRule>
    <cfRule type="cellIs" dxfId="1650" priority="137" stopIfTrue="1" operator="equal">
      <formula>37.5</formula>
    </cfRule>
    <cfRule type="cellIs" dxfId="1649" priority="138" stopIfTrue="1" operator="lessThan">
      <formula>37.5</formula>
    </cfRule>
    <cfRule type="cellIs" dxfId="1648" priority="139" operator="greaterThan">
      <formula>111.48</formula>
    </cfRule>
    <cfRule type="cellIs" dxfId="1647" priority="140" operator="equal">
      <formula>0</formula>
    </cfRule>
  </conditionalFormatting>
  <conditionalFormatting sqref="P35:P45">
    <cfRule type="cellIs" dxfId="1646" priority="88" stopIfTrue="1" operator="lessThan">
      <formula>0</formula>
    </cfRule>
  </conditionalFormatting>
  <conditionalFormatting sqref="R7:R24">
    <cfRule type="cellIs" dxfId="1645" priority="48" stopIfTrue="1" operator="lessThan">
      <formula>0</formula>
    </cfRule>
    <cfRule type="cellIs" dxfId="1644" priority="49" stopIfTrue="1" operator="lessThan">
      <formula>37.5</formula>
    </cfRule>
    <cfRule type="cellIs" dxfId="1643" priority="50" stopIfTrue="1" operator="equal">
      <formula>37.5</formula>
    </cfRule>
    <cfRule type="cellIs" dxfId="1642" priority="51" stopIfTrue="1" operator="equal">
      <formula>37.5</formula>
    </cfRule>
    <cfRule type="cellIs" dxfId="1641" priority="52" stopIfTrue="1" operator="lessThan">
      <formula>37.5</formula>
    </cfRule>
    <cfRule type="cellIs" dxfId="1640" priority="53" stopIfTrue="1" operator="greaterThan">
      <formula>37.5</formula>
    </cfRule>
    <cfRule type="cellIs" dxfId="1639" priority="54" stopIfTrue="1" operator="equal">
      <formula>37.5</formula>
    </cfRule>
    <cfRule type="cellIs" dxfId="1638" priority="55" stopIfTrue="1" operator="lessThan">
      <formula>37.5</formula>
    </cfRule>
    <cfRule type="cellIs" dxfId="1637" priority="141" stopIfTrue="1" operator="lessThan">
      <formula>0</formula>
    </cfRule>
    <cfRule type="cellIs" dxfId="1636" priority="142" stopIfTrue="1" operator="lessThan">
      <formula>37.5</formula>
    </cfRule>
    <cfRule type="cellIs" dxfId="1635" priority="143" stopIfTrue="1" operator="equal">
      <formula>37.5</formula>
    </cfRule>
    <cfRule type="cellIs" dxfId="1634" priority="144" stopIfTrue="1" operator="lessThan">
      <formula>37.5</formula>
    </cfRule>
    <cfRule type="cellIs" dxfId="1633" priority="145" operator="greaterThan">
      <formula>111.48</formula>
    </cfRule>
    <cfRule type="cellIs" dxfId="1632" priority="146" operator="equal">
      <formula>0</formula>
    </cfRule>
  </conditionalFormatting>
  <conditionalFormatting sqref="R35:R45">
    <cfRule type="cellIs" dxfId="1631" priority="89" stopIfTrue="1" operator="lessThan">
      <formula>0</formula>
    </cfRule>
  </conditionalFormatting>
  <conditionalFormatting sqref="T7:T24">
    <cfRule type="cellIs" dxfId="1630" priority="56" stopIfTrue="1" operator="lessThan">
      <formula>0</formula>
    </cfRule>
    <cfRule type="cellIs" dxfId="1629" priority="57" stopIfTrue="1" operator="lessThan">
      <formula>37.5</formula>
    </cfRule>
    <cfRule type="cellIs" dxfId="1628" priority="58" stopIfTrue="1" operator="equal">
      <formula>37.5</formula>
    </cfRule>
    <cfRule type="cellIs" dxfId="1627" priority="59" stopIfTrue="1" operator="equal">
      <formula>37.5</formula>
    </cfRule>
    <cfRule type="cellIs" dxfId="1626" priority="60" stopIfTrue="1" operator="lessThan">
      <formula>37.5</formula>
    </cfRule>
    <cfRule type="cellIs" dxfId="1625" priority="61" stopIfTrue="1" operator="greaterThan">
      <formula>37.5</formula>
    </cfRule>
    <cfRule type="cellIs" dxfId="1624" priority="62" stopIfTrue="1" operator="equal">
      <formula>37.5</formula>
    </cfRule>
    <cfRule type="cellIs" dxfId="1623" priority="63" stopIfTrue="1" operator="lessThan">
      <formula>37.5</formula>
    </cfRule>
    <cfRule type="cellIs" dxfId="1622" priority="147" stopIfTrue="1" operator="lessThan">
      <formula>0</formula>
    </cfRule>
    <cfRule type="cellIs" dxfId="1621" priority="148" stopIfTrue="1" operator="lessThan">
      <formula>37.5</formula>
    </cfRule>
    <cfRule type="cellIs" dxfId="1620" priority="149" stopIfTrue="1" operator="equal">
      <formula>37.5</formula>
    </cfRule>
    <cfRule type="cellIs" dxfId="1619" priority="150" stopIfTrue="1" operator="lessThan">
      <formula>37.5</formula>
    </cfRule>
    <cfRule type="cellIs" dxfId="1618" priority="151" operator="greaterThan">
      <formula>111.48</formula>
    </cfRule>
    <cfRule type="cellIs" dxfId="1617" priority="152" operator="equal">
      <formula>0</formula>
    </cfRule>
  </conditionalFormatting>
  <conditionalFormatting sqref="T35:T45">
    <cfRule type="cellIs" dxfId="1616" priority="90" stopIfTrue="1" operator="lessThan">
      <formula>0</formula>
    </cfRule>
  </conditionalFormatting>
  <conditionalFormatting sqref="V7:V24">
    <cfRule type="cellIs" dxfId="1615" priority="64" stopIfTrue="1" operator="lessThan">
      <formula>0</formula>
    </cfRule>
    <cfRule type="cellIs" dxfId="1614" priority="65" stopIfTrue="1" operator="lessThan">
      <formula>37.5</formula>
    </cfRule>
    <cfRule type="cellIs" dxfId="1613" priority="66" stopIfTrue="1" operator="equal">
      <formula>37.5</formula>
    </cfRule>
    <cfRule type="cellIs" dxfId="1612" priority="67" stopIfTrue="1" operator="equal">
      <formula>37.5</formula>
    </cfRule>
    <cfRule type="cellIs" dxfId="1611" priority="68" stopIfTrue="1" operator="lessThan">
      <formula>37.5</formula>
    </cfRule>
    <cfRule type="cellIs" dxfId="1610" priority="69" stopIfTrue="1" operator="greaterThan">
      <formula>37.5</formula>
    </cfRule>
    <cfRule type="cellIs" dxfId="1609" priority="70" stopIfTrue="1" operator="equal">
      <formula>37.5</formula>
    </cfRule>
    <cfRule type="cellIs" dxfId="1608" priority="71" stopIfTrue="1" operator="lessThan">
      <formula>37.5</formula>
    </cfRule>
    <cfRule type="cellIs" dxfId="1607" priority="153" stopIfTrue="1" operator="lessThan">
      <formula>0</formula>
    </cfRule>
    <cfRule type="cellIs" dxfId="1606" priority="154" stopIfTrue="1" operator="lessThan">
      <formula>37.5</formula>
    </cfRule>
    <cfRule type="cellIs" dxfId="1605" priority="155" stopIfTrue="1" operator="equal">
      <formula>37.5</formula>
    </cfRule>
    <cfRule type="cellIs" dxfId="1604" priority="156" stopIfTrue="1" operator="lessThan">
      <formula>37.5</formula>
    </cfRule>
    <cfRule type="cellIs" dxfId="1603" priority="157" operator="greaterThan">
      <formula>111.48</formula>
    </cfRule>
    <cfRule type="cellIs" dxfId="1602" priority="158" operator="equal">
      <formula>0</formula>
    </cfRule>
  </conditionalFormatting>
  <conditionalFormatting sqref="V35:V45">
    <cfRule type="cellIs" dxfId="1601" priority="91" stopIfTrue="1" operator="lessThan">
      <formula>0</formula>
    </cfRule>
  </conditionalFormatting>
  <conditionalFormatting sqref="X7:X24">
    <cfRule type="cellIs" dxfId="1600" priority="72" stopIfTrue="1" operator="lessThan">
      <formula>0</formula>
    </cfRule>
    <cfRule type="cellIs" dxfId="1599" priority="73" stopIfTrue="1" operator="lessThan">
      <formula>37.5</formula>
    </cfRule>
    <cfRule type="cellIs" dxfId="1598" priority="74" stopIfTrue="1" operator="equal">
      <formula>37.5</formula>
    </cfRule>
    <cfRule type="cellIs" dxfId="1597" priority="75" stopIfTrue="1" operator="equal">
      <formula>37.5</formula>
    </cfRule>
    <cfRule type="cellIs" dxfId="1596" priority="76" stopIfTrue="1" operator="lessThan">
      <formula>37.5</formula>
    </cfRule>
    <cfRule type="cellIs" dxfId="1595" priority="77" stopIfTrue="1" operator="greaterThan">
      <formula>37.5</formula>
    </cfRule>
    <cfRule type="cellIs" dxfId="1594" priority="78" stopIfTrue="1" operator="equal">
      <formula>37.5</formula>
    </cfRule>
    <cfRule type="cellIs" dxfId="1593" priority="79" stopIfTrue="1" operator="lessThan">
      <formula>37.5</formula>
    </cfRule>
    <cfRule type="cellIs" dxfId="1592" priority="159" stopIfTrue="1" operator="lessThan">
      <formula>0</formula>
    </cfRule>
    <cfRule type="cellIs" dxfId="1591" priority="160" stopIfTrue="1" operator="lessThan">
      <formula>37.5</formula>
    </cfRule>
    <cfRule type="cellIs" dxfId="1590" priority="161" stopIfTrue="1" operator="equal">
      <formula>37.5</formula>
    </cfRule>
    <cfRule type="cellIs" dxfId="1589" priority="162" stopIfTrue="1" operator="lessThan">
      <formula>37.5</formula>
    </cfRule>
    <cfRule type="cellIs" dxfId="1588" priority="163" operator="greaterThan">
      <formula>111.48</formula>
    </cfRule>
    <cfRule type="cellIs" dxfId="1587" priority="164" operator="equal">
      <formula>0</formula>
    </cfRule>
  </conditionalFormatting>
  <conditionalFormatting sqref="X35:X45">
    <cfRule type="cellIs" dxfId="1586" priority="92" stopIfTrue="1" operator="lessThan">
      <formula>0</formula>
    </cfRule>
  </conditionalFormatting>
  <conditionalFormatting sqref="Z7:Z24 X7:X24 V7:V24 T7:T24 R7:R24 P7:P24 N7:N23 D24:O25 L7:L23 J7:J23 H7:H23 D7:E22 F7:F23 D23">
    <cfRule type="cellIs" dxfId="1585" priority="100" stopIfTrue="1" operator="lessThan">
      <formula>0</formula>
    </cfRule>
  </conditionalFormatting>
  <conditionalFormatting sqref="Z7:Z24">
    <cfRule type="cellIs" dxfId="1584" priority="80" stopIfTrue="1" operator="lessThan">
      <formula>0</formula>
    </cfRule>
    <cfRule type="cellIs" dxfId="1583" priority="81" stopIfTrue="1" operator="lessThan">
      <formula>37.5</formula>
    </cfRule>
    <cfRule type="cellIs" dxfId="1582" priority="82" stopIfTrue="1" operator="equal">
      <formula>37.5</formula>
    </cfRule>
    <cfRule type="cellIs" dxfId="1581" priority="83" stopIfTrue="1" operator="equal">
      <formula>37.5</formula>
    </cfRule>
    <cfRule type="cellIs" dxfId="1580" priority="84" stopIfTrue="1" operator="lessThan">
      <formula>37.5</formula>
    </cfRule>
    <cfRule type="cellIs" dxfId="1579" priority="85" stopIfTrue="1" operator="greaterThan">
      <formula>37.5</formula>
    </cfRule>
    <cfRule type="cellIs" dxfId="1578" priority="86" stopIfTrue="1" operator="equal">
      <formula>37.5</formula>
    </cfRule>
    <cfRule type="cellIs" dxfId="1577" priority="87" stopIfTrue="1" operator="lessThan">
      <formula>37.5</formula>
    </cfRule>
    <cfRule type="cellIs" dxfId="1576" priority="165" stopIfTrue="1" operator="lessThan">
      <formula>0</formula>
    </cfRule>
    <cfRule type="cellIs" dxfId="1575" priority="166" stopIfTrue="1" operator="lessThan">
      <formula>37.5</formula>
    </cfRule>
    <cfRule type="cellIs" dxfId="1574" priority="167" stopIfTrue="1" operator="equal">
      <formula>37.5</formula>
    </cfRule>
    <cfRule type="cellIs" dxfId="1573" priority="168" stopIfTrue="1" operator="lessThan">
      <formula>37.5</formula>
    </cfRule>
    <cfRule type="cellIs" dxfId="1572" priority="169" operator="greaterThan">
      <formula>111.48</formula>
    </cfRule>
    <cfRule type="cellIs" dxfId="1571" priority="170" operator="equal">
      <formula>0</formula>
    </cfRule>
  </conditionalFormatting>
  <conditionalFormatting sqref="Z35:Z45">
    <cfRule type="cellIs" dxfId="1570" priority="93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2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C1" workbookViewId="0">
      <selection activeCell="AD7" sqref="AD7:AE24"/>
    </sheetView>
  </sheetViews>
  <sheetFormatPr baseColWidth="10" defaultColWidth="12.6640625" defaultRowHeight="15" customHeight="1" x14ac:dyDescent="0.15"/>
  <cols>
    <col min="1" max="1" width="5.6640625" customWidth="1"/>
    <col min="2" max="2" width="0.83203125" customWidth="1"/>
    <col min="3" max="3" width="38.33203125" customWidth="1"/>
    <col min="4" max="4" width="13.6640625" customWidth="1"/>
    <col min="5" max="5" width="2.1640625" customWidth="1"/>
    <col min="6" max="6" width="12.1640625" customWidth="1"/>
    <col min="7" max="7" width="2.6640625" customWidth="1"/>
    <col min="8" max="8" width="10.83203125" customWidth="1"/>
    <col min="9" max="9" width="2.6640625" customWidth="1"/>
    <col min="10" max="10" width="10.83203125" customWidth="1"/>
    <col min="11" max="11" width="2.6640625" customWidth="1"/>
    <col min="12" max="12" width="10.83203125" customWidth="1"/>
    <col min="13" max="13" width="2.6640625" customWidth="1"/>
    <col min="14" max="14" width="12.33203125" customWidth="1"/>
    <col min="15" max="15" width="2.6640625" customWidth="1"/>
    <col min="16" max="16" width="11.83203125" customWidth="1"/>
    <col min="17" max="17" width="2.6640625" customWidth="1"/>
    <col min="18" max="18" width="10.83203125" customWidth="1"/>
    <col min="19" max="19" width="2.6640625" customWidth="1"/>
    <col min="20" max="20" width="10.83203125" customWidth="1"/>
    <col min="21" max="21" width="2.6640625" customWidth="1"/>
    <col min="22" max="22" width="10.83203125" customWidth="1"/>
    <col min="23" max="23" width="2.6640625" customWidth="1"/>
    <col min="24" max="24" width="10.6640625" customWidth="1"/>
    <col min="25" max="25" width="2.33203125" customWidth="1"/>
    <col min="26" max="26" width="13" customWidth="1"/>
    <col min="27" max="27" width="1.6640625" customWidth="1"/>
    <col min="28" max="28" width="1" customWidth="1"/>
    <col min="29" max="29" width="13.33203125" customWidth="1"/>
  </cols>
  <sheetData>
    <row r="1" spans="1:31" ht="36" customHeight="1" x14ac:dyDescent="0.25">
      <c r="A1" s="1"/>
      <c r="B1" s="2"/>
      <c r="C1" s="3" t="s">
        <v>0</v>
      </c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4"/>
      <c r="O1" s="1"/>
      <c r="P1" s="1"/>
      <c r="Q1" s="1"/>
      <c r="R1" s="1"/>
      <c r="S1" s="1"/>
      <c r="T1" s="1"/>
      <c r="U1" s="1"/>
      <c r="V1" s="1"/>
      <c r="W1" s="61" t="s">
        <v>88</v>
      </c>
      <c r="X1" s="1"/>
      <c r="Y1" s="1"/>
      <c r="Z1" s="1"/>
      <c r="AA1" s="1"/>
      <c r="AB1" s="1"/>
      <c r="AC1" s="1"/>
    </row>
    <row r="2" spans="1:31" ht="51.75" customHeight="1" x14ac:dyDescent="0.15">
      <c r="A2" s="1"/>
      <c r="B2" s="1"/>
      <c r="C2" s="144" t="s">
        <v>79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</row>
    <row r="3" spans="1:31" ht="4.5" customHeight="1" x14ac:dyDescent="0.1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6"/>
      <c r="AC3" s="1"/>
    </row>
    <row r="4" spans="1:31" ht="21.75" customHeight="1" x14ac:dyDescent="0.15">
      <c r="A4" s="1"/>
      <c r="B4" s="5"/>
      <c r="C4" s="62" t="s">
        <v>3</v>
      </c>
      <c r="D4" s="38" t="s">
        <v>4</v>
      </c>
      <c r="E4" s="38"/>
      <c r="F4" s="38" t="s">
        <v>5</v>
      </c>
      <c r="G4" s="38"/>
      <c r="H4" s="38" t="s">
        <v>6</v>
      </c>
      <c r="I4" s="38"/>
      <c r="J4" s="38" t="s">
        <v>7</v>
      </c>
      <c r="K4" s="38"/>
      <c r="L4" s="38" t="s">
        <v>8</v>
      </c>
      <c r="M4" s="38"/>
      <c r="N4" s="38" t="s">
        <v>9</v>
      </c>
      <c r="O4" s="63"/>
      <c r="P4" s="38" t="s">
        <v>10</v>
      </c>
      <c r="Q4" s="63"/>
      <c r="R4" s="38" t="s">
        <v>11</v>
      </c>
      <c r="S4" s="63"/>
      <c r="T4" s="63" t="s">
        <v>12</v>
      </c>
      <c r="U4" s="63"/>
      <c r="V4" s="38" t="s">
        <v>13</v>
      </c>
      <c r="W4" s="63"/>
      <c r="X4" s="63" t="s">
        <v>14</v>
      </c>
      <c r="Y4" s="63"/>
      <c r="Z4" s="63" t="s">
        <v>15</v>
      </c>
      <c r="AA4" s="64"/>
      <c r="AB4" s="64"/>
      <c r="AC4" s="39" t="s">
        <v>57</v>
      </c>
      <c r="AD4" s="165" t="s">
        <v>181</v>
      </c>
      <c r="AE4" s="165" t="s">
        <v>183</v>
      </c>
    </row>
    <row r="5" spans="1:31" ht="4.5" customHeight="1" x14ac:dyDescent="0.15">
      <c r="A5" s="1"/>
      <c r="B5" s="5"/>
      <c r="C5" s="5"/>
      <c r="D5" s="5"/>
      <c r="E5" s="5"/>
      <c r="F5" s="11"/>
      <c r="G5" s="5"/>
      <c r="H5" s="11"/>
      <c r="I5" s="5"/>
      <c r="J5" s="11"/>
      <c r="K5" s="5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1"/>
    </row>
    <row r="6" spans="1:31" ht="4.5" customHeight="1" x14ac:dyDescent="0.15">
      <c r="A6" s="1"/>
      <c r="B6" s="1"/>
      <c r="C6" s="1"/>
      <c r="D6" s="1"/>
      <c r="E6" s="1"/>
      <c r="F6" s="12"/>
      <c r="G6" s="1"/>
      <c r="H6" s="12"/>
      <c r="I6" s="1"/>
      <c r="J6" s="12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1" ht="18" customHeight="1" x14ac:dyDescent="0.2">
      <c r="A7" s="1"/>
      <c r="B7" s="1"/>
      <c r="C7" s="13" t="s">
        <v>16</v>
      </c>
      <c r="D7" s="65">
        <v>37.5</v>
      </c>
      <c r="E7" s="66"/>
      <c r="F7" s="65">
        <v>37.5</v>
      </c>
      <c r="G7" s="66"/>
      <c r="H7" s="65">
        <v>37.5</v>
      </c>
      <c r="I7" s="66"/>
      <c r="J7" s="65"/>
      <c r="K7" s="66"/>
      <c r="L7" s="65"/>
      <c r="M7" s="66"/>
      <c r="N7" s="65"/>
      <c r="O7" s="67"/>
      <c r="P7" s="65"/>
      <c r="Q7" s="68"/>
      <c r="R7" s="65"/>
      <c r="S7" s="68"/>
      <c r="T7" s="65"/>
      <c r="U7" s="68"/>
      <c r="V7" s="65"/>
      <c r="W7" s="68"/>
      <c r="X7" s="65"/>
      <c r="Y7" s="68"/>
      <c r="Z7" s="86">
        <v>41.81</v>
      </c>
      <c r="AA7" s="1"/>
      <c r="AB7" s="1"/>
      <c r="AC7" s="21">
        <f t="shared" ref="AC7:AC22" si="0">SUM(D7:AB7)</f>
        <v>154.31</v>
      </c>
      <c r="AD7" s="21">
        <f>37.5*12</f>
        <v>450</v>
      </c>
      <c r="AE7" s="21">
        <f>AC7-AD7</f>
        <v>-295.69</v>
      </c>
    </row>
    <row r="8" spans="1:31" ht="18" customHeight="1" x14ac:dyDescent="0.2">
      <c r="A8" s="1"/>
      <c r="B8" s="1"/>
      <c r="C8" s="22" t="s">
        <v>17</v>
      </c>
      <c r="D8" s="65"/>
      <c r="E8" s="66"/>
      <c r="F8" s="65">
        <v>37.5</v>
      </c>
      <c r="G8" s="66"/>
      <c r="H8" s="86">
        <v>75</v>
      </c>
      <c r="I8" s="66"/>
      <c r="J8" s="65">
        <v>37.5</v>
      </c>
      <c r="K8" s="66"/>
      <c r="L8" s="65">
        <v>37.5</v>
      </c>
      <c r="M8" s="66"/>
      <c r="N8" s="65">
        <v>37.5</v>
      </c>
      <c r="O8" s="67"/>
      <c r="P8" s="65">
        <v>37.5</v>
      </c>
      <c r="Q8" s="68"/>
      <c r="R8" s="65">
        <v>37.5</v>
      </c>
      <c r="S8" s="68"/>
      <c r="T8" s="65">
        <v>37.5</v>
      </c>
      <c r="U8" s="68"/>
      <c r="V8" s="65">
        <v>37.5</v>
      </c>
      <c r="W8" s="68"/>
      <c r="X8" s="65">
        <v>37.5</v>
      </c>
      <c r="Y8" s="68"/>
      <c r="Z8" s="65">
        <v>37.5</v>
      </c>
      <c r="AA8" s="1"/>
      <c r="AB8" s="1"/>
      <c r="AC8" s="21">
        <f t="shared" si="0"/>
        <v>450</v>
      </c>
      <c r="AD8" s="21">
        <f t="shared" ref="AD8:AD24" si="1">37.5*12</f>
        <v>450</v>
      </c>
      <c r="AE8" s="21">
        <f t="shared" ref="AE8:AE24" si="2">AC8-AD8</f>
        <v>0</v>
      </c>
    </row>
    <row r="9" spans="1:31" ht="18" customHeight="1" x14ac:dyDescent="0.2">
      <c r="A9" s="1"/>
      <c r="B9" s="1"/>
      <c r="C9" s="13" t="s">
        <v>18</v>
      </c>
      <c r="D9" s="86">
        <v>75</v>
      </c>
      <c r="E9" s="89"/>
      <c r="F9" s="65">
        <v>37.5</v>
      </c>
      <c r="G9" s="66"/>
      <c r="H9" s="65">
        <v>37.5</v>
      </c>
      <c r="I9" s="66"/>
      <c r="J9" s="65"/>
      <c r="K9" s="66"/>
      <c r="L9" s="65"/>
      <c r="M9" s="66"/>
      <c r="N9" s="65">
        <v>37.5</v>
      </c>
      <c r="O9" s="67"/>
      <c r="P9" s="65"/>
      <c r="Q9" s="68"/>
      <c r="R9" s="65"/>
      <c r="S9" s="68"/>
      <c r="T9" s="65"/>
      <c r="U9" s="68"/>
      <c r="V9" s="65">
        <v>37.5</v>
      </c>
      <c r="W9" s="68"/>
      <c r="X9" s="65"/>
      <c r="Y9" s="68"/>
      <c r="Z9" s="65">
        <v>37.5</v>
      </c>
      <c r="AA9" s="1"/>
      <c r="AB9" s="1"/>
      <c r="AC9" s="21">
        <f t="shared" si="0"/>
        <v>262.5</v>
      </c>
      <c r="AD9" s="21">
        <f t="shared" si="1"/>
        <v>450</v>
      </c>
      <c r="AE9" s="21">
        <f t="shared" si="2"/>
        <v>-187.5</v>
      </c>
    </row>
    <row r="10" spans="1:31" ht="18" customHeight="1" x14ac:dyDescent="0.2">
      <c r="A10" s="1"/>
      <c r="B10" s="1"/>
      <c r="C10" s="22" t="s">
        <v>19</v>
      </c>
      <c r="D10" s="65">
        <v>37.5</v>
      </c>
      <c r="E10" s="66"/>
      <c r="F10" s="65">
        <v>37.5</v>
      </c>
      <c r="G10" s="66"/>
      <c r="H10" s="65">
        <v>37.5</v>
      </c>
      <c r="I10" s="66"/>
      <c r="J10" s="65">
        <v>37.5</v>
      </c>
      <c r="K10" s="66"/>
      <c r="L10" s="65">
        <v>37.5</v>
      </c>
      <c r="M10" s="66"/>
      <c r="N10" s="65">
        <v>37.5</v>
      </c>
      <c r="O10" s="67"/>
      <c r="P10" s="65">
        <v>37.5</v>
      </c>
      <c r="Q10" s="68"/>
      <c r="R10" s="65">
        <v>37.5</v>
      </c>
      <c r="S10" s="68"/>
      <c r="T10" s="65">
        <v>37.5</v>
      </c>
      <c r="U10" s="68"/>
      <c r="V10" s="65">
        <v>37.5</v>
      </c>
      <c r="W10" s="68"/>
      <c r="X10" s="65">
        <v>37.5</v>
      </c>
      <c r="Y10" s="68"/>
      <c r="Z10" s="65">
        <v>37.5</v>
      </c>
      <c r="AA10" s="1"/>
      <c r="AB10" s="1"/>
      <c r="AC10" s="21">
        <f t="shared" si="0"/>
        <v>450</v>
      </c>
      <c r="AD10" s="21">
        <f t="shared" si="1"/>
        <v>450</v>
      </c>
      <c r="AE10" s="21">
        <f t="shared" si="2"/>
        <v>0</v>
      </c>
    </row>
    <row r="11" spans="1:31" ht="18" customHeight="1" x14ac:dyDescent="0.2">
      <c r="A11" s="1"/>
      <c r="B11" s="1"/>
      <c r="C11" s="13" t="s">
        <v>20</v>
      </c>
      <c r="D11" s="65">
        <v>37.5</v>
      </c>
      <c r="E11" s="66"/>
      <c r="F11" s="65">
        <v>37.5</v>
      </c>
      <c r="G11" s="66"/>
      <c r="H11" s="65"/>
      <c r="I11" s="66"/>
      <c r="J11" s="65"/>
      <c r="K11" s="66"/>
      <c r="L11" s="86">
        <v>18.75</v>
      </c>
      <c r="M11" s="66"/>
      <c r="N11" s="86">
        <v>18.75</v>
      </c>
      <c r="O11" s="67"/>
      <c r="P11" s="86">
        <v>18.75</v>
      </c>
      <c r="Q11" s="68"/>
      <c r="R11" s="86">
        <v>18.75</v>
      </c>
      <c r="S11" s="68"/>
      <c r="T11" s="86">
        <v>18.75</v>
      </c>
      <c r="U11" s="68"/>
      <c r="V11" s="86">
        <v>18.75</v>
      </c>
      <c r="W11" s="68"/>
      <c r="X11" s="86">
        <v>18.75</v>
      </c>
      <c r="Y11" s="68"/>
      <c r="Z11" s="86">
        <v>18.75</v>
      </c>
      <c r="AA11" s="1"/>
      <c r="AB11" s="1"/>
      <c r="AC11" s="21">
        <f t="shared" si="0"/>
        <v>225</v>
      </c>
      <c r="AD11" s="21">
        <f>18.75*12</f>
        <v>225</v>
      </c>
      <c r="AE11" s="21">
        <f t="shared" si="2"/>
        <v>0</v>
      </c>
    </row>
    <row r="12" spans="1:31" ht="18" customHeight="1" x14ac:dyDescent="0.2">
      <c r="A12" s="1"/>
      <c r="B12" s="1"/>
      <c r="C12" s="22" t="s">
        <v>21</v>
      </c>
      <c r="D12" s="65">
        <v>37.5</v>
      </c>
      <c r="E12" s="66"/>
      <c r="F12" s="65">
        <v>37.5</v>
      </c>
      <c r="G12" s="66"/>
      <c r="H12" s="65">
        <v>37.5</v>
      </c>
      <c r="I12" s="66"/>
      <c r="J12" s="65">
        <v>37.5</v>
      </c>
      <c r="K12" s="66"/>
      <c r="L12" s="65">
        <v>37.5</v>
      </c>
      <c r="M12" s="66"/>
      <c r="N12" s="65">
        <v>37.5</v>
      </c>
      <c r="O12" s="67"/>
      <c r="P12" s="65">
        <v>37.5</v>
      </c>
      <c r="Q12" s="68"/>
      <c r="R12" s="65">
        <v>37.5</v>
      </c>
      <c r="S12" s="68"/>
      <c r="T12" s="65">
        <v>37.5</v>
      </c>
      <c r="U12" s="68"/>
      <c r="V12" s="65">
        <v>37.5</v>
      </c>
      <c r="W12" s="68"/>
      <c r="X12" s="65">
        <v>37.5</v>
      </c>
      <c r="Y12" s="68"/>
      <c r="Z12" s="65">
        <v>37.5</v>
      </c>
      <c r="AA12" s="1"/>
      <c r="AB12" s="1"/>
      <c r="AC12" s="21">
        <f t="shared" si="0"/>
        <v>450</v>
      </c>
      <c r="AD12" s="21">
        <f t="shared" si="1"/>
        <v>450</v>
      </c>
      <c r="AE12" s="21">
        <f t="shared" si="2"/>
        <v>0</v>
      </c>
    </row>
    <row r="13" spans="1:31" ht="18" customHeight="1" x14ac:dyDescent="0.2">
      <c r="A13" s="1"/>
      <c r="B13" s="1"/>
      <c r="C13" s="13" t="s">
        <v>22</v>
      </c>
      <c r="D13" s="65">
        <v>37.5</v>
      </c>
      <c r="E13" s="66"/>
      <c r="F13" s="65">
        <v>37.5</v>
      </c>
      <c r="G13" s="66"/>
      <c r="H13" s="65">
        <v>37.5</v>
      </c>
      <c r="I13" s="66"/>
      <c r="J13" s="65">
        <v>37.5</v>
      </c>
      <c r="K13" s="66"/>
      <c r="L13" s="65">
        <v>37.5</v>
      </c>
      <c r="M13" s="66"/>
      <c r="N13" s="65">
        <v>37.5</v>
      </c>
      <c r="O13" s="67"/>
      <c r="P13" s="65">
        <v>37.5</v>
      </c>
      <c r="Q13" s="68"/>
      <c r="R13" s="65">
        <v>37.5</v>
      </c>
      <c r="S13" s="68"/>
      <c r="T13" s="65"/>
      <c r="U13" s="68"/>
      <c r="V13" s="86">
        <v>75</v>
      </c>
      <c r="W13" s="68"/>
      <c r="X13" s="65"/>
      <c r="Y13" s="68"/>
      <c r="Z13" s="65">
        <v>37.5</v>
      </c>
      <c r="AA13" s="1"/>
      <c r="AB13" s="1"/>
      <c r="AC13" s="21">
        <f t="shared" si="0"/>
        <v>412.5</v>
      </c>
      <c r="AD13" s="21">
        <f t="shared" si="1"/>
        <v>450</v>
      </c>
      <c r="AE13" s="21">
        <f t="shared" si="2"/>
        <v>-37.5</v>
      </c>
    </row>
    <row r="14" spans="1:31" ht="18" customHeight="1" x14ac:dyDescent="0.2">
      <c r="A14" s="1"/>
      <c r="B14" s="1"/>
      <c r="C14" s="22" t="s">
        <v>23</v>
      </c>
      <c r="D14" s="65">
        <v>37.5</v>
      </c>
      <c r="E14" s="66"/>
      <c r="F14" s="65">
        <v>37.5</v>
      </c>
      <c r="G14" s="66"/>
      <c r="H14" s="65"/>
      <c r="I14" s="66"/>
      <c r="J14" s="65">
        <v>37.5</v>
      </c>
      <c r="K14" s="66"/>
      <c r="L14" s="65">
        <v>37.5</v>
      </c>
      <c r="M14" s="66"/>
      <c r="N14" s="65">
        <v>37.5</v>
      </c>
      <c r="O14" s="67"/>
      <c r="P14" s="65"/>
      <c r="Q14" s="68"/>
      <c r="R14" s="65"/>
      <c r="S14" s="68"/>
      <c r="T14" s="86">
        <v>70</v>
      </c>
      <c r="U14" s="68"/>
      <c r="V14" s="86">
        <v>42.5</v>
      </c>
      <c r="W14" s="68"/>
      <c r="X14" s="65">
        <v>37.5</v>
      </c>
      <c r="Y14" s="68"/>
      <c r="Z14" s="65">
        <v>37.5</v>
      </c>
      <c r="AA14" s="1"/>
      <c r="AB14" s="1"/>
      <c r="AC14" s="21">
        <f t="shared" si="0"/>
        <v>375</v>
      </c>
      <c r="AD14" s="21">
        <f t="shared" si="1"/>
        <v>450</v>
      </c>
      <c r="AE14" s="21">
        <f t="shared" si="2"/>
        <v>-75</v>
      </c>
    </row>
    <row r="15" spans="1:31" ht="18" customHeight="1" x14ac:dyDescent="0.2">
      <c r="A15" s="1"/>
      <c r="B15" s="1"/>
      <c r="C15" s="13" t="s">
        <v>24</v>
      </c>
      <c r="D15" s="65">
        <v>37.5</v>
      </c>
      <c r="E15" s="66"/>
      <c r="F15" s="65">
        <v>37.5</v>
      </c>
      <c r="G15" s="66"/>
      <c r="H15" s="65">
        <v>37.5</v>
      </c>
      <c r="I15" s="66"/>
      <c r="J15" s="65">
        <v>37.5</v>
      </c>
      <c r="K15" s="66"/>
      <c r="L15" s="65">
        <v>37.5</v>
      </c>
      <c r="M15" s="66"/>
      <c r="N15" s="65">
        <v>37.5</v>
      </c>
      <c r="O15" s="67"/>
      <c r="P15" s="65">
        <v>37.5</v>
      </c>
      <c r="Q15" s="68"/>
      <c r="R15" s="65">
        <v>37.5</v>
      </c>
      <c r="S15" s="68"/>
      <c r="T15" s="65">
        <v>37.5</v>
      </c>
      <c r="U15" s="68"/>
      <c r="V15" s="65">
        <v>37.5</v>
      </c>
      <c r="W15" s="68"/>
      <c r="X15" s="65">
        <v>37.5</v>
      </c>
      <c r="Y15" s="68"/>
      <c r="Z15" s="65">
        <v>37.5</v>
      </c>
      <c r="AA15" s="1"/>
      <c r="AB15" s="1"/>
      <c r="AC15" s="21">
        <f t="shared" si="0"/>
        <v>450</v>
      </c>
      <c r="AD15" s="21">
        <f t="shared" si="1"/>
        <v>450</v>
      </c>
      <c r="AE15" s="21">
        <f t="shared" si="2"/>
        <v>0</v>
      </c>
    </row>
    <row r="16" spans="1:31" ht="18" customHeight="1" x14ac:dyDescent="0.2">
      <c r="A16" s="1"/>
      <c r="B16" s="1"/>
      <c r="C16" s="22" t="s">
        <v>25</v>
      </c>
      <c r="D16" s="65"/>
      <c r="E16" s="89"/>
      <c r="F16" s="65"/>
      <c r="G16" s="66"/>
      <c r="H16" s="65"/>
      <c r="I16" s="66"/>
      <c r="J16" s="65"/>
      <c r="K16" s="66"/>
      <c r="L16" s="65"/>
      <c r="M16" s="66"/>
      <c r="N16" s="65"/>
      <c r="O16" s="67"/>
      <c r="P16" s="65"/>
      <c r="Q16" s="68"/>
      <c r="R16" s="65"/>
      <c r="S16" s="68"/>
      <c r="T16" s="65"/>
      <c r="U16" s="68"/>
      <c r="V16" s="65">
        <v>37.5</v>
      </c>
      <c r="W16" s="68"/>
      <c r="X16" s="65">
        <v>37.5</v>
      </c>
      <c r="Y16" s="68"/>
      <c r="Z16" s="65">
        <v>37.5</v>
      </c>
      <c r="AA16" s="1"/>
      <c r="AB16" s="1"/>
      <c r="AC16" s="21">
        <f t="shared" si="0"/>
        <v>112.5</v>
      </c>
      <c r="AD16" s="21">
        <f t="shared" si="1"/>
        <v>450</v>
      </c>
      <c r="AE16" s="21">
        <f t="shared" si="2"/>
        <v>-337.5</v>
      </c>
    </row>
    <row r="17" spans="1:31" ht="18" customHeight="1" x14ac:dyDescent="0.2">
      <c r="A17" s="1"/>
      <c r="B17" s="1"/>
      <c r="C17" s="13" t="s">
        <v>26</v>
      </c>
      <c r="D17" s="69"/>
      <c r="E17" s="66"/>
      <c r="F17" s="65"/>
      <c r="G17" s="66"/>
      <c r="H17" s="65"/>
      <c r="I17" s="66"/>
      <c r="J17" s="65"/>
      <c r="K17" s="66"/>
      <c r="L17" s="65"/>
      <c r="M17" s="66"/>
      <c r="N17" s="65"/>
      <c r="O17" s="67"/>
      <c r="P17" s="65"/>
      <c r="Q17" s="68"/>
      <c r="R17" s="65"/>
      <c r="S17" s="68"/>
      <c r="T17" s="65"/>
      <c r="U17" s="68"/>
      <c r="V17" s="65"/>
      <c r="W17" s="68"/>
      <c r="X17" s="65"/>
      <c r="Y17" s="68"/>
      <c r="Z17" s="86">
        <v>1818.63</v>
      </c>
      <c r="AA17" s="1"/>
      <c r="AB17" s="1"/>
      <c r="AC17" s="21">
        <f t="shared" si="0"/>
        <v>1818.63</v>
      </c>
      <c r="AD17" s="21">
        <f t="shared" si="1"/>
        <v>450</v>
      </c>
      <c r="AE17" s="21">
        <f t="shared" si="2"/>
        <v>1368.63</v>
      </c>
    </row>
    <row r="18" spans="1:31" ht="18" customHeight="1" x14ac:dyDescent="0.2">
      <c r="A18" s="1"/>
      <c r="B18" s="1"/>
      <c r="C18" s="22" t="s">
        <v>27</v>
      </c>
      <c r="D18" s="65">
        <v>37.5</v>
      </c>
      <c r="E18" s="89"/>
      <c r="F18" s="65">
        <v>37.5</v>
      </c>
      <c r="G18" s="66"/>
      <c r="H18" s="65">
        <v>37.5</v>
      </c>
      <c r="I18" s="66"/>
      <c r="J18" s="65">
        <v>37.5</v>
      </c>
      <c r="K18" s="66"/>
      <c r="L18" s="65">
        <v>37.5</v>
      </c>
      <c r="M18" s="66"/>
      <c r="N18" s="65">
        <v>37.5</v>
      </c>
      <c r="O18" s="67"/>
      <c r="P18" s="65">
        <v>37.5</v>
      </c>
      <c r="Q18" s="68"/>
      <c r="R18" s="65">
        <v>37.5</v>
      </c>
      <c r="S18" s="68"/>
      <c r="T18" s="65">
        <v>37.5</v>
      </c>
      <c r="U18" s="68"/>
      <c r="V18" s="65">
        <v>37.5</v>
      </c>
      <c r="W18" s="68"/>
      <c r="X18" s="65">
        <v>37.5</v>
      </c>
      <c r="Y18" s="68"/>
      <c r="Z18" s="86">
        <v>75</v>
      </c>
      <c r="AA18" s="1"/>
      <c r="AB18" s="1"/>
      <c r="AC18" s="21">
        <f t="shared" si="0"/>
        <v>487.5</v>
      </c>
      <c r="AD18" s="21">
        <f t="shared" si="1"/>
        <v>450</v>
      </c>
      <c r="AE18" s="21">
        <f t="shared" si="2"/>
        <v>37.5</v>
      </c>
    </row>
    <row r="19" spans="1:31" ht="18" customHeight="1" x14ac:dyDescent="0.2">
      <c r="A19" s="1"/>
      <c r="B19" s="1"/>
      <c r="C19" s="13" t="s">
        <v>28</v>
      </c>
      <c r="D19" s="65"/>
      <c r="E19" s="66"/>
      <c r="F19" s="65">
        <v>37.5</v>
      </c>
      <c r="G19" s="66"/>
      <c r="H19" s="65">
        <v>37.5</v>
      </c>
      <c r="I19" s="66"/>
      <c r="J19" s="65"/>
      <c r="K19" s="66"/>
      <c r="L19" s="65">
        <v>37.5</v>
      </c>
      <c r="M19" s="66"/>
      <c r="N19" s="86">
        <v>112.5</v>
      </c>
      <c r="O19" s="67"/>
      <c r="P19" s="65"/>
      <c r="Q19" s="68"/>
      <c r="R19" s="86">
        <v>75</v>
      </c>
      <c r="S19" s="68"/>
      <c r="T19" s="65"/>
      <c r="U19" s="68"/>
      <c r="V19" s="65"/>
      <c r="W19" s="68"/>
      <c r="X19" s="86">
        <v>75</v>
      </c>
      <c r="Y19" s="68"/>
      <c r="Z19" s="65"/>
      <c r="AA19" s="1"/>
      <c r="AB19" s="1"/>
      <c r="AC19" s="21">
        <f t="shared" si="0"/>
        <v>375</v>
      </c>
      <c r="AD19" s="21">
        <f t="shared" si="1"/>
        <v>450</v>
      </c>
      <c r="AE19" s="21">
        <f t="shared" si="2"/>
        <v>-75</v>
      </c>
    </row>
    <row r="20" spans="1:31" ht="18" customHeight="1" x14ac:dyDescent="0.2">
      <c r="A20" s="1"/>
      <c r="B20" s="1"/>
      <c r="C20" s="22" t="s">
        <v>29</v>
      </c>
      <c r="D20" s="86">
        <v>45</v>
      </c>
      <c r="E20" s="66"/>
      <c r="F20" s="86">
        <v>45</v>
      </c>
      <c r="G20" s="66"/>
      <c r="H20" s="86">
        <v>40</v>
      </c>
      <c r="I20" s="66"/>
      <c r="J20" s="86">
        <v>40</v>
      </c>
      <c r="K20" s="66"/>
      <c r="L20" s="65"/>
      <c r="M20" s="66"/>
      <c r="N20" s="86">
        <v>50</v>
      </c>
      <c r="O20" s="67"/>
      <c r="P20" s="65"/>
      <c r="Q20" s="68"/>
      <c r="R20" s="86">
        <v>60</v>
      </c>
      <c r="S20" s="68"/>
      <c r="T20" s="86">
        <v>45</v>
      </c>
      <c r="U20" s="68"/>
      <c r="V20" s="86"/>
      <c r="W20" s="68"/>
      <c r="X20" s="86">
        <v>50</v>
      </c>
      <c r="Y20" s="68"/>
      <c r="Z20" s="86">
        <v>70</v>
      </c>
      <c r="AA20" s="1"/>
      <c r="AB20" s="1"/>
      <c r="AC20" s="21">
        <f t="shared" si="0"/>
        <v>445</v>
      </c>
      <c r="AD20" s="21">
        <f t="shared" si="1"/>
        <v>450</v>
      </c>
      <c r="AE20" s="21">
        <f t="shared" si="2"/>
        <v>-5</v>
      </c>
    </row>
    <row r="21" spans="1:31" ht="18" customHeight="1" x14ac:dyDescent="0.2">
      <c r="A21" s="1"/>
      <c r="B21" s="1"/>
      <c r="C21" s="13" t="s">
        <v>30</v>
      </c>
      <c r="D21" s="65"/>
      <c r="E21" s="66"/>
      <c r="F21" s="65"/>
      <c r="G21" s="66"/>
      <c r="H21" s="65"/>
      <c r="I21" s="66"/>
      <c r="J21" s="86"/>
      <c r="K21" s="66"/>
      <c r="L21" s="86"/>
      <c r="M21" s="66"/>
      <c r="N21" s="86"/>
      <c r="O21" s="67"/>
      <c r="P21" s="86">
        <v>231</v>
      </c>
      <c r="Q21" s="68"/>
      <c r="R21" s="65"/>
      <c r="S21" s="68"/>
      <c r="T21" s="86"/>
      <c r="U21" s="68"/>
      <c r="V21" s="86">
        <v>231</v>
      </c>
      <c r="W21" s="68"/>
      <c r="X21" s="86"/>
      <c r="Y21" s="68"/>
      <c r="Z21" s="86"/>
      <c r="AA21" s="1"/>
      <c r="AB21" s="1"/>
      <c r="AC21" s="21">
        <f t="shared" si="0"/>
        <v>462</v>
      </c>
      <c r="AD21" s="21">
        <f t="shared" si="1"/>
        <v>450</v>
      </c>
      <c r="AE21" s="21">
        <f t="shared" si="2"/>
        <v>12</v>
      </c>
    </row>
    <row r="22" spans="1:31" ht="18" customHeight="1" x14ac:dyDescent="0.2">
      <c r="A22" s="1"/>
      <c r="B22" s="1"/>
      <c r="C22" s="22" t="s">
        <v>31</v>
      </c>
      <c r="D22" s="65">
        <v>37.5</v>
      </c>
      <c r="E22" s="66"/>
      <c r="F22" s="65">
        <v>37.5</v>
      </c>
      <c r="G22" s="66"/>
      <c r="H22" s="65">
        <v>37.5</v>
      </c>
      <c r="I22" s="66"/>
      <c r="J22" s="65">
        <v>37.5</v>
      </c>
      <c r="K22" s="66"/>
      <c r="L22" s="65">
        <v>37.5</v>
      </c>
      <c r="M22" s="66"/>
      <c r="N22" s="65">
        <v>37.5</v>
      </c>
      <c r="O22" s="67"/>
      <c r="P22" s="65">
        <v>37.5</v>
      </c>
      <c r="Q22" s="68"/>
      <c r="R22" s="65">
        <v>37.5</v>
      </c>
      <c r="S22" s="68"/>
      <c r="T22" s="65">
        <v>37.5</v>
      </c>
      <c r="U22" s="68"/>
      <c r="V22" s="65">
        <v>37.5</v>
      </c>
      <c r="W22" s="68"/>
      <c r="X22" s="65">
        <v>37.5</v>
      </c>
      <c r="Y22" s="68"/>
      <c r="Z22" s="65">
        <v>37.5</v>
      </c>
      <c r="AA22" s="1"/>
      <c r="AB22" s="1"/>
      <c r="AC22" s="21">
        <f t="shared" si="0"/>
        <v>450</v>
      </c>
      <c r="AD22" s="21">
        <f t="shared" si="1"/>
        <v>450</v>
      </c>
      <c r="AE22" s="21">
        <f t="shared" si="2"/>
        <v>0</v>
      </c>
    </row>
    <row r="23" spans="1:31" ht="3" customHeight="1" x14ac:dyDescent="0.2">
      <c r="A23" s="1"/>
      <c r="B23" s="1"/>
      <c r="C23" s="18"/>
      <c r="D23" s="70"/>
      <c r="E23" s="71"/>
      <c r="F23" s="65"/>
      <c r="G23" s="71"/>
      <c r="H23" s="65"/>
      <c r="I23" s="71"/>
      <c r="J23" s="65"/>
      <c r="K23" s="71"/>
      <c r="L23" s="65"/>
      <c r="M23" s="71"/>
      <c r="N23" s="65"/>
      <c r="O23" s="71"/>
      <c r="P23" s="65"/>
      <c r="Q23" s="71"/>
      <c r="R23" s="65"/>
      <c r="S23" s="71"/>
      <c r="T23" s="65"/>
      <c r="U23" s="71"/>
      <c r="V23" s="65"/>
      <c r="W23" s="71"/>
      <c r="X23" s="65"/>
      <c r="Y23" s="71"/>
      <c r="Z23" s="65"/>
      <c r="AA23" s="1"/>
      <c r="AB23" s="1"/>
      <c r="AC23" s="1"/>
      <c r="AD23" s="21">
        <f t="shared" si="1"/>
        <v>450</v>
      </c>
      <c r="AE23" s="21">
        <f t="shared" si="2"/>
        <v>-450</v>
      </c>
    </row>
    <row r="24" spans="1:31" ht="18" customHeight="1" x14ac:dyDescent="0.2">
      <c r="A24" s="1"/>
      <c r="B24" s="1"/>
      <c r="C24" s="24" t="s">
        <v>89</v>
      </c>
      <c r="D24" s="70"/>
      <c r="E24" s="66"/>
      <c r="F24" s="65"/>
      <c r="G24" s="72"/>
      <c r="H24" s="65"/>
      <c r="I24" s="66"/>
      <c r="J24" s="65"/>
      <c r="K24" s="66"/>
      <c r="L24" s="65"/>
      <c r="M24" s="72"/>
      <c r="N24" s="65"/>
      <c r="O24" s="67"/>
      <c r="P24" s="65"/>
      <c r="Q24" s="68"/>
      <c r="R24" s="65"/>
      <c r="S24" s="68"/>
      <c r="T24" s="65"/>
      <c r="U24" s="68"/>
      <c r="V24" s="86">
        <v>187.5</v>
      </c>
      <c r="W24" s="68"/>
      <c r="X24" s="86">
        <v>85.27</v>
      </c>
      <c r="Y24" s="73"/>
      <c r="Z24" s="65"/>
      <c r="AA24" s="1"/>
      <c r="AB24" s="1"/>
      <c r="AC24" s="21">
        <f>SUM(D24:AB24)</f>
        <v>272.77</v>
      </c>
      <c r="AD24" s="21">
        <f t="shared" si="1"/>
        <v>450</v>
      </c>
      <c r="AE24" s="21">
        <f t="shared" si="2"/>
        <v>-177.23000000000002</v>
      </c>
    </row>
    <row r="25" spans="1:31" ht="4.5" customHeight="1" x14ac:dyDescent="0.15">
      <c r="A25" s="1"/>
      <c r="B25" s="1"/>
      <c r="C25" s="28"/>
      <c r="D25" s="29"/>
      <c r="E25" s="30"/>
      <c r="F25" s="29"/>
      <c r="G25" s="30"/>
      <c r="H25" s="29"/>
      <c r="I25" s="30"/>
      <c r="J25" s="29"/>
      <c r="K25" s="30"/>
      <c r="L25" s="29"/>
      <c r="M25" s="30"/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1"/>
      <c r="AB25" s="1"/>
      <c r="AC25" s="1"/>
    </row>
    <row r="26" spans="1:31" ht="4.5" customHeight="1" x14ac:dyDescent="0.15">
      <c r="A26" s="1"/>
      <c r="B26" s="1"/>
      <c r="C26" s="1"/>
      <c r="D26" s="31"/>
      <c r="E26" s="1"/>
      <c r="F26" s="31"/>
      <c r="G26" s="1"/>
      <c r="H26" s="31"/>
      <c r="I26" s="1"/>
      <c r="J26" s="31"/>
      <c r="K26" s="1"/>
      <c r="L26" s="31"/>
      <c r="M26" s="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1"/>
      <c r="AB26" s="1"/>
      <c r="AC26" s="1"/>
    </row>
    <row r="27" spans="1:31" ht="21" customHeight="1" x14ac:dyDescent="0.2">
      <c r="A27" s="32"/>
      <c r="B27" s="32"/>
      <c r="C27" s="33" t="s">
        <v>33</v>
      </c>
      <c r="D27" s="34">
        <f>D7+D8+D9+D10+D11+D12+D13+D14+D15+D16+D17+D18+D19+D20+D21+D22+D24</f>
        <v>457.5</v>
      </c>
      <c r="E27" s="34"/>
      <c r="F27" s="34">
        <f>F7+F8+F9+F10+F11+F12+F13+F14+F15+F16+F17+F18+F19+F20+F21+F22+F24</f>
        <v>495</v>
      </c>
      <c r="G27" s="34"/>
      <c r="H27" s="34">
        <f>H7+H8+H9+H10+H11+H12+H13+H14+H15+H16+H17+H18+H19+H20+H21+H22+H24</f>
        <v>452.5</v>
      </c>
      <c r="I27" s="34"/>
      <c r="J27" s="34">
        <f>J7+J8+J9+J10+J11+J12+J13+J14+J15+J16+J17+J18+J19+J20+J21+J22+J24</f>
        <v>340</v>
      </c>
      <c r="K27" s="34"/>
      <c r="L27" s="34">
        <f>L7+L8+L9+L10+L11+L12+L13+L14+L15+L16+L17+L18+L19+L20+L21+L22+L24</f>
        <v>356.25</v>
      </c>
      <c r="M27" s="34"/>
      <c r="N27" s="34">
        <f>N7+N8+N9+N10+N11+N12+N13+N14+N15+N16+N17+N18+N19+N20+N21+N22+N24</f>
        <v>518.75</v>
      </c>
      <c r="O27" s="34"/>
      <c r="P27" s="34">
        <f>P7+P8+P9+P10+P11+P12+P13+P14+P15+P16+P17+P18+P19+P20+P21+P22+P24</f>
        <v>512.25</v>
      </c>
      <c r="Q27" s="34"/>
      <c r="R27" s="34">
        <f>R7+R8+R9+R10+R11+R12+R13+R14+R15+R16+R17+R18+R19+R20+R21+R22+R24</f>
        <v>416.25</v>
      </c>
      <c r="S27" s="34"/>
      <c r="T27" s="34">
        <f>T7+T8+T9+T10+T11+T12+T13+T14+T15+T16+T17+T18+T19+T20+T21+T22+T24</f>
        <v>358.75</v>
      </c>
      <c r="U27" s="34"/>
      <c r="V27" s="34">
        <f>V7+V8+V9+V10+V11+V12+V13+V14+V15+V16+V17+V18+V19+V20+V21+V22+V24</f>
        <v>854.75</v>
      </c>
      <c r="W27" s="34"/>
      <c r="X27" s="34">
        <f>X7+X8+X9+X10+X11+X12+X13+X14+X15+X16+X17+X18+X19+X20+X21+X22+X24</f>
        <v>529.02</v>
      </c>
      <c r="Y27" s="34"/>
      <c r="Z27" s="34">
        <f>Z7+Z8+Z9+Z10+Z11+Z12+Z13+Z14+Z15+Z16+Z17+Z18+Z19+Z20+Z21+Z22+Z24</f>
        <v>2361.69</v>
      </c>
      <c r="AA27" s="32"/>
      <c r="AB27" s="32"/>
      <c r="AC27" s="74">
        <f>SUM(D27:AB27)</f>
        <v>7652.7100000000009</v>
      </c>
    </row>
    <row r="28" spans="1:31" ht="57.75" customHeight="1" x14ac:dyDescent="0.15">
      <c r="A28" s="1"/>
      <c r="B28" s="1"/>
      <c r="C28" s="1" t="s">
        <v>90</v>
      </c>
      <c r="D28" s="1"/>
      <c r="E28" s="1"/>
      <c r="F28" s="1"/>
      <c r="G28" s="1"/>
      <c r="H28" s="1"/>
      <c r="I28" s="1"/>
      <c r="J28" s="1"/>
      <c r="K28" s="59" t="s">
        <v>51</v>
      </c>
      <c r="L28" s="35"/>
      <c r="M28" s="28"/>
      <c r="N28" s="35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1"/>
      <c r="AB28" s="1"/>
      <c r="AC28" s="1"/>
    </row>
    <row r="29" spans="1:31" ht="27.75" customHeight="1" x14ac:dyDescent="0.25">
      <c r="A29" s="1"/>
      <c r="B29" s="2"/>
      <c r="C29" s="3" t="s">
        <v>0</v>
      </c>
      <c r="D29" s="1"/>
      <c r="E29" s="1"/>
      <c r="F29" s="1"/>
      <c r="G29" s="1"/>
      <c r="H29" s="1"/>
      <c r="I29" s="1"/>
      <c r="J29" s="3" t="s">
        <v>1</v>
      </c>
      <c r="K29" s="1"/>
      <c r="L29" s="1"/>
      <c r="M29" s="1"/>
      <c r="N29" s="4"/>
      <c r="O29" s="1"/>
      <c r="P29" s="1"/>
      <c r="Q29" s="1"/>
      <c r="R29" s="1"/>
      <c r="S29" s="1"/>
      <c r="T29" s="1"/>
      <c r="U29" s="1"/>
      <c r="V29" s="1"/>
      <c r="W29" s="61" t="s">
        <v>88</v>
      </c>
      <c r="X29" s="1"/>
      <c r="Y29" s="1"/>
      <c r="Z29" s="1"/>
      <c r="AA29" s="1"/>
      <c r="AB29" s="1"/>
      <c r="AC29" s="1"/>
    </row>
    <row r="30" spans="1:31" ht="90" customHeight="1" x14ac:dyDescent="0.15">
      <c r="A30" s="146" t="s">
        <v>60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</row>
    <row r="31" spans="1:31" ht="8.25" customHeight="1" x14ac:dyDescent="0.15">
      <c r="A31" s="1"/>
      <c r="B31" s="6"/>
      <c r="C31" s="6"/>
      <c r="D31" s="36"/>
      <c r="E31" s="6"/>
      <c r="F31" s="36"/>
      <c r="G31" s="6"/>
      <c r="H31" s="36"/>
      <c r="I31" s="6"/>
      <c r="J31" s="36"/>
      <c r="K31" s="6"/>
      <c r="L31" s="36"/>
      <c r="M31" s="6"/>
      <c r="N31" s="3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"/>
    </row>
    <row r="32" spans="1:31" ht="22.5" customHeight="1" x14ac:dyDescent="0.15">
      <c r="A32" s="1"/>
      <c r="B32" s="6"/>
      <c r="C32" s="37" t="s">
        <v>34</v>
      </c>
      <c r="D32" s="75" t="s">
        <v>4</v>
      </c>
      <c r="E32" s="75"/>
      <c r="F32" s="75" t="s">
        <v>5</v>
      </c>
      <c r="G32" s="75"/>
      <c r="H32" s="75" t="s">
        <v>35</v>
      </c>
      <c r="I32" s="75"/>
      <c r="J32" s="75" t="s">
        <v>7</v>
      </c>
      <c r="K32" s="75"/>
      <c r="L32" s="75" t="s">
        <v>8</v>
      </c>
      <c r="M32" s="75"/>
      <c r="N32" s="75" t="s">
        <v>9</v>
      </c>
      <c r="O32" s="75"/>
      <c r="P32" s="75" t="s">
        <v>10</v>
      </c>
      <c r="Q32" s="75"/>
      <c r="R32" s="75" t="s">
        <v>11</v>
      </c>
      <c r="S32" s="75"/>
      <c r="T32" s="75" t="s">
        <v>12</v>
      </c>
      <c r="U32" s="75"/>
      <c r="V32" s="75" t="s">
        <v>13</v>
      </c>
      <c r="W32" s="75"/>
      <c r="X32" s="75" t="s">
        <v>14</v>
      </c>
      <c r="Y32" s="75"/>
      <c r="Z32" s="75" t="s">
        <v>15</v>
      </c>
      <c r="AA32" s="39"/>
      <c r="AB32" s="6"/>
      <c r="AC32" s="76" t="s">
        <v>57</v>
      </c>
    </row>
    <row r="33" spans="1:29" ht="5.25" customHeight="1" x14ac:dyDescent="0.15">
      <c r="A33" s="1"/>
      <c r="B33" s="6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6"/>
      <c r="AB33" s="6"/>
      <c r="AC33" s="1"/>
    </row>
    <row r="34" spans="1:29" ht="12.75" customHeight="1" x14ac:dyDescent="0.15">
      <c r="A34" s="1"/>
      <c r="B34" s="1"/>
      <c r="C34" s="42"/>
      <c r="D34" s="43"/>
      <c r="E34" s="44"/>
      <c r="F34" s="31"/>
      <c r="G34" s="44"/>
      <c r="H34" s="31"/>
      <c r="I34" s="44"/>
      <c r="J34" s="31"/>
      <c r="K34" s="44"/>
      <c r="L34" s="31"/>
      <c r="M34" s="44"/>
      <c r="N34" s="31"/>
      <c r="O34" s="4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8" customHeight="1" x14ac:dyDescent="0.2">
      <c r="A35" s="1"/>
      <c r="B35" s="1"/>
      <c r="C35" s="22" t="s">
        <v>36</v>
      </c>
      <c r="D35" s="45">
        <v>128.03</v>
      </c>
      <c r="E35" s="17"/>
      <c r="F35" s="45">
        <v>128.26</v>
      </c>
      <c r="G35" s="17"/>
      <c r="H35" s="45">
        <v>133.76</v>
      </c>
      <c r="I35" s="17"/>
      <c r="J35" s="45">
        <v>129.94999999999999</v>
      </c>
      <c r="K35" s="17"/>
      <c r="L35" s="45">
        <v>84.47</v>
      </c>
      <c r="M35" s="17"/>
      <c r="N35" s="45">
        <v>117.88</v>
      </c>
      <c r="O35" s="17"/>
      <c r="P35" s="45">
        <v>118.3</v>
      </c>
      <c r="Q35" s="18"/>
      <c r="R35" s="45"/>
      <c r="S35" s="18"/>
      <c r="T35" s="45">
        <v>316.11</v>
      </c>
      <c r="U35" s="18"/>
      <c r="V35" s="45"/>
      <c r="W35" s="18"/>
      <c r="X35" s="45">
        <v>236.67</v>
      </c>
      <c r="Y35" s="18"/>
      <c r="Z35" s="45"/>
      <c r="AA35" s="1"/>
      <c r="AB35" s="1"/>
      <c r="AC35" s="21">
        <f t="shared" ref="AC35:AC45" si="3">SUM(D35:AB35)</f>
        <v>1393.43</v>
      </c>
    </row>
    <row r="36" spans="1:29" ht="18" customHeight="1" x14ac:dyDescent="0.2">
      <c r="A36" s="1"/>
      <c r="B36" s="1"/>
      <c r="C36" s="13" t="s">
        <v>37</v>
      </c>
      <c r="D36" s="45">
        <v>143.25</v>
      </c>
      <c r="E36" s="17"/>
      <c r="F36" s="45">
        <v>143.25</v>
      </c>
      <c r="G36" s="17"/>
      <c r="H36" s="45">
        <v>143.25</v>
      </c>
      <c r="I36" s="17"/>
      <c r="J36" s="45">
        <v>143.25</v>
      </c>
      <c r="K36" s="17"/>
      <c r="L36" s="45">
        <v>143.25</v>
      </c>
      <c r="M36" s="17"/>
      <c r="N36" s="45">
        <v>143.25</v>
      </c>
      <c r="O36" s="17"/>
      <c r="P36" s="45">
        <v>143.25</v>
      </c>
      <c r="Q36" s="18"/>
      <c r="R36" s="45">
        <v>143.25</v>
      </c>
      <c r="S36" s="18"/>
      <c r="T36" s="45">
        <v>143.25</v>
      </c>
      <c r="U36" s="18"/>
      <c r="V36" s="45">
        <v>458.75</v>
      </c>
      <c r="W36" s="18"/>
      <c r="X36" s="45">
        <v>460.62</v>
      </c>
      <c r="Y36" s="18"/>
      <c r="Z36" s="45"/>
      <c r="AA36" s="1"/>
      <c r="AB36" s="1"/>
      <c r="AC36" s="21">
        <f t="shared" si="3"/>
        <v>2208.62</v>
      </c>
    </row>
    <row r="37" spans="1:29" ht="18" customHeight="1" x14ac:dyDescent="0.2">
      <c r="A37" s="1"/>
      <c r="B37" s="1"/>
      <c r="C37" s="22" t="s">
        <v>91</v>
      </c>
      <c r="D37" s="45"/>
      <c r="E37" s="17"/>
      <c r="F37" s="45"/>
      <c r="G37" s="17"/>
      <c r="H37" s="45"/>
      <c r="I37" s="17"/>
      <c r="J37" s="45"/>
      <c r="K37" s="17"/>
      <c r="L37" s="45"/>
      <c r="M37" s="17"/>
      <c r="N37" s="45"/>
      <c r="O37" s="17"/>
      <c r="P37" s="45"/>
      <c r="Q37" s="18"/>
      <c r="R37" s="45">
        <v>340</v>
      </c>
      <c r="S37" s="18"/>
      <c r="T37" s="45"/>
      <c r="U37" s="18"/>
      <c r="V37" s="45"/>
      <c r="W37" s="18"/>
      <c r="X37" s="45"/>
      <c r="Y37" s="18"/>
      <c r="Z37" s="45"/>
      <c r="AA37" s="1"/>
      <c r="AB37" s="1"/>
      <c r="AC37" s="21">
        <f t="shared" si="3"/>
        <v>340</v>
      </c>
    </row>
    <row r="38" spans="1:29" ht="18" customHeight="1" x14ac:dyDescent="0.2">
      <c r="A38" s="1"/>
      <c r="B38" s="1"/>
      <c r="C38" s="22" t="s">
        <v>92</v>
      </c>
      <c r="D38" s="45"/>
      <c r="E38" s="17"/>
      <c r="F38" s="45"/>
      <c r="G38" s="17"/>
      <c r="H38" s="45">
        <v>150</v>
      </c>
      <c r="I38" s="17"/>
      <c r="J38" s="45"/>
      <c r="K38" s="17"/>
      <c r="L38" s="45"/>
      <c r="M38" s="17"/>
      <c r="N38" s="45"/>
      <c r="O38" s="17"/>
      <c r="P38" s="45"/>
      <c r="Q38" s="18"/>
      <c r="R38" s="45"/>
      <c r="S38" s="18"/>
      <c r="T38" s="45"/>
      <c r="U38" s="18"/>
      <c r="V38" s="45"/>
      <c r="W38" s="18"/>
      <c r="X38" s="45"/>
      <c r="Y38" s="18"/>
      <c r="Z38" s="45"/>
      <c r="AA38" s="1"/>
      <c r="AB38" s="1"/>
      <c r="AC38" s="21">
        <f t="shared" si="3"/>
        <v>150</v>
      </c>
    </row>
    <row r="39" spans="1:29" ht="18" customHeight="1" x14ac:dyDescent="0.2">
      <c r="A39" s="1"/>
      <c r="B39" s="1"/>
      <c r="C39" s="22" t="s">
        <v>40</v>
      </c>
      <c r="D39" s="45"/>
      <c r="E39" s="17"/>
      <c r="F39" s="45"/>
      <c r="G39" s="17"/>
      <c r="H39" s="45"/>
      <c r="I39" s="17"/>
      <c r="J39" s="45"/>
      <c r="K39" s="17"/>
      <c r="L39" s="45"/>
      <c r="M39" s="17"/>
      <c r="N39" s="45"/>
      <c r="O39" s="17"/>
      <c r="P39" s="45"/>
      <c r="Q39" s="18"/>
      <c r="R39" s="45"/>
      <c r="S39" s="18"/>
      <c r="T39" s="45"/>
      <c r="U39" s="18"/>
      <c r="V39" s="45">
        <v>400</v>
      </c>
      <c r="W39" s="18"/>
      <c r="X39" s="45"/>
      <c r="Y39" s="18"/>
      <c r="Z39" s="45">
        <v>350</v>
      </c>
      <c r="AA39" s="1"/>
      <c r="AB39" s="1"/>
      <c r="AC39" s="21">
        <f t="shared" si="3"/>
        <v>750</v>
      </c>
    </row>
    <row r="40" spans="1:29" ht="18" customHeight="1" x14ac:dyDescent="0.2">
      <c r="A40" s="1"/>
      <c r="B40" s="1"/>
      <c r="C40" s="13" t="s">
        <v>82</v>
      </c>
      <c r="D40" s="45"/>
      <c r="E40" s="17"/>
      <c r="F40" s="45">
        <v>50</v>
      </c>
      <c r="G40" s="17"/>
      <c r="H40" s="45"/>
      <c r="I40" s="17"/>
      <c r="J40" s="45"/>
      <c r="K40" s="17"/>
      <c r="L40" s="45"/>
      <c r="M40" s="17"/>
      <c r="N40" s="45"/>
      <c r="O40" s="17"/>
      <c r="P40" s="45"/>
      <c r="Q40" s="18"/>
      <c r="R40" s="45"/>
      <c r="S40" s="18"/>
      <c r="T40" s="45"/>
      <c r="U40" s="18"/>
      <c r="V40" s="45"/>
      <c r="W40" s="18"/>
      <c r="X40" s="45"/>
      <c r="Y40" s="18"/>
      <c r="Z40" s="45"/>
      <c r="AA40" s="1"/>
      <c r="AB40" s="1"/>
      <c r="AC40" s="21">
        <f t="shared" si="3"/>
        <v>50</v>
      </c>
    </row>
    <row r="41" spans="1:29" ht="18" customHeight="1" x14ac:dyDescent="0.2">
      <c r="A41" s="1"/>
      <c r="B41" s="1"/>
      <c r="C41" s="22" t="s">
        <v>42</v>
      </c>
      <c r="D41" s="45"/>
      <c r="E41" s="17"/>
      <c r="F41" s="45"/>
      <c r="G41" s="17"/>
      <c r="H41" s="45">
        <v>1.04</v>
      </c>
      <c r="I41" s="17"/>
      <c r="J41" s="45"/>
      <c r="K41" s="17"/>
      <c r="L41" s="45">
        <v>1.04</v>
      </c>
      <c r="M41" s="17"/>
      <c r="N41" s="45"/>
      <c r="O41" s="17"/>
      <c r="P41" s="45"/>
      <c r="Q41" s="18"/>
      <c r="R41" s="45"/>
      <c r="S41" s="18"/>
      <c r="T41" s="45"/>
      <c r="U41" s="18"/>
      <c r="V41" s="45">
        <v>1.04</v>
      </c>
      <c r="W41" s="18"/>
      <c r="X41" s="45"/>
      <c r="Y41" s="18"/>
      <c r="Z41" s="45">
        <v>1.04</v>
      </c>
      <c r="AA41" s="1"/>
      <c r="AB41" s="1"/>
      <c r="AC41" s="21">
        <f t="shared" si="3"/>
        <v>4.16</v>
      </c>
    </row>
    <row r="42" spans="1:29" ht="18" customHeight="1" x14ac:dyDescent="0.2">
      <c r="A42" s="1"/>
      <c r="B42" s="1"/>
      <c r="C42" s="13" t="s">
        <v>93</v>
      </c>
      <c r="D42" s="45"/>
      <c r="E42" s="17"/>
      <c r="F42" s="45">
        <v>10.3</v>
      </c>
      <c r="G42" s="17"/>
      <c r="H42" s="45">
        <v>65</v>
      </c>
      <c r="I42" s="17"/>
      <c r="J42" s="45">
        <v>59.98</v>
      </c>
      <c r="K42" s="17"/>
      <c r="L42" s="45">
        <v>57</v>
      </c>
      <c r="M42" s="17"/>
      <c r="N42" s="45">
        <v>65</v>
      </c>
      <c r="O42" s="17"/>
      <c r="P42" s="45">
        <v>65</v>
      </c>
      <c r="Q42" s="18"/>
      <c r="R42" s="45">
        <v>65</v>
      </c>
      <c r="S42" s="18"/>
      <c r="T42" s="45"/>
      <c r="U42" s="18"/>
      <c r="V42" s="45"/>
      <c r="W42" s="18"/>
      <c r="X42" s="45">
        <v>176</v>
      </c>
      <c r="Y42" s="18"/>
      <c r="Z42" s="45"/>
      <c r="AA42" s="1"/>
      <c r="AB42" s="1"/>
      <c r="AC42" s="21">
        <f t="shared" si="3"/>
        <v>563.28</v>
      </c>
    </row>
    <row r="43" spans="1:29" ht="18" customHeight="1" x14ac:dyDescent="0.2">
      <c r="A43" s="1"/>
      <c r="B43" s="1"/>
      <c r="C43" s="22" t="s">
        <v>94</v>
      </c>
      <c r="D43" s="45"/>
      <c r="E43" s="17"/>
      <c r="F43" s="45">
        <v>20</v>
      </c>
      <c r="G43" s="17"/>
      <c r="H43" s="45"/>
      <c r="I43" s="17"/>
      <c r="J43" s="45"/>
      <c r="K43" s="17"/>
      <c r="L43" s="45"/>
      <c r="M43" s="17"/>
      <c r="N43" s="45"/>
      <c r="O43" s="17"/>
      <c r="P43" s="45">
        <v>16.59</v>
      </c>
      <c r="Q43" s="18"/>
      <c r="R43" s="45"/>
      <c r="S43" s="18"/>
      <c r="T43" s="45">
        <v>72</v>
      </c>
      <c r="U43" s="18"/>
      <c r="V43" s="45"/>
      <c r="W43" s="18"/>
      <c r="X43" s="45"/>
      <c r="Y43" s="18"/>
      <c r="Z43" s="45"/>
      <c r="AA43" s="1"/>
      <c r="AB43" s="1"/>
      <c r="AC43" s="21">
        <f t="shared" si="3"/>
        <v>108.59</v>
      </c>
    </row>
    <row r="44" spans="1:29" ht="18" customHeight="1" x14ac:dyDescent="0.2">
      <c r="A44" s="1"/>
      <c r="B44" s="1"/>
      <c r="C44" s="22" t="s">
        <v>95</v>
      </c>
      <c r="D44" s="45"/>
      <c r="E44" s="17"/>
      <c r="F44" s="45">
        <v>7</v>
      </c>
      <c r="G44" s="17"/>
      <c r="H44" s="45"/>
      <c r="I44" s="17"/>
      <c r="J44" s="45"/>
      <c r="K44" s="17"/>
      <c r="L44" s="45"/>
      <c r="M44" s="17"/>
      <c r="N44" s="45"/>
      <c r="O44" s="17"/>
      <c r="P44" s="45"/>
      <c r="Q44" s="18"/>
      <c r="R44" s="45"/>
      <c r="S44" s="18"/>
      <c r="T44" s="45"/>
      <c r="U44" s="18"/>
      <c r="V44" s="45"/>
      <c r="W44" s="18"/>
      <c r="X44" s="45"/>
      <c r="Y44" s="18"/>
      <c r="Z44" s="45"/>
      <c r="AA44" s="1"/>
      <c r="AB44" s="1"/>
      <c r="AC44" s="21">
        <f t="shared" si="3"/>
        <v>7</v>
      </c>
    </row>
    <row r="45" spans="1:29" ht="18" customHeight="1" x14ac:dyDescent="0.2">
      <c r="A45" s="1"/>
      <c r="B45" s="1"/>
      <c r="C45" s="20" t="s">
        <v>96</v>
      </c>
      <c r="D45" s="45"/>
      <c r="E45" s="17"/>
      <c r="F45" s="90">
        <v>1000</v>
      </c>
      <c r="G45" s="17"/>
      <c r="H45" s="90">
        <v>60</v>
      </c>
      <c r="I45" s="17"/>
      <c r="J45" s="90">
        <v>60</v>
      </c>
      <c r="K45" s="17"/>
      <c r="L45" s="90">
        <v>60</v>
      </c>
      <c r="M45" s="17"/>
      <c r="N45" s="90">
        <v>60</v>
      </c>
      <c r="O45" s="17"/>
      <c r="P45" s="90">
        <v>60</v>
      </c>
      <c r="Q45" s="18"/>
      <c r="R45" s="90">
        <v>60</v>
      </c>
      <c r="S45" s="18"/>
      <c r="T45" s="90">
        <v>60</v>
      </c>
      <c r="U45" s="18"/>
      <c r="V45" s="90">
        <v>60</v>
      </c>
      <c r="W45" s="18"/>
      <c r="X45" s="90">
        <v>60</v>
      </c>
      <c r="Y45" s="18"/>
      <c r="Z45" s="90">
        <v>60</v>
      </c>
      <c r="AA45" s="1"/>
      <c r="AB45" s="1"/>
      <c r="AC45" s="21">
        <f t="shared" si="3"/>
        <v>1600</v>
      </c>
    </row>
    <row r="46" spans="1:29" ht="12.75" customHeight="1" x14ac:dyDescent="0.15">
      <c r="A46" s="1"/>
      <c r="B46" s="1"/>
      <c r="C46" s="28"/>
      <c r="D46" s="46"/>
      <c r="E46" s="28"/>
      <c r="F46" s="46"/>
      <c r="G46" s="28"/>
      <c r="H46" s="46"/>
      <c r="I46" s="28"/>
      <c r="J46" s="46"/>
      <c r="K46" s="28"/>
      <c r="L46" s="46"/>
      <c r="M46" s="28"/>
      <c r="N46" s="46"/>
      <c r="O46" s="28"/>
      <c r="P46" s="47"/>
      <c r="Q46" s="28"/>
      <c r="R46" s="47"/>
      <c r="S46" s="28"/>
      <c r="T46" s="47"/>
      <c r="U46" s="28"/>
      <c r="V46" s="47"/>
      <c r="W46" s="28"/>
      <c r="X46" s="47"/>
      <c r="Y46" s="28"/>
      <c r="Z46" s="47"/>
      <c r="AA46" s="1"/>
      <c r="AB46" s="1"/>
      <c r="AC46" s="1"/>
    </row>
    <row r="47" spans="1:29" ht="12.75" customHeight="1" x14ac:dyDescent="0.2">
      <c r="A47" s="1"/>
      <c r="B47" s="1"/>
      <c r="C47" s="1"/>
      <c r="D47" s="48"/>
      <c r="E47" s="13"/>
      <c r="F47" s="48"/>
      <c r="G47" s="13"/>
      <c r="H47" s="48"/>
      <c r="I47" s="13"/>
      <c r="J47" s="48"/>
      <c r="K47" s="13"/>
      <c r="L47" s="48"/>
      <c r="M47" s="13"/>
      <c r="N47" s="48"/>
      <c r="O47" s="49"/>
      <c r="P47" s="48"/>
      <c r="Q47" s="49"/>
      <c r="R47" s="48"/>
      <c r="S47" s="49"/>
      <c r="T47" s="48"/>
      <c r="U47" s="49"/>
      <c r="V47" s="48"/>
      <c r="W47" s="49"/>
      <c r="X47" s="48"/>
      <c r="Y47" s="49"/>
      <c r="Z47" s="48"/>
      <c r="AA47" s="1"/>
      <c r="AB47" s="1"/>
      <c r="AC47" s="1"/>
    </row>
    <row r="48" spans="1:29" ht="12.75" customHeight="1" x14ac:dyDescent="0.2">
      <c r="A48" s="32"/>
      <c r="B48" s="32"/>
      <c r="C48" s="33" t="s">
        <v>47</v>
      </c>
      <c r="D48" s="50">
        <f>D35+D36+D37+D38+D39+D40+D41+D42+D43+D44+D45</f>
        <v>271.27999999999997</v>
      </c>
      <c r="E48" s="51"/>
      <c r="F48" s="50">
        <f>F35+F36+F37+F38+F39+F40+F41+F42+F43+F44+F45</f>
        <v>1358.81</v>
      </c>
      <c r="G48" s="51"/>
      <c r="H48" s="50">
        <f>H35+H36+H37+H38+H39+H40+H41+H42+H43+H44+H45</f>
        <v>553.04999999999995</v>
      </c>
      <c r="I48" s="51"/>
      <c r="J48" s="50">
        <f>J35+J36+J37+J38+J39+J40+J41+J42+J43+J44+J45</f>
        <v>393.18</v>
      </c>
      <c r="K48" s="51"/>
      <c r="L48" s="50">
        <f>L35+L36+L37+L38+L39+L40+L41+L42+L43+L44+L45</f>
        <v>345.76</v>
      </c>
      <c r="M48" s="51"/>
      <c r="N48" s="50">
        <f>N35+N36+N37+N38+N39+N40+N41+N42+N43+N44+N45</f>
        <v>386.13</v>
      </c>
      <c r="O48" s="51"/>
      <c r="P48" s="50">
        <f>P35+P36+P37+P38+P39+P40+P41+P42+P43+P44+P45</f>
        <v>403.14</v>
      </c>
      <c r="Q48" s="51"/>
      <c r="R48" s="50">
        <f>R35+R36+R37+R38+R39+R40+R41+R42+R43+R44+R45</f>
        <v>608.25</v>
      </c>
      <c r="S48" s="51"/>
      <c r="T48" s="50">
        <f>T35+T36+T37+T38+T39+T40+T41+T42+T43+T44+T45</f>
        <v>591.36</v>
      </c>
      <c r="U48" s="51"/>
      <c r="V48" s="50">
        <f>V35+V36+V37+V38+V39+V40+V41+V42+V43+V44+V45</f>
        <v>919.79</v>
      </c>
      <c r="W48" s="50"/>
      <c r="X48" s="50">
        <f>X35+X36+X37+X38+X39+X40+X41+X42+X43+X44+X45</f>
        <v>933.29</v>
      </c>
      <c r="Y48" s="50"/>
      <c r="Z48" s="50">
        <f>Z35+Z36+Z37+Z38+Z39+Z40+Z41+Z42+Z43+Z44+Z45</f>
        <v>411.04</v>
      </c>
      <c r="AA48" s="32"/>
      <c r="AB48" s="32"/>
      <c r="AC48" s="74">
        <f>SUM(D48:AB48)</f>
        <v>7175.08</v>
      </c>
    </row>
    <row r="49" spans="1:29" ht="12.75" customHeight="1" x14ac:dyDescent="0.15">
      <c r="A49" s="1"/>
      <c r="B49" s="1"/>
      <c r="C49" s="28"/>
      <c r="D49" s="35"/>
      <c r="E49" s="28"/>
      <c r="F49" s="35"/>
      <c r="G49" s="28"/>
      <c r="H49" s="35"/>
      <c r="I49" s="28"/>
      <c r="J49" s="35"/>
      <c r="K49" s="28"/>
      <c r="L49" s="35"/>
      <c r="M49" s="28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1"/>
      <c r="AB49" s="1"/>
      <c r="AC49" s="1"/>
    </row>
    <row r="50" spans="1:29" ht="12.75" customHeight="1" x14ac:dyDescent="0.15">
      <c r="A50" s="1"/>
      <c r="B50" s="1"/>
      <c r="C50" s="1"/>
      <c r="D50" s="31"/>
      <c r="E50" s="1"/>
      <c r="F50" s="31"/>
      <c r="G50" s="1"/>
      <c r="H50" s="31"/>
      <c r="I50" s="1"/>
      <c r="J50" s="31"/>
      <c r="K50" s="1"/>
      <c r="L50" s="31"/>
      <c r="M50" s="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1"/>
      <c r="AB50" s="1"/>
      <c r="AC50" s="1"/>
    </row>
    <row r="51" spans="1:29" ht="12.75" customHeight="1" x14ac:dyDescent="0.15">
      <c r="A51" s="1"/>
      <c r="B51" s="1"/>
      <c r="C51" s="28"/>
      <c r="D51" s="35"/>
      <c r="E51" s="28"/>
      <c r="F51" s="35"/>
      <c r="G51" s="28"/>
      <c r="H51" s="35"/>
      <c r="I51" s="28"/>
      <c r="J51" s="35"/>
      <c r="K51" s="28"/>
      <c r="L51" s="35"/>
      <c r="M51" s="28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1"/>
      <c r="AB51" s="1"/>
      <c r="AC51" s="1"/>
    </row>
    <row r="52" spans="1:29" ht="12.75" customHeight="1" x14ac:dyDescent="0.15">
      <c r="A52" s="1"/>
      <c r="B52" s="6"/>
      <c r="C52" s="6"/>
      <c r="D52" s="36"/>
      <c r="E52" s="6"/>
      <c r="F52" s="36"/>
      <c r="G52" s="6"/>
      <c r="H52" s="36"/>
      <c r="I52" s="6"/>
      <c r="J52" s="36"/>
      <c r="K52" s="6"/>
      <c r="L52" s="36"/>
      <c r="M52" s="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6"/>
      <c r="AB52" s="6"/>
      <c r="AC52" s="6" t="s">
        <v>83</v>
      </c>
    </row>
    <row r="53" spans="1:29" ht="12.75" customHeight="1" x14ac:dyDescent="0.15">
      <c r="A53" s="1"/>
      <c r="B53" s="1"/>
      <c r="C53" s="1"/>
      <c r="D53" s="31"/>
      <c r="E53" s="1"/>
      <c r="F53" s="31"/>
      <c r="G53" s="1"/>
      <c r="H53" s="31"/>
      <c r="I53" s="1"/>
      <c r="J53" s="31"/>
      <c r="K53" s="1"/>
      <c r="L53" s="3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1"/>
      <c r="AB53" s="1"/>
      <c r="AC53" s="1"/>
    </row>
    <row r="54" spans="1:29" ht="12.75" customHeight="1" x14ac:dyDescent="0.15">
      <c r="A54" s="32"/>
      <c r="B54" s="52"/>
      <c r="C54" s="53" t="s">
        <v>48</v>
      </c>
      <c r="D54" s="54">
        <f>D27-D48</f>
        <v>186.22000000000003</v>
      </c>
      <c r="E54" s="54"/>
      <c r="F54" s="54">
        <f>F27-F48</f>
        <v>-863.81</v>
      </c>
      <c r="G54" s="54"/>
      <c r="H54" s="54">
        <f>H27-H48</f>
        <v>-100.54999999999995</v>
      </c>
      <c r="I54" s="54"/>
      <c r="J54" s="54">
        <f>J27-J48</f>
        <v>-53.180000000000007</v>
      </c>
      <c r="K54" s="54"/>
      <c r="L54" s="54">
        <f>L27-L48</f>
        <v>10.490000000000009</v>
      </c>
      <c r="M54" s="54"/>
      <c r="N54" s="54">
        <f>N27-N48</f>
        <v>132.62</v>
      </c>
      <c r="O54" s="54"/>
      <c r="P54" s="54">
        <f>P27-P48</f>
        <v>109.11000000000001</v>
      </c>
      <c r="Q54" s="54"/>
      <c r="R54" s="54">
        <f>R27-R48</f>
        <v>-192</v>
      </c>
      <c r="S54" s="54"/>
      <c r="T54" s="54">
        <f>T27-T48</f>
        <v>-232.61</v>
      </c>
      <c r="U54" s="54"/>
      <c r="V54" s="54">
        <f>V27-V48</f>
        <v>-65.039999999999964</v>
      </c>
      <c r="W54" s="54"/>
      <c r="X54" s="54">
        <f>X27-X48</f>
        <v>-404.27</v>
      </c>
      <c r="Y54" s="54"/>
      <c r="Z54" s="54">
        <f>Z27-Z48</f>
        <v>1950.65</v>
      </c>
      <c r="AA54" s="55"/>
      <c r="AB54" s="52"/>
      <c r="AC54" s="91">
        <f>SUM(D54:AB54)</f>
        <v>477.63000000000011</v>
      </c>
    </row>
    <row r="55" spans="1:29" ht="12.75" customHeight="1" x14ac:dyDescent="0.15">
      <c r="A55" s="1"/>
      <c r="B55" s="6"/>
      <c r="C55" s="56"/>
      <c r="D55" s="57"/>
      <c r="E55" s="56"/>
      <c r="F55" s="57"/>
      <c r="G55" s="56"/>
      <c r="H55" s="57"/>
      <c r="I55" s="56"/>
      <c r="J55" s="57"/>
      <c r="K55" s="56"/>
      <c r="L55" s="57"/>
      <c r="M55" s="56"/>
      <c r="N55" s="57"/>
      <c r="O55" s="5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1"/>
    </row>
    <row r="56" spans="1:29" ht="12.75" customHeight="1" x14ac:dyDescent="0.15">
      <c r="A56" s="1"/>
      <c r="B56" s="1"/>
      <c r="C56" s="1"/>
      <c r="D56" s="31"/>
      <c r="E56" s="1"/>
      <c r="F56" s="31"/>
      <c r="G56" s="1"/>
      <c r="H56" s="31"/>
      <c r="I56" s="1"/>
      <c r="J56" s="1" t="s">
        <v>90</v>
      </c>
      <c r="K56" s="1"/>
      <c r="L56" s="31"/>
      <c r="M56" s="1"/>
      <c r="N56" s="3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15">
      <c r="A58" s="1"/>
      <c r="B58" s="1"/>
      <c r="C58" s="92" t="s">
        <v>97</v>
      </c>
      <c r="D58" s="93">
        <v>5800.2</v>
      </c>
      <c r="E58" s="1"/>
      <c r="F58" s="1"/>
      <c r="G58" s="1"/>
      <c r="H58" s="1"/>
      <c r="I58" s="1"/>
      <c r="J58" s="1"/>
      <c r="K58" s="1"/>
      <c r="L58" s="1"/>
      <c r="M58" s="94" t="s">
        <v>51</v>
      </c>
      <c r="N58" s="94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</row>
    <row r="59" spans="1:29" ht="20.25" customHeight="1" x14ac:dyDescent="0.15">
      <c r="A59" s="1"/>
      <c r="B59" s="1"/>
      <c r="C59" s="95" t="s">
        <v>98</v>
      </c>
      <c r="D59" s="96">
        <f>D27+F27+H27+J27+L27+N27+P27+R27+T27+V27+X27+Z27</f>
        <v>7652.7100000000009</v>
      </c>
      <c r="E59" s="1"/>
      <c r="F59" s="1"/>
      <c r="G59" s="1"/>
      <c r="H59" s="1"/>
      <c r="I59" s="1"/>
      <c r="J59" s="1" t="s">
        <v>99</v>
      </c>
      <c r="K59" s="1"/>
      <c r="L59" s="1"/>
      <c r="M59" s="1"/>
      <c r="N59" s="1"/>
      <c r="O59" s="1"/>
      <c r="P59" s="1" t="s">
        <v>100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15">
      <c r="A60" s="1"/>
      <c r="B60" s="1"/>
      <c r="C60" s="95"/>
      <c r="D60" s="97">
        <f>SUM(D58:D59)</f>
        <v>13452.91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1"/>
      <c r="C61" s="98" t="s">
        <v>101</v>
      </c>
      <c r="D61" s="99">
        <f>D48+F48+H48+J48+L48+N48+P48+R48+T48+V48+X48+Z48</f>
        <v>7175.08</v>
      </c>
      <c r="E61" s="1"/>
      <c r="F61" s="1"/>
      <c r="G61" s="1"/>
      <c r="H61" s="1"/>
      <c r="I61" s="1"/>
      <c r="J61" s="100"/>
      <c r="K61" s="100"/>
      <c r="L61" s="100"/>
      <c r="M61" s="1"/>
      <c r="N61" s="1"/>
      <c r="O61" s="1"/>
      <c r="P61" s="100"/>
      <c r="Q61" s="100"/>
      <c r="R61" s="100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15">
      <c r="A62" s="1"/>
      <c r="B62" s="1"/>
      <c r="C62" s="101" t="s">
        <v>102</v>
      </c>
      <c r="D62" s="102">
        <f>D60-D61</f>
        <v>6277.83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C2:AC2"/>
    <mergeCell ref="A30:AC30"/>
  </mergeCells>
  <conditionalFormatting sqref="D7">
    <cfRule type="cellIs" dxfId="1569" priority="171" stopIfTrue="1" operator="equal">
      <formula>37.5</formula>
    </cfRule>
    <cfRule type="cellIs" dxfId="1568" priority="172" stopIfTrue="1" operator="equal">
      <formula>37.5</formula>
    </cfRule>
    <cfRule type="cellIs" dxfId="1567" priority="173" stopIfTrue="1" operator="lessThan">
      <formula>37.5</formula>
    </cfRule>
    <cfRule type="cellIs" dxfId="1566" priority="174" stopIfTrue="1" operator="greaterThan">
      <formula>37.5</formula>
    </cfRule>
    <cfRule type="cellIs" dxfId="1565" priority="175" stopIfTrue="1" operator="equal">
      <formula>37.5</formula>
    </cfRule>
    <cfRule type="cellIs" dxfId="1564" priority="176" stopIfTrue="1" operator="lessThan">
      <formula>37.5</formula>
    </cfRule>
    <cfRule type="cellIs" dxfId="1563" priority="177" stopIfTrue="1" operator="greaterThan">
      <formula>37.5</formula>
    </cfRule>
    <cfRule type="cellIs" dxfId="1562" priority="178" stopIfTrue="1" operator="equal">
      <formula>37.5</formula>
    </cfRule>
    <cfRule type="cellIs" dxfId="1561" priority="179" stopIfTrue="1" operator="equal">
      <formula>37.5</formula>
    </cfRule>
    <cfRule type="cellIs" dxfId="1560" priority="180" stopIfTrue="1" operator="lessThan">
      <formula>37.5</formula>
    </cfRule>
    <cfRule type="cellIs" dxfId="1559" priority="181" stopIfTrue="1" operator="equal">
      <formula>37.5</formula>
    </cfRule>
    <cfRule type="cellIs" dxfId="1558" priority="182" stopIfTrue="1" operator="lessThan">
      <formula>37.5</formula>
    </cfRule>
    <cfRule type="cellIs" dxfId="1557" priority="183" operator="greaterThan">
      <formula>111.48</formula>
    </cfRule>
    <cfRule type="cellIs" dxfId="1556" priority="184" operator="equal">
      <formula>0</formula>
    </cfRule>
  </conditionalFormatting>
  <conditionalFormatting sqref="D7:D8 F7:F24 H7:H24 J7:J24 L7:L24 N7:N24 D9:E9 D10:D15 D16:E16 D17 D18:E18 D19:D24">
    <cfRule type="cellIs" dxfId="1555" priority="2" stopIfTrue="1" operator="lessThan">
      <formula>37.5</formula>
    </cfRule>
  </conditionalFormatting>
  <conditionalFormatting sqref="D7:D8 F7:F24 H7:H24 J7:J24 L7:L24 N7:N24 P7:P24 R7:R24 T7:T24 V7:V24 X7:X24 Z7:Z24 D9:E9 D10:D15 D16:E16 D17 D18:E18 D19:D24">
    <cfRule type="cellIs" dxfId="1554" priority="101" stopIfTrue="1" operator="lessThan">
      <formula>37.5</formula>
    </cfRule>
    <cfRule type="cellIs" dxfId="1553" priority="104" stopIfTrue="1" operator="lessThan">
      <formula>37.5</formula>
    </cfRule>
  </conditionalFormatting>
  <conditionalFormatting sqref="D7:D8 F7:F24 H7:H24 J7:J24 L7:L24 N7:N24 P7:P24 R7:R24 T7:T24 V7:V24 X7:X24 Z7:Z24 D9:E9 D10:D15 D16:E16 D18:E18 D19:D24 D17">
    <cfRule type="cellIs" dxfId="1552" priority="103" stopIfTrue="1" operator="equal">
      <formula>37.5</formula>
    </cfRule>
  </conditionalFormatting>
  <conditionalFormatting sqref="D7:D24">
    <cfRule type="cellIs" dxfId="1551" priority="4" stopIfTrue="1" operator="equal">
      <formula>37.5</formula>
    </cfRule>
    <cfRule type="cellIs" dxfId="1550" priority="5" stopIfTrue="1" operator="lessThan">
      <formula>37.5</formula>
    </cfRule>
    <cfRule type="cellIs" dxfId="1549" priority="112" operator="greaterThan">
      <formula>111.48</formula>
    </cfRule>
  </conditionalFormatting>
  <conditionalFormatting sqref="D7:D25">
    <cfRule type="cellIs" dxfId="1548" priority="114" operator="equal">
      <formula>0</formula>
    </cfRule>
  </conditionalFormatting>
  <conditionalFormatting sqref="D8 D9:E9 D10:D15 D16:E16 D18:E18 D19:D22 F7:F24">
    <cfRule type="cellIs" dxfId="1547" priority="6" stopIfTrue="1" operator="equal">
      <formula>37.5</formula>
    </cfRule>
    <cfRule type="cellIs" dxfId="1546" priority="115" stopIfTrue="1" operator="equal">
      <formula>37.5</formula>
    </cfRule>
  </conditionalFormatting>
  <conditionalFormatting sqref="D8">
    <cfRule type="cellIs" dxfId="1545" priority="3" stopIfTrue="1" operator="greaterThan">
      <formula>37.5</formula>
    </cfRule>
  </conditionalFormatting>
  <conditionalFormatting sqref="D7:E22 G7:G22 I7:I22 K7:K22 M7:M22 O7:O22 F7:F23 H7:H23 J7:J23 L7:L23 N7:N23 D23 D24:O25 P25:Z25 D26:Z26 D27:O27 P27:Z28 L28:O28 D31:O31 D34:O47 P46:Z47 D48:Z53 D54:AA54 D55:O55 D56:I56 K56:O56">
    <cfRule type="cellIs" dxfId="1544" priority="1" stopIfTrue="1" operator="lessThan">
      <formula>0</formula>
    </cfRule>
  </conditionalFormatting>
  <conditionalFormatting sqref="D7:Z24">
    <cfRule type="cellIs" dxfId="1543" priority="113" operator="greaterThan">
      <formula>0</formula>
    </cfRule>
  </conditionalFormatting>
  <conditionalFormatting sqref="F7:F24 D8 D9:E9 D10:D15 D16:E16 D18:E18 D19:D22">
    <cfRule type="cellIs" dxfId="1542" priority="7" stopIfTrue="1" operator="equal">
      <formula>37.5</formula>
    </cfRule>
    <cfRule type="cellIs" dxfId="1541" priority="8" stopIfTrue="1" operator="lessThan">
      <formula>37.5</formula>
    </cfRule>
    <cfRule type="cellIs" dxfId="1540" priority="13" stopIfTrue="1" operator="greaterThan">
      <formula>37.5</formula>
    </cfRule>
    <cfRule type="cellIs" dxfId="1539" priority="14" stopIfTrue="1" operator="equal">
      <formula>37.5</formula>
    </cfRule>
    <cfRule type="cellIs" dxfId="1538" priority="15" stopIfTrue="1" operator="lessThan">
      <formula>37.5</formula>
    </cfRule>
    <cfRule type="cellIs" dxfId="1537" priority="116" stopIfTrue="1" operator="lessThan">
      <formula>37.5</formula>
    </cfRule>
    <cfRule type="cellIs" dxfId="1536" priority="117" operator="greaterThan">
      <formula>111.48</formula>
    </cfRule>
    <cfRule type="cellIs" dxfId="1535" priority="118" operator="equal">
      <formula>0</formula>
    </cfRule>
  </conditionalFormatting>
  <conditionalFormatting sqref="F7:F24 H7:H24 J7:J24 L7:L24 N7:N24 P7:P24 R7:R24 T7:T24 V7:V24 X7:X24 Z7:Z24 D8 D9:E9 D10:D15 D16:E16 D18:E18 D19:D22">
    <cfRule type="cellIs" dxfId="1534" priority="102" stopIfTrue="1" operator="greaterThan">
      <formula>37.5</formula>
    </cfRule>
    <cfRule type="cellIs" dxfId="1533" priority="105" stopIfTrue="1" operator="equal">
      <formula>37.5</formula>
    </cfRule>
    <cfRule type="cellIs" dxfId="1532" priority="106" stopIfTrue="1" operator="equal">
      <formula>37.5</formula>
    </cfRule>
    <cfRule type="cellIs" dxfId="1531" priority="107" stopIfTrue="1" operator="lessThan">
      <formula>37.5</formula>
    </cfRule>
  </conditionalFormatting>
  <conditionalFormatting sqref="H7:H24 J7:J24 N7:N24">
    <cfRule type="cellIs" dxfId="1530" priority="9" stopIfTrue="1" operator="equal">
      <formula>37.5</formula>
    </cfRule>
    <cfRule type="cellIs" dxfId="1529" priority="10" stopIfTrue="1" operator="lessThan">
      <formula>37.5</formula>
    </cfRule>
    <cfRule type="cellIs" dxfId="1528" priority="108" stopIfTrue="1" operator="equal">
      <formula>37.5</formula>
    </cfRule>
    <cfRule type="cellIs" dxfId="1527" priority="109" stopIfTrue="1" operator="lessThan">
      <formula>37.5</formula>
    </cfRule>
  </conditionalFormatting>
  <conditionalFormatting sqref="H7:H24">
    <cfRule type="cellIs" dxfId="1526" priority="16" stopIfTrue="1" operator="equal">
      <formula>37.5</formula>
    </cfRule>
    <cfRule type="cellIs" dxfId="1525" priority="17" stopIfTrue="1" operator="equal">
      <formula>37.5</formula>
    </cfRule>
    <cfRule type="cellIs" dxfId="1524" priority="18" stopIfTrue="1" operator="lessThan">
      <formula>37.5</formula>
    </cfRule>
    <cfRule type="cellIs" dxfId="1523" priority="19" stopIfTrue="1" operator="greaterThan">
      <formula>37.5</formula>
    </cfRule>
    <cfRule type="cellIs" dxfId="1522" priority="20" stopIfTrue="1" operator="equal">
      <formula>37.5</formula>
    </cfRule>
    <cfRule type="cellIs" dxfId="1521" priority="21" stopIfTrue="1" operator="lessThan">
      <formula>37.5</formula>
    </cfRule>
    <cfRule type="cellIs" dxfId="1520" priority="119" stopIfTrue="1" operator="equal">
      <formula>37.5</formula>
    </cfRule>
    <cfRule type="cellIs" dxfId="1519" priority="120" stopIfTrue="1" operator="lessThan">
      <formula>37.5</formula>
    </cfRule>
    <cfRule type="cellIs" dxfId="1518" priority="121" operator="greaterThan">
      <formula>111.48</formula>
    </cfRule>
    <cfRule type="cellIs" dxfId="1517" priority="122" operator="equal">
      <formula>0</formula>
    </cfRule>
  </conditionalFormatting>
  <conditionalFormatting sqref="J7:J24">
    <cfRule type="cellIs" dxfId="1516" priority="22" stopIfTrue="1" operator="equal">
      <formula>37.5</formula>
    </cfRule>
    <cfRule type="cellIs" dxfId="1515" priority="23" stopIfTrue="1" operator="equal">
      <formula>37.5</formula>
    </cfRule>
    <cfRule type="cellIs" dxfId="1514" priority="24" stopIfTrue="1" operator="lessThan">
      <formula>37.5</formula>
    </cfRule>
    <cfRule type="cellIs" dxfId="1513" priority="25" stopIfTrue="1" operator="greaterThan">
      <formula>37.5</formula>
    </cfRule>
    <cfRule type="cellIs" dxfId="1512" priority="26" stopIfTrue="1" operator="equal">
      <formula>37.5</formula>
    </cfRule>
    <cfRule type="cellIs" dxfId="1511" priority="27" stopIfTrue="1" operator="lessThan">
      <formula>37.5</formula>
    </cfRule>
    <cfRule type="cellIs" dxfId="1510" priority="123" stopIfTrue="1" operator="equal">
      <formula>37.5</formula>
    </cfRule>
    <cfRule type="cellIs" dxfId="1509" priority="124" stopIfTrue="1" operator="lessThan">
      <formula>37.5</formula>
    </cfRule>
    <cfRule type="cellIs" dxfId="1508" priority="125" operator="greaterThan">
      <formula>111.48</formula>
    </cfRule>
    <cfRule type="cellIs" dxfId="1507" priority="126" operator="equal">
      <formula>0</formula>
    </cfRule>
  </conditionalFormatting>
  <conditionalFormatting sqref="L7:L24">
    <cfRule type="cellIs" dxfId="1506" priority="11" stopIfTrue="1" operator="equal">
      <formula>37.5</formula>
    </cfRule>
    <cfRule type="cellIs" dxfId="1505" priority="12" stopIfTrue="1" operator="lessThan">
      <formula>37.5</formula>
    </cfRule>
    <cfRule type="cellIs" dxfId="1504" priority="28" stopIfTrue="1" operator="equal">
      <formula>37.5</formula>
    </cfRule>
    <cfRule type="cellIs" dxfId="1503" priority="29" stopIfTrue="1" operator="equal">
      <formula>37.5</formula>
    </cfRule>
    <cfRule type="cellIs" dxfId="1502" priority="30" stopIfTrue="1" operator="lessThan">
      <formula>37.5</formula>
    </cfRule>
    <cfRule type="cellIs" dxfId="1501" priority="31" stopIfTrue="1" operator="greaterThan">
      <formula>37.5</formula>
    </cfRule>
    <cfRule type="cellIs" dxfId="1500" priority="32" stopIfTrue="1" operator="equal">
      <formula>37.5</formula>
    </cfRule>
    <cfRule type="cellIs" dxfId="1499" priority="33" stopIfTrue="1" operator="lessThan">
      <formula>37.5</formula>
    </cfRule>
    <cfRule type="cellIs" dxfId="1498" priority="110" stopIfTrue="1" operator="equal">
      <formula>37.5</formula>
    </cfRule>
    <cfRule type="cellIs" dxfId="1497" priority="111" stopIfTrue="1" operator="lessThan">
      <formula>37.5</formula>
    </cfRule>
    <cfRule type="cellIs" dxfId="1496" priority="127" stopIfTrue="1" operator="equal">
      <formula>37.5</formula>
    </cfRule>
    <cfRule type="cellIs" dxfId="1495" priority="128" stopIfTrue="1" operator="lessThan">
      <formula>37.5</formula>
    </cfRule>
    <cfRule type="cellIs" dxfId="1494" priority="129" operator="greaterThan">
      <formula>111.48</formula>
    </cfRule>
    <cfRule type="cellIs" dxfId="1493" priority="130" operator="equal">
      <formula>0</formula>
    </cfRule>
  </conditionalFormatting>
  <conditionalFormatting sqref="L22">
    <cfRule type="cellIs" dxfId="1492" priority="185" stopIfTrue="1" operator="equal">
      <formula>37.5</formula>
    </cfRule>
    <cfRule type="cellIs" dxfId="1491" priority="186" stopIfTrue="1" operator="lessThan">
      <formula>37.5</formula>
    </cfRule>
    <cfRule type="cellIs" dxfId="1490" priority="187" stopIfTrue="1" operator="equal">
      <formula>37.5</formula>
    </cfRule>
    <cfRule type="cellIs" dxfId="1489" priority="188" stopIfTrue="1" operator="equal">
      <formula>37.5</formula>
    </cfRule>
    <cfRule type="cellIs" dxfId="1488" priority="189" stopIfTrue="1" operator="lessThan">
      <formula>37.5</formula>
    </cfRule>
    <cfRule type="cellIs" dxfId="1487" priority="190" stopIfTrue="1" operator="greaterThan">
      <formula>37.5</formula>
    </cfRule>
    <cfRule type="cellIs" dxfId="1486" priority="191" stopIfTrue="1" operator="equal">
      <formula>37.5</formula>
    </cfRule>
    <cfRule type="cellIs" dxfId="1485" priority="192" stopIfTrue="1" operator="lessThan">
      <formula>37.5</formula>
    </cfRule>
    <cfRule type="cellIs" dxfId="1484" priority="193" stopIfTrue="1" operator="equal">
      <formula>37.5</formula>
    </cfRule>
    <cfRule type="cellIs" dxfId="1483" priority="194" stopIfTrue="1" operator="lessThan">
      <formula>37.5</formula>
    </cfRule>
    <cfRule type="cellIs" dxfId="1482" priority="195" stopIfTrue="1" operator="equal">
      <formula>37.5</formula>
    </cfRule>
    <cfRule type="cellIs" dxfId="1481" priority="196" stopIfTrue="1" operator="lessThan">
      <formula>37.5</formula>
    </cfRule>
    <cfRule type="cellIs" dxfId="1480" priority="197" operator="greaterThan">
      <formula>111.48</formula>
    </cfRule>
    <cfRule type="cellIs" dxfId="1479" priority="198" operator="equal">
      <formula>0</formula>
    </cfRule>
  </conditionalFormatting>
  <conditionalFormatting sqref="N7:N24">
    <cfRule type="cellIs" dxfId="1478" priority="34" stopIfTrue="1" operator="equal">
      <formula>37.5</formula>
    </cfRule>
    <cfRule type="cellIs" dxfId="1477" priority="35" stopIfTrue="1" operator="equal">
      <formula>37.5</formula>
    </cfRule>
    <cfRule type="cellIs" dxfId="1476" priority="36" stopIfTrue="1" operator="lessThan">
      <formula>37.5</formula>
    </cfRule>
    <cfRule type="cellIs" dxfId="1475" priority="37" stopIfTrue="1" operator="greaterThan">
      <formula>37.5</formula>
    </cfRule>
    <cfRule type="cellIs" dxfId="1474" priority="38" stopIfTrue="1" operator="equal">
      <formula>37.5</formula>
    </cfRule>
    <cfRule type="cellIs" dxfId="1473" priority="39" stopIfTrue="1" operator="lessThan">
      <formula>37.5</formula>
    </cfRule>
    <cfRule type="cellIs" dxfId="1472" priority="131" stopIfTrue="1" operator="equal">
      <formula>37.5</formula>
    </cfRule>
    <cfRule type="cellIs" dxfId="1471" priority="132" stopIfTrue="1" operator="lessThan">
      <formula>37.5</formula>
    </cfRule>
    <cfRule type="cellIs" dxfId="1470" priority="133" operator="greaterThan">
      <formula>111.48</formula>
    </cfRule>
    <cfRule type="cellIs" dxfId="1469" priority="134" operator="equal">
      <formula>0</formula>
    </cfRule>
  </conditionalFormatting>
  <conditionalFormatting sqref="P7:P24">
    <cfRule type="cellIs" dxfId="1468" priority="40" stopIfTrue="1" operator="lessThan">
      <formula>0</formula>
    </cfRule>
    <cfRule type="cellIs" dxfId="1467" priority="41" stopIfTrue="1" operator="lessThan">
      <formula>37.5</formula>
    </cfRule>
    <cfRule type="cellIs" dxfId="1466" priority="42" stopIfTrue="1" operator="equal">
      <formula>37.5</formula>
    </cfRule>
    <cfRule type="cellIs" dxfId="1465" priority="43" stopIfTrue="1" operator="equal">
      <formula>37.5</formula>
    </cfRule>
    <cfRule type="cellIs" dxfId="1464" priority="44" stopIfTrue="1" operator="lessThan">
      <formula>37.5</formula>
    </cfRule>
    <cfRule type="cellIs" dxfId="1463" priority="45" stopIfTrue="1" operator="greaterThan">
      <formula>37.5</formula>
    </cfRule>
    <cfRule type="cellIs" dxfId="1462" priority="46" stopIfTrue="1" operator="equal">
      <formula>37.5</formula>
    </cfRule>
    <cfRule type="cellIs" dxfId="1461" priority="47" stopIfTrue="1" operator="lessThan">
      <formula>37.5</formula>
    </cfRule>
    <cfRule type="cellIs" dxfId="1460" priority="135" stopIfTrue="1" operator="lessThan">
      <formula>0</formula>
    </cfRule>
    <cfRule type="cellIs" dxfId="1459" priority="136" stopIfTrue="1" operator="lessThan">
      <formula>37.5</formula>
    </cfRule>
    <cfRule type="cellIs" dxfId="1458" priority="137" stopIfTrue="1" operator="equal">
      <formula>37.5</formula>
    </cfRule>
    <cfRule type="cellIs" dxfId="1457" priority="138" stopIfTrue="1" operator="lessThan">
      <formula>37.5</formula>
    </cfRule>
    <cfRule type="cellIs" dxfId="1456" priority="139" operator="greaterThan">
      <formula>111.48</formula>
    </cfRule>
    <cfRule type="cellIs" dxfId="1455" priority="140" operator="equal">
      <formula>0</formula>
    </cfRule>
  </conditionalFormatting>
  <conditionalFormatting sqref="P35:P45">
    <cfRule type="cellIs" dxfId="1454" priority="88" stopIfTrue="1" operator="lessThan">
      <formula>0</formula>
    </cfRule>
  </conditionalFormatting>
  <conditionalFormatting sqref="R7:R24">
    <cfRule type="cellIs" dxfId="1453" priority="48" stopIfTrue="1" operator="lessThan">
      <formula>0</formula>
    </cfRule>
    <cfRule type="cellIs" dxfId="1452" priority="49" stopIfTrue="1" operator="lessThan">
      <formula>37.5</formula>
    </cfRule>
    <cfRule type="cellIs" dxfId="1451" priority="50" stopIfTrue="1" operator="equal">
      <formula>37.5</formula>
    </cfRule>
    <cfRule type="cellIs" dxfId="1450" priority="51" stopIfTrue="1" operator="equal">
      <formula>37.5</formula>
    </cfRule>
    <cfRule type="cellIs" dxfId="1449" priority="52" stopIfTrue="1" operator="lessThan">
      <formula>37.5</formula>
    </cfRule>
    <cfRule type="cellIs" dxfId="1448" priority="53" stopIfTrue="1" operator="greaterThan">
      <formula>37.5</formula>
    </cfRule>
    <cfRule type="cellIs" dxfId="1447" priority="54" stopIfTrue="1" operator="equal">
      <formula>37.5</formula>
    </cfRule>
    <cfRule type="cellIs" dxfId="1446" priority="55" stopIfTrue="1" operator="lessThan">
      <formula>37.5</formula>
    </cfRule>
    <cfRule type="cellIs" dxfId="1445" priority="141" stopIfTrue="1" operator="lessThan">
      <formula>0</formula>
    </cfRule>
    <cfRule type="cellIs" dxfId="1444" priority="142" stopIfTrue="1" operator="lessThan">
      <formula>37.5</formula>
    </cfRule>
    <cfRule type="cellIs" dxfId="1443" priority="143" stopIfTrue="1" operator="equal">
      <formula>37.5</formula>
    </cfRule>
    <cfRule type="cellIs" dxfId="1442" priority="144" stopIfTrue="1" operator="lessThan">
      <formula>37.5</formula>
    </cfRule>
    <cfRule type="cellIs" dxfId="1441" priority="145" operator="greaterThan">
      <formula>111.48</formula>
    </cfRule>
    <cfRule type="cellIs" dxfId="1440" priority="146" operator="equal">
      <formula>0</formula>
    </cfRule>
  </conditionalFormatting>
  <conditionalFormatting sqref="R35:R45">
    <cfRule type="cellIs" dxfId="1439" priority="89" stopIfTrue="1" operator="lessThan">
      <formula>0</formula>
    </cfRule>
  </conditionalFormatting>
  <conditionalFormatting sqref="T7:T24">
    <cfRule type="cellIs" dxfId="1438" priority="56" stopIfTrue="1" operator="lessThan">
      <formula>0</formula>
    </cfRule>
    <cfRule type="cellIs" dxfId="1437" priority="57" stopIfTrue="1" operator="lessThan">
      <formula>37.5</formula>
    </cfRule>
    <cfRule type="cellIs" dxfId="1436" priority="58" stopIfTrue="1" operator="equal">
      <formula>37.5</formula>
    </cfRule>
    <cfRule type="cellIs" dxfId="1435" priority="59" stopIfTrue="1" operator="equal">
      <formula>37.5</formula>
    </cfRule>
    <cfRule type="cellIs" dxfId="1434" priority="60" stopIfTrue="1" operator="lessThan">
      <formula>37.5</formula>
    </cfRule>
    <cfRule type="cellIs" dxfId="1433" priority="61" stopIfTrue="1" operator="greaterThan">
      <formula>37.5</formula>
    </cfRule>
    <cfRule type="cellIs" dxfId="1432" priority="62" stopIfTrue="1" operator="equal">
      <formula>37.5</formula>
    </cfRule>
    <cfRule type="cellIs" dxfId="1431" priority="63" stopIfTrue="1" operator="lessThan">
      <formula>37.5</formula>
    </cfRule>
    <cfRule type="cellIs" dxfId="1430" priority="147" stopIfTrue="1" operator="lessThan">
      <formula>0</formula>
    </cfRule>
    <cfRule type="cellIs" dxfId="1429" priority="148" stopIfTrue="1" operator="lessThan">
      <formula>37.5</formula>
    </cfRule>
    <cfRule type="cellIs" dxfId="1428" priority="149" stopIfTrue="1" operator="equal">
      <formula>37.5</formula>
    </cfRule>
    <cfRule type="cellIs" dxfId="1427" priority="150" stopIfTrue="1" operator="lessThan">
      <formula>37.5</formula>
    </cfRule>
    <cfRule type="cellIs" dxfId="1426" priority="151" operator="greaterThan">
      <formula>111.48</formula>
    </cfRule>
    <cfRule type="cellIs" dxfId="1425" priority="152" operator="equal">
      <formula>0</formula>
    </cfRule>
  </conditionalFormatting>
  <conditionalFormatting sqref="T35:T45">
    <cfRule type="cellIs" dxfId="1424" priority="90" stopIfTrue="1" operator="lessThan">
      <formula>0</formula>
    </cfRule>
  </conditionalFormatting>
  <conditionalFormatting sqref="V7:V24">
    <cfRule type="cellIs" dxfId="1423" priority="64" stopIfTrue="1" operator="lessThan">
      <formula>0</formula>
    </cfRule>
    <cfRule type="cellIs" dxfId="1422" priority="65" stopIfTrue="1" operator="lessThan">
      <formula>37.5</formula>
    </cfRule>
    <cfRule type="cellIs" dxfId="1421" priority="66" stopIfTrue="1" operator="equal">
      <formula>37.5</formula>
    </cfRule>
    <cfRule type="cellIs" dxfId="1420" priority="67" stopIfTrue="1" operator="equal">
      <formula>37.5</formula>
    </cfRule>
    <cfRule type="cellIs" dxfId="1419" priority="68" stopIfTrue="1" operator="lessThan">
      <formula>37.5</formula>
    </cfRule>
    <cfRule type="cellIs" dxfId="1418" priority="69" stopIfTrue="1" operator="greaterThan">
      <formula>37.5</formula>
    </cfRule>
    <cfRule type="cellIs" dxfId="1417" priority="70" stopIfTrue="1" operator="equal">
      <formula>37.5</formula>
    </cfRule>
    <cfRule type="cellIs" dxfId="1416" priority="71" stopIfTrue="1" operator="lessThan">
      <formula>37.5</formula>
    </cfRule>
    <cfRule type="cellIs" dxfId="1415" priority="153" stopIfTrue="1" operator="lessThan">
      <formula>0</formula>
    </cfRule>
    <cfRule type="cellIs" dxfId="1414" priority="154" stopIfTrue="1" operator="lessThan">
      <formula>37.5</formula>
    </cfRule>
    <cfRule type="cellIs" dxfId="1413" priority="155" stopIfTrue="1" operator="equal">
      <formula>37.5</formula>
    </cfRule>
    <cfRule type="cellIs" dxfId="1412" priority="156" stopIfTrue="1" operator="lessThan">
      <formula>37.5</formula>
    </cfRule>
    <cfRule type="cellIs" dxfId="1411" priority="157" operator="greaterThan">
      <formula>111.48</formula>
    </cfRule>
    <cfRule type="cellIs" dxfId="1410" priority="158" operator="equal">
      <formula>0</formula>
    </cfRule>
  </conditionalFormatting>
  <conditionalFormatting sqref="V35:V45">
    <cfRule type="cellIs" dxfId="1409" priority="91" stopIfTrue="1" operator="lessThan">
      <formula>0</formula>
    </cfRule>
  </conditionalFormatting>
  <conditionalFormatting sqref="X7:X24">
    <cfRule type="cellIs" dxfId="1408" priority="72" stopIfTrue="1" operator="lessThan">
      <formula>0</formula>
    </cfRule>
    <cfRule type="cellIs" dxfId="1407" priority="73" stopIfTrue="1" operator="lessThan">
      <formula>37.5</formula>
    </cfRule>
    <cfRule type="cellIs" dxfId="1406" priority="74" stopIfTrue="1" operator="equal">
      <formula>37.5</formula>
    </cfRule>
    <cfRule type="cellIs" dxfId="1405" priority="75" stopIfTrue="1" operator="equal">
      <formula>37.5</formula>
    </cfRule>
    <cfRule type="cellIs" dxfId="1404" priority="76" stopIfTrue="1" operator="lessThan">
      <formula>37.5</formula>
    </cfRule>
    <cfRule type="cellIs" dxfId="1403" priority="77" stopIfTrue="1" operator="greaterThan">
      <formula>37.5</formula>
    </cfRule>
    <cfRule type="cellIs" dxfId="1402" priority="78" stopIfTrue="1" operator="equal">
      <formula>37.5</formula>
    </cfRule>
    <cfRule type="cellIs" dxfId="1401" priority="79" stopIfTrue="1" operator="lessThan">
      <formula>37.5</formula>
    </cfRule>
    <cfRule type="cellIs" dxfId="1400" priority="159" stopIfTrue="1" operator="lessThan">
      <formula>0</formula>
    </cfRule>
    <cfRule type="cellIs" dxfId="1399" priority="160" stopIfTrue="1" operator="lessThan">
      <formula>37.5</formula>
    </cfRule>
    <cfRule type="cellIs" dxfId="1398" priority="161" stopIfTrue="1" operator="equal">
      <formula>37.5</formula>
    </cfRule>
    <cfRule type="cellIs" dxfId="1397" priority="162" stopIfTrue="1" operator="lessThan">
      <formula>37.5</formula>
    </cfRule>
    <cfRule type="cellIs" dxfId="1396" priority="163" operator="greaterThan">
      <formula>111.48</formula>
    </cfRule>
    <cfRule type="cellIs" dxfId="1395" priority="164" operator="equal">
      <formula>0</formula>
    </cfRule>
  </conditionalFormatting>
  <conditionalFormatting sqref="X35:X45">
    <cfRule type="cellIs" dxfId="1394" priority="92" stopIfTrue="1" operator="lessThan">
      <formula>0</formula>
    </cfRule>
  </conditionalFormatting>
  <conditionalFormatting sqref="Z7:Z24 X7:X24 V7:V24 T7:T24 R7:R24 P7:P24 N7:N23 D24:O25 L7:L23 J7:J23 H7:H23 D7:E22 F7:F23 D23">
    <cfRule type="cellIs" dxfId="1393" priority="100" stopIfTrue="1" operator="lessThan">
      <formula>0</formula>
    </cfRule>
  </conditionalFormatting>
  <conditionalFormatting sqref="Z7:Z24">
    <cfRule type="cellIs" dxfId="1392" priority="80" stopIfTrue="1" operator="lessThan">
      <formula>0</formula>
    </cfRule>
    <cfRule type="cellIs" dxfId="1391" priority="81" stopIfTrue="1" operator="lessThan">
      <formula>37.5</formula>
    </cfRule>
    <cfRule type="cellIs" dxfId="1390" priority="82" stopIfTrue="1" operator="equal">
      <formula>37.5</formula>
    </cfRule>
    <cfRule type="cellIs" dxfId="1389" priority="83" stopIfTrue="1" operator="equal">
      <formula>37.5</formula>
    </cfRule>
    <cfRule type="cellIs" dxfId="1388" priority="84" stopIfTrue="1" operator="lessThan">
      <formula>37.5</formula>
    </cfRule>
    <cfRule type="cellIs" dxfId="1387" priority="85" stopIfTrue="1" operator="greaterThan">
      <formula>37.5</formula>
    </cfRule>
    <cfRule type="cellIs" dxfId="1386" priority="86" stopIfTrue="1" operator="equal">
      <formula>37.5</formula>
    </cfRule>
    <cfRule type="cellIs" dxfId="1385" priority="87" stopIfTrue="1" operator="lessThan">
      <formula>37.5</formula>
    </cfRule>
    <cfRule type="cellIs" dxfId="1384" priority="165" stopIfTrue="1" operator="lessThan">
      <formula>0</formula>
    </cfRule>
    <cfRule type="cellIs" dxfId="1383" priority="166" stopIfTrue="1" operator="lessThan">
      <formula>37.5</formula>
    </cfRule>
    <cfRule type="cellIs" dxfId="1382" priority="167" stopIfTrue="1" operator="equal">
      <formula>37.5</formula>
    </cfRule>
    <cfRule type="cellIs" dxfId="1381" priority="168" stopIfTrue="1" operator="lessThan">
      <formula>37.5</formula>
    </cfRule>
    <cfRule type="cellIs" dxfId="1380" priority="169" operator="greaterThan">
      <formula>111.48</formula>
    </cfRule>
    <cfRule type="cellIs" dxfId="1379" priority="170" operator="equal">
      <formula>0</formula>
    </cfRule>
  </conditionalFormatting>
  <conditionalFormatting sqref="Z35:Z45">
    <cfRule type="cellIs" dxfId="1378" priority="93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28" man="1"/>
  </row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00"/>
  <sheetViews>
    <sheetView workbookViewId="0">
      <selection activeCell="V18" sqref="V18"/>
    </sheetView>
  </sheetViews>
  <sheetFormatPr baseColWidth="10" defaultColWidth="12.6640625" defaultRowHeight="15" customHeight="1" x14ac:dyDescent="0.15"/>
  <cols>
    <col min="1" max="1" width="5.6640625" customWidth="1"/>
    <col min="2" max="2" width="0.83203125" customWidth="1"/>
    <col min="3" max="3" width="38.33203125" customWidth="1"/>
    <col min="4" max="4" width="13.6640625" customWidth="1"/>
    <col min="5" max="5" width="2.1640625" customWidth="1"/>
    <col min="6" max="6" width="12.1640625" customWidth="1"/>
    <col min="7" max="7" width="2.6640625" customWidth="1"/>
    <col min="8" max="8" width="10.83203125" customWidth="1"/>
    <col min="9" max="9" width="2.6640625" customWidth="1"/>
    <col min="10" max="10" width="10.83203125" customWidth="1"/>
    <col min="11" max="11" width="2.6640625" customWidth="1"/>
    <col min="12" max="12" width="10.83203125" customWidth="1"/>
    <col min="13" max="13" width="2.6640625" customWidth="1"/>
    <col min="14" max="14" width="12.33203125" customWidth="1"/>
    <col min="15" max="15" width="2.6640625" customWidth="1"/>
    <col min="16" max="16" width="11.83203125" customWidth="1"/>
    <col min="17" max="17" width="2.6640625" customWidth="1"/>
    <col min="18" max="18" width="10.83203125" customWidth="1"/>
    <col min="19" max="19" width="2.6640625" customWidth="1"/>
    <col min="20" max="20" width="11.83203125" customWidth="1"/>
    <col min="21" max="21" width="2.6640625" customWidth="1"/>
    <col min="22" max="22" width="10.83203125" customWidth="1"/>
    <col min="23" max="23" width="2.6640625" customWidth="1"/>
    <col min="24" max="24" width="10.6640625" customWidth="1"/>
    <col min="25" max="25" width="2.33203125" customWidth="1"/>
    <col min="26" max="26" width="13" customWidth="1"/>
    <col min="27" max="27" width="1.6640625" customWidth="1"/>
    <col min="28" max="28" width="1" customWidth="1"/>
    <col min="29" max="29" width="13.33203125" customWidth="1"/>
  </cols>
  <sheetData>
    <row r="1" spans="1:31" ht="36" customHeight="1" x14ac:dyDescent="0.3">
      <c r="A1" s="1"/>
      <c r="B1" s="2"/>
      <c r="C1" s="3" t="s">
        <v>0</v>
      </c>
      <c r="D1" s="1"/>
      <c r="E1" s="1"/>
      <c r="F1" s="1"/>
      <c r="G1" s="1"/>
      <c r="H1" s="1"/>
      <c r="I1" s="1"/>
      <c r="J1" s="148" t="s">
        <v>1</v>
      </c>
      <c r="K1" s="145"/>
      <c r="L1" s="145"/>
      <c r="M1" s="145"/>
      <c r="N1" s="145"/>
      <c r="O1" s="145"/>
      <c r="P1" s="145"/>
      <c r="Q1" s="1"/>
      <c r="R1" s="1"/>
      <c r="S1" s="1"/>
      <c r="T1" s="1"/>
      <c r="U1" s="1"/>
      <c r="V1" s="1"/>
      <c r="W1" s="104" t="s">
        <v>103</v>
      </c>
      <c r="X1" s="1"/>
      <c r="Y1" s="1"/>
      <c r="Z1" s="1"/>
      <c r="AA1" s="1"/>
      <c r="AB1" s="1"/>
      <c r="AC1" s="1"/>
    </row>
    <row r="2" spans="1:31" ht="36" customHeight="1" x14ac:dyDescent="0.25">
      <c r="A2" s="1"/>
      <c r="B2" s="2"/>
      <c r="C2" s="3"/>
      <c r="D2" s="1"/>
      <c r="E2" s="1"/>
      <c r="F2" s="1"/>
      <c r="G2" s="1"/>
      <c r="H2" s="1"/>
      <c r="I2" s="1"/>
      <c r="J2" s="3"/>
      <c r="K2" s="1"/>
      <c r="L2" s="1"/>
      <c r="M2" s="1"/>
      <c r="N2" s="4"/>
      <c r="O2" s="1"/>
      <c r="P2" s="1"/>
      <c r="Q2" s="1"/>
      <c r="R2" s="1"/>
      <c r="S2" s="1"/>
      <c r="T2" s="1"/>
      <c r="U2" s="1"/>
      <c r="V2" s="1"/>
      <c r="W2" s="61"/>
      <c r="X2" s="1"/>
      <c r="Y2" s="1"/>
      <c r="Z2" s="1"/>
      <c r="AA2" s="1"/>
      <c r="AB2" s="1"/>
      <c r="AC2" s="1"/>
    </row>
    <row r="3" spans="1:31" ht="51.75" customHeight="1" x14ac:dyDescent="0.15">
      <c r="A3" s="1"/>
      <c r="B3" s="1"/>
      <c r="C3" s="144" t="s">
        <v>79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</row>
    <row r="4" spans="1:31" ht="4.5" customHeight="1" x14ac:dyDescent="0.15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  <c r="AB4" s="6"/>
      <c r="AC4" s="1"/>
    </row>
    <row r="5" spans="1:31" ht="21.75" customHeight="1" x14ac:dyDescent="0.15">
      <c r="A5" s="1"/>
      <c r="B5" s="5"/>
      <c r="C5" s="62" t="s">
        <v>3</v>
      </c>
      <c r="D5" s="38" t="s">
        <v>4</v>
      </c>
      <c r="E5" s="38"/>
      <c r="F5" s="38" t="s">
        <v>5</v>
      </c>
      <c r="G5" s="38"/>
      <c r="H5" s="38" t="s">
        <v>6</v>
      </c>
      <c r="I5" s="38"/>
      <c r="J5" s="38" t="s">
        <v>7</v>
      </c>
      <c r="K5" s="38"/>
      <c r="L5" s="38" t="s">
        <v>8</v>
      </c>
      <c r="M5" s="38"/>
      <c r="N5" s="38" t="s">
        <v>9</v>
      </c>
      <c r="O5" s="63"/>
      <c r="P5" s="38" t="s">
        <v>10</v>
      </c>
      <c r="Q5" s="63"/>
      <c r="R5" s="38" t="s">
        <v>11</v>
      </c>
      <c r="S5" s="63"/>
      <c r="T5" s="63" t="s">
        <v>12</v>
      </c>
      <c r="U5" s="63"/>
      <c r="V5" s="38" t="s">
        <v>13</v>
      </c>
      <c r="W5" s="63"/>
      <c r="X5" s="63" t="s">
        <v>14</v>
      </c>
      <c r="Y5" s="63"/>
      <c r="Z5" s="63" t="s">
        <v>15</v>
      </c>
      <c r="AA5" s="64"/>
      <c r="AB5" s="64"/>
      <c r="AC5" s="39" t="s">
        <v>57</v>
      </c>
      <c r="AD5" s="165" t="s">
        <v>181</v>
      </c>
      <c r="AE5" s="165" t="s">
        <v>183</v>
      </c>
    </row>
    <row r="6" spans="1:31" ht="4.5" customHeight="1" x14ac:dyDescent="0.15">
      <c r="A6" s="1"/>
      <c r="B6" s="5"/>
      <c r="C6" s="5"/>
      <c r="D6" s="5"/>
      <c r="E6" s="5"/>
      <c r="F6" s="11"/>
      <c r="G6" s="5"/>
      <c r="H6" s="11"/>
      <c r="I6" s="5"/>
      <c r="J6" s="11"/>
      <c r="K6" s="5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6"/>
      <c r="AC6" s="1"/>
    </row>
    <row r="7" spans="1:31" ht="4.5" customHeight="1" x14ac:dyDescent="0.15">
      <c r="A7" s="1"/>
      <c r="B7" s="1"/>
      <c r="C7" s="1"/>
      <c r="D7" s="1"/>
      <c r="E7" s="1"/>
      <c r="F7" s="12"/>
      <c r="G7" s="1"/>
      <c r="H7" s="12"/>
      <c r="I7" s="1"/>
      <c r="J7" s="12"/>
      <c r="K7" s="1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1" ht="18" customHeight="1" x14ac:dyDescent="0.2">
      <c r="A8" s="1"/>
      <c r="B8" s="1"/>
      <c r="C8" s="13" t="s">
        <v>16</v>
      </c>
      <c r="D8" s="65">
        <v>37.5</v>
      </c>
      <c r="E8" s="66"/>
      <c r="F8" s="65"/>
      <c r="G8" s="66"/>
      <c r="H8" s="65"/>
      <c r="I8" s="66"/>
      <c r="J8" s="65"/>
      <c r="K8" s="66"/>
      <c r="L8" s="65"/>
      <c r="M8" s="66"/>
      <c r="N8" s="65"/>
      <c r="O8" s="67"/>
      <c r="P8" s="65"/>
      <c r="Q8" s="68"/>
      <c r="R8" s="86">
        <v>75</v>
      </c>
      <c r="S8" s="68"/>
      <c r="T8" s="65"/>
      <c r="U8" s="68"/>
      <c r="V8" s="86">
        <v>75</v>
      </c>
      <c r="W8" s="68"/>
      <c r="X8" s="65"/>
      <c r="Y8" s="68"/>
      <c r="Z8" s="86"/>
      <c r="AA8" s="1"/>
      <c r="AB8" s="1"/>
      <c r="AC8" s="21">
        <f t="shared" ref="AC8:AC23" si="0">SUM(D8:AB8)</f>
        <v>187.5</v>
      </c>
      <c r="AD8">
        <f>37.5*12</f>
        <v>450</v>
      </c>
      <c r="AE8" s="166">
        <f>AD8-AC8</f>
        <v>262.5</v>
      </c>
    </row>
    <row r="9" spans="1:31" ht="18" customHeight="1" x14ac:dyDescent="0.2">
      <c r="A9" s="1"/>
      <c r="B9" s="1"/>
      <c r="C9" s="22" t="s">
        <v>17</v>
      </c>
      <c r="D9" s="65">
        <v>37.5</v>
      </c>
      <c r="E9" s="66"/>
      <c r="F9" s="65">
        <v>37.5</v>
      </c>
      <c r="G9" s="66"/>
      <c r="H9" s="65">
        <v>37.5</v>
      </c>
      <c r="I9" s="66"/>
      <c r="J9" s="65">
        <v>37.5</v>
      </c>
      <c r="K9" s="66"/>
      <c r="L9" s="65">
        <v>37.5</v>
      </c>
      <c r="M9" s="66"/>
      <c r="N9" s="65">
        <v>37.5</v>
      </c>
      <c r="O9" s="67"/>
      <c r="P9" s="65">
        <v>37.5</v>
      </c>
      <c r="Q9" s="68"/>
      <c r="R9" s="65"/>
      <c r="S9" s="68"/>
      <c r="T9" s="86">
        <v>75</v>
      </c>
      <c r="U9" s="68"/>
      <c r="V9" s="65">
        <v>37.5</v>
      </c>
      <c r="W9" s="68"/>
      <c r="X9" s="65"/>
      <c r="Y9" s="68"/>
      <c r="Z9" s="86">
        <v>75</v>
      </c>
      <c r="AA9" s="1"/>
      <c r="AB9" s="1"/>
      <c r="AC9" s="21">
        <f t="shared" si="0"/>
        <v>450</v>
      </c>
      <c r="AD9">
        <f t="shared" ref="AD9:AD25" si="1">37.5*12</f>
        <v>450</v>
      </c>
      <c r="AE9" s="166">
        <f t="shared" ref="AE9:AE25" si="2">AD9-AC9</f>
        <v>0</v>
      </c>
    </row>
    <row r="10" spans="1:31" ht="18" customHeight="1" x14ac:dyDescent="0.2">
      <c r="A10" s="1"/>
      <c r="B10" s="1"/>
      <c r="C10" s="13" t="s">
        <v>18</v>
      </c>
      <c r="D10" s="86"/>
      <c r="E10" s="89"/>
      <c r="F10" s="65">
        <v>37.5</v>
      </c>
      <c r="G10" s="66"/>
      <c r="H10" s="65"/>
      <c r="I10" s="66"/>
      <c r="J10" s="65">
        <v>37.5</v>
      </c>
      <c r="K10" s="66"/>
      <c r="L10" s="65"/>
      <c r="M10" s="66"/>
      <c r="N10" s="65">
        <v>37.5</v>
      </c>
      <c r="O10" s="67"/>
      <c r="P10" s="65"/>
      <c r="Q10" s="68"/>
      <c r="R10" s="65"/>
      <c r="S10" s="68"/>
      <c r="T10" s="86">
        <v>75</v>
      </c>
      <c r="U10" s="68"/>
      <c r="V10" s="65"/>
      <c r="W10" s="68"/>
      <c r="X10" s="65"/>
      <c r="Y10" s="68"/>
      <c r="Z10" s="65">
        <v>37.5</v>
      </c>
      <c r="AA10" s="1"/>
      <c r="AB10" s="1"/>
      <c r="AC10" s="21">
        <f t="shared" si="0"/>
        <v>225</v>
      </c>
      <c r="AD10">
        <f t="shared" si="1"/>
        <v>450</v>
      </c>
      <c r="AE10" s="166">
        <f t="shared" si="2"/>
        <v>225</v>
      </c>
    </row>
    <row r="11" spans="1:31" ht="18" customHeight="1" x14ac:dyDescent="0.2">
      <c r="A11" s="1"/>
      <c r="B11" s="1"/>
      <c r="C11" s="22" t="s">
        <v>19</v>
      </c>
      <c r="D11" s="65">
        <v>37.5</v>
      </c>
      <c r="E11" s="66"/>
      <c r="F11" s="65">
        <v>37.5</v>
      </c>
      <c r="G11" s="66"/>
      <c r="H11" s="65">
        <v>37.5</v>
      </c>
      <c r="I11" s="66"/>
      <c r="J11" s="65"/>
      <c r="K11" s="66"/>
      <c r="L11" s="86">
        <v>75</v>
      </c>
      <c r="M11" s="66"/>
      <c r="N11" s="65">
        <v>37.5</v>
      </c>
      <c r="O11" s="67"/>
      <c r="P11" s="65">
        <v>37.5</v>
      </c>
      <c r="Q11" s="68"/>
      <c r="R11" s="65">
        <v>37.5</v>
      </c>
      <c r="S11" s="68"/>
      <c r="T11" s="65">
        <v>37.5</v>
      </c>
      <c r="U11" s="68"/>
      <c r="V11" s="65">
        <v>37.5</v>
      </c>
      <c r="W11" s="68"/>
      <c r="X11" s="65">
        <v>37.5</v>
      </c>
      <c r="Y11" s="68"/>
      <c r="Z11" s="65">
        <v>37.5</v>
      </c>
      <c r="AA11" s="1"/>
      <c r="AB11" s="1"/>
      <c r="AC11" s="21">
        <f t="shared" si="0"/>
        <v>450</v>
      </c>
      <c r="AD11">
        <f t="shared" si="1"/>
        <v>450</v>
      </c>
      <c r="AE11" s="166">
        <f t="shared" si="2"/>
        <v>0</v>
      </c>
    </row>
    <row r="12" spans="1:31" ht="18" customHeight="1" x14ac:dyDescent="0.2">
      <c r="A12" s="1"/>
      <c r="B12" s="1"/>
      <c r="C12" s="13" t="s">
        <v>20</v>
      </c>
      <c r="D12" s="86">
        <v>18.75</v>
      </c>
      <c r="E12" s="66"/>
      <c r="F12" s="86">
        <v>18.75</v>
      </c>
      <c r="G12" s="66"/>
      <c r="H12" s="86">
        <v>18.75</v>
      </c>
      <c r="I12" s="66"/>
      <c r="J12" s="86">
        <v>18.75</v>
      </c>
      <c r="K12" s="66"/>
      <c r="L12" s="86">
        <v>18.75</v>
      </c>
      <c r="M12" s="66"/>
      <c r="N12" s="86">
        <v>18.75</v>
      </c>
      <c r="O12" s="67"/>
      <c r="P12" s="86">
        <v>18.75</v>
      </c>
      <c r="Q12" s="68"/>
      <c r="R12" s="86"/>
      <c r="S12" s="68"/>
      <c r="T12" s="86">
        <v>18.75</v>
      </c>
      <c r="U12" s="68"/>
      <c r="V12" s="65">
        <v>37.5</v>
      </c>
      <c r="W12" s="68"/>
      <c r="X12" s="86">
        <v>18.75</v>
      </c>
      <c r="Y12" s="68"/>
      <c r="Z12" s="86">
        <v>18.75</v>
      </c>
      <c r="AA12" s="1"/>
      <c r="AB12" s="1"/>
      <c r="AC12" s="21">
        <f t="shared" si="0"/>
        <v>225</v>
      </c>
      <c r="AD12">
        <f>18.75*12</f>
        <v>225</v>
      </c>
      <c r="AE12" s="166">
        <f t="shared" si="2"/>
        <v>0</v>
      </c>
    </row>
    <row r="13" spans="1:31" ht="18" customHeight="1" x14ac:dyDescent="0.2">
      <c r="A13" s="1"/>
      <c r="B13" s="1"/>
      <c r="C13" s="22" t="s">
        <v>21</v>
      </c>
      <c r="D13" s="65">
        <v>37.5</v>
      </c>
      <c r="E13" s="66"/>
      <c r="F13" s="65">
        <v>37.5</v>
      </c>
      <c r="G13" s="66"/>
      <c r="H13" s="65">
        <v>37.5</v>
      </c>
      <c r="I13" s="66"/>
      <c r="J13" s="65">
        <v>37.5</v>
      </c>
      <c r="K13" s="66"/>
      <c r="L13" s="65">
        <v>37.5</v>
      </c>
      <c r="M13" s="66"/>
      <c r="N13" s="86">
        <v>37.5</v>
      </c>
      <c r="O13" s="67"/>
      <c r="P13" s="65">
        <v>37.5</v>
      </c>
      <c r="Q13" s="68"/>
      <c r="R13" s="65">
        <v>37.5</v>
      </c>
      <c r="S13" s="68"/>
      <c r="T13" s="65">
        <v>37.5</v>
      </c>
      <c r="U13" s="68"/>
      <c r="V13" s="65">
        <v>37.5</v>
      </c>
      <c r="W13" s="68"/>
      <c r="X13" s="65">
        <v>37.5</v>
      </c>
      <c r="Y13" s="68"/>
      <c r="Z13" s="65">
        <v>37.5</v>
      </c>
      <c r="AA13" s="1"/>
      <c r="AB13" s="1"/>
      <c r="AC13" s="21">
        <f t="shared" si="0"/>
        <v>450</v>
      </c>
      <c r="AD13">
        <f t="shared" si="1"/>
        <v>450</v>
      </c>
      <c r="AE13" s="166">
        <f t="shared" si="2"/>
        <v>0</v>
      </c>
    </row>
    <row r="14" spans="1:31" ht="18" customHeight="1" x14ac:dyDescent="0.2">
      <c r="A14" s="1"/>
      <c r="B14" s="1"/>
      <c r="C14" s="13" t="s">
        <v>22</v>
      </c>
      <c r="D14" s="65">
        <v>37.5</v>
      </c>
      <c r="E14" s="66"/>
      <c r="F14" s="65">
        <v>37.5</v>
      </c>
      <c r="G14" s="66"/>
      <c r="H14" s="65">
        <v>37.5</v>
      </c>
      <c r="I14" s="66"/>
      <c r="J14" s="65">
        <v>37.5</v>
      </c>
      <c r="K14" s="66"/>
      <c r="L14" s="65">
        <v>37.5</v>
      </c>
      <c r="M14" s="66"/>
      <c r="N14" s="65">
        <v>37.5</v>
      </c>
      <c r="O14" s="67"/>
      <c r="P14" s="65">
        <v>37.5</v>
      </c>
      <c r="Q14" s="68"/>
      <c r="R14" s="65">
        <v>37.5</v>
      </c>
      <c r="S14" s="68"/>
      <c r="T14" s="65">
        <v>37.5</v>
      </c>
      <c r="U14" s="68"/>
      <c r="V14" s="65">
        <v>37.5</v>
      </c>
      <c r="W14" s="68"/>
      <c r="X14" s="65">
        <v>37.5</v>
      </c>
      <c r="Y14" s="68"/>
      <c r="Z14" s="65">
        <v>37.5</v>
      </c>
      <c r="AA14" s="1"/>
      <c r="AB14" s="1"/>
      <c r="AC14" s="21">
        <f t="shared" si="0"/>
        <v>450</v>
      </c>
      <c r="AD14">
        <f t="shared" si="1"/>
        <v>450</v>
      </c>
      <c r="AE14" s="166">
        <f t="shared" si="2"/>
        <v>0</v>
      </c>
    </row>
    <row r="15" spans="1:31" ht="18" customHeight="1" x14ac:dyDescent="0.2">
      <c r="A15" s="1"/>
      <c r="B15" s="1"/>
      <c r="C15" s="22" t="s">
        <v>23</v>
      </c>
      <c r="D15" s="86">
        <v>75</v>
      </c>
      <c r="E15" s="66"/>
      <c r="F15" s="65">
        <v>37.5</v>
      </c>
      <c r="G15" s="66"/>
      <c r="H15" s="65">
        <v>37.5</v>
      </c>
      <c r="I15" s="66"/>
      <c r="J15" s="65">
        <v>37.5</v>
      </c>
      <c r="K15" s="66"/>
      <c r="L15" s="86">
        <v>75</v>
      </c>
      <c r="M15" s="66"/>
      <c r="N15" s="65"/>
      <c r="O15" s="67"/>
      <c r="P15" s="65">
        <v>37.5</v>
      </c>
      <c r="Q15" s="68"/>
      <c r="R15" s="65">
        <v>37.5</v>
      </c>
      <c r="S15" s="68"/>
      <c r="T15" s="65">
        <v>37.5</v>
      </c>
      <c r="U15" s="68"/>
      <c r="V15" s="65">
        <v>37.5</v>
      </c>
      <c r="W15" s="68"/>
      <c r="X15" s="65"/>
      <c r="Y15" s="68"/>
      <c r="Z15" s="86">
        <v>112.5</v>
      </c>
      <c r="AA15" s="1"/>
      <c r="AB15" s="1"/>
      <c r="AC15" s="21">
        <f t="shared" si="0"/>
        <v>525</v>
      </c>
      <c r="AD15">
        <f t="shared" si="1"/>
        <v>450</v>
      </c>
      <c r="AE15" s="166">
        <f t="shared" si="2"/>
        <v>-75</v>
      </c>
    </row>
    <row r="16" spans="1:31" ht="18" customHeight="1" x14ac:dyDescent="0.2">
      <c r="A16" s="1"/>
      <c r="B16" s="1"/>
      <c r="C16" s="13" t="s">
        <v>24</v>
      </c>
      <c r="D16" s="65">
        <v>37.5</v>
      </c>
      <c r="E16" s="66"/>
      <c r="F16" s="65">
        <v>37.5</v>
      </c>
      <c r="G16" s="66"/>
      <c r="H16" s="65">
        <v>37.5</v>
      </c>
      <c r="I16" s="66"/>
      <c r="J16" s="65">
        <v>37.5</v>
      </c>
      <c r="K16" s="66"/>
      <c r="L16" s="65">
        <v>37.5</v>
      </c>
      <c r="M16" s="66"/>
      <c r="N16" s="65">
        <v>37.5</v>
      </c>
      <c r="O16" s="67"/>
      <c r="P16" s="65">
        <v>37.5</v>
      </c>
      <c r="Q16" s="68"/>
      <c r="R16" s="65">
        <v>37.5</v>
      </c>
      <c r="S16" s="68"/>
      <c r="T16" s="65">
        <v>37.5</v>
      </c>
      <c r="U16" s="68"/>
      <c r="V16" s="65">
        <v>37.5</v>
      </c>
      <c r="W16" s="68"/>
      <c r="X16" s="65">
        <v>37.5</v>
      </c>
      <c r="Y16" s="68"/>
      <c r="Z16" s="65">
        <v>37.5</v>
      </c>
      <c r="AA16" s="1"/>
      <c r="AB16" s="1"/>
      <c r="AC16" s="21">
        <f t="shared" si="0"/>
        <v>450</v>
      </c>
      <c r="AD16">
        <f t="shared" si="1"/>
        <v>450</v>
      </c>
      <c r="AE16" s="166">
        <f t="shared" si="2"/>
        <v>0</v>
      </c>
    </row>
    <row r="17" spans="1:31" ht="18" customHeight="1" x14ac:dyDescent="0.2">
      <c r="A17" s="1"/>
      <c r="B17" s="1"/>
      <c r="C17" s="22" t="s">
        <v>25</v>
      </c>
      <c r="D17" s="65">
        <v>37.5</v>
      </c>
      <c r="E17" s="89"/>
      <c r="F17" s="65">
        <v>37.5</v>
      </c>
      <c r="G17" s="66"/>
      <c r="H17" s="65">
        <v>37.5</v>
      </c>
      <c r="I17" s="66"/>
      <c r="J17" s="65">
        <v>37.5</v>
      </c>
      <c r="K17" s="66"/>
      <c r="L17" s="65">
        <v>37.5</v>
      </c>
      <c r="M17" s="66"/>
      <c r="N17" s="65">
        <v>37.5</v>
      </c>
      <c r="O17" s="67"/>
      <c r="P17" s="65">
        <v>37.5</v>
      </c>
      <c r="Q17" s="68"/>
      <c r="R17" s="65">
        <v>37.5</v>
      </c>
      <c r="S17" s="68"/>
      <c r="T17" s="65">
        <v>37.5</v>
      </c>
      <c r="U17" s="68"/>
      <c r="V17" s="65">
        <v>37.5</v>
      </c>
      <c r="W17" s="68"/>
      <c r="X17" s="65">
        <v>37.5</v>
      </c>
      <c r="Y17" s="68"/>
      <c r="Z17" s="65">
        <v>37.5</v>
      </c>
      <c r="AA17" s="1"/>
      <c r="AB17" s="1"/>
      <c r="AC17" s="21">
        <f t="shared" si="0"/>
        <v>450</v>
      </c>
      <c r="AD17">
        <f t="shared" si="1"/>
        <v>450</v>
      </c>
      <c r="AE17" s="166">
        <f t="shared" si="2"/>
        <v>0</v>
      </c>
    </row>
    <row r="18" spans="1:31" ht="18" customHeight="1" x14ac:dyDescent="0.2">
      <c r="A18" s="1"/>
      <c r="B18" s="1"/>
      <c r="C18" s="13" t="s">
        <v>26</v>
      </c>
      <c r="D18" s="69"/>
      <c r="E18" s="66"/>
      <c r="F18" s="65"/>
      <c r="G18" s="66"/>
      <c r="H18" s="65"/>
      <c r="I18" s="66"/>
      <c r="J18" s="65"/>
      <c r="K18" s="66"/>
      <c r="L18" s="65"/>
      <c r="M18" s="66"/>
      <c r="N18" s="65"/>
      <c r="O18" s="67"/>
      <c r="P18" s="86">
        <v>660</v>
      </c>
      <c r="Q18" s="68"/>
      <c r="R18" s="65"/>
      <c r="S18" s="68"/>
      <c r="T18" s="65"/>
      <c r="U18" s="68"/>
      <c r="V18" s="86">
        <v>112.5</v>
      </c>
      <c r="W18" s="68"/>
      <c r="X18" s="65"/>
      <c r="Y18" s="68"/>
      <c r="Z18" s="86">
        <v>75</v>
      </c>
      <c r="AA18" s="1"/>
      <c r="AB18" s="1"/>
      <c r="AC18" s="21">
        <f t="shared" si="0"/>
        <v>847.5</v>
      </c>
      <c r="AD18">
        <f t="shared" si="1"/>
        <v>450</v>
      </c>
      <c r="AE18" s="166">
        <f t="shared" si="2"/>
        <v>-397.5</v>
      </c>
    </row>
    <row r="19" spans="1:31" ht="18" customHeight="1" x14ac:dyDescent="0.2">
      <c r="A19" s="1"/>
      <c r="B19" s="1"/>
      <c r="C19" s="22" t="s">
        <v>27</v>
      </c>
      <c r="D19" s="86"/>
      <c r="E19" s="89"/>
      <c r="F19" s="65">
        <v>37.5</v>
      </c>
      <c r="G19" s="66"/>
      <c r="H19" s="65">
        <v>37.5</v>
      </c>
      <c r="I19" s="66"/>
      <c r="J19" s="65">
        <v>37.5</v>
      </c>
      <c r="K19" s="66"/>
      <c r="L19" s="65">
        <v>37.5</v>
      </c>
      <c r="M19" s="66"/>
      <c r="N19" s="65">
        <v>37.5</v>
      </c>
      <c r="O19" s="67"/>
      <c r="P19" s="65">
        <v>37.5</v>
      </c>
      <c r="Q19" s="68"/>
      <c r="R19" s="65">
        <v>37.5</v>
      </c>
      <c r="S19" s="68"/>
      <c r="T19" s="65">
        <v>37.5</v>
      </c>
      <c r="U19" s="68"/>
      <c r="V19" s="65">
        <v>37.5</v>
      </c>
      <c r="W19" s="68"/>
      <c r="X19" s="65">
        <v>37.5</v>
      </c>
      <c r="Y19" s="68"/>
      <c r="Z19" s="65">
        <v>37.5</v>
      </c>
      <c r="AA19" s="1"/>
      <c r="AB19" s="1"/>
      <c r="AC19" s="21">
        <f t="shared" si="0"/>
        <v>412.5</v>
      </c>
      <c r="AD19">
        <f t="shared" si="1"/>
        <v>450</v>
      </c>
      <c r="AE19" s="166">
        <f t="shared" si="2"/>
        <v>37.5</v>
      </c>
    </row>
    <row r="20" spans="1:31" ht="18" customHeight="1" x14ac:dyDescent="0.2">
      <c r="A20" s="1"/>
      <c r="B20" s="1"/>
      <c r="C20" s="13" t="s">
        <v>28</v>
      </c>
      <c r="D20" s="65"/>
      <c r="E20" s="66"/>
      <c r="F20" s="86">
        <v>112.5</v>
      </c>
      <c r="G20" s="66"/>
      <c r="H20" s="65"/>
      <c r="I20" s="66"/>
      <c r="J20" s="65"/>
      <c r="K20" s="66"/>
      <c r="L20" s="65"/>
      <c r="M20" s="66"/>
      <c r="N20" s="86"/>
      <c r="O20" s="67"/>
      <c r="P20" s="65">
        <v>37.5</v>
      </c>
      <c r="Q20" s="68"/>
      <c r="R20" s="86"/>
      <c r="S20" s="68"/>
      <c r="T20" s="65"/>
      <c r="U20" s="68"/>
      <c r="V20" s="65"/>
      <c r="W20" s="68"/>
      <c r="X20" s="86">
        <v>375</v>
      </c>
      <c r="Y20" s="68"/>
      <c r="Z20" s="65">
        <v>37.5</v>
      </c>
      <c r="AA20" s="1"/>
      <c r="AB20" s="1"/>
      <c r="AC20" s="21">
        <f t="shared" si="0"/>
        <v>562.5</v>
      </c>
      <c r="AD20">
        <f t="shared" si="1"/>
        <v>450</v>
      </c>
      <c r="AE20" s="166">
        <f t="shared" si="2"/>
        <v>-112.5</v>
      </c>
    </row>
    <row r="21" spans="1:31" ht="18" customHeight="1" x14ac:dyDescent="0.2">
      <c r="A21" s="1"/>
      <c r="B21" s="1"/>
      <c r="C21" s="22" t="s">
        <v>29</v>
      </c>
      <c r="D21" s="86">
        <v>50</v>
      </c>
      <c r="E21" s="66"/>
      <c r="F21" s="86">
        <v>40</v>
      </c>
      <c r="G21" s="66"/>
      <c r="H21" s="86"/>
      <c r="I21" s="66"/>
      <c r="J21" s="86">
        <v>50</v>
      </c>
      <c r="K21" s="66"/>
      <c r="L21" s="86">
        <v>40</v>
      </c>
      <c r="M21" s="66"/>
      <c r="N21" s="86"/>
      <c r="O21" s="67"/>
      <c r="P21" s="65"/>
      <c r="Q21" s="68"/>
      <c r="R21" s="86"/>
      <c r="S21" s="68"/>
      <c r="T21" s="86"/>
      <c r="U21" s="68"/>
      <c r="V21" s="86"/>
      <c r="W21" s="68"/>
      <c r="X21" s="86"/>
      <c r="Y21" s="68"/>
      <c r="Z21" s="86"/>
      <c r="AA21" s="1"/>
      <c r="AB21" s="1"/>
      <c r="AC21" s="21">
        <f t="shared" si="0"/>
        <v>180</v>
      </c>
      <c r="AD21">
        <f t="shared" si="1"/>
        <v>450</v>
      </c>
      <c r="AE21" s="166">
        <f t="shared" si="2"/>
        <v>270</v>
      </c>
    </row>
    <row r="22" spans="1:31" ht="18" customHeight="1" x14ac:dyDescent="0.2">
      <c r="A22" s="1"/>
      <c r="B22" s="1"/>
      <c r="C22" s="13" t="s">
        <v>30</v>
      </c>
      <c r="D22" s="65"/>
      <c r="E22" s="66"/>
      <c r="F22" s="65"/>
      <c r="G22" s="66"/>
      <c r="H22" s="65"/>
      <c r="I22" s="66"/>
      <c r="J22" s="86"/>
      <c r="K22" s="66"/>
      <c r="L22" s="86"/>
      <c r="M22" s="66"/>
      <c r="N22" s="86"/>
      <c r="O22" s="67"/>
      <c r="P22" s="86"/>
      <c r="Q22" s="68"/>
      <c r="R22" s="65"/>
      <c r="S22" s="68"/>
      <c r="T22" s="86"/>
      <c r="U22" s="68"/>
      <c r="V22" s="86"/>
      <c r="W22" s="68"/>
      <c r="X22" s="86"/>
      <c r="Y22" s="68"/>
      <c r="Z22" s="86"/>
      <c r="AA22" s="1"/>
      <c r="AB22" s="1"/>
      <c r="AC22" s="21">
        <f t="shared" si="0"/>
        <v>0</v>
      </c>
      <c r="AD22">
        <f t="shared" si="1"/>
        <v>450</v>
      </c>
      <c r="AE22" s="166">
        <f t="shared" si="2"/>
        <v>450</v>
      </c>
    </row>
    <row r="23" spans="1:31" ht="18" customHeight="1" x14ac:dyDescent="0.2">
      <c r="A23" s="1"/>
      <c r="B23" s="1"/>
      <c r="C23" s="22" t="s">
        <v>31</v>
      </c>
      <c r="D23" s="65">
        <v>37.5</v>
      </c>
      <c r="E23" s="66"/>
      <c r="F23" s="65">
        <v>37.5</v>
      </c>
      <c r="G23" s="66"/>
      <c r="H23" s="65">
        <v>37.5</v>
      </c>
      <c r="I23" s="66"/>
      <c r="J23" s="65">
        <v>37.5</v>
      </c>
      <c r="K23" s="66"/>
      <c r="L23" s="65">
        <v>37.5</v>
      </c>
      <c r="M23" s="66"/>
      <c r="N23" s="65">
        <v>37.5</v>
      </c>
      <c r="O23" s="67"/>
      <c r="P23" s="65">
        <v>37.5</v>
      </c>
      <c r="Q23" s="68"/>
      <c r="R23" s="65">
        <v>37.5</v>
      </c>
      <c r="S23" s="68"/>
      <c r="T23" s="65">
        <v>37.5</v>
      </c>
      <c r="U23" s="68"/>
      <c r="V23" s="65">
        <v>37.5</v>
      </c>
      <c r="W23" s="68"/>
      <c r="X23" s="65">
        <v>37.5</v>
      </c>
      <c r="Y23" s="68"/>
      <c r="Z23" s="65">
        <v>37.5</v>
      </c>
      <c r="AA23" s="1"/>
      <c r="AB23" s="1"/>
      <c r="AC23" s="21">
        <f t="shared" si="0"/>
        <v>450</v>
      </c>
      <c r="AD23">
        <f t="shared" si="1"/>
        <v>450</v>
      </c>
      <c r="AE23" s="166">
        <f t="shared" si="2"/>
        <v>0</v>
      </c>
    </row>
    <row r="24" spans="1:31" ht="3" customHeight="1" x14ac:dyDescent="0.2">
      <c r="A24" s="1"/>
      <c r="B24" s="1"/>
      <c r="C24" s="18"/>
      <c r="D24" s="70"/>
      <c r="E24" s="71"/>
      <c r="F24" s="65"/>
      <c r="G24" s="71"/>
      <c r="H24" s="65"/>
      <c r="I24" s="71"/>
      <c r="J24" s="65"/>
      <c r="K24" s="71"/>
      <c r="L24" s="65"/>
      <c r="M24" s="71"/>
      <c r="N24" s="65"/>
      <c r="O24" s="71"/>
      <c r="P24" s="65"/>
      <c r="Q24" s="71"/>
      <c r="R24" s="65"/>
      <c r="S24" s="71"/>
      <c r="T24" s="65"/>
      <c r="U24" s="71"/>
      <c r="V24" s="65"/>
      <c r="W24" s="71"/>
      <c r="X24" s="65"/>
      <c r="Y24" s="71"/>
      <c r="Z24" s="65"/>
      <c r="AA24" s="1"/>
      <c r="AB24" s="1"/>
      <c r="AC24" s="1"/>
      <c r="AD24">
        <f t="shared" si="1"/>
        <v>450</v>
      </c>
      <c r="AE24" s="166">
        <f t="shared" si="2"/>
        <v>450</v>
      </c>
    </row>
    <row r="25" spans="1:31" ht="18" customHeight="1" x14ac:dyDescent="0.2">
      <c r="A25" s="1"/>
      <c r="B25" s="1"/>
      <c r="C25" s="24" t="s">
        <v>104</v>
      </c>
      <c r="D25" s="70"/>
      <c r="E25" s="66"/>
      <c r="F25" s="65"/>
      <c r="G25" s="72"/>
      <c r="H25" s="65"/>
      <c r="I25" s="66"/>
      <c r="J25" s="65"/>
      <c r="K25" s="66"/>
      <c r="L25" s="65"/>
      <c r="M25" s="72"/>
      <c r="N25" s="65"/>
      <c r="O25" s="67"/>
      <c r="P25" s="65"/>
      <c r="Q25" s="68"/>
      <c r="R25" s="65"/>
      <c r="S25" s="68"/>
      <c r="T25" s="65"/>
      <c r="U25" s="68"/>
      <c r="V25" s="86"/>
      <c r="W25" s="68"/>
      <c r="X25" s="86"/>
      <c r="Y25" s="73"/>
      <c r="Z25" s="86"/>
      <c r="AA25" s="1"/>
      <c r="AB25" s="1"/>
      <c r="AC25" s="21">
        <f>SUM(D25:AB25)</f>
        <v>0</v>
      </c>
      <c r="AD25">
        <f t="shared" si="1"/>
        <v>450</v>
      </c>
      <c r="AE25" s="166">
        <f t="shared" si="2"/>
        <v>450</v>
      </c>
    </row>
    <row r="26" spans="1:31" ht="4.5" customHeight="1" x14ac:dyDescent="0.15">
      <c r="A26" s="1"/>
      <c r="B26" s="1"/>
      <c r="C26" s="28"/>
      <c r="D26" s="29"/>
      <c r="E26" s="30"/>
      <c r="F26" s="29"/>
      <c r="G26" s="30"/>
      <c r="H26" s="29"/>
      <c r="I26" s="30"/>
      <c r="J26" s="29"/>
      <c r="K26" s="30"/>
      <c r="L26" s="29"/>
      <c r="M26" s="30"/>
      <c r="N26" s="29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1"/>
      <c r="AB26" s="1"/>
      <c r="AC26" s="1"/>
    </row>
    <row r="27" spans="1:31" ht="4.5" customHeight="1" x14ac:dyDescent="0.15">
      <c r="A27" s="1"/>
      <c r="B27" s="1"/>
      <c r="C27" s="1"/>
      <c r="D27" s="31"/>
      <c r="E27" s="1"/>
      <c r="F27" s="31"/>
      <c r="G27" s="1"/>
      <c r="H27" s="31"/>
      <c r="I27" s="1"/>
      <c r="J27" s="31"/>
      <c r="K27" s="1"/>
      <c r="L27" s="31"/>
      <c r="M27" s="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1"/>
      <c r="AB27" s="1"/>
      <c r="AC27" s="1"/>
    </row>
    <row r="28" spans="1:31" ht="21" customHeight="1" x14ac:dyDescent="0.2">
      <c r="A28" s="32"/>
      <c r="B28" s="32"/>
      <c r="C28" s="33" t="s">
        <v>33</v>
      </c>
      <c r="D28" s="34">
        <f>D8+D9+D10+D11+D12+D13+D14+D15+D16+D17+D18+D19+D20+D21+D22+D23+D25</f>
        <v>443.75</v>
      </c>
      <c r="E28" s="34"/>
      <c r="F28" s="34">
        <f>F8+F9+F10+F11+F12+F13+F14+F15+F16+F17+F18+F19+F20+F21+F22+F23+F25</f>
        <v>546.25</v>
      </c>
      <c r="G28" s="34"/>
      <c r="H28" s="34">
        <f>H8+H9+H10+H11+H12+H13+H14+H15+H16+H17+H18+H19+H20+H21+H22+H23+H25</f>
        <v>356.25</v>
      </c>
      <c r="I28" s="34"/>
      <c r="J28" s="34">
        <f>J8+J9+J10+J11+J12+J13+J14+J15+J16+J17+J18+J19+J20+J21+J22+J23+J25</f>
        <v>406.25</v>
      </c>
      <c r="K28" s="34"/>
      <c r="L28" s="34">
        <f>L8+L9+L10+L11+L12+L13+L14+L15+L16+L17+L18+L19+L20+L21+L22+L23+L25</f>
        <v>471.25</v>
      </c>
      <c r="M28" s="34"/>
      <c r="N28" s="34">
        <f>N8+N9+N10+N11+N12+N13+N14+N15+N16+N17+N18+N19+N20+N21+N22+N23+N25</f>
        <v>356.25</v>
      </c>
      <c r="O28" s="34"/>
      <c r="P28" s="34">
        <f>P8+P9+P10+P11+P12+P13+P14+P15+P16+P17+P18+P19+P20+P21+P22+P23+P25</f>
        <v>1053.75</v>
      </c>
      <c r="Q28" s="34"/>
      <c r="R28" s="34">
        <f>R8+R9+R10+R11+R12+R13+R14+R15+R16+R17+R18+R19+R20+R21+R22+R23+R25</f>
        <v>375</v>
      </c>
      <c r="S28" s="34"/>
      <c r="T28" s="34">
        <f>T8+T9+T10+T11+T12+T13+T14+T15+T16+T17+T18+T19+T20+T21+T22+T23+T25</f>
        <v>468.75</v>
      </c>
      <c r="U28" s="34"/>
      <c r="V28" s="34">
        <f>V8+V9+V10+V11+V12+V13+V14+V15+V16+V17+V18+V19+V20+V21+V22+V23+V25</f>
        <v>562.5</v>
      </c>
      <c r="W28" s="34"/>
      <c r="X28" s="34">
        <f>X8+X9+X10+X11+X12+X13+X14+X15+X16+X17+X18+X19+X20+X21+X22+X23+X25</f>
        <v>656.25</v>
      </c>
      <c r="Y28" s="34"/>
      <c r="Z28" s="34">
        <f>Z8+Z9+Z10+Z11+Z12+Z13+Z14+Z15+Z16+Z17+Z18+Z19+Z20+Z21+Z22+Z23+Z25</f>
        <v>618.75</v>
      </c>
      <c r="AA28" s="32"/>
      <c r="AB28" s="32"/>
      <c r="AC28" s="74">
        <f>SUM(D28:AB28)</f>
        <v>6315</v>
      </c>
    </row>
    <row r="29" spans="1:31" ht="57.75" customHeight="1" x14ac:dyDescent="0.15">
      <c r="A29" s="1"/>
      <c r="B29" s="1"/>
      <c r="C29" s="1" t="s">
        <v>105</v>
      </c>
      <c r="D29" s="1"/>
      <c r="E29" s="1"/>
      <c r="F29" s="1"/>
      <c r="G29" s="1"/>
      <c r="H29" s="1"/>
      <c r="I29" s="1"/>
      <c r="J29" s="1"/>
      <c r="K29" s="59" t="s">
        <v>51</v>
      </c>
      <c r="L29" s="35"/>
      <c r="M29" s="28"/>
      <c r="N29" s="35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1"/>
      <c r="AB29" s="1"/>
      <c r="AC29" s="1"/>
    </row>
    <row r="30" spans="1:31" ht="101.2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L30" s="31"/>
      <c r="M30" s="1"/>
      <c r="N30" s="3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31" ht="27.75" customHeight="1" x14ac:dyDescent="0.35">
      <c r="A31" s="1"/>
      <c r="B31" s="2"/>
      <c r="C31" s="3" t="s">
        <v>0</v>
      </c>
      <c r="D31" s="1"/>
      <c r="E31" s="1"/>
      <c r="F31" s="1"/>
      <c r="G31" s="1"/>
      <c r="H31" s="1"/>
      <c r="I31" s="1"/>
      <c r="J31" s="148" t="s">
        <v>1</v>
      </c>
      <c r="K31" s="145"/>
      <c r="L31" s="145"/>
      <c r="M31" s="145"/>
      <c r="N31" s="145"/>
      <c r="O31" s="145"/>
      <c r="P31" s="1"/>
      <c r="Q31" s="1"/>
      <c r="R31" s="1"/>
      <c r="S31" s="1"/>
      <c r="T31" s="1"/>
      <c r="U31" s="1"/>
      <c r="V31" s="1"/>
      <c r="W31" s="105" t="s">
        <v>103</v>
      </c>
      <c r="X31" s="1"/>
      <c r="Y31" s="1"/>
      <c r="Z31" s="1"/>
      <c r="AA31" s="1"/>
      <c r="AB31" s="1"/>
      <c r="AC31" s="1"/>
    </row>
    <row r="32" spans="1:31" ht="27.75" customHeight="1" x14ac:dyDescent="0.35">
      <c r="A32" s="1"/>
      <c r="B32" s="2"/>
      <c r="C32" s="3"/>
      <c r="D32" s="1"/>
      <c r="E32" s="1"/>
      <c r="F32" s="1"/>
      <c r="G32" s="1"/>
      <c r="H32" s="1"/>
      <c r="I32" s="1"/>
      <c r="J32" s="103"/>
      <c r="K32" s="103"/>
      <c r="L32" s="103"/>
      <c r="M32" s="103"/>
      <c r="N32" s="103"/>
      <c r="O32" s="103"/>
      <c r="P32" s="1"/>
      <c r="Q32" s="1"/>
      <c r="R32" s="1"/>
      <c r="S32" s="1"/>
      <c r="T32" s="1"/>
      <c r="U32" s="1"/>
      <c r="V32" s="1"/>
      <c r="W32" s="105"/>
      <c r="X32" s="1"/>
      <c r="Y32" s="1"/>
      <c r="Z32" s="1"/>
      <c r="AA32" s="1"/>
      <c r="AB32" s="1"/>
      <c r="AC32" s="1"/>
    </row>
    <row r="33" spans="1:29" ht="90" customHeight="1" x14ac:dyDescent="0.15">
      <c r="A33" s="149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</row>
    <row r="34" spans="1:29" ht="8.25" customHeight="1" x14ac:dyDescent="0.15">
      <c r="A34" s="1"/>
      <c r="B34" s="6"/>
      <c r="C34" s="6"/>
      <c r="D34" s="36"/>
      <c r="E34" s="6"/>
      <c r="F34" s="36"/>
      <c r="G34" s="6"/>
      <c r="H34" s="36"/>
      <c r="I34" s="6"/>
      <c r="J34" s="36"/>
      <c r="K34" s="6"/>
      <c r="L34" s="36"/>
      <c r="M34" s="6"/>
      <c r="N34" s="3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"/>
    </row>
    <row r="35" spans="1:29" ht="22.5" customHeight="1" x14ac:dyDescent="0.15">
      <c r="A35" s="1"/>
      <c r="B35" s="6"/>
      <c r="C35" s="37" t="s">
        <v>34</v>
      </c>
      <c r="D35" s="75" t="s">
        <v>4</v>
      </c>
      <c r="E35" s="75"/>
      <c r="F35" s="75" t="s">
        <v>5</v>
      </c>
      <c r="G35" s="75"/>
      <c r="H35" s="75" t="s">
        <v>35</v>
      </c>
      <c r="I35" s="75"/>
      <c r="J35" s="75" t="s">
        <v>7</v>
      </c>
      <c r="K35" s="75"/>
      <c r="L35" s="75" t="s">
        <v>8</v>
      </c>
      <c r="M35" s="75"/>
      <c r="N35" s="75" t="s">
        <v>9</v>
      </c>
      <c r="O35" s="75"/>
      <c r="P35" s="75" t="s">
        <v>10</v>
      </c>
      <c r="Q35" s="75"/>
      <c r="R35" s="75" t="s">
        <v>11</v>
      </c>
      <c r="S35" s="75"/>
      <c r="T35" s="75" t="s">
        <v>12</v>
      </c>
      <c r="U35" s="75"/>
      <c r="V35" s="75" t="s">
        <v>13</v>
      </c>
      <c r="W35" s="75"/>
      <c r="X35" s="75" t="s">
        <v>14</v>
      </c>
      <c r="Y35" s="75"/>
      <c r="Z35" s="75" t="s">
        <v>15</v>
      </c>
      <c r="AA35" s="39"/>
      <c r="AB35" s="6"/>
      <c r="AC35" s="76" t="s">
        <v>57</v>
      </c>
    </row>
    <row r="36" spans="1:29" ht="5.25" customHeight="1" x14ac:dyDescent="0.15">
      <c r="A36" s="1"/>
      <c r="B36" s="6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6"/>
      <c r="AB36" s="6"/>
      <c r="AC36" s="1"/>
    </row>
    <row r="37" spans="1:29" ht="12.75" customHeight="1" x14ac:dyDescent="0.15">
      <c r="A37" s="1"/>
      <c r="B37" s="1"/>
      <c r="C37" s="42"/>
      <c r="D37" s="43"/>
      <c r="E37" s="44"/>
      <c r="F37" s="31"/>
      <c r="G37" s="44"/>
      <c r="H37" s="31"/>
      <c r="I37" s="44"/>
      <c r="J37" s="31"/>
      <c r="K37" s="44"/>
      <c r="L37" s="31"/>
      <c r="M37" s="44"/>
      <c r="N37" s="31"/>
      <c r="O37" s="4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1"/>
      <c r="C38" s="22" t="s">
        <v>36</v>
      </c>
      <c r="D38" s="45">
        <v>125.3</v>
      </c>
      <c r="E38" s="17"/>
      <c r="F38" s="45">
        <v>105.88</v>
      </c>
      <c r="G38" s="17"/>
      <c r="H38" s="45">
        <v>137.74</v>
      </c>
      <c r="I38" s="17"/>
      <c r="J38" s="45">
        <v>134.63</v>
      </c>
      <c r="K38" s="17"/>
      <c r="L38" s="45">
        <v>93.4</v>
      </c>
      <c r="M38" s="17"/>
      <c r="N38" s="45">
        <v>119.48</v>
      </c>
      <c r="O38" s="17"/>
      <c r="P38" s="45">
        <v>117.95</v>
      </c>
      <c r="Q38" s="18"/>
      <c r="R38" s="45">
        <v>138.18</v>
      </c>
      <c r="S38" s="18"/>
      <c r="T38" s="45">
        <v>125.2</v>
      </c>
      <c r="U38" s="18"/>
      <c r="V38" s="45">
        <v>123.44</v>
      </c>
      <c r="W38" s="18"/>
      <c r="X38" s="45">
        <v>127.61</v>
      </c>
      <c r="Y38" s="18"/>
      <c r="Z38" s="45">
        <v>121.68</v>
      </c>
      <c r="AA38" s="1"/>
      <c r="AB38" s="1"/>
      <c r="AC38" s="21">
        <f t="shared" ref="AC38:AC48" si="3">SUM(D38:AB38)</f>
        <v>1470.4900000000002</v>
      </c>
    </row>
    <row r="39" spans="1:29" ht="18" customHeight="1" x14ac:dyDescent="0.2">
      <c r="A39" s="1"/>
      <c r="B39" s="1"/>
      <c r="C39" s="13" t="s">
        <v>37</v>
      </c>
      <c r="D39" s="45"/>
      <c r="E39" s="17"/>
      <c r="F39" s="45"/>
      <c r="G39" s="17"/>
      <c r="H39" s="45"/>
      <c r="I39" s="17"/>
      <c r="J39" s="45">
        <v>580.48</v>
      </c>
      <c r="K39" s="17"/>
      <c r="L39" s="45">
        <v>145.12</v>
      </c>
      <c r="M39" s="17"/>
      <c r="N39" s="45">
        <v>145.12</v>
      </c>
      <c r="O39" s="17"/>
      <c r="P39" s="45">
        <v>145.12</v>
      </c>
      <c r="Q39" s="18"/>
      <c r="R39" s="45">
        <v>145.12</v>
      </c>
      <c r="S39" s="18"/>
      <c r="T39" s="45">
        <v>145.12</v>
      </c>
      <c r="U39" s="18"/>
      <c r="V39" s="45">
        <v>145.12</v>
      </c>
      <c r="W39" s="18"/>
      <c r="X39" s="45">
        <v>147.16</v>
      </c>
      <c r="Y39" s="18"/>
      <c r="Z39" s="45">
        <v>147.16</v>
      </c>
      <c r="AA39" s="1"/>
      <c r="AB39" s="1"/>
      <c r="AC39" s="21">
        <f t="shared" si="3"/>
        <v>1745.52</v>
      </c>
    </row>
    <row r="40" spans="1:29" ht="18" customHeight="1" x14ac:dyDescent="0.2">
      <c r="A40" s="1"/>
      <c r="B40" s="1"/>
      <c r="C40" s="22" t="s">
        <v>106</v>
      </c>
      <c r="D40" s="45"/>
      <c r="E40" s="17"/>
      <c r="F40" s="45"/>
      <c r="G40" s="17"/>
      <c r="H40" s="45"/>
      <c r="I40" s="17"/>
      <c r="J40" s="45"/>
      <c r="K40" s="17"/>
      <c r="L40" s="45">
        <v>240</v>
      </c>
      <c r="M40" s="17"/>
      <c r="N40" s="45"/>
      <c r="O40" s="17"/>
      <c r="P40" s="45"/>
      <c r="Q40" s="18"/>
      <c r="R40" s="45"/>
      <c r="S40" s="18"/>
      <c r="T40" s="90">
        <v>90</v>
      </c>
      <c r="U40" s="18"/>
      <c r="V40" s="45"/>
      <c r="W40" s="18"/>
      <c r="X40" s="45"/>
      <c r="Y40" s="18"/>
      <c r="Z40" s="45"/>
      <c r="AA40" s="1"/>
      <c r="AB40" s="1"/>
      <c r="AC40" s="21">
        <f t="shared" si="3"/>
        <v>330</v>
      </c>
    </row>
    <row r="41" spans="1:29" ht="18" customHeight="1" x14ac:dyDescent="0.2">
      <c r="A41" s="1"/>
      <c r="B41" s="1"/>
      <c r="C41" s="22" t="s">
        <v>107</v>
      </c>
      <c r="D41" s="45"/>
      <c r="E41" s="17"/>
      <c r="F41" s="45"/>
      <c r="G41" s="17"/>
      <c r="H41" s="45"/>
      <c r="I41" s="17"/>
      <c r="J41" s="45">
        <v>98.4</v>
      </c>
      <c r="K41" s="17"/>
      <c r="L41" s="45"/>
      <c r="M41" s="17"/>
      <c r="N41" s="45"/>
      <c r="O41" s="17"/>
      <c r="P41" s="45"/>
      <c r="Q41" s="18"/>
      <c r="R41" s="45"/>
      <c r="S41" s="18"/>
      <c r="T41" s="45"/>
      <c r="U41" s="18"/>
      <c r="V41" s="45"/>
      <c r="W41" s="18"/>
      <c r="X41" s="45"/>
      <c r="Y41" s="18"/>
      <c r="Z41" s="45"/>
      <c r="AA41" s="1"/>
      <c r="AB41" s="1"/>
      <c r="AC41" s="21">
        <f t="shared" si="3"/>
        <v>98.4</v>
      </c>
    </row>
    <row r="42" spans="1:29" ht="18" customHeight="1" x14ac:dyDescent="0.2">
      <c r="A42" s="1"/>
      <c r="B42" s="1"/>
      <c r="C42" s="22" t="s">
        <v>40</v>
      </c>
      <c r="D42" s="45"/>
      <c r="E42" s="17"/>
      <c r="F42" s="45"/>
      <c r="G42" s="17"/>
      <c r="H42" s="45"/>
      <c r="I42" s="17"/>
      <c r="J42" s="45"/>
      <c r="K42" s="17"/>
      <c r="L42" s="45"/>
      <c r="M42" s="17"/>
      <c r="N42" s="45"/>
      <c r="O42" s="17"/>
      <c r="P42" s="45"/>
      <c r="Q42" s="18"/>
      <c r="R42" s="45"/>
      <c r="S42" s="18"/>
      <c r="T42" s="45"/>
      <c r="U42" s="18"/>
      <c r="V42" s="45"/>
      <c r="W42" s="18"/>
      <c r="X42" s="45"/>
      <c r="Y42" s="18"/>
      <c r="Z42" s="45"/>
      <c r="AA42" s="1"/>
      <c r="AB42" s="1"/>
      <c r="AC42" s="21">
        <f t="shared" si="3"/>
        <v>0</v>
      </c>
    </row>
    <row r="43" spans="1:29" ht="18" customHeight="1" x14ac:dyDescent="0.2">
      <c r="A43" s="1"/>
      <c r="B43" s="1"/>
      <c r="C43" s="13" t="s">
        <v>82</v>
      </c>
      <c r="D43" s="45"/>
      <c r="E43" s="17"/>
      <c r="F43" s="45">
        <v>54.5</v>
      </c>
      <c r="G43" s="17"/>
      <c r="H43" s="45"/>
      <c r="I43" s="17"/>
      <c r="J43" s="45"/>
      <c r="K43" s="17"/>
      <c r="L43" s="45"/>
      <c r="M43" s="17"/>
      <c r="N43" s="45"/>
      <c r="O43" s="17"/>
      <c r="P43" s="45"/>
      <c r="Q43" s="18"/>
      <c r="R43" s="45"/>
      <c r="S43" s="18"/>
      <c r="T43" s="45"/>
      <c r="U43" s="18"/>
      <c r="V43" s="45"/>
      <c r="W43" s="18"/>
      <c r="X43" s="45"/>
      <c r="Y43" s="18"/>
      <c r="Z43" s="45"/>
      <c r="AA43" s="1"/>
      <c r="AB43" s="1"/>
      <c r="AC43" s="21">
        <f t="shared" si="3"/>
        <v>54.5</v>
      </c>
    </row>
    <row r="44" spans="1:29" ht="18" customHeight="1" x14ac:dyDescent="0.2">
      <c r="A44" s="1"/>
      <c r="B44" s="1"/>
      <c r="C44" s="22" t="s">
        <v>42</v>
      </c>
      <c r="D44" s="45">
        <v>1.04</v>
      </c>
      <c r="E44" s="17"/>
      <c r="F44" s="45">
        <v>1.04</v>
      </c>
      <c r="G44" s="17"/>
      <c r="H44" s="45">
        <v>1.04</v>
      </c>
      <c r="I44" s="17"/>
      <c r="J44" s="45">
        <v>2.08</v>
      </c>
      <c r="K44" s="17"/>
      <c r="L44" s="45">
        <v>1.04</v>
      </c>
      <c r="M44" s="17"/>
      <c r="N44" s="45">
        <v>1.04</v>
      </c>
      <c r="O44" s="17"/>
      <c r="P44" s="45">
        <v>1.04</v>
      </c>
      <c r="Q44" s="18"/>
      <c r="R44" s="45">
        <v>1.04</v>
      </c>
      <c r="S44" s="18"/>
      <c r="T44" s="45">
        <v>2.08</v>
      </c>
      <c r="U44" s="18"/>
      <c r="V44" s="45">
        <v>1.04</v>
      </c>
      <c r="W44" s="18"/>
      <c r="X44" s="45">
        <v>1.04</v>
      </c>
      <c r="Y44" s="18"/>
      <c r="Z44" s="45">
        <v>1.04</v>
      </c>
      <c r="AA44" s="1"/>
      <c r="AB44" s="1"/>
      <c r="AC44" s="21">
        <f t="shared" si="3"/>
        <v>14.559999999999999</v>
      </c>
    </row>
    <row r="45" spans="1:29" ht="18" customHeight="1" x14ac:dyDescent="0.2">
      <c r="A45" s="1"/>
      <c r="B45" s="1"/>
      <c r="C45" s="13" t="s">
        <v>93</v>
      </c>
      <c r="D45" s="45"/>
      <c r="E45" s="17"/>
      <c r="F45" s="45"/>
      <c r="G45" s="17"/>
      <c r="H45" s="45">
        <v>352</v>
      </c>
      <c r="I45" s="17"/>
      <c r="J45" s="45"/>
      <c r="K45" s="17"/>
      <c r="L45" s="45"/>
      <c r="M45" s="17"/>
      <c r="N45" s="45"/>
      <c r="O45" s="17"/>
      <c r="P45" s="45"/>
      <c r="Q45" s="18"/>
      <c r="R45" s="45"/>
      <c r="S45" s="18"/>
      <c r="T45" s="45">
        <v>616</v>
      </c>
      <c r="U45" s="18"/>
      <c r="V45" s="45"/>
      <c r="W45" s="18"/>
      <c r="X45" s="45"/>
      <c r="Y45" s="18"/>
      <c r="Z45" s="45"/>
      <c r="AA45" s="1"/>
      <c r="AB45" s="1"/>
      <c r="AC45" s="21">
        <f t="shared" si="3"/>
        <v>968</v>
      </c>
    </row>
    <row r="46" spans="1:29" ht="18" customHeight="1" x14ac:dyDescent="0.2">
      <c r="A46" s="1"/>
      <c r="B46" s="1"/>
      <c r="C46" s="22" t="s">
        <v>94</v>
      </c>
      <c r="D46" s="45"/>
      <c r="E46" s="17"/>
      <c r="F46" s="45">
        <v>38</v>
      </c>
      <c r="G46" s="17"/>
      <c r="H46" s="45"/>
      <c r="I46" s="17"/>
      <c r="J46" s="45"/>
      <c r="K46" s="17"/>
      <c r="L46" s="45"/>
      <c r="M46" s="17"/>
      <c r="N46" s="45"/>
      <c r="O46" s="17"/>
      <c r="P46" s="45"/>
      <c r="Q46" s="18"/>
      <c r="R46" s="45"/>
      <c r="S46" s="18"/>
      <c r="T46" s="45"/>
      <c r="U46" s="18"/>
      <c r="V46" s="45"/>
      <c r="W46" s="18"/>
      <c r="X46" s="45"/>
      <c r="Y46" s="18"/>
      <c r="Z46" s="45">
        <v>96.92</v>
      </c>
      <c r="AA46" s="1"/>
      <c r="AB46" s="1"/>
      <c r="AC46" s="21">
        <f t="shared" si="3"/>
        <v>134.92000000000002</v>
      </c>
    </row>
    <row r="47" spans="1:29" ht="18" customHeight="1" x14ac:dyDescent="0.2">
      <c r="A47" s="1"/>
      <c r="B47" s="1"/>
      <c r="C47" s="22"/>
      <c r="D47" s="45"/>
      <c r="E47" s="17"/>
      <c r="F47" s="45"/>
      <c r="G47" s="17"/>
      <c r="H47" s="45"/>
      <c r="I47" s="17"/>
      <c r="J47" s="45"/>
      <c r="K47" s="17"/>
      <c r="L47" s="45"/>
      <c r="M47" s="17"/>
      <c r="N47" s="45"/>
      <c r="O47" s="17"/>
      <c r="P47" s="45"/>
      <c r="Q47" s="18"/>
      <c r="R47" s="45"/>
      <c r="S47" s="18"/>
      <c r="T47" s="45"/>
      <c r="U47" s="18"/>
      <c r="V47" s="45"/>
      <c r="W47" s="18"/>
      <c r="X47" s="45"/>
      <c r="Y47" s="18"/>
      <c r="Z47" s="45"/>
      <c r="AA47" s="1"/>
      <c r="AB47" s="1"/>
      <c r="AC47" s="21">
        <f t="shared" si="3"/>
        <v>0</v>
      </c>
    </row>
    <row r="48" spans="1:29" ht="18" customHeight="1" x14ac:dyDescent="0.2">
      <c r="A48" s="1"/>
      <c r="B48" s="1"/>
      <c r="C48" s="20" t="s">
        <v>108</v>
      </c>
      <c r="D48" s="106">
        <v>60</v>
      </c>
      <c r="E48" s="17"/>
      <c r="F48" s="106">
        <v>60</v>
      </c>
      <c r="G48" s="17"/>
      <c r="H48" s="106">
        <v>60</v>
      </c>
      <c r="I48" s="17"/>
      <c r="J48" s="106">
        <v>60</v>
      </c>
      <c r="K48" s="17"/>
      <c r="L48" s="106">
        <v>60</v>
      </c>
      <c r="M48" s="17"/>
      <c r="N48" s="106">
        <v>60</v>
      </c>
      <c r="O48" s="17"/>
      <c r="P48" s="106">
        <v>60</v>
      </c>
      <c r="Q48" s="18"/>
      <c r="R48" s="106">
        <v>60</v>
      </c>
      <c r="S48" s="18"/>
      <c r="T48" s="106">
        <v>60</v>
      </c>
      <c r="U48" s="18"/>
      <c r="V48" s="106">
        <v>60</v>
      </c>
      <c r="W48" s="18"/>
      <c r="X48" s="106">
        <v>60</v>
      </c>
      <c r="Y48" s="18"/>
      <c r="Z48" s="106">
        <v>60</v>
      </c>
      <c r="AA48" s="1"/>
      <c r="AB48" s="1"/>
      <c r="AC48" s="21">
        <f t="shared" si="3"/>
        <v>720</v>
      </c>
    </row>
    <row r="49" spans="1:29" ht="12.75" customHeight="1" x14ac:dyDescent="0.15">
      <c r="A49" s="1"/>
      <c r="B49" s="1"/>
      <c r="C49" s="28"/>
      <c r="D49" s="46"/>
      <c r="E49" s="28"/>
      <c r="F49" s="46"/>
      <c r="G49" s="28"/>
      <c r="H49" s="46"/>
      <c r="I49" s="28"/>
      <c r="J49" s="46"/>
      <c r="K49" s="28"/>
      <c r="L49" s="46"/>
      <c r="M49" s="28"/>
      <c r="N49" s="46"/>
      <c r="O49" s="28"/>
      <c r="P49" s="47"/>
      <c r="Q49" s="28"/>
      <c r="R49" s="47"/>
      <c r="S49" s="28"/>
      <c r="T49" s="47"/>
      <c r="U49" s="28"/>
      <c r="V49" s="47"/>
      <c r="W49" s="28"/>
      <c r="X49" s="47"/>
      <c r="Y49" s="28"/>
      <c r="Z49" s="47"/>
      <c r="AA49" s="1"/>
      <c r="AB49" s="1"/>
      <c r="AC49" s="1"/>
    </row>
    <row r="50" spans="1:29" ht="12.75" customHeight="1" x14ac:dyDescent="0.2">
      <c r="A50" s="1"/>
      <c r="B50" s="1"/>
      <c r="C50" s="1"/>
      <c r="D50" s="48"/>
      <c r="E50" s="13"/>
      <c r="F50" s="48"/>
      <c r="G50" s="13"/>
      <c r="H50" s="48"/>
      <c r="I50" s="13"/>
      <c r="J50" s="48"/>
      <c r="K50" s="13"/>
      <c r="L50" s="48"/>
      <c r="M50" s="13"/>
      <c r="N50" s="48"/>
      <c r="O50" s="49"/>
      <c r="P50" s="48"/>
      <c r="Q50" s="49"/>
      <c r="R50" s="48"/>
      <c r="S50" s="49"/>
      <c r="T50" s="48"/>
      <c r="U50" s="49"/>
      <c r="V50" s="48"/>
      <c r="W50" s="49"/>
      <c r="X50" s="48"/>
      <c r="Y50" s="49"/>
      <c r="Z50" s="48"/>
      <c r="AA50" s="1"/>
      <c r="AB50" s="1"/>
      <c r="AC50" s="1"/>
    </row>
    <row r="51" spans="1:29" ht="12.75" customHeight="1" x14ac:dyDescent="0.2">
      <c r="A51" s="32"/>
      <c r="B51" s="32"/>
      <c r="C51" s="33" t="s">
        <v>47</v>
      </c>
      <c r="D51" s="50">
        <f>D38+D39+D40+D41+D42+D43+D44+D45+D46+D47+D48</f>
        <v>186.34</v>
      </c>
      <c r="E51" s="51"/>
      <c r="F51" s="50">
        <f>F38+F39+F40+F41+F42+F43+F44+F45+F46+F47+F48</f>
        <v>259.41999999999996</v>
      </c>
      <c r="G51" s="51"/>
      <c r="H51" s="50">
        <f>H38+H39+H40+H41+H42+H43+H44+H45+H46+H47+H48</f>
        <v>550.78</v>
      </c>
      <c r="I51" s="51"/>
      <c r="J51" s="50">
        <f>J38+J39+J40+J41+J42+J43+J44+J45+J46+J47+J48</f>
        <v>875.59</v>
      </c>
      <c r="K51" s="51"/>
      <c r="L51" s="50">
        <f>L38+L39+L40+L41+L42+L43+L44+L45+L46+L47+L48</f>
        <v>539.55999999999995</v>
      </c>
      <c r="M51" s="51"/>
      <c r="N51" s="50">
        <f>N38+N39+N40+N41+N42+N43+N44+N45+N46+N47+N48</f>
        <v>325.64000000000004</v>
      </c>
      <c r="O51" s="51"/>
      <c r="P51" s="50">
        <f>P38+P39+P40+P41+P42+P43+P44+P45+P46+P47+P48</f>
        <v>324.11</v>
      </c>
      <c r="Q51" s="51"/>
      <c r="R51" s="50">
        <f>R38+R39+R40+R41+R42+R43+R44+R45+R46+R47+R48</f>
        <v>344.34000000000003</v>
      </c>
      <c r="S51" s="51"/>
      <c r="T51" s="50">
        <f>T38+T39+T40+T41+T42+T43+T44+T45+T46+T47+T48</f>
        <v>1038.4000000000001</v>
      </c>
      <c r="U51" s="51"/>
      <c r="V51" s="50">
        <f>V38+V39+V40+V41+V42+V43+V44+V45+V46+V47+V48</f>
        <v>329.6</v>
      </c>
      <c r="W51" s="50"/>
      <c r="X51" s="50">
        <f>X38+X39+X40+X41+X42+X43+X44+X45+X46+X47+X48</f>
        <v>335.81</v>
      </c>
      <c r="Y51" s="50"/>
      <c r="Z51" s="50">
        <f>Z38+Z39+Z40+Z41+Z42+Z43+Z44+Z45+Z46+Z47+Z48</f>
        <v>426.80000000000007</v>
      </c>
      <c r="AA51" s="32"/>
      <c r="AB51" s="32"/>
      <c r="AC51" s="74">
        <f>SUM(D51:AB51)</f>
        <v>5536.3900000000012</v>
      </c>
    </row>
    <row r="52" spans="1:29" ht="12.75" customHeight="1" x14ac:dyDescent="0.15">
      <c r="A52" s="1"/>
      <c r="B52" s="1"/>
      <c r="C52" s="28"/>
      <c r="D52" s="35"/>
      <c r="E52" s="28"/>
      <c r="F52" s="35"/>
      <c r="G52" s="28"/>
      <c r="H52" s="35"/>
      <c r="I52" s="28"/>
      <c r="J52" s="35"/>
      <c r="K52" s="28"/>
      <c r="L52" s="35"/>
      <c r="M52" s="28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1"/>
      <c r="AB52" s="1"/>
      <c r="AC52" s="1"/>
    </row>
    <row r="53" spans="1:29" ht="12.75" customHeight="1" x14ac:dyDescent="0.15">
      <c r="A53" s="1"/>
      <c r="B53" s="1"/>
      <c r="C53" s="1"/>
      <c r="D53" s="31"/>
      <c r="E53" s="1"/>
      <c r="F53" s="31"/>
      <c r="G53" s="1"/>
      <c r="H53" s="31"/>
      <c r="I53" s="1"/>
      <c r="J53" s="31"/>
      <c r="K53" s="1"/>
      <c r="L53" s="3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1"/>
      <c r="AB53" s="1"/>
      <c r="AC53" s="1"/>
    </row>
    <row r="54" spans="1:29" ht="12.75" customHeight="1" x14ac:dyDescent="0.15">
      <c r="A54" s="1"/>
      <c r="B54" s="1"/>
      <c r="C54" s="28"/>
      <c r="D54" s="35"/>
      <c r="E54" s="28"/>
      <c r="F54" s="35"/>
      <c r="G54" s="28"/>
      <c r="H54" s="35"/>
      <c r="I54" s="28"/>
      <c r="J54" s="35"/>
      <c r="K54" s="28"/>
      <c r="L54" s="35"/>
      <c r="M54" s="28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1"/>
      <c r="AB54" s="1"/>
      <c r="AC54" s="1"/>
    </row>
    <row r="55" spans="1:29" ht="12.75" customHeight="1" x14ac:dyDescent="0.15">
      <c r="A55" s="1"/>
      <c r="B55" s="6"/>
      <c r="C55" s="6"/>
      <c r="D55" s="36"/>
      <c r="E55" s="6"/>
      <c r="F55" s="36"/>
      <c r="G55" s="6"/>
      <c r="H55" s="36"/>
      <c r="I55" s="6"/>
      <c r="J55" s="36"/>
      <c r="K55" s="6"/>
      <c r="L55" s="36"/>
      <c r="M55" s="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6"/>
      <c r="AB55" s="6"/>
      <c r="AC55" s="6" t="s">
        <v>83</v>
      </c>
    </row>
    <row r="56" spans="1:29" ht="12.75" customHeight="1" x14ac:dyDescent="0.15">
      <c r="A56" s="1"/>
      <c r="B56" s="1"/>
      <c r="C56" s="1"/>
      <c r="D56" s="31"/>
      <c r="E56" s="1"/>
      <c r="F56" s="31"/>
      <c r="G56" s="1"/>
      <c r="H56" s="31"/>
      <c r="I56" s="1"/>
      <c r="J56" s="31"/>
      <c r="K56" s="1"/>
      <c r="L56" s="31"/>
      <c r="M56" s="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1"/>
      <c r="AB56" s="1"/>
      <c r="AC56" s="1"/>
    </row>
    <row r="57" spans="1:29" ht="12.75" customHeight="1" x14ac:dyDescent="0.15">
      <c r="A57" s="32"/>
      <c r="B57" s="52"/>
      <c r="C57" s="53" t="s">
        <v>48</v>
      </c>
      <c r="D57" s="54">
        <f>D28-D51</f>
        <v>257.40999999999997</v>
      </c>
      <c r="E57" s="54"/>
      <c r="F57" s="54">
        <f>F28-F51</f>
        <v>286.83000000000004</v>
      </c>
      <c r="G57" s="54"/>
      <c r="H57" s="54">
        <f>H28-H51</f>
        <v>-194.52999999999997</v>
      </c>
      <c r="I57" s="54"/>
      <c r="J57" s="54">
        <f>J28-J51</f>
        <v>-469.34000000000003</v>
      </c>
      <c r="K57" s="54"/>
      <c r="L57" s="54">
        <f>L28-L51</f>
        <v>-68.309999999999945</v>
      </c>
      <c r="M57" s="54"/>
      <c r="N57" s="54">
        <f>N28-N51</f>
        <v>30.609999999999957</v>
      </c>
      <c r="O57" s="54"/>
      <c r="P57" s="54">
        <f>P28-P51</f>
        <v>729.64</v>
      </c>
      <c r="Q57" s="54"/>
      <c r="R57" s="54">
        <f>R28-R51</f>
        <v>30.659999999999968</v>
      </c>
      <c r="S57" s="54"/>
      <c r="T57" s="54">
        <f>T28-T51</f>
        <v>-569.65000000000009</v>
      </c>
      <c r="U57" s="54"/>
      <c r="V57" s="54">
        <f>V28-V51</f>
        <v>232.89999999999998</v>
      </c>
      <c r="W57" s="54"/>
      <c r="X57" s="54">
        <f>X28-X51</f>
        <v>320.44</v>
      </c>
      <c r="Y57" s="54"/>
      <c r="Z57" s="54">
        <f>Z28-Z51</f>
        <v>191.94999999999993</v>
      </c>
      <c r="AA57" s="55"/>
      <c r="AB57" s="52"/>
      <c r="AC57" s="91">
        <f>SUM(D57:AB57)</f>
        <v>778.60999999999979</v>
      </c>
    </row>
    <row r="58" spans="1:29" ht="12.75" customHeight="1" x14ac:dyDescent="0.15">
      <c r="A58" s="1"/>
      <c r="B58" s="6"/>
      <c r="C58" s="56"/>
      <c r="D58" s="57"/>
      <c r="E58" s="56"/>
      <c r="F58" s="57"/>
      <c r="G58" s="56"/>
      <c r="H58" s="57"/>
      <c r="I58" s="56"/>
      <c r="J58" s="57"/>
      <c r="K58" s="56"/>
      <c r="L58" s="57"/>
      <c r="M58" s="56"/>
      <c r="N58" s="57"/>
      <c r="O58" s="5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107">
        <v>720</v>
      </c>
    </row>
    <row r="59" spans="1:29" ht="12.75" customHeight="1" x14ac:dyDescent="0.15">
      <c r="A59" s="1"/>
      <c r="B59" s="1"/>
      <c r="C59" s="1"/>
      <c r="D59" s="31"/>
      <c r="E59" s="1"/>
      <c r="F59" s="31"/>
      <c r="G59" s="1"/>
      <c r="H59" s="31"/>
      <c r="I59" s="1"/>
      <c r="J59" s="1" t="s">
        <v>105</v>
      </c>
      <c r="K59" s="1"/>
      <c r="L59" s="31"/>
      <c r="M59" s="1"/>
      <c r="N59" s="3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1">
        <f>SUM(AC57:AC58)</f>
        <v>1498.6099999999997</v>
      </c>
    </row>
    <row r="60" spans="1:29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1"/>
      <c r="C61" s="92" t="s">
        <v>109</v>
      </c>
      <c r="D61" s="93">
        <v>6277.83</v>
      </c>
      <c r="E61" s="1"/>
      <c r="F61" s="1"/>
      <c r="G61" s="1"/>
      <c r="H61" s="1"/>
      <c r="I61" s="1"/>
      <c r="J61" s="1"/>
      <c r="K61" s="1"/>
      <c r="L61" s="1"/>
      <c r="M61" s="94" t="s">
        <v>51</v>
      </c>
      <c r="N61" s="94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</row>
    <row r="62" spans="1:29" ht="20.25" customHeight="1" x14ac:dyDescent="0.15">
      <c r="A62" s="1"/>
      <c r="B62" s="1"/>
      <c r="C62" s="95" t="s">
        <v>110</v>
      </c>
      <c r="D62" s="96">
        <f>D28+F28+H28+J28+L28+N28+P28+R28+T28+V28+X28+Z28</f>
        <v>6315</v>
      </c>
      <c r="E62" s="1"/>
      <c r="F62" s="1"/>
      <c r="G62" s="1"/>
      <c r="H62" s="1"/>
      <c r="I62" s="1"/>
      <c r="J62" s="1" t="s">
        <v>99</v>
      </c>
      <c r="K62" s="1"/>
      <c r="L62" s="1"/>
      <c r="M62" s="1"/>
      <c r="N62" s="1"/>
      <c r="O62" s="1"/>
      <c r="P62" s="1" t="s">
        <v>100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1"/>
      <c r="C63" s="95"/>
      <c r="D63" s="97">
        <f>SUM(D61:D62)</f>
        <v>12592.83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1"/>
      <c r="C64" s="98" t="s">
        <v>111</v>
      </c>
      <c r="D64" s="99">
        <f>D51+F51+H51+J51+L51+N51+P51+R51+T51+V51+X51+Z51</f>
        <v>5536.3900000000012</v>
      </c>
      <c r="E64" s="1"/>
      <c r="F64" s="1"/>
      <c r="G64" s="1"/>
      <c r="H64" s="1"/>
      <c r="I64" s="1"/>
      <c r="J64" s="100"/>
      <c r="K64" s="100"/>
      <c r="L64" s="100"/>
      <c r="M64" s="1"/>
      <c r="N64" s="1"/>
      <c r="O64" s="1"/>
      <c r="P64" s="100"/>
      <c r="Q64" s="100"/>
      <c r="R64" s="100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"/>
      <c r="C65" s="101" t="s">
        <v>112</v>
      </c>
      <c r="D65" s="102">
        <f>D63-D64</f>
        <v>7056.4399999999987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4">
    <mergeCell ref="J1:P1"/>
    <mergeCell ref="C3:AC3"/>
    <mergeCell ref="J31:O31"/>
    <mergeCell ref="A33:AC33"/>
  </mergeCells>
  <conditionalFormatting sqref="D8">
    <cfRule type="cellIs" dxfId="1377" priority="171" stopIfTrue="1" operator="equal">
      <formula>37.5</formula>
    </cfRule>
    <cfRule type="cellIs" dxfId="1376" priority="172" stopIfTrue="1" operator="equal">
      <formula>37.5</formula>
    </cfRule>
    <cfRule type="cellIs" dxfId="1375" priority="173" stopIfTrue="1" operator="lessThan">
      <formula>37.5</formula>
    </cfRule>
    <cfRule type="cellIs" dxfId="1374" priority="174" stopIfTrue="1" operator="greaterThan">
      <formula>37.5</formula>
    </cfRule>
    <cfRule type="cellIs" dxfId="1373" priority="175" stopIfTrue="1" operator="equal">
      <formula>37.5</formula>
    </cfRule>
    <cfRule type="cellIs" dxfId="1372" priority="176" stopIfTrue="1" operator="lessThan">
      <formula>37.5</formula>
    </cfRule>
    <cfRule type="cellIs" dxfId="1371" priority="177" stopIfTrue="1" operator="greaterThan">
      <formula>37.5</formula>
    </cfRule>
    <cfRule type="cellIs" dxfId="1370" priority="178" stopIfTrue="1" operator="equal">
      <formula>37.5</formula>
    </cfRule>
    <cfRule type="cellIs" dxfId="1369" priority="179" stopIfTrue="1" operator="equal">
      <formula>37.5</formula>
    </cfRule>
    <cfRule type="cellIs" dxfId="1368" priority="180" stopIfTrue="1" operator="lessThan">
      <formula>37.5</formula>
    </cfRule>
    <cfRule type="cellIs" dxfId="1367" priority="181" stopIfTrue="1" operator="equal">
      <formula>37.5</formula>
    </cfRule>
    <cfRule type="cellIs" dxfId="1366" priority="182" stopIfTrue="1" operator="lessThan">
      <formula>37.5</formula>
    </cfRule>
    <cfRule type="cellIs" dxfId="1365" priority="183" operator="greaterThan">
      <formula>111.48</formula>
    </cfRule>
    <cfRule type="cellIs" dxfId="1364" priority="184" operator="equal">
      <formula>0</formula>
    </cfRule>
  </conditionalFormatting>
  <conditionalFormatting sqref="D8:D9 F8:F25 H8:H25 J8:J25 L8:L25 N8:N25 D10:E10 D11:D16 D17:E17 D18 D19:E19 D20:D25">
    <cfRule type="cellIs" dxfId="1363" priority="2" stopIfTrue="1" operator="lessThan">
      <formula>37.5</formula>
    </cfRule>
  </conditionalFormatting>
  <conditionalFormatting sqref="D8:D9 F8:F25 H8:H25 J8:J25 L8:L25 N8:N25 P8:P25 R8:R25 T8:T25 V8:V25 X8:X25 Z8:Z25 D10:E10 D11:D16 D17:E17 D18 D19:E19 D20:D25">
    <cfRule type="cellIs" dxfId="1362" priority="101" stopIfTrue="1" operator="lessThan">
      <formula>37.5</formula>
    </cfRule>
    <cfRule type="cellIs" dxfId="1361" priority="104" stopIfTrue="1" operator="lessThan">
      <formula>37.5</formula>
    </cfRule>
  </conditionalFormatting>
  <conditionalFormatting sqref="D8:D9 F8:F25 H8:H25 J8:J25 L8:L25 N8:N25 P8:P25 R8:R25 T8:T25 V8:V25 X8:X25 Z8:Z25 D10:E10 D11:D16 D17:E17 D19:E19 D20:D25 D18">
    <cfRule type="cellIs" dxfId="1360" priority="103" stopIfTrue="1" operator="equal">
      <formula>37.5</formula>
    </cfRule>
  </conditionalFormatting>
  <conditionalFormatting sqref="D8:D25">
    <cfRule type="cellIs" dxfId="1359" priority="4" stopIfTrue="1" operator="equal">
      <formula>37.5</formula>
    </cfRule>
    <cfRule type="cellIs" dxfId="1358" priority="5" stopIfTrue="1" operator="lessThan">
      <formula>37.5</formula>
    </cfRule>
    <cfRule type="cellIs" dxfId="1357" priority="112" operator="greaterThan">
      <formula>111.48</formula>
    </cfRule>
  </conditionalFormatting>
  <conditionalFormatting sqref="D8:D26">
    <cfRule type="cellIs" dxfId="1356" priority="114" operator="equal">
      <formula>0</formula>
    </cfRule>
  </conditionalFormatting>
  <conditionalFormatting sqref="D9 D10:E10 D11:D16 D17:E17 D19:E19 D20:D23 F8:F25">
    <cfRule type="cellIs" dxfId="1355" priority="6" stopIfTrue="1" operator="equal">
      <formula>37.5</formula>
    </cfRule>
    <cfRule type="cellIs" dxfId="1354" priority="115" stopIfTrue="1" operator="equal">
      <formula>37.5</formula>
    </cfRule>
  </conditionalFormatting>
  <conditionalFormatting sqref="D9">
    <cfRule type="cellIs" dxfId="1353" priority="3" stopIfTrue="1" operator="greaterThan">
      <formula>37.5</formula>
    </cfRule>
  </conditionalFormatting>
  <conditionalFormatting sqref="D8:E23 G8:G23 I8:I23 K8:K23 M8:M23 O8:O23 F8:F24 H8:H24 J8:J24 L8:L24 N8:N24 D24 D25:O26 P26:Z26 D27:Z27 D28:O28 P28:Z30 L29:O30 D34:O34 D37:O50 P49:Z50 D51:Z56 D57:AA57 D58:O58 D59:I59 K59:O59">
    <cfRule type="cellIs" dxfId="1352" priority="1" stopIfTrue="1" operator="lessThan">
      <formula>0</formula>
    </cfRule>
  </conditionalFormatting>
  <conditionalFormatting sqref="D8:Z25">
    <cfRule type="cellIs" dxfId="1351" priority="113" operator="greaterThan">
      <formula>0</formula>
    </cfRule>
  </conditionalFormatting>
  <conditionalFormatting sqref="F8:F25 D9 D10:E10 D11:D16 D17:E17 D19:E19 D20:D23">
    <cfRule type="cellIs" dxfId="1350" priority="7" stopIfTrue="1" operator="equal">
      <formula>37.5</formula>
    </cfRule>
    <cfRule type="cellIs" dxfId="1349" priority="8" stopIfTrue="1" operator="lessThan">
      <formula>37.5</formula>
    </cfRule>
    <cfRule type="cellIs" dxfId="1348" priority="13" stopIfTrue="1" operator="greaterThan">
      <formula>37.5</formula>
    </cfRule>
    <cfRule type="cellIs" dxfId="1347" priority="14" stopIfTrue="1" operator="equal">
      <formula>37.5</formula>
    </cfRule>
    <cfRule type="cellIs" dxfId="1346" priority="15" stopIfTrue="1" operator="lessThan">
      <formula>37.5</formula>
    </cfRule>
    <cfRule type="cellIs" dxfId="1345" priority="116" stopIfTrue="1" operator="lessThan">
      <formula>37.5</formula>
    </cfRule>
    <cfRule type="cellIs" dxfId="1344" priority="117" operator="greaterThan">
      <formula>111.48</formula>
    </cfRule>
    <cfRule type="cellIs" dxfId="1343" priority="118" operator="equal">
      <formula>0</formula>
    </cfRule>
  </conditionalFormatting>
  <conditionalFormatting sqref="F8:F25 H8:H25 J8:J25 L8:L25 N8:N25 P8:P25 R8:R25 T8:T25 V8:V25 X8:X25 Z8:Z25 D9 D10:E10 D11:D16 D17:E17 D19:E19 D20:D23">
    <cfRule type="cellIs" dxfId="1342" priority="102" stopIfTrue="1" operator="greaterThan">
      <formula>37.5</formula>
    </cfRule>
    <cfRule type="cellIs" dxfId="1341" priority="105" stopIfTrue="1" operator="equal">
      <formula>37.5</formula>
    </cfRule>
    <cfRule type="cellIs" dxfId="1340" priority="106" stopIfTrue="1" operator="equal">
      <formula>37.5</formula>
    </cfRule>
    <cfRule type="cellIs" dxfId="1339" priority="107" stopIfTrue="1" operator="lessThan">
      <formula>37.5</formula>
    </cfRule>
  </conditionalFormatting>
  <conditionalFormatting sqref="H8:H25 J8:J25 N8:N25">
    <cfRule type="cellIs" dxfId="1338" priority="9" stopIfTrue="1" operator="equal">
      <formula>37.5</formula>
    </cfRule>
    <cfRule type="cellIs" dxfId="1337" priority="10" stopIfTrue="1" operator="lessThan">
      <formula>37.5</formula>
    </cfRule>
    <cfRule type="cellIs" dxfId="1336" priority="108" stopIfTrue="1" operator="equal">
      <formula>37.5</formula>
    </cfRule>
    <cfRule type="cellIs" dxfId="1335" priority="109" stopIfTrue="1" operator="lessThan">
      <formula>37.5</formula>
    </cfRule>
  </conditionalFormatting>
  <conditionalFormatting sqref="H8:H25">
    <cfRule type="cellIs" dxfId="1334" priority="16" stopIfTrue="1" operator="equal">
      <formula>37.5</formula>
    </cfRule>
    <cfRule type="cellIs" dxfId="1333" priority="17" stopIfTrue="1" operator="equal">
      <formula>37.5</formula>
    </cfRule>
    <cfRule type="cellIs" dxfId="1332" priority="18" stopIfTrue="1" operator="lessThan">
      <formula>37.5</formula>
    </cfRule>
    <cfRule type="cellIs" dxfId="1331" priority="19" stopIfTrue="1" operator="greaterThan">
      <formula>37.5</formula>
    </cfRule>
    <cfRule type="cellIs" dxfId="1330" priority="20" stopIfTrue="1" operator="equal">
      <formula>37.5</formula>
    </cfRule>
    <cfRule type="cellIs" dxfId="1329" priority="21" stopIfTrue="1" operator="lessThan">
      <formula>37.5</formula>
    </cfRule>
    <cfRule type="cellIs" dxfId="1328" priority="119" stopIfTrue="1" operator="equal">
      <formula>37.5</formula>
    </cfRule>
    <cfRule type="cellIs" dxfId="1327" priority="120" stopIfTrue="1" operator="lessThan">
      <formula>37.5</formula>
    </cfRule>
    <cfRule type="cellIs" dxfId="1326" priority="121" operator="greaterThan">
      <formula>111.48</formula>
    </cfRule>
    <cfRule type="cellIs" dxfId="1325" priority="122" operator="equal">
      <formula>0</formula>
    </cfRule>
  </conditionalFormatting>
  <conditionalFormatting sqref="J8:J25">
    <cfRule type="cellIs" dxfId="1324" priority="22" stopIfTrue="1" operator="equal">
      <formula>37.5</formula>
    </cfRule>
    <cfRule type="cellIs" dxfId="1323" priority="23" stopIfTrue="1" operator="equal">
      <formula>37.5</formula>
    </cfRule>
    <cfRule type="cellIs" dxfId="1322" priority="24" stopIfTrue="1" operator="lessThan">
      <formula>37.5</formula>
    </cfRule>
    <cfRule type="cellIs" dxfId="1321" priority="25" stopIfTrue="1" operator="greaterThan">
      <formula>37.5</formula>
    </cfRule>
    <cfRule type="cellIs" dxfId="1320" priority="26" stopIfTrue="1" operator="equal">
      <formula>37.5</formula>
    </cfRule>
    <cfRule type="cellIs" dxfId="1319" priority="27" stopIfTrue="1" operator="lessThan">
      <formula>37.5</formula>
    </cfRule>
    <cfRule type="cellIs" dxfId="1318" priority="123" stopIfTrue="1" operator="equal">
      <formula>37.5</formula>
    </cfRule>
    <cfRule type="cellIs" dxfId="1317" priority="124" stopIfTrue="1" operator="lessThan">
      <formula>37.5</formula>
    </cfRule>
    <cfRule type="cellIs" dxfId="1316" priority="125" operator="greaterThan">
      <formula>111.48</formula>
    </cfRule>
    <cfRule type="cellIs" dxfId="1315" priority="126" operator="equal">
      <formula>0</formula>
    </cfRule>
  </conditionalFormatting>
  <conditionalFormatting sqref="L8:L25">
    <cfRule type="cellIs" dxfId="1314" priority="11" stopIfTrue="1" operator="equal">
      <formula>37.5</formula>
    </cfRule>
    <cfRule type="cellIs" dxfId="1313" priority="12" stopIfTrue="1" operator="lessThan">
      <formula>37.5</formula>
    </cfRule>
    <cfRule type="cellIs" dxfId="1312" priority="28" stopIfTrue="1" operator="equal">
      <formula>37.5</formula>
    </cfRule>
    <cfRule type="cellIs" dxfId="1311" priority="29" stopIfTrue="1" operator="equal">
      <formula>37.5</formula>
    </cfRule>
    <cfRule type="cellIs" dxfId="1310" priority="30" stopIfTrue="1" operator="lessThan">
      <formula>37.5</formula>
    </cfRule>
    <cfRule type="cellIs" dxfId="1309" priority="31" stopIfTrue="1" operator="greaterThan">
      <formula>37.5</formula>
    </cfRule>
    <cfRule type="cellIs" dxfId="1308" priority="32" stopIfTrue="1" operator="equal">
      <formula>37.5</formula>
    </cfRule>
    <cfRule type="cellIs" dxfId="1307" priority="33" stopIfTrue="1" operator="lessThan">
      <formula>37.5</formula>
    </cfRule>
    <cfRule type="cellIs" dxfId="1306" priority="110" stopIfTrue="1" operator="equal">
      <formula>37.5</formula>
    </cfRule>
    <cfRule type="cellIs" dxfId="1305" priority="111" stopIfTrue="1" operator="lessThan">
      <formula>37.5</formula>
    </cfRule>
    <cfRule type="cellIs" dxfId="1304" priority="127" stopIfTrue="1" operator="equal">
      <formula>37.5</formula>
    </cfRule>
    <cfRule type="cellIs" dxfId="1303" priority="128" stopIfTrue="1" operator="lessThan">
      <formula>37.5</formula>
    </cfRule>
    <cfRule type="cellIs" dxfId="1302" priority="129" operator="greaterThan">
      <formula>111.48</formula>
    </cfRule>
    <cfRule type="cellIs" dxfId="1301" priority="130" operator="equal">
      <formula>0</formula>
    </cfRule>
  </conditionalFormatting>
  <conditionalFormatting sqref="L23">
    <cfRule type="cellIs" dxfId="1300" priority="185" stopIfTrue="1" operator="equal">
      <formula>37.5</formula>
    </cfRule>
    <cfRule type="cellIs" dxfId="1299" priority="186" stopIfTrue="1" operator="lessThan">
      <formula>37.5</formula>
    </cfRule>
    <cfRule type="cellIs" dxfId="1298" priority="187" stopIfTrue="1" operator="equal">
      <formula>37.5</formula>
    </cfRule>
    <cfRule type="cellIs" dxfId="1297" priority="188" stopIfTrue="1" operator="equal">
      <formula>37.5</formula>
    </cfRule>
    <cfRule type="cellIs" dxfId="1296" priority="189" stopIfTrue="1" operator="lessThan">
      <formula>37.5</formula>
    </cfRule>
    <cfRule type="cellIs" dxfId="1295" priority="190" stopIfTrue="1" operator="greaterThan">
      <formula>37.5</formula>
    </cfRule>
    <cfRule type="cellIs" dxfId="1294" priority="191" stopIfTrue="1" operator="equal">
      <formula>37.5</formula>
    </cfRule>
    <cfRule type="cellIs" dxfId="1293" priority="192" stopIfTrue="1" operator="lessThan">
      <formula>37.5</formula>
    </cfRule>
    <cfRule type="cellIs" dxfId="1292" priority="193" stopIfTrue="1" operator="equal">
      <formula>37.5</formula>
    </cfRule>
    <cfRule type="cellIs" dxfId="1291" priority="194" stopIfTrue="1" operator="lessThan">
      <formula>37.5</formula>
    </cfRule>
    <cfRule type="cellIs" dxfId="1290" priority="195" stopIfTrue="1" operator="equal">
      <formula>37.5</formula>
    </cfRule>
    <cfRule type="cellIs" dxfId="1289" priority="196" stopIfTrue="1" operator="lessThan">
      <formula>37.5</formula>
    </cfRule>
    <cfRule type="cellIs" dxfId="1288" priority="197" operator="greaterThan">
      <formula>111.48</formula>
    </cfRule>
    <cfRule type="cellIs" dxfId="1287" priority="198" operator="equal">
      <formula>0</formula>
    </cfRule>
  </conditionalFormatting>
  <conditionalFormatting sqref="N8:N25">
    <cfRule type="cellIs" dxfId="1286" priority="34" stopIfTrue="1" operator="equal">
      <formula>37.5</formula>
    </cfRule>
    <cfRule type="cellIs" dxfId="1285" priority="35" stopIfTrue="1" operator="equal">
      <formula>37.5</formula>
    </cfRule>
    <cfRule type="cellIs" dxfId="1284" priority="36" stopIfTrue="1" operator="lessThan">
      <formula>37.5</formula>
    </cfRule>
    <cfRule type="cellIs" dxfId="1283" priority="37" stopIfTrue="1" operator="greaterThan">
      <formula>37.5</formula>
    </cfRule>
    <cfRule type="cellIs" dxfId="1282" priority="38" stopIfTrue="1" operator="equal">
      <formula>37.5</formula>
    </cfRule>
    <cfRule type="cellIs" dxfId="1281" priority="39" stopIfTrue="1" operator="lessThan">
      <formula>37.5</formula>
    </cfRule>
    <cfRule type="cellIs" dxfId="1280" priority="131" stopIfTrue="1" operator="equal">
      <formula>37.5</formula>
    </cfRule>
    <cfRule type="cellIs" dxfId="1279" priority="132" stopIfTrue="1" operator="lessThan">
      <formula>37.5</formula>
    </cfRule>
    <cfRule type="cellIs" dxfId="1278" priority="133" operator="greaterThan">
      <formula>111.48</formula>
    </cfRule>
    <cfRule type="cellIs" dxfId="1277" priority="134" operator="equal">
      <formula>0</formula>
    </cfRule>
  </conditionalFormatting>
  <conditionalFormatting sqref="P8:P25">
    <cfRule type="cellIs" dxfId="1276" priority="40" stopIfTrue="1" operator="lessThan">
      <formula>0</formula>
    </cfRule>
    <cfRule type="cellIs" dxfId="1275" priority="41" stopIfTrue="1" operator="lessThan">
      <formula>37.5</formula>
    </cfRule>
    <cfRule type="cellIs" dxfId="1274" priority="42" stopIfTrue="1" operator="equal">
      <formula>37.5</formula>
    </cfRule>
    <cfRule type="cellIs" dxfId="1273" priority="43" stopIfTrue="1" operator="equal">
      <formula>37.5</formula>
    </cfRule>
    <cfRule type="cellIs" dxfId="1272" priority="44" stopIfTrue="1" operator="lessThan">
      <formula>37.5</formula>
    </cfRule>
    <cfRule type="cellIs" dxfId="1271" priority="45" stopIfTrue="1" operator="greaterThan">
      <formula>37.5</formula>
    </cfRule>
    <cfRule type="cellIs" dxfId="1270" priority="46" stopIfTrue="1" operator="equal">
      <formula>37.5</formula>
    </cfRule>
    <cfRule type="cellIs" dxfId="1269" priority="47" stopIfTrue="1" operator="lessThan">
      <formula>37.5</formula>
    </cfRule>
    <cfRule type="cellIs" dxfId="1268" priority="135" stopIfTrue="1" operator="lessThan">
      <formula>0</formula>
    </cfRule>
    <cfRule type="cellIs" dxfId="1267" priority="136" stopIfTrue="1" operator="lessThan">
      <formula>37.5</formula>
    </cfRule>
    <cfRule type="cellIs" dxfId="1266" priority="137" stopIfTrue="1" operator="equal">
      <formula>37.5</formula>
    </cfRule>
    <cfRule type="cellIs" dxfId="1265" priority="138" stopIfTrue="1" operator="lessThan">
      <formula>37.5</formula>
    </cfRule>
    <cfRule type="cellIs" dxfId="1264" priority="139" operator="greaterThan">
      <formula>111.48</formula>
    </cfRule>
    <cfRule type="cellIs" dxfId="1263" priority="140" operator="equal">
      <formula>0</formula>
    </cfRule>
  </conditionalFormatting>
  <conditionalFormatting sqref="P38:P48">
    <cfRule type="cellIs" dxfId="1262" priority="88" stopIfTrue="1" operator="lessThan">
      <formula>0</formula>
    </cfRule>
  </conditionalFormatting>
  <conditionalFormatting sqref="R8:R25">
    <cfRule type="cellIs" dxfId="1261" priority="48" stopIfTrue="1" operator="lessThan">
      <formula>0</formula>
    </cfRule>
    <cfRule type="cellIs" dxfId="1260" priority="49" stopIfTrue="1" operator="lessThan">
      <formula>37.5</formula>
    </cfRule>
    <cfRule type="cellIs" dxfId="1259" priority="50" stopIfTrue="1" operator="equal">
      <formula>37.5</formula>
    </cfRule>
    <cfRule type="cellIs" dxfId="1258" priority="51" stopIfTrue="1" operator="equal">
      <formula>37.5</formula>
    </cfRule>
    <cfRule type="cellIs" dxfId="1257" priority="52" stopIfTrue="1" operator="lessThan">
      <formula>37.5</formula>
    </cfRule>
    <cfRule type="cellIs" dxfId="1256" priority="53" stopIfTrue="1" operator="greaterThan">
      <formula>37.5</formula>
    </cfRule>
    <cfRule type="cellIs" dxfId="1255" priority="54" stopIfTrue="1" operator="equal">
      <formula>37.5</formula>
    </cfRule>
    <cfRule type="cellIs" dxfId="1254" priority="55" stopIfTrue="1" operator="lessThan">
      <formula>37.5</formula>
    </cfRule>
    <cfRule type="cellIs" dxfId="1253" priority="141" stopIfTrue="1" operator="lessThan">
      <formula>0</formula>
    </cfRule>
    <cfRule type="cellIs" dxfId="1252" priority="142" stopIfTrue="1" operator="lessThan">
      <formula>37.5</formula>
    </cfRule>
    <cfRule type="cellIs" dxfId="1251" priority="143" stopIfTrue="1" operator="equal">
      <formula>37.5</formula>
    </cfRule>
    <cfRule type="cellIs" dxfId="1250" priority="144" stopIfTrue="1" operator="lessThan">
      <formula>37.5</formula>
    </cfRule>
    <cfRule type="cellIs" dxfId="1249" priority="145" operator="greaterThan">
      <formula>111.48</formula>
    </cfRule>
    <cfRule type="cellIs" dxfId="1248" priority="146" operator="equal">
      <formula>0</formula>
    </cfRule>
  </conditionalFormatting>
  <conditionalFormatting sqref="R38:R48">
    <cfRule type="cellIs" dxfId="1247" priority="89" stopIfTrue="1" operator="lessThan">
      <formula>0</formula>
    </cfRule>
  </conditionalFormatting>
  <conditionalFormatting sqref="T8:T25">
    <cfRule type="cellIs" dxfId="1246" priority="56" stopIfTrue="1" operator="lessThan">
      <formula>0</formula>
    </cfRule>
    <cfRule type="cellIs" dxfId="1245" priority="57" stopIfTrue="1" operator="lessThan">
      <formula>37.5</formula>
    </cfRule>
    <cfRule type="cellIs" dxfId="1244" priority="58" stopIfTrue="1" operator="equal">
      <formula>37.5</formula>
    </cfRule>
    <cfRule type="cellIs" dxfId="1243" priority="59" stopIfTrue="1" operator="equal">
      <formula>37.5</formula>
    </cfRule>
    <cfRule type="cellIs" dxfId="1242" priority="60" stopIfTrue="1" operator="lessThan">
      <formula>37.5</formula>
    </cfRule>
    <cfRule type="cellIs" dxfId="1241" priority="61" stopIfTrue="1" operator="greaterThan">
      <formula>37.5</formula>
    </cfRule>
    <cfRule type="cellIs" dxfId="1240" priority="62" stopIfTrue="1" operator="equal">
      <formula>37.5</formula>
    </cfRule>
    <cfRule type="cellIs" dxfId="1239" priority="63" stopIfTrue="1" operator="lessThan">
      <formula>37.5</formula>
    </cfRule>
    <cfRule type="cellIs" dxfId="1238" priority="147" stopIfTrue="1" operator="lessThan">
      <formula>0</formula>
    </cfRule>
    <cfRule type="cellIs" dxfId="1237" priority="148" stopIfTrue="1" operator="lessThan">
      <formula>37.5</formula>
    </cfRule>
    <cfRule type="cellIs" dxfId="1236" priority="149" stopIfTrue="1" operator="equal">
      <formula>37.5</formula>
    </cfRule>
    <cfRule type="cellIs" dxfId="1235" priority="150" stopIfTrue="1" operator="lessThan">
      <formula>37.5</formula>
    </cfRule>
    <cfRule type="cellIs" dxfId="1234" priority="151" operator="greaterThan">
      <formula>111.48</formula>
    </cfRule>
    <cfRule type="cellIs" dxfId="1233" priority="152" operator="equal">
      <formula>0</formula>
    </cfRule>
  </conditionalFormatting>
  <conditionalFormatting sqref="T38:T48">
    <cfRule type="cellIs" dxfId="1232" priority="90" stopIfTrue="1" operator="lessThan">
      <formula>0</formula>
    </cfRule>
  </conditionalFormatting>
  <conditionalFormatting sqref="V8:V25">
    <cfRule type="cellIs" dxfId="1231" priority="64" stopIfTrue="1" operator="lessThan">
      <formula>0</formula>
    </cfRule>
    <cfRule type="cellIs" dxfId="1230" priority="65" stopIfTrue="1" operator="lessThan">
      <formula>37.5</formula>
    </cfRule>
    <cfRule type="cellIs" dxfId="1229" priority="66" stopIfTrue="1" operator="equal">
      <formula>37.5</formula>
    </cfRule>
    <cfRule type="cellIs" dxfId="1228" priority="67" stopIfTrue="1" operator="equal">
      <formula>37.5</formula>
    </cfRule>
    <cfRule type="cellIs" dxfId="1227" priority="68" stopIfTrue="1" operator="lessThan">
      <formula>37.5</formula>
    </cfRule>
    <cfRule type="cellIs" dxfId="1226" priority="69" stopIfTrue="1" operator="greaterThan">
      <formula>37.5</formula>
    </cfRule>
    <cfRule type="cellIs" dxfId="1225" priority="70" stopIfTrue="1" operator="equal">
      <formula>37.5</formula>
    </cfRule>
    <cfRule type="cellIs" dxfId="1224" priority="71" stopIfTrue="1" operator="lessThan">
      <formula>37.5</formula>
    </cfRule>
    <cfRule type="cellIs" dxfId="1223" priority="153" stopIfTrue="1" operator="lessThan">
      <formula>0</formula>
    </cfRule>
    <cfRule type="cellIs" dxfId="1222" priority="154" stopIfTrue="1" operator="lessThan">
      <formula>37.5</formula>
    </cfRule>
    <cfRule type="cellIs" dxfId="1221" priority="155" stopIfTrue="1" operator="equal">
      <formula>37.5</formula>
    </cfRule>
    <cfRule type="cellIs" dxfId="1220" priority="156" stopIfTrue="1" operator="lessThan">
      <formula>37.5</formula>
    </cfRule>
    <cfRule type="cellIs" dxfId="1219" priority="157" operator="greaterThan">
      <formula>111.48</formula>
    </cfRule>
    <cfRule type="cellIs" dxfId="1218" priority="158" operator="equal">
      <formula>0</formula>
    </cfRule>
  </conditionalFormatting>
  <conditionalFormatting sqref="V38:V48">
    <cfRule type="cellIs" dxfId="1217" priority="91" stopIfTrue="1" operator="lessThan">
      <formula>0</formula>
    </cfRule>
  </conditionalFormatting>
  <conditionalFormatting sqref="X8:X25">
    <cfRule type="cellIs" dxfId="1216" priority="72" stopIfTrue="1" operator="lessThan">
      <formula>0</formula>
    </cfRule>
    <cfRule type="cellIs" dxfId="1215" priority="73" stopIfTrue="1" operator="lessThan">
      <formula>37.5</formula>
    </cfRule>
    <cfRule type="cellIs" dxfId="1214" priority="74" stopIfTrue="1" operator="equal">
      <formula>37.5</formula>
    </cfRule>
    <cfRule type="cellIs" dxfId="1213" priority="75" stopIfTrue="1" operator="equal">
      <formula>37.5</formula>
    </cfRule>
    <cfRule type="cellIs" dxfId="1212" priority="76" stopIfTrue="1" operator="lessThan">
      <formula>37.5</formula>
    </cfRule>
    <cfRule type="cellIs" dxfId="1211" priority="77" stopIfTrue="1" operator="greaterThan">
      <formula>37.5</formula>
    </cfRule>
    <cfRule type="cellIs" dxfId="1210" priority="78" stopIfTrue="1" operator="equal">
      <formula>37.5</formula>
    </cfRule>
    <cfRule type="cellIs" dxfId="1209" priority="79" stopIfTrue="1" operator="lessThan">
      <formula>37.5</formula>
    </cfRule>
    <cfRule type="cellIs" dxfId="1208" priority="159" stopIfTrue="1" operator="lessThan">
      <formula>0</formula>
    </cfRule>
    <cfRule type="cellIs" dxfId="1207" priority="160" stopIfTrue="1" operator="lessThan">
      <formula>37.5</formula>
    </cfRule>
    <cfRule type="cellIs" dxfId="1206" priority="161" stopIfTrue="1" operator="equal">
      <formula>37.5</formula>
    </cfRule>
    <cfRule type="cellIs" dxfId="1205" priority="162" stopIfTrue="1" operator="lessThan">
      <formula>37.5</formula>
    </cfRule>
    <cfRule type="cellIs" dxfId="1204" priority="163" operator="greaterThan">
      <formula>111.48</formula>
    </cfRule>
    <cfRule type="cellIs" dxfId="1203" priority="164" operator="equal">
      <formula>0</formula>
    </cfRule>
  </conditionalFormatting>
  <conditionalFormatting sqref="X38:X48">
    <cfRule type="cellIs" dxfId="1202" priority="92" stopIfTrue="1" operator="lessThan">
      <formula>0</formula>
    </cfRule>
  </conditionalFormatting>
  <conditionalFormatting sqref="Z8:Z25 X8:X25 V8:V25 T8:T25 R8:R25 P8:P25 N8:N24 D25:O26 L8:L24 J8:J24 H8:H24 D8:E23 F8:F24 D24">
    <cfRule type="cellIs" dxfId="1201" priority="100" stopIfTrue="1" operator="lessThan">
      <formula>0</formula>
    </cfRule>
  </conditionalFormatting>
  <conditionalFormatting sqref="Z8:Z25">
    <cfRule type="cellIs" dxfId="1200" priority="80" stopIfTrue="1" operator="lessThan">
      <formula>0</formula>
    </cfRule>
    <cfRule type="cellIs" dxfId="1199" priority="81" stopIfTrue="1" operator="lessThan">
      <formula>37.5</formula>
    </cfRule>
    <cfRule type="cellIs" dxfId="1198" priority="82" stopIfTrue="1" operator="equal">
      <formula>37.5</formula>
    </cfRule>
    <cfRule type="cellIs" dxfId="1197" priority="83" stopIfTrue="1" operator="equal">
      <formula>37.5</formula>
    </cfRule>
    <cfRule type="cellIs" dxfId="1196" priority="84" stopIfTrue="1" operator="lessThan">
      <formula>37.5</formula>
    </cfRule>
    <cfRule type="cellIs" dxfId="1195" priority="85" stopIfTrue="1" operator="greaterThan">
      <formula>37.5</formula>
    </cfRule>
    <cfRule type="cellIs" dxfId="1194" priority="86" stopIfTrue="1" operator="equal">
      <formula>37.5</formula>
    </cfRule>
    <cfRule type="cellIs" dxfId="1193" priority="87" stopIfTrue="1" operator="lessThan">
      <formula>37.5</formula>
    </cfRule>
    <cfRule type="cellIs" dxfId="1192" priority="165" stopIfTrue="1" operator="lessThan">
      <formula>0</formula>
    </cfRule>
    <cfRule type="cellIs" dxfId="1191" priority="166" stopIfTrue="1" operator="lessThan">
      <formula>37.5</formula>
    </cfRule>
    <cfRule type="cellIs" dxfId="1190" priority="167" stopIfTrue="1" operator="equal">
      <formula>37.5</formula>
    </cfRule>
    <cfRule type="cellIs" dxfId="1189" priority="168" stopIfTrue="1" operator="lessThan">
      <formula>37.5</formula>
    </cfRule>
    <cfRule type="cellIs" dxfId="1188" priority="169" operator="greaterThan">
      <formula>111.48</formula>
    </cfRule>
    <cfRule type="cellIs" dxfId="1187" priority="170" operator="equal">
      <formula>0</formula>
    </cfRule>
  </conditionalFormatting>
  <conditionalFormatting sqref="Z38:Z48">
    <cfRule type="cellIs" dxfId="1186" priority="93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30" man="1"/>
  </rowBreak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000"/>
  <sheetViews>
    <sheetView workbookViewId="0">
      <selection activeCell="C11" sqref="C11"/>
    </sheetView>
  </sheetViews>
  <sheetFormatPr baseColWidth="10" defaultColWidth="12.6640625" defaultRowHeight="15" customHeight="1" x14ac:dyDescent="0.15"/>
  <cols>
    <col min="1" max="1" width="0.83203125" customWidth="1"/>
    <col min="2" max="2" width="38.33203125" customWidth="1"/>
    <col min="3" max="3" width="13.6640625" customWidth="1"/>
    <col min="4" max="4" width="2.1640625" customWidth="1"/>
    <col min="5" max="5" width="12.1640625" customWidth="1"/>
    <col min="6" max="6" width="2.6640625" customWidth="1"/>
    <col min="7" max="7" width="12.1640625" customWidth="1"/>
    <col min="8" max="8" width="2.6640625" customWidth="1"/>
    <col min="9" max="9" width="12.6640625" customWidth="1"/>
    <col min="10" max="10" width="2.6640625" customWidth="1"/>
    <col min="11" max="11" width="12.6640625" customWidth="1"/>
    <col min="12" max="12" width="2.6640625" customWidth="1"/>
    <col min="13" max="13" width="12.33203125" customWidth="1"/>
    <col min="14" max="14" width="2.6640625" customWidth="1"/>
    <col min="15" max="15" width="12.1640625" customWidth="1"/>
    <col min="16" max="16" width="2.6640625" customWidth="1"/>
    <col min="17" max="17" width="12.6640625" customWidth="1"/>
    <col min="18" max="18" width="2.6640625" customWidth="1"/>
    <col min="19" max="19" width="12.1640625" customWidth="1"/>
    <col min="20" max="20" width="2.6640625" customWidth="1"/>
    <col min="21" max="21" width="12.33203125" customWidth="1"/>
    <col min="22" max="22" width="2.6640625" customWidth="1"/>
    <col min="23" max="23" width="14.83203125" customWidth="1"/>
    <col min="24" max="24" width="2.33203125" customWidth="1"/>
    <col min="25" max="25" width="13" customWidth="1"/>
    <col min="26" max="26" width="1.6640625" customWidth="1"/>
    <col min="27" max="27" width="1" customWidth="1"/>
    <col min="28" max="28" width="15.33203125" customWidth="1"/>
  </cols>
  <sheetData>
    <row r="1" spans="1:30" ht="36" customHeight="1" x14ac:dyDescent="0.35">
      <c r="A1" s="2"/>
      <c r="B1" s="108" t="s">
        <v>0</v>
      </c>
      <c r="C1" s="108"/>
      <c r="D1" s="108"/>
      <c r="E1" s="108"/>
      <c r="F1" s="108"/>
      <c r="G1" s="108"/>
      <c r="H1" s="108"/>
      <c r="I1" s="150" t="s">
        <v>1</v>
      </c>
      <c r="J1" s="145"/>
      <c r="K1" s="145"/>
      <c r="L1" s="145"/>
      <c r="M1" s="145"/>
      <c r="N1" s="145"/>
      <c r="O1" s="145"/>
      <c r="P1" s="108"/>
      <c r="Q1" s="108"/>
      <c r="R1" s="108"/>
      <c r="S1" s="108"/>
      <c r="T1" s="108"/>
      <c r="U1" s="108"/>
      <c r="V1" s="105" t="s">
        <v>113</v>
      </c>
      <c r="W1" s="108"/>
      <c r="X1" s="108"/>
      <c r="Y1" s="108"/>
      <c r="Z1" s="1"/>
      <c r="AA1" s="1"/>
      <c r="AB1" s="1"/>
    </row>
    <row r="2" spans="1:30" ht="125.25" customHeight="1" x14ac:dyDescent="0.15">
      <c r="A2" s="1"/>
      <c r="B2" s="149" t="s">
        <v>79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</row>
    <row r="4" spans="1:30" ht="21.75" customHeight="1" x14ac:dyDescent="0.15">
      <c r="A4" s="5"/>
      <c r="B4" s="62" t="s">
        <v>3</v>
      </c>
      <c r="C4" s="38" t="s">
        <v>4</v>
      </c>
      <c r="D4" s="38"/>
      <c r="E4" s="38" t="s">
        <v>5</v>
      </c>
      <c r="F4" s="38"/>
      <c r="G4" s="38" t="s">
        <v>6</v>
      </c>
      <c r="H4" s="38"/>
      <c r="I4" s="38" t="s">
        <v>7</v>
      </c>
      <c r="J4" s="38"/>
      <c r="K4" s="38" t="s">
        <v>8</v>
      </c>
      <c r="L4" s="38"/>
      <c r="M4" s="38" t="s">
        <v>9</v>
      </c>
      <c r="N4" s="63"/>
      <c r="O4" s="38" t="s">
        <v>10</v>
      </c>
      <c r="P4" s="63"/>
      <c r="Q4" s="38" t="s">
        <v>11</v>
      </c>
      <c r="R4" s="63"/>
      <c r="S4" s="63" t="s">
        <v>12</v>
      </c>
      <c r="T4" s="63"/>
      <c r="U4" s="38" t="s">
        <v>13</v>
      </c>
      <c r="V4" s="63"/>
      <c r="W4" s="63" t="s">
        <v>14</v>
      </c>
      <c r="X4" s="63"/>
      <c r="Y4" s="63" t="s">
        <v>15</v>
      </c>
      <c r="Z4" s="64"/>
      <c r="AA4" s="64"/>
      <c r="AB4" s="39" t="s">
        <v>57</v>
      </c>
      <c r="AC4" s="165" t="s">
        <v>181</v>
      </c>
      <c r="AD4" s="165" t="s">
        <v>183</v>
      </c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0" ht="18" customHeight="1" x14ac:dyDescent="0.2">
      <c r="A7" s="1"/>
      <c r="B7" s="13" t="s">
        <v>16</v>
      </c>
      <c r="C7" s="65"/>
      <c r="D7" s="66"/>
      <c r="E7" s="65"/>
      <c r="F7" s="66"/>
      <c r="G7" s="65"/>
      <c r="H7" s="66"/>
      <c r="I7" s="65"/>
      <c r="J7" s="66"/>
      <c r="K7" s="65"/>
      <c r="L7" s="66"/>
      <c r="M7" s="65"/>
      <c r="N7" s="67"/>
      <c r="O7" s="86">
        <v>37.5</v>
      </c>
      <c r="P7" s="68"/>
      <c r="Q7" s="86">
        <v>37.5</v>
      </c>
      <c r="R7" s="68"/>
      <c r="S7" s="86">
        <v>37.5</v>
      </c>
      <c r="T7" s="68"/>
      <c r="U7" s="86">
        <v>37.5</v>
      </c>
      <c r="V7" s="68"/>
      <c r="W7" s="86">
        <v>37.5</v>
      </c>
      <c r="X7" s="68"/>
      <c r="Y7" s="86">
        <v>137.5</v>
      </c>
      <c r="Z7" s="1"/>
      <c r="AA7" s="1"/>
      <c r="AB7" s="21">
        <f t="shared" ref="AB7:AB22" si="0">SUM(C7:AA7)</f>
        <v>325</v>
      </c>
      <c r="AC7">
        <f>37.5*12</f>
        <v>450</v>
      </c>
      <c r="AD7" s="166">
        <f>AC7-AB7</f>
        <v>125</v>
      </c>
    </row>
    <row r="8" spans="1:30" ht="18" customHeight="1" x14ac:dyDescent="0.2">
      <c r="A8" s="1"/>
      <c r="B8" s="22" t="s">
        <v>17</v>
      </c>
      <c r="C8" s="65">
        <v>37.5</v>
      </c>
      <c r="D8" s="66"/>
      <c r="E8" s="65">
        <v>37.5</v>
      </c>
      <c r="F8" s="66"/>
      <c r="G8" s="65"/>
      <c r="H8" s="66"/>
      <c r="I8" s="86">
        <v>75</v>
      </c>
      <c r="J8" s="66"/>
      <c r="K8" s="65"/>
      <c r="L8" s="66"/>
      <c r="M8" s="86">
        <v>75</v>
      </c>
      <c r="N8" s="67"/>
      <c r="O8" s="65"/>
      <c r="P8" s="68"/>
      <c r="Q8" s="86">
        <v>75</v>
      </c>
      <c r="R8" s="68"/>
      <c r="S8" s="65">
        <v>37.5</v>
      </c>
      <c r="T8" s="68"/>
      <c r="U8" s="65">
        <v>37.5</v>
      </c>
      <c r="V8" s="68"/>
      <c r="W8" s="65">
        <v>37.5</v>
      </c>
      <c r="X8" s="68"/>
      <c r="Y8" s="65">
        <v>37.5</v>
      </c>
      <c r="Z8" s="1"/>
      <c r="AA8" s="1"/>
      <c r="AB8" s="21">
        <f t="shared" si="0"/>
        <v>450</v>
      </c>
      <c r="AC8">
        <f t="shared" ref="AC8:AC24" si="1">37.5*12</f>
        <v>450</v>
      </c>
      <c r="AD8" s="166">
        <f>AC8-AB8</f>
        <v>0</v>
      </c>
    </row>
    <row r="9" spans="1:30" ht="18" customHeight="1" x14ac:dyDescent="0.2">
      <c r="A9" s="1"/>
      <c r="B9" s="13" t="s">
        <v>18</v>
      </c>
      <c r="C9" s="86"/>
      <c r="D9" s="89"/>
      <c r="E9" s="65">
        <v>37.5</v>
      </c>
      <c r="F9" s="66"/>
      <c r="G9" s="65"/>
      <c r="H9" s="66"/>
      <c r="I9" s="65"/>
      <c r="J9" s="66"/>
      <c r="K9" s="65"/>
      <c r="L9" s="66"/>
      <c r="M9" s="65">
        <v>37.5</v>
      </c>
      <c r="N9" s="67"/>
      <c r="O9" s="65"/>
      <c r="P9" s="68"/>
      <c r="Q9" s="65"/>
      <c r="R9" s="68"/>
      <c r="S9" s="86">
        <v>75</v>
      </c>
      <c r="T9" s="68"/>
      <c r="U9" s="65"/>
      <c r="V9" s="68"/>
      <c r="W9" s="65">
        <v>37.5</v>
      </c>
      <c r="X9" s="68"/>
      <c r="Y9" s="65">
        <v>37.5</v>
      </c>
      <c r="Z9" s="1"/>
      <c r="AA9" s="1"/>
      <c r="AB9" s="21">
        <f t="shared" si="0"/>
        <v>225</v>
      </c>
      <c r="AC9">
        <f t="shared" si="1"/>
        <v>450</v>
      </c>
      <c r="AD9" s="166">
        <f>AC9-AB9</f>
        <v>225</v>
      </c>
    </row>
    <row r="10" spans="1:30" ht="18" customHeight="1" x14ac:dyDescent="0.2">
      <c r="A10" s="1"/>
      <c r="B10" s="22" t="s">
        <v>19</v>
      </c>
      <c r="C10" s="65"/>
      <c r="D10" s="66"/>
      <c r="E10" s="65">
        <v>37.5</v>
      </c>
      <c r="F10" s="66"/>
      <c r="G10" s="65">
        <v>37.5</v>
      </c>
      <c r="H10" s="66"/>
      <c r="I10" s="65">
        <v>37.5</v>
      </c>
      <c r="J10" s="66"/>
      <c r="K10" s="65">
        <v>37.5</v>
      </c>
      <c r="L10" s="66"/>
      <c r="M10" s="65">
        <v>37.5</v>
      </c>
      <c r="N10" s="67"/>
      <c r="O10" s="65">
        <v>37.5</v>
      </c>
      <c r="P10" s="68"/>
      <c r="Q10" s="65">
        <v>37.5</v>
      </c>
      <c r="R10" s="68"/>
      <c r="S10" s="65">
        <v>37.5</v>
      </c>
      <c r="T10" s="68"/>
      <c r="U10" s="65">
        <v>37.5</v>
      </c>
      <c r="V10" s="68"/>
      <c r="W10" s="65">
        <v>37.5</v>
      </c>
      <c r="X10" s="68"/>
      <c r="Y10" s="65">
        <v>37.5</v>
      </c>
      <c r="Z10" s="1"/>
      <c r="AA10" s="1"/>
      <c r="AB10" s="21">
        <f t="shared" si="0"/>
        <v>412.5</v>
      </c>
      <c r="AC10">
        <f t="shared" si="1"/>
        <v>450</v>
      </c>
      <c r="AD10" s="166">
        <f>AC10-AB10</f>
        <v>37.5</v>
      </c>
    </row>
    <row r="11" spans="1:30" ht="18" customHeight="1" x14ac:dyDescent="0.2">
      <c r="A11" s="1"/>
      <c r="B11" s="13" t="s">
        <v>20</v>
      </c>
      <c r="C11" s="86">
        <v>18.75</v>
      </c>
      <c r="D11" s="66"/>
      <c r="E11" s="86">
        <v>18.75</v>
      </c>
      <c r="F11" s="66"/>
      <c r="G11" s="86">
        <v>18.75</v>
      </c>
      <c r="H11" s="66"/>
      <c r="I11" s="86">
        <v>18.75</v>
      </c>
      <c r="J11" s="66"/>
      <c r="K11" s="86">
        <v>18.75</v>
      </c>
      <c r="L11" s="66"/>
      <c r="M11" s="86">
        <v>18.75</v>
      </c>
      <c r="N11" s="67"/>
      <c r="O11" s="86">
        <v>18.75</v>
      </c>
      <c r="P11" s="68"/>
      <c r="Q11" s="86"/>
      <c r="R11" s="68"/>
      <c r="S11" s="86">
        <v>37.5</v>
      </c>
      <c r="T11" s="68"/>
      <c r="U11" s="86">
        <v>18.75</v>
      </c>
      <c r="V11" s="68"/>
      <c r="W11" s="86">
        <v>18.75</v>
      </c>
      <c r="X11" s="68"/>
      <c r="Y11" s="86">
        <v>18.75</v>
      </c>
      <c r="Z11" s="1"/>
      <c r="AA11" s="1"/>
      <c r="AB11" s="21">
        <f t="shared" si="0"/>
        <v>225</v>
      </c>
      <c r="AC11">
        <f>18.75*12</f>
        <v>225</v>
      </c>
      <c r="AD11" s="166">
        <f>AC11-AB11</f>
        <v>0</v>
      </c>
    </row>
    <row r="12" spans="1:30" ht="18" customHeight="1" x14ac:dyDescent="0.2">
      <c r="A12" s="1"/>
      <c r="B12" s="22" t="s">
        <v>21</v>
      </c>
      <c r="C12" s="65">
        <v>37.5</v>
      </c>
      <c r="D12" s="66"/>
      <c r="E12" s="65">
        <v>37.5</v>
      </c>
      <c r="F12" s="66"/>
      <c r="G12" s="65">
        <v>37.5</v>
      </c>
      <c r="H12" s="66"/>
      <c r="I12" s="65">
        <v>37.5</v>
      </c>
      <c r="J12" s="66"/>
      <c r="K12" s="65">
        <v>37.5</v>
      </c>
      <c r="L12" s="66"/>
      <c r="M12" s="65">
        <v>37.5</v>
      </c>
      <c r="N12" s="67"/>
      <c r="O12" s="65">
        <v>37.5</v>
      </c>
      <c r="P12" s="68"/>
      <c r="Q12" s="65">
        <v>37.5</v>
      </c>
      <c r="R12" s="68"/>
      <c r="S12" s="65">
        <v>37.5</v>
      </c>
      <c r="T12" s="68"/>
      <c r="U12" s="65">
        <v>37.5</v>
      </c>
      <c r="V12" s="68"/>
      <c r="W12" s="65">
        <v>37.5</v>
      </c>
      <c r="X12" s="68"/>
      <c r="Y12" s="65"/>
      <c r="Z12" s="1"/>
      <c r="AA12" s="1"/>
      <c r="AB12" s="21">
        <f t="shared" si="0"/>
        <v>412.5</v>
      </c>
      <c r="AC12">
        <f t="shared" si="1"/>
        <v>450</v>
      </c>
      <c r="AD12" s="166">
        <f>AC12-AB12</f>
        <v>37.5</v>
      </c>
    </row>
    <row r="13" spans="1:30" ht="18" customHeight="1" x14ac:dyDescent="0.2">
      <c r="A13" s="1"/>
      <c r="B13" s="13" t="s">
        <v>22</v>
      </c>
      <c r="C13" s="65">
        <v>37.5</v>
      </c>
      <c r="D13" s="66"/>
      <c r="E13" s="65">
        <v>37.5</v>
      </c>
      <c r="F13" s="66"/>
      <c r="G13" s="65">
        <v>37.5</v>
      </c>
      <c r="H13" s="66"/>
      <c r="I13" s="65"/>
      <c r="J13" s="66"/>
      <c r="K13" s="86">
        <v>75</v>
      </c>
      <c r="L13" s="66"/>
      <c r="M13" s="65">
        <v>37.5</v>
      </c>
      <c r="N13" s="67"/>
      <c r="O13" s="86">
        <v>39.75</v>
      </c>
      <c r="P13" s="68"/>
      <c r="Q13" s="86">
        <v>35.25</v>
      </c>
      <c r="R13" s="68"/>
      <c r="S13" s="65">
        <v>37.5</v>
      </c>
      <c r="T13" s="68"/>
      <c r="U13" s="86"/>
      <c r="V13" s="68"/>
      <c r="W13" s="86">
        <v>40</v>
      </c>
      <c r="X13" s="68"/>
      <c r="Y13" s="86">
        <v>40</v>
      </c>
      <c r="Z13" s="1"/>
      <c r="AA13" s="1"/>
      <c r="AB13" s="21">
        <f t="shared" si="0"/>
        <v>417.5</v>
      </c>
      <c r="AC13">
        <f t="shared" si="1"/>
        <v>450</v>
      </c>
      <c r="AD13" s="166">
        <f>AC13-AB13</f>
        <v>32.5</v>
      </c>
    </row>
    <row r="14" spans="1:30" ht="18" customHeight="1" x14ac:dyDescent="0.2">
      <c r="A14" s="1"/>
      <c r="B14" s="22" t="s">
        <v>23</v>
      </c>
      <c r="C14" s="65">
        <v>37.5</v>
      </c>
      <c r="D14" s="66"/>
      <c r="E14" s="65">
        <v>37.5</v>
      </c>
      <c r="F14" s="66"/>
      <c r="G14" s="65"/>
      <c r="H14" s="66"/>
      <c r="I14" s="65"/>
      <c r="J14" s="66"/>
      <c r="K14" s="86"/>
      <c r="L14" s="66"/>
      <c r="M14" s="86">
        <v>75</v>
      </c>
      <c r="N14" s="67"/>
      <c r="O14" s="86">
        <v>75</v>
      </c>
      <c r="P14" s="68"/>
      <c r="Q14" s="65"/>
      <c r="R14" s="68"/>
      <c r="S14" s="86">
        <v>75</v>
      </c>
      <c r="T14" s="68"/>
      <c r="U14" s="65"/>
      <c r="V14" s="68"/>
      <c r="W14" s="65"/>
      <c r="X14" s="68"/>
      <c r="Y14" s="86"/>
      <c r="Z14" s="1"/>
      <c r="AA14" s="1"/>
      <c r="AB14" s="21">
        <f t="shared" si="0"/>
        <v>300</v>
      </c>
      <c r="AC14">
        <f t="shared" si="1"/>
        <v>450</v>
      </c>
      <c r="AD14" s="166">
        <f>AC14-AB14</f>
        <v>150</v>
      </c>
    </row>
    <row r="15" spans="1:30" ht="18" customHeight="1" x14ac:dyDescent="0.2">
      <c r="A15" s="1"/>
      <c r="B15" s="13" t="s">
        <v>24</v>
      </c>
      <c r="C15" s="65">
        <v>37.5</v>
      </c>
      <c r="D15" s="66"/>
      <c r="E15" s="65">
        <v>37.5</v>
      </c>
      <c r="F15" s="66"/>
      <c r="G15" s="65">
        <v>37.5</v>
      </c>
      <c r="H15" s="66"/>
      <c r="I15" s="65">
        <v>37.5</v>
      </c>
      <c r="J15" s="66"/>
      <c r="K15" s="65">
        <v>37.5</v>
      </c>
      <c r="L15" s="66"/>
      <c r="M15" s="65">
        <v>37.5</v>
      </c>
      <c r="N15" s="67"/>
      <c r="O15" s="65">
        <v>37.5</v>
      </c>
      <c r="P15" s="68"/>
      <c r="Q15" s="65">
        <v>37.5</v>
      </c>
      <c r="R15" s="68"/>
      <c r="S15" s="65">
        <v>37.5</v>
      </c>
      <c r="T15" s="68"/>
      <c r="U15" s="65">
        <v>37.5</v>
      </c>
      <c r="V15" s="68"/>
      <c r="W15" s="65">
        <v>37.5</v>
      </c>
      <c r="X15" s="68"/>
      <c r="Y15" s="65">
        <v>37.5</v>
      </c>
      <c r="Z15" s="1"/>
      <c r="AA15" s="1"/>
      <c r="AB15" s="21">
        <f t="shared" si="0"/>
        <v>450</v>
      </c>
      <c r="AC15">
        <f t="shared" si="1"/>
        <v>450</v>
      </c>
      <c r="AD15" s="166">
        <f>AC15-AB15</f>
        <v>0</v>
      </c>
    </row>
    <row r="16" spans="1:30" ht="18" customHeight="1" x14ac:dyDescent="0.2">
      <c r="A16" s="1"/>
      <c r="B16" s="22" t="s">
        <v>25</v>
      </c>
      <c r="C16" s="65">
        <v>37.5</v>
      </c>
      <c r="D16" s="89"/>
      <c r="E16" s="65">
        <v>37.5</v>
      </c>
      <c r="F16" s="66"/>
      <c r="G16" s="65">
        <v>37.5</v>
      </c>
      <c r="H16" s="66"/>
      <c r="I16" s="65">
        <v>37.5</v>
      </c>
      <c r="J16" s="66"/>
      <c r="K16" s="65">
        <v>37.5</v>
      </c>
      <c r="L16" s="66"/>
      <c r="M16" s="65">
        <v>37.5</v>
      </c>
      <c r="N16" s="67"/>
      <c r="O16" s="65">
        <v>37.5</v>
      </c>
      <c r="P16" s="68"/>
      <c r="Q16" s="65">
        <v>37.5</v>
      </c>
      <c r="R16" s="68"/>
      <c r="S16" s="65">
        <v>37.5</v>
      </c>
      <c r="T16" s="68"/>
      <c r="U16" s="65">
        <v>37.5</v>
      </c>
      <c r="V16" s="68"/>
      <c r="W16" s="65">
        <v>37.5</v>
      </c>
      <c r="X16" s="68"/>
      <c r="Y16" s="65">
        <v>37.5</v>
      </c>
      <c r="Z16" s="1"/>
      <c r="AA16" s="1"/>
      <c r="AB16" s="21">
        <f t="shared" si="0"/>
        <v>450</v>
      </c>
      <c r="AC16">
        <f t="shared" si="1"/>
        <v>450</v>
      </c>
      <c r="AD16" s="166">
        <f>AC16-AB16</f>
        <v>0</v>
      </c>
    </row>
    <row r="17" spans="1:30" ht="18" customHeight="1" x14ac:dyDescent="0.2">
      <c r="A17" s="1"/>
      <c r="B17" s="13" t="s">
        <v>26</v>
      </c>
      <c r="C17" s="69"/>
      <c r="D17" s="66"/>
      <c r="E17" s="86">
        <v>75</v>
      </c>
      <c r="F17" s="66"/>
      <c r="G17" s="65">
        <v>37.5</v>
      </c>
      <c r="H17" s="66"/>
      <c r="I17" s="65">
        <v>37.5</v>
      </c>
      <c r="J17" s="66"/>
      <c r="K17" s="65">
        <v>37.5</v>
      </c>
      <c r="L17" s="66"/>
      <c r="M17" s="65">
        <v>37.5</v>
      </c>
      <c r="N17" s="67"/>
      <c r="O17" s="65">
        <v>37.5</v>
      </c>
      <c r="P17" s="68"/>
      <c r="Q17" s="65">
        <v>37.5</v>
      </c>
      <c r="R17" s="68"/>
      <c r="S17" s="65">
        <v>37.5</v>
      </c>
      <c r="T17" s="68"/>
      <c r="U17" s="86"/>
      <c r="V17" s="68"/>
      <c r="W17" s="86">
        <v>75</v>
      </c>
      <c r="X17" s="68"/>
      <c r="Y17" s="65">
        <v>37.5</v>
      </c>
      <c r="Z17" s="1"/>
      <c r="AA17" s="1"/>
      <c r="AB17" s="21">
        <f t="shared" si="0"/>
        <v>450</v>
      </c>
      <c r="AC17">
        <f t="shared" si="1"/>
        <v>450</v>
      </c>
      <c r="AD17" s="166">
        <f>AC17-AB17</f>
        <v>0</v>
      </c>
    </row>
    <row r="18" spans="1:30" ht="18" customHeight="1" x14ac:dyDescent="0.2">
      <c r="A18" s="1"/>
      <c r="B18" s="22" t="s">
        <v>27</v>
      </c>
      <c r="C18" s="65">
        <v>37.5</v>
      </c>
      <c r="D18" s="89"/>
      <c r="E18" s="65">
        <v>37.5</v>
      </c>
      <c r="F18" s="66"/>
      <c r="G18" s="65">
        <v>37.5</v>
      </c>
      <c r="H18" s="66"/>
      <c r="I18" s="65">
        <v>37.5</v>
      </c>
      <c r="J18" s="66"/>
      <c r="K18" s="65">
        <v>37.5</v>
      </c>
      <c r="L18" s="66"/>
      <c r="M18" s="65">
        <v>37.5</v>
      </c>
      <c r="N18" s="67"/>
      <c r="O18" s="65">
        <v>37.5</v>
      </c>
      <c r="P18" s="68"/>
      <c r="Q18" s="86">
        <v>75</v>
      </c>
      <c r="R18" s="68"/>
      <c r="S18" s="65"/>
      <c r="T18" s="68"/>
      <c r="U18" s="86">
        <v>75</v>
      </c>
      <c r="V18" s="68"/>
      <c r="W18" s="86"/>
      <c r="X18" s="68"/>
      <c r="Y18" s="65">
        <v>37.5</v>
      </c>
      <c r="Z18" s="1"/>
      <c r="AA18" s="1"/>
      <c r="AB18" s="21">
        <f t="shared" si="0"/>
        <v>450</v>
      </c>
      <c r="AC18">
        <f t="shared" si="1"/>
        <v>450</v>
      </c>
      <c r="AD18" s="166">
        <f>AC18-AB18</f>
        <v>0</v>
      </c>
    </row>
    <row r="19" spans="1:30" ht="18" customHeight="1" x14ac:dyDescent="0.2">
      <c r="A19" s="1"/>
      <c r="B19" s="13" t="s">
        <v>28</v>
      </c>
      <c r="C19" s="65"/>
      <c r="D19" s="66"/>
      <c r="E19" s="65">
        <v>37.5</v>
      </c>
      <c r="F19" s="66"/>
      <c r="G19" s="86">
        <v>75</v>
      </c>
      <c r="H19" s="66"/>
      <c r="I19" s="65"/>
      <c r="J19" s="66"/>
      <c r="K19" s="86">
        <v>75</v>
      </c>
      <c r="L19" s="66"/>
      <c r="M19" s="86"/>
      <c r="N19" s="67"/>
      <c r="O19" s="65">
        <v>37.5</v>
      </c>
      <c r="P19" s="68"/>
      <c r="Q19" s="65">
        <v>37.5</v>
      </c>
      <c r="R19" s="68"/>
      <c r="S19" s="65">
        <v>37.5</v>
      </c>
      <c r="T19" s="68"/>
      <c r="U19" s="65"/>
      <c r="V19" s="68"/>
      <c r="W19" s="65">
        <v>37.5</v>
      </c>
      <c r="X19" s="68"/>
      <c r="Y19" s="65">
        <v>37.5</v>
      </c>
      <c r="Z19" s="1"/>
      <c r="AA19" s="1"/>
      <c r="AB19" s="21">
        <f t="shared" si="0"/>
        <v>375</v>
      </c>
      <c r="AC19">
        <f t="shared" si="1"/>
        <v>450</v>
      </c>
      <c r="AD19" s="166">
        <f>AC19-AB19</f>
        <v>75</v>
      </c>
    </row>
    <row r="20" spans="1:30" ht="18" customHeight="1" x14ac:dyDescent="0.2">
      <c r="A20" s="1"/>
      <c r="B20" s="22" t="s">
        <v>29</v>
      </c>
      <c r="C20" s="86"/>
      <c r="D20" s="66"/>
      <c r="E20" s="86"/>
      <c r="F20" s="66"/>
      <c r="G20" s="86"/>
      <c r="H20" s="66"/>
      <c r="I20" s="86"/>
      <c r="J20" s="66"/>
      <c r="K20" s="86"/>
      <c r="L20" s="66"/>
      <c r="M20" s="86"/>
      <c r="N20" s="67"/>
      <c r="O20" s="65"/>
      <c r="P20" s="68"/>
      <c r="Q20" s="86"/>
      <c r="R20" s="68"/>
      <c r="S20" s="86"/>
      <c r="T20" s="68"/>
      <c r="U20" s="86"/>
      <c r="V20" s="68"/>
      <c r="W20" s="86"/>
      <c r="X20" s="68"/>
      <c r="Y20" s="86"/>
      <c r="Z20" s="1"/>
      <c r="AA20" s="1"/>
      <c r="AB20" s="21">
        <f t="shared" si="0"/>
        <v>0</v>
      </c>
      <c r="AC20">
        <f t="shared" si="1"/>
        <v>450</v>
      </c>
      <c r="AD20" s="166">
        <f>AC20-AB20</f>
        <v>450</v>
      </c>
    </row>
    <row r="21" spans="1:30" ht="18" customHeight="1" x14ac:dyDescent="0.2">
      <c r="A21" s="1"/>
      <c r="B21" s="13" t="s">
        <v>30</v>
      </c>
      <c r="C21" s="65"/>
      <c r="D21" s="66"/>
      <c r="E21" s="65"/>
      <c r="F21" s="66"/>
      <c r="G21" s="65"/>
      <c r="H21" s="66"/>
      <c r="I21" s="86">
        <v>450</v>
      </c>
      <c r="J21" s="66"/>
      <c r="K21" s="86"/>
      <c r="L21" s="66"/>
      <c r="M21" s="86"/>
      <c r="N21" s="67"/>
      <c r="O21" s="86"/>
      <c r="P21" s="68"/>
      <c r="Q21" s="65"/>
      <c r="R21" s="68"/>
      <c r="S21" s="86"/>
      <c r="T21" s="68"/>
      <c r="U21" s="86"/>
      <c r="V21" s="68"/>
      <c r="W21" s="86"/>
      <c r="X21" s="68"/>
      <c r="Y21" s="86"/>
      <c r="Z21" s="1"/>
      <c r="AA21" s="1"/>
      <c r="AB21" s="21">
        <f t="shared" si="0"/>
        <v>450</v>
      </c>
      <c r="AC21">
        <f t="shared" si="1"/>
        <v>450</v>
      </c>
      <c r="AD21" s="166">
        <f>AC21-AB21</f>
        <v>0</v>
      </c>
    </row>
    <row r="22" spans="1:30" ht="18" customHeight="1" x14ac:dyDescent="0.2">
      <c r="A22" s="1"/>
      <c r="B22" s="22" t="s">
        <v>31</v>
      </c>
      <c r="C22" s="65">
        <v>37.5</v>
      </c>
      <c r="D22" s="66"/>
      <c r="E22" s="65">
        <v>37.5</v>
      </c>
      <c r="F22" s="66"/>
      <c r="G22" s="65">
        <v>37.5</v>
      </c>
      <c r="H22" s="66"/>
      <c r="I22" s="65">
        <v>37.5</v>
      </c>
      <c r="J22" s="66"/>
      <c r="K22" s="65">
        <v>37.5</v>
      </c>
      <c r="L22" s="66"/>
      <c r="M22" s="65">
        <v>37.5</v>
      </c>
      <c r="N22" s="67"/>
      <c r="O22" s="65">
        <v>37.5</v>
      </c>
      <c r="P22" s="68"/>
      <c r="Q22" s="65">
        <v>37.5</v>
      </c>
      <c r="R22" s="68"/>
      <c r="S22" s="65">
        <v>37.5</v>
      </c>
      <c r="T22" s="68"/>
      <c r="U22" s="65">
        <v>37.5</v>
      </c>
      <c r="V22" s="68"/>
      <c r="W22" s="65">
        <v>37.5</v>
      </c>
      <c r="X22" s="68"/>
      <c r="Y22" s="65">
        <v>37.5</v>
      </c>
      <c r="Z22" s="1"/>
      <c r="AA22" s="1"/>
      <c r="AB22" s="21">
        <f t="shared" si="0"/>
        <v>450</v>
      </c>
      <c r="AC22">
        <f t="shared" si="1"/>
        <v>450</v>
      </c>
      <c r="AD22" s="166">
        <f>AC22-AB22</f>
        <v>0</v>
      </c>
    </row>
    <row r="23" spans="1:30" ht="3" customHeight="1" x14ac:dyDescent="0.2">
      <c r="A23" s="1"/>
      <c r="B23" s="18"/>
      <c r="C23" s="70"/>
      <c r="D23" s="71"/>
      <c r="E23" s="65"/>
      <c r="F23" s="71"/>
      <c r="G23" s="65"/>
      <c r="H23" s="71"/>
      <c r="I23" s="65"/>
      <c r="J23" s="71"/>
      <c r="K23" s="65"/>
      <c r="L23" s="71"/>
      <c r="M23" s="65"/>
      <c r="N23" s="71"/>
      <c r="O23" s="65"/>
      <c r="P23" s="71"/>
      <c r="Q23" s="65"/>
      <c r="R23" s="71"/>
      <c r="S23" s="65"/>
      <c r="T23" s="71"/>
      <c r="U23" s="65"/>
      <c r="V23" s="71"/>
      <c r="W23" s="65"/>
      <c r="X23" s="71"/>
      <c r="Y23" s="65"/>
      <c r="Z23" s="1"/>
      <c r="AA23" s="1"/>
      <c r="AB23" s="1"/>
      <c r="AC23">
        <f t="shared" si="1"/>
        <v>450</v>
      </c>
      <c r="AD23" s="166">
        <f>AC23-AB23</f>
        <v>450</v>
      </c>
    </row>
    <row r="24" spans="1:30" ht="18" customHeight="1" x14ac:dyDescent="0.2">
      <c r="A24" s="1"/>
      <c r="B24" s="24" t="s">
        <v>104</v>
      </c>
      <c r="C24" s="70"/>
      <c r="D24" s="66"/>
      <c r="E24" s="65"/>
      <c r="F24" s="72"/>
      <c r="G24" s="65"/>
      <c r="H24" s="66"/>
      <c r="I24" s="65"/>
      <c r="J24" s="66"/>
      <c r="K24" s="65"/>
      <c r="L24" s="72"/>
      <c r="M24" s="65"/>
      <c r="N24" s="67"/>
      <c r="O24" s="65"/>
      <c r="P24" s="68"/>
      <c r="Q24" s="65"/>
      <c r="R24" s="68"/>
      <c r="S24" s="65"/>
      <c r="T24" s="68"/>
      <c r="U24" s="86"/>
      <c r="V24" s="68"/>
      <c r="W24" s="86"/>
      <c r="X24" s="73"/>
      <c r="Y24" s="86"/>
      <c r="Z24" s="1"/>
      <c r="AA24" s="1"/>
      <c r="AB24" s="21"/>
      <c r="AD24" s="166"/>
    </row>
    <row r="25" spans="1:30" ht="4.5" customHeight="1" x14ac:dyDescent="0.15">
      <c r="A25" s="1"/>
      <c r="B25" s="28"/>
      <c r="C25" s="29"/>
      <c r="D25" s="30"/>
      <c r="E25" s="29"/>
      <c r="F25" s="30"/>
      <c r="G25" s="29"/>
      <c r="H25" s="30"/>
      <c r="I25" s="29"/>
      <c r="J25" s="30"/>
      <c r="K25" s="29"/>
      <c r="L25" s="30"/>
      <c r="M25" s="2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1"/>
      <c r="AA25" s="1"/>
      <c r="AB25" s="1"/>
    </row>
    <row r="26" spans="1:30" ht="4.5" customHeight="1" x14ac:dyDescent="0.15">
      <c r="A26" s="1"/>
      <c r="B26" s="1"/>
      <c r="C26" s="31"/>
      <c r="D26" s="1"/>
      <c r="E26" s="31"/>
      <c r="F26" s="1"/>
      <c r="G26" s="31"/>
      <c r="H26" s="1"/>
      <c r="I26" s="31"/>
      <c r="J26" s="1"/>
      <c r="K26" s="31"/>
      <c r="L26" s="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1"/>
      <c r="AA26" s="1"/>
      <c r="AB26" s="1"/>
    </row>
    <row r="27" spans="1:30" ht="21" customHeight="1" x14ac:dyDescent="0.2">
      <c r="A27" s="32"/>
      <c r="B27" s="33" t="s">
        <v>33</v>
      </c>
      <c r="C27" s="34">
        <f>C7+C8+C9+C10+C11+C12+C13+C14+C15+C16+C17+C18+C19+C20+C21+C22+C24</f>
        <v>318.75</v>
      </c>
      <c r="D27" s="34"/>
      <c r="E27" s="34">
        <f>E7+E8+E9+E10+E11+E12+E13+E14+E15+E16+E17+E18+E19+E20+E21+E22+E24</f>
        <v>506.25</v>
      </c>
      <c r="F27" s="34"/>
      <c r="G27" s="34">
        <f>G7+G8+G9+G10+G11+G12+G13+G14+G15+G16+G17+G18+G19+G20+G21+G22+G24</f>
        <v>393.75</v>
      </c>
      <c r="H27" s="34"/>
      <c r="I27" s="34">
        <f>I7+I8+I9+I10+I11+I12+I13+I14+I15+I16+I17+I18+I19+I20+I21+I22+I24</f>
        <v>806.25</v>
      </c>
      <c r="J27" s="34"/>
      <c r="K27" s="34">
        <f>K7+K8+K9+K10+K11+K12+K13+K14+K15+K16+K17+K18+K19+K20+K21+K22+K24</f>
        <v>431.25</v>
      </c>
      <c r="L27" s="34"/>
      <c r="M27" s="34">
        <f>M7+M8+M9+M10+M11+M12+M13+M14+M15+M16+M17+M18+M19+M20+M21+M22+M24</f>
        <v>506.25</v>
      </c>
      <c r="N27" s="34"/>
      <c r="O27" s="34">
        <f>O7+O8+O9+O10+O11+O12+O13+O14+O15+O16+O17+O18+O19+O20+O21+O22+O24</f>
        <v>471</v>
      </c>
      <c r="P27" s="34"/>
      <c r="Q27" s="34">
        <f>Q7+Q8+Q9+Q10+Q11+Q12+Q13+Q14+Q15+Q16+Q17+Q18+Q19+Q20+Q21+Q22+Q24</f>
        <v>485.25</v>
      </c>
      <c r="R27" s="34"/>
      <c r="S27" s="34">
        <f>S7+S8+S9+S10+S11+S12+S13+S14+S15+S16+S17+S18+S19+S20+S21+S22+S24</f>
        <v>562.5</v>
      </c>
      <c r="T27" s="34"/>
      <c r="U27" s="34">
        <f>U7+U8+U9+U10+U11+U12+U13+U14+U15+U16+U17+U18+U19+U20+U21+U22+U24</f>
        <v>356.25</v>
      </c>
      <c r="V27" s="34"/>
      <c r="W27" s="34">
        <f>W7+W8+W9+W10+W11+W12+W13+W14+W15+W16+W17+W18+W19+W20+W21+W22+W24</f>
        <v>471.25</v>
      </c>
      <c r="X27" s="34"/>
      <c r="Y27" s="34">
        <f>Y7+Y8+Y9+Y10+Y11+Y12+Y13+Y14+Y15+Y16+Y17+Y18+Y19+Y20+Y21+Y22+Y24</f>
        <v>533.75</v>
      </c>
      <c r="Z27" s="32"/>
      <c r="AA27" s="32"/>
      <c r="AB27" s="74">
        <f>SUM(C27:AA27)</f>
        <v>5842.5</v>
      </c>
    </row>
    <row r="28" spans="1:30" ht="57.75" customHeight="1" x14ac:dyDescent="0.15">
      <c r="A28" s="1"/>
      <c r="B28" s="1" t="s">
        <v>114</v>
      </c>
      <c r="C28" s="1"/>
      <c r="D28" s="1"/>
      <c r="E28" s="1"/>
      <c r="F28" s="1"/>
      <c r="G28" s="1"/>
      <c r="H28" s="1"/>
      <c r="I28" s="1"/>
      <c r="J28" s="59" t="s">
        <v>51</v>
      </c>
      <c r="K28" s="35"/>
      <c r="L28" s="28"/>
      <c r="M28" s="35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</row>
    <row r="29" spans="1:30" ht="57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K29" s="31"/>
      <c r="L29" s="1"/>
      <c r="M29" s="3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30" ht="57.75" customHeight="1" x14ac:dyDescent="0.45">
      <c r="A30" s="2"/>
      <c r="B30" s="61" t="s">
        <v>0</v>
      </c>
      <c r="C30" s="61"/>
      <c r="D30" s="61"/>
      <c r="E30" s="61"/>
      <c r="F30" s="61"/>
      <c r="G30" s="61"/>
      <c r="H30" s="61"/>
      <c r="I30" s="151" t="s">
        <v>1</v>
      </c>
      <c r="J30" s="145"/>
      <c r="K30" s="145"/>
      <c r="L30" s="145"/>
      <c r="M30" s="145"/>
      <c r="N30" s="145"/>
      <c r="O30" s="145"/>
      <c r="P30" s="61"/>
      <c r="Q30" s="61"/>
      <c r="R30" s="61"/>
      <c r="S30" s="61"/>
      <c r="T30" s="61"/>
      <c r="U30" s="61"/>
      <c r="V30" s="109" t="s">
        <v>113</v>
      </c>
      <c r="W30" s="110"/>
      <c r="X30" s="110"/>
      <c r="Y30" s="110"/>
      <c r="Z30" s="1"/>
      <c r="AA30" s="1"/>
      <c r="AB30" s="1"/>
    </row>
    <row r="31" spans="1:30" ht="158.25" customHeight="1" x14ac:dyDescent="0.15">
      <c r="A31" s="152" t="s">
        <v>60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</row>
    <row r="32" spans="1:30" ht="8.25" customHeight="1" x14ac:dyDescent="0.15">
      <c r="A32" s="6"/>
      <c r="B32" s="6"/>
      <c r="C32" s="36"/>
      <c r="D32" s="6"/>
      <c r="E32" s="36"/>
      <c r="F32" s="6"/>
      <c r="G32" s="36"/>
      <c r="H32" s="6"/>
      <c r="I32" s="36"/>
      <c r="J32" s="6"/>
      <c r="K32" s="36"/>
      <c r="L32" s="6"/>
      <c r="M32" s="3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1"/>
    </row>
    <row r="33" spans="1:28" ht="22.5" customHeight="1" x14ac:dyDescent="0.15">
      <c r="A33" s="6"/>
      <c r="B33" s="37" t="s">
        <v>34</v>
      </c>
      <c r="C33" s="75" t="s">
        <v>4</v>
      </c>
      <c r="D33" s="75"/>
      <c r="E33" s="75" t="s">
        <v>5</v>
      </c>
      <c r="F33" s="75"/>
      <c r="G33" s="75" t="s">
        <v>35</v>
      </c>
      <c r="H33" s="75"/>
      <c r="I33" s="75" t="s">
        <v>7</v>
      </c>
      <c r="J33" s="75"/>
      <c r="K33" s="75" t="s">
        <v>8</v>
      </c>
      <c r="L33" s="75"/>
      <c r="M33" s="75" t="s">
        <v>9</v>
      </c>
      <c r="N33" s="75"/>
      <c r="O33" s="75" t="s">
        <v>10</v>
      </c>
      <c r="P33" s="75"/>
      <c r="Q33" s="75" t="s">
        <v>11</v>
      </c>
      <c r="R33" s="75"/>
      <c r="S33" s="75" t="s">
        <v>12</v>
      </c>
      <c r="T33" s="75"/>
      <c r="U33" s="75" t="s">
        <v>13</v>
      </c>
      <c r="V33" s="75"/>
      <c r="W33" s="75" t="s">
        <v>14</v>
      </c>
      <c r="X33" s="75"/>
      <c r="Y33" s="75" t="s">
        <v>15</v>
      </c>
      <c r="Z33" s="39"/>
      <c r="AA33" s="6"/>
      <c r="AB33" s="76" t="s">
        <v>57</v>
      </c>
    </row>
    <row r="34" spans="1:28" ht="5.25" customHeight="1" x14ac:dyDescent="0.15">
      <c r="A34" s="6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6"/>
      <c r="AA34" s="6"/>
      <c r="AB34" s="1"/>
    </row>
    <row r="35" spans="1:28" ht="12.75" customHeight="1" x14ac:dyDescent="0.15">
      <c r="A35" s="1"/>
      <c r="B35" s="42"/>
      <c r="C35" s="43"/>
      <c r="D35" s="44"/>
      <c r="E35" s="31"/>
      <c r="F35" s="44"/>
      <c r="G35" s="31"/>
      <c r="H35" s="44"/>
      <c r="I35" s="31"/>
      <c r="J35" s="44"/>
      <c r="K35" s="31"/>
      <c r="L35" s="44"/>
      <c r="M35" s="31"/>
      <c r="N35" s="4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8" customHeight="1" x14ac:dyDescent="0.2">
      <c r="A36" s="1"/>
      <c r="B36" s="22" t="s">
        <v>36</v>
      </c>
      <c r="C36" s="45">
        <v>121.05</v>
      </c>
      <c r="D36" s="17"/>
      <c r="E36" s="45">
        <v>140.29</v>
      </c>
      <c r="F36" s="17"/>
      <c r="G36" s="45">
        <v>256.97000000000003</v>
      </c>
      <c r="H36" s="17"/>
      <c r="I36" s="45"/>
      <c r="J36" s="17"/>
      <c r="K36" s="45">
        <v>254.66</v>
      </c>
      <c r="L36" s="17"/>
      <c r="M36" s="45">
        <v>124.59</v>
      </c>
      <c r="N36" s="17"/>
      <c r="O36" s="45">
        <v>149.77000000000001</v>
      </c>
      <c r="P36" s="18"/>
      <c r="Q36" s="45">
        <v>133.99</v>
      </c>
      <c r="R36" s="18"/>
      <c r="S36" s="45"/>
      <c r="T36" s="18"/>
      <c r="U36" s="45">
        <v>252.91</v>
      </c>
      <c r="V36" s="18"/>
      <c r="W36" s="45">
        <v>135.76</v>
      </c>
      <c r="X36" s="18"/>
      <c r="Y36" s="45"/>
      <c r="Z36" s="1"/>
      <c r="AA36" s="1"/>
      <c r="AB36" s="21">
        <f t="shared" ref="AB36:AB37" si="2">SUM(C36:AA36)</f>
        <v>1569.99</v>
      </c>
    </row>
    <row r="37" spans="1:28" ht="18" customHeight="1" x14ac:dyDescent="0.2">
      <c r="A37" s="1"/>
      <c r="B37" s="13" t="s">
        <v>37</v>
      </c>
      <c r="C37" s="45">
        <v>147.16</v>
      </c>
      <c r="D37" s="17"/>
      <c r="E37" s="45">
        <v>147.16</v>
      </c>
      <c r="F37" s="17"/>
      <c r="G37" s="45">
        <v>147.16</v>
      </c>
      <c r="H37" s="17"/>
      <c r="I37" s="45">
        <v>147.16</v>
      </c>
      <c r="J37" s="17"/>
      <c r="K37" s="45">
        <v>147.16</v>
      </c>
      <c r="L37" s="17"/>
      <c r="M37" s="45">
        <v>147.16</v>
      </c>
      <c r="N37" s="17"/>
      <c r="O37" s="45">
        <v>147.16</v>
      </c>
      <c r="P37" s="18"/>
      <c r="Q37" s="45">
        <v>342.46</v>
      </c>
      <c r="R37" s="18"/>
      <c r="S37" s="45">
        <v>147.16</v>
      </c>
      <c r="T37" s="18"/>
      <c r="U37" s="45">
        <v>147.16</v>
      </c>
      <c r="V37" s="18"/>
      <c r="W37" s="45">
        <v>149.96</v>
      </c>
      <c r="X37" s="18"/>
      <c r="Y37" s="45">
        <v>149.96</v>
      </c>
      <c r="Z37" s="1"/>
      <c r="AA37" s="1"/>
      <c r="AB37" s="21">
        <f t="shared" si="2"/>
        <v>1966.8200000000002</v>
      </c>
    </row>
    <row r="38" spans="1:28" ht="18" customHeight="1" x14ac:dyDescent="0.2">
      <c r="A38" s="1"/>
      <c r="B38" s="22" t="s">
        <v>106</v>
      </c>
      <c r="C38" s="45"/>
      <c r="D38" s="17"/>
      <c r="E38" s="45"/>
      <c r="F38" s="17"/>
      <c r="G38" s="45"/>
      <c r="H38" s="17"/>
      <c r="I38" s="45"/>
      <c r="J38" s="17"/>
      <c r="K38" s="90"/>
      <c r="L38" s="17"/>
      <c r="M38" s="45"/>
      <c r="N38" s="17"/>
      <c r="O38" s="45"/>
      <c r="P38" s="18"/>
      <c r="Q38" s="45"/>
      <c r="R38" s="18"/>
      <c r="S38" s="90"/>
      <c r="T38" s="18"/>
      <c r="U38" s="45"/>
      <c r="V38" s="18"/>
      <c r="W38" s="45"/>
      <c r="X38" s="18"/>
      <c r="Y38" s="45"/>
      <c r="Z38" s="1"/>
      <c r="AA38" s="1"/>
      <c r="AB38" s="21">
        <f>SUM(W38:AA38)</f>
        <v>0</v>
      </c>
    </row>
    <row r="39" spans="1:28" ht="18" customHeight="1" x14ac:dyDescent="0.2">
      <c r="A39" s="1"/>
      <c r="B39" s="22" t="s">
        <v>107</v>
      </c>
      <c r="C39" s="45"/>
      <c r="D39" s="17"/>
      <c r="E39" s="45"/>
      <c r="F39" s="17"/>
      <c r="G39" s="45"/>
      <c r="H39" s="17"/>
      <c r="I39" s="45">
        <v>676.5</v>
      </c>
      <c r="J39" s="17"/>
      <c r="K39" s="45"/>
      <c r="L39" s="17"/>
      <c r="M39" s="45">
        <v>98.4</v>
      </c>
      <c r="N39" s="17"/>
      <c r="O39" s="45"/>
      <c r="P39" s="18"/>
      <c r="Q39" s="45"/>
      <c r="R39" s="18"/>
      <c r="S39" s="45"/>
      <c r="T39" s="18"/>
      <c r="U39" s="45"/>
      <c r="V39" s="18"/>
      <c r="W39" s="45"/>
      <c r="X39" s="18"/>
      <c r="Y39" s="45">
        <v>35</v>
      </c>
      <c r="Z39" s="1"/>
      <c r="AA39" s="1"/>
      <c r="AB39" s="21">
        <f t="shared" ref="AB39:AB46" si="3">SUM(C39:AA39)</f>
        <v>809.9</v>
      </c>
    </row>
    <row r="40" spans="1:28" ht="18" customHeight="1" x14ac:dyDescent="0.2">
      <c r="A40" s="1"/>
      <c r="B40" s="22" t="s">
        <v>40</v>
      </c>
      <c r="C40" s="45"/>
      <c r="D40" s="17"/>
      <c r="E40" s="45"/>
      <c r="F40" s="17"/>
      <c r="G40" s="45"/>
      <c r="H40" s="17"/>
      <c r="I40" s="45"/>
      <c r="J40" s="17"/>
      <c r="K40" s="45"/>
      <c r="L40" s="17"/>
      <c r="M40" s="45"/>
      <c r="N40" s="17"/>
      <c r="O40" s="45"/>
      <c r="P40" s="18"/>
      <c r="Q40" s="45"/>
      <c r="R40" s="18"/>
      <c r="S40" s="45"/>
      <c r="T40" s="18"/>
      <c r="U40" s="45"/>
      <c r="V40" s="18"/>
      <c r="W40" s="45"/>
      <c r="X40" s="18"/>
      <c r="Y40" s="45"/>
      <c r="Z40" s="1"/>
      <c r="AA40" s="1"/>
      <c r="AB40" s="21">
        <f t="shared" si="3"/>
        <v>0</v>
      </c>
    </row>
    <row r="41" spans="1:28" ht="18" customHeight="1" x14ac:dyDescent="0.2">
      <c r="A41" s="1"/>
      <c r="B41" s="13" t="s">
        <v>82</v>
      </c>
      <c r="C41" s="45"/>
      <c r="D41" s="17"/>
      <c r="E41" s="45">
        <v>112.5</v>
      </c>
      <c r="F41" s="17"/>
      <c r="G41" s="45"/>
      <c r="H41" s="17"/>
      <c r="I41" s="45"/>
      <c r="J41" s="17"/>
      <c r="K41" s="45"/>
      <c r="L41" s="17"/>
      <c r="M41" s="45"/>
      <c r="N41" s="17"/>
      <c r="O41" s="45"/>
      <c r="P41" s="18"/>
      <c r="Q41" s="45"/>
      <c r="R41" s="18"/>
      <c r="S41" s="45"/>
      <c r="T41" s="18"/>
      <c r="U41" s="45"/>
      <c r="V41" s="18"/>
      <c r="W41" s="45"/>
      <c r="X41" s="18"/>
      <c r="Y41" s="45"/>
      <c r="Z41" s="1"/>
      <c r="AA41" s="1"/>
      <c r="AB41" s="21">
        <f t="shared" si="3"/>
        <v>112.5</v>
      </c>
    </row>
    <row r="42" spans="1:28" ht="18" customHeight="1" x14ac:dyDescent="0.2">
      <c r="A42" s="1"/>
      <c r="B42" s="22" t="s">
        <v>42</v>
      </c>
      <c r="C42" s="45">
        <v>1.04</v>
      </c>
      <c r="D42" s="17"/>
      <c r="E42" s="45">
        <v>1.04</v>
      </c>
      <c r="F42" s="17"/>
      <c r="G42" s="45">
        <v>1.04</v>
      </c>
      <c r="H42" s="17"/>
      <c r="I42" s="45">
        <v>2.08</v>
      </c>
      <c r="J42" s="17"/>
      <c r="K42" s="45">
        <v>1.04</v>
      </c>
      <c r="L42" s="17"/>
      <c r="M42" s="45">
        <v>2.08</v>
      </c>
      <c r="N42" s="17"/>
      <c r="O42" s="45">
        <v>1.04</v>
      </c>
      <c r="P42" s="18"/>
      <c r="Q42" s="45">
        <v>1.04</v>
      </c>
      <c r="R42" s="18"/>
      <c r="S42" s="45">
        <v>1.04</v>
      </c>
      <c r="T42" s="18"/>
      <c r="U42" s="45">
        <v>1.04</v>
      </c>
      <c r="V42" s="18"/>
      <c r="W42" s="45">
        <v>1.04</v>
      </c>
      <c r="X42" s="18"/>
      <c r="Y42" s="45">
        <v>1.04</v>
      </c>
      <c r="Z42" s="1"/>
      <c r="AA42" s="1"/>
      <c r="AB42" s="21">
        <f t="shared" si="3"/>
        <v>14.559999999999995</v>
      </c>
    </row>
    <row r="43" spans="1:28" ht="18" customHeight="1" x14ac:dyDescent="0.2">
      <c r="A43" s="1"/>
      <c r="B43" s="13" t="s">
        <v>93</v>
      </c>
      <c r="C43" s="45"/>
      <c r="D43" s="17"/>
      <c r="E43" s="45">
        <v>440</v>
      </c>
      <c r="F43" s="17"/>
      <c r="G43" s="45"/>
      <c r="H43" s="17"/>
      <c r="I43" s="45"/>
      <c r="J43" s="17"/>
      <c r="K43" s="45"/>
      <c r="L43" s="17"/>
      <c r="M43" s="45"/>
      <c r="N43" s="17"/>
      <c r="O43" s="45"/>
      <c r="P43" s="18"/>
      <c r="Q43" s="45"/>
      <c r="R43" s="18"/>
      <c r="S43" s="45"/>
      <c r="T43" s="18"/>
      <c r="U43" s="45"/>
      <c r="V43" s="18"/>
      <c r="W43" s="45">
        <v>880</v>
      </c>
      <c r="X43" s="18"/>
      <c r="Y43" s="45"/>
      <c r="Z43" s="1"/>
      <c r="AA43" s="1"/>
      <c r="AB43" s="21">
        <f t="shared" si="3"/>
        <v>1320</v>
      </c>
    </row>
    <row r="44" spans="1:28" ht="18" customHeight="1" x14ac:dyDescent="0.2">
      <c r="A44" s="1"/>
      <c r="B44" s="22" t="s">
        <v>94</v>
      </c>
      <c r="C44" s="45"/>
      <c r="D44" s="17"/>
      <c r="E44" s="45"/>
      <c r="F44" s="17"/>
      <c r="G44" s="45"/>
      <c r="H44" s="17"/>
      <c r="I44" s="45"/>
      <c r="J44" s="17"/>
      <c r="K44" s="45"/>
      <c r="L44" s="17"/>
      <c r="M44" s="45"/>
      <c r="N44" s="17"/>
      <c r="O44" s="45"/>
      <c r="P44" s="18"/>
      <c r="Q44" s="45"/>
      <c r="R44" s="18"/>
      <c r="S44" s="45"/>
      <c r="T44" s="18"/>
      <c r="U44" s="45"/>
      <c r="V44" s="18"/>
      <c r="W44" s="45"/>
      <c r="X44" s="18"/>
      <c r="Y44" s="45"/>
      <c r="Z44" s="1"/>
      <c r="AA44" s="1"/>
      <c r="AB44" s="21">
        <f t="shared" si="3"/>
        <v>0</v>
      </c>
    </row>
    <row r="45" spans="1:28" ht="18" customHeight="1" x14ac:dyDescent="0.2">
      <c r="A45" s="1"/>
      <c r="B45" s="24" t="s">
        <v>91</v>
      </c>
      <c r="C45" s="45"/>
      <c r="D45" s="17"/>
      <c r="E45" s="45"/>
      <c r="F45" s="17"/>
      <c r="G45" s="45"/>
      <c r="H45" s="17"/>
      <c r="I45" s="45"/>
      <c r="J45" s="17"/>
      <c r="K45" s="45"/>
      <c r="L45" s="17"/>
      <c r="M45" s="45"/>
      <c r="N45" s="17"/>
      <c r="O45" s="45"/>
      <c r="P45" s="18"/>
      <c r="Q45" s="45">
        <v>340</v>
      </c>
      <c r="R45" s="18"/>
      <c r="S45" s="45"/>
      <c r="T45" s="18"/>
      <c r="U45" s="45"/>
      <c r="V45" s="18"/>
      <c r="W45" s="45"/>
      <c r="X45" s="18"/>
      <c r="Y45" s="45"/>
      <c r="Z45" s="1"/>
      <c r="AA45" s="1"/>
      <c r="AB45" s="21">
        <f t="shared" si="3"/>
        <v>340</v>
      </c>
    </row>
    <row r="46" spans="1:28" ht="18" customHeight="1" x14ac:dyDescent="0.2">
      <c r="A46" s="1"/>
      <c r="B46" s="20" t="s">
        <v>108</v>
      </c>
      <c r="C46" s="90">
        <v>60</v>
      </c>
      <c r="D46" s="17"/>
      <c r="E46" s="90">
        <v>60</v>
      </c>
      <c r="F46" s="17"/>
      <c r="G46" s="90">
        <v>60</v>
      </c>
      <c r="H46" s="17"/>
      <c r="I46" s="90">
        <v>60</v>
      </c>
      <c r="J46" s="17"/>
      <c r="K46" s="90">
        <v>60</v>
      </c>
      <c r="L46" s="17"/>
      <c r="M46" s="90">
        <v>60</v>
      </c>
      <c r="N46" s="17"/>
      <c r="O46" s="90">
        <v>60</v>
      </c>
      <c r="P46" s="18"/>
      <c r="Q46" s="90">
        <v>60</v>
      </c>
      <c r="R46" s="18"/>
      <c r="S46" s="90">
        <v>60</v>
      </c>
      <c r="T46" s="18"/>
      <c r="U46" s="90">
        <v>60</v>
      </c>
      <c r="V46" s="18"/>
      <c r="W46" s="90">
        <v>60</v>
      </c>
      <c r="X46" s="18"/>
      <c r="Y46" s="90">
        <v>60</v>
      </c>
      <c r="Z46" s="1"/>
      <c r="AA46" s="1"/>
      <c r="AB46" s="21">
        <f t="shared" si="3"/>
        <v>720</v>
      </c>
    </row>
    <row r="47" spans="1:28" ht="12.75" customHeight="1" x14ac:dyDescent="0.15">
      <c r="A47" s="1"/>
      <c r="B47" s="28"/>
      <c r="C47" s="46"/>
      <c r="D47" s="28"/>
      <c r="E47" s="46"/>
      <c r="F47" s="28"/>
      <c r="G47" s="46"/>
      <c r="H47" s="28"/>
      <c r="I47" s="46"/>
      <c r="J47" s="28"/>
      <c r="K47" s="46"/>
      <c r="L47" s="28"/>
      <c r="M47" s="46"/>
      <c r="N47" s="28"/>
      <c r="O47" s="47"/>
      <c r="P47" s="28"/>
      <c r="Q47" s="47"/>
      <c r="R47" s="28"/>
      <c r="S47" s="47"/>
      <c r="T47" s="28"/>
      <c r="U47" s="47"/>
      <c r="V47" s="28"/>
      <c r="W47" s="47"/>
      <c r="X47" s="28"/>
      <c r="Y47" s="47"/>
      <c r="Z47" s="1"/>
      <c r="AA47" s="1"/>
      <c r="AB47" s="1"/>
    </row>
    <row r="48" spans="1:28" ht="12.75" customHeight="1" x14ac:dyDescent="0.2">
      <c r="A48" s="1"/>
      <c r="B48" s="1"/>
      <c r="C48" s="48"/>
      <c r="D48" s="13"/>
      <c r="E48" s="48"/>
      <c r="F48" s="13"/>
      <c r="G48" s="48"/>
      <c r="H48" s="13"/>
      <c r="I48" s="48"/>
      <c r="J48" s="13"/>
      <c r="K48" s="48"/>
      <c r="L48" s="13"/>
      <c r="M48" s="48"/>
      <c r="N48" s="49"/>
      <c r="O48" s="48"/>
      <c r="P48" s="49"/>
      <c r="Q48" s="48"/>
      <c r="R48" s="49"/>
      <c r="S48" s="48"/>
      <c r="T48" s="49"/>
      <c r="U48" s="48"/>
      <c r="V48" s="49"/>
      <c r="W48" s="48"/>
      <c r="X48" s="49"/>
      <c r="Y48" s="48"/>
      <c r="Z48" s="1"/>
      <c r="AA48" s="1"/>
      <c r="AB48" s="1"/>
    </row>
    <row r="49" spans="1:28" ht="12.75" customHeight="1" x14ac:dyDescent="0.2">
      <c r="A49" s="32"/>
      <c r="B49" s="33" t="s">
        <v>47</v>
      </c>
      <c r="C49" s="50">
        <f>C36+C37+C38+C39+C40+C41+C42+C43+C44+C45+C46</f>
        <v>329.25</v>
      </c>
      <c r="D49" s="51"/>
      <c r="E49" s="50">
        <f>E36+E37+E38+E39+E40+E41+E42+E43+E44+E45+E46</f>
        <v>900.99</v>
      </c>
      <c r="F49" s="51"/>
      <c r="G49" s="50">
        <f>G36+G37+G38+G39+G40+G41+G42+G43+G44+G45+G46</f>
        <v>465.17</v>
      </c>
      <c r="H49" s="51"/>
      <c r="I49" s="50">
        <f>I36+I37+I38+I39+I40+I41+I42+I43+I44+I45+I46</f>
        <v>885.74</v>
      </c>
      <c r="J49" s="51"/>
      <c r="K49" s="50">
        <f>K36+K37+K38+K39+K40+K41+K42+K43+K44+K45+K46</f>
        <v>462.86</v>
      </c>
      <c r="L49" s="51"/>
      <c r="M49" s="50">
        <f>M36+M37+M38+M39+M40+M41+M42+M43+M44+M45+M46</f>
        <v>432.22999999999996</v>
      </c>
      <c r="N49" s="51"/>
      <c r="O49" s="50">
        <f>O36+O37+O38+O39+O40+O41+O42+O43+O44+O45+O46</f>
        <v>357.97</v>
      </c>
      <c r="P49" s="51"/>
      <c r="Q49" s="50">
        <f>Q36+Q37+Q38+Q39+Q40+Q41+Q42+Q43+Q44+Q45+Q46</f>
        <v>877.49</v>
      </c>
      <c r="R49" s="51"/>
      <c r="S49" s="50">
        <f>S36+S37+S38+S39+S40+S41+S42+S43+S44+S45+S46</f>
        <v>208.2</v>
      </c>
      <c r="T49" s="51"/>
      <c r="U49" s="50">
        <f>U36+U37+U38+U39+U40+U41+U42+U43+U44+U45+U46</f>
        <v>461.11</v>
      </c>
      <c r="V49" s="50"/>
      <c r="W49" s="50">
        <f>W36+W37+W38+W39+W40+W41+W42+W43+W44+W45+W46</f>
        <v>1226.76</v>
      </c>
      <c r="X49" s="50"/>
      <c r="Y49" s="50">
        <f>Y36+Y37+Y38+Y39+Y40+Y41+Y42+Y43+Y44+Y45+Y46</f>
        <v>246</v>
      </c>
      <c r="Z49" s="32"/>
      <c r="AA49" s="32"/>
      <c r="AB49" s="74">
        <f>SUM(C49:AA49)</f>
        <v>6853.7699999999995</v>
      </c>
    </row>
    <row r="50" spans="1:28" ht="12.75" customHeight="1" x14ac:dyDescent="0.15">
      <c r="A50" s="1"/>
      <c r="B50" s="28"/>
      <c r="C50" s="35"/>
      <c r="D50" s="28"/>
      <c r="E50" s="35"/>
      <c r="F50" s="28"/>
      <c r="G50" s="35"/>
      <c r="H50" s="28"/>
      <c r="I50" s="35"/>
      <c r="J50" s="28"/>
      <c r="K50" s="35"/>
      <c r="L50" s="28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1"/>
      <c r="AA50" s="1"/>
      <c r="AB50" s="1"/>
    </row>
    <row r="51" spans="1:28" ht="12.75" customHeight="1" x14ac:dyDescent="0.15">
      <c r="A51" s="1"/>
      <c r="B51" s="1"/>
      <c r="C51" s="31"/>
      <c r="D51" s="1"/>
      <c r="E51" s="31"/>
      <c r="F51" s="1"/>
      <c r="G51" s="31"/>
      <c r="H51" s="1"/>
      <c r="I51" s="31"/>
      <c r="J51" s="1"/>
      <c r="K51" s="31"/>
      <c r="L51" s="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1"/>
      <c r="AA51" s="1"/>
      <c r="AB51" s="1"/>
    </row>
    <row r="52" spans="1:28" ht="12.75" customHeight="1" x14ac:dyDescent="0.15">
      <c r="A52" s="1"/>
      <c r="B52" s="28"/>
      <c r="C52" s="35"/>
      <c r="D52" s="28"/>
      <c r="E52" s="35"/>
      <c r="F52" s="28"/>
      <c r="G52" s="35"/>
      <c r="H52" s="28"/>
      <c r="I52" s="35"/>
      <c r="J52" s="28"/>
      <c r="K52" s="35"/>
      <c r="L52" s="28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1"/>
      <c r="AA52" s="1"/>
      <c r="AB52" s="1"/>
    </row>
    <row r="53" spans="1:28" ht="12.75" customHeight="1" x14ac:dyDescent="0.15">
      <c r="A53" s="6"/>
      <c r="B53" s="6"/>
      <c r="C53" s="36"/>
      <c r="D53" s="6"/>
      <c r="E53" s="36"/>
      <c r="F53" s="6"/>
      <c r="G53" s="36"/>
      <c r="H53" s="6"/>
      <c r="I53" s="36"/>
      <c r="J53" s="6"/>
      <c r="K53" s="36"/>
      <c r="L53" s="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6"/>
      <c r="AA53" s="6"/>
      <c r="AB53" s="6" t="s">
        <v>83</v>
      </c>
    </row>
    <row r="54" spans="1:28" ht="12.75" customHeight="1" x14ac:dyDescent="0.15">
      <c r="A54" s="1"/>
      <c r="B54" s="1"/>
      <c r="C54" s="31"/>
      <c r="D54" s="1"/>
      <c r="E54" s="31"/>
      <c r="F54" s="1"/>
      <c r="G54" s="31"/>
      <c r="H54" s="1"/>
      <c r="I54" s="31"/>
      <c r="J54" s="1"/>
      <c r="K54" s="31"/>
      <c r="L54" s="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1"/>
      <c r="AA54" s="1"/>
      <c r="AB54" s="1"/>
    </row>
    <row r="55" spans="1:28" ht="12.75" customHeight="1" x14ac:dyDescent="0.15">
      <c r="A55" s="52"/>
      <c r="B55" s="53" t="s">
        <v>48</v>
      </c>
      <c r="C55" s="54">
        <f>C27-C49</f>
        <v>-10.5</v>
      </c>
      <c r="D55" s="54"/>
      <c r="E55" s="54">
        <f>E27-E49</f>
        <v>-394.74</v>
      </c>
      <c r="F55" s="54"/>
      <c r="G55" s="54">
        <f>G27-G49</f>
        <v>-71.420000000000016</v>
      </c>
      <c r="H55" s="54"/>
      <c r="I55" s="54">
        <f>I27-I49</f>
        <v>-79.490000000000009</v>
      </c>
      <c r="J55" s="54"/>
      <c r="K55" s="54">
        <f>K27-K49</f>
        <v>-31.610000000000014</v>
      </c>
      <c r="L55" s="54"/>
      <c r="M55" s="54">
        <f>M27-M49</f>
        <v>74.020000000000039</v>
      </c>
      <c r="N55" s="54"/>
      <c r="O55" s="54">
        <f>O27-O49</f>
        <v>113.02999999999997</v>
      </c>
      <c r="P55" s="54"/>
      <c r="Q55" s="54">
        <f>Q27-Q49</f>
        <v>-392.24</v>
      </c>
      <c r="R55" s="54"/>
      <c r="S55" s="54">
        <f>S27-S49</f>
        <v>354.3</v>
      </c>
      <c r="T55" s="54"/>
      <c r="U55" s="54">
        <f>U27-U49</f>
        <v>-104.86000000000001</v>
      </c>
      <c r="V55" s="54"/>
      <c r="W55" s="54">
        <f>W27-W49</f>
        <v>-755.51</v>
      </c>
      <c r="X55" s="54"/>
      <c r="Y55" s="54">
        <f>Y27-Y49</f>
        <v>287.75</v>
      </c>
      <c r="Z55" s="55"/>
      <c r="AA55" s="52"/>
      <c r="AB55" s="91">
        <f>SUM(C55:AA55)</f>
        <v>-1011.27</v>
      </c>
    </row>
    <row r="56" spans="1:28" ht="12.75" customHeight="1" x14ac:dyDescent="0.15">
      <c r="A56" s="6"/>
      <c r="B56" s="56"/>
      <c r="C56" s="57"/>
      <c r="D56" s="56"/>
      <c r="E56" s="57"/>
      <c r="F56" s="56"/>
      <c r="G56" s="57"/>
      <c r="H56" s="56"/>
      <c r="I56" s="57"/>
      <c r="J56" s="56"/>
      <c r="K56" s="57"/>
      <c r="L56" s="56"/>
      <c r="M56" s="57"/>
      <c r="N56" s="5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107">
        <v>720</v>
      </c>
    </row>
    <row r="57" spans="1:28" ht="12.75" customHeight="1" x14ac:dyDescent="0.15">
      <c r="A57" s="1"/>
      <c r="B57" s="1"/>
      <c r="C57" s="31"/>
      <c r="D57" s="1"/>
      <c r="E57" s="31"/>
      <c r="F57" s="1"/>
      <c r="G57" s="31"/>
      <c r="H57" s="1"/>
      <c r="I57" s="1" t="s">
        <v>114</v>
      </c>
      <c r="J57" s="1"/>
      <c r="K57" s="31"/>
      <c r="L57" s="1"/>
      <c r="M57" s="3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1">
        <f>SUM(AB55:AB56)</f>
        <v>-291.27</v>
      </c>
    </row>
    <row r="58" spans="1:28" ht="12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15">
      <c r="A59" s="1"/>
      <c r="B59" s="92" t="s">
        <v>115</v>
      </c>
      <c r="C59" s="111" t="s">
        <v>116</v>
      </c>
      <c r="D59" s="1"/>
      <c r="E59" s="1"/>
      <c r="F59" s="1"/>
      <c r="G59" s="1"/>
      <c r="H59" s="1"/>
      <c r="I59" s="1"/>
      <c r="J59" s="1"/>
      <c r="K59" s="1"/>
      <c r="L59" s="94" t="s">
        <v>51</v>
      </c>
      <c r="M59" s="94"/>
      <c r="N59" s="1"/>
      <c r="O59" s="1"/>
      <c r="P59" s="1"/>
      <c r="Q59" s="1"/>
      <c r="R59" s="1"/>
      <c r="S59" s="1"/>
      <c r="T59" s="1"/>
      <c r="U59" s="1"/>
      <c r="V59" s="1"/>
      <c r="X59" s="1"/>
      <c r="Y59" s="1"/>
      <c r="Z59" s="1"/>
      <c r="AA59" s="1"/>
      <c r="AB59" s="1"/>
    </row>
    <row r="60" spans="1:28" ht="20.25" customHeight="1" x14ac:dyDescent="0.15">
      <c r="A60" s="1"/>
      <c r="B60" s="95" t="s">
        <v>117</v>
      </c>
      <c r="C60" s="96">
        <f>C27+E27+G27+I27+K27+M27+O27+Q27+S27+U27+W27+Y27</f>
        <v>5842.5</v>
      </c>
      <c r="D60" s="1"/>
      <c r="E60" s="1"/>
      <c r="F60" s="1"/>
      <c r="G60" s="1"/>
      <c r="H60" s="1"/>
      <c r="I60" s="1" t="s">
        <v>99</v>
      </c>
      <c r="J60" s="1"/>
      <c r="K60" s="1"/>
      <c r="L60" s="1"/>
      <c r="M60" s="1"/>
      <c r="N60" s="1"/>
      <c r="O60" s="1" t="s">
        <v>100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15">
      <c r="A61" s="1"/>
      <c r="B61" s="95"/>
      <c r="C61" s="97">
        <v>12898.94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15">
      <c r="A62" s="1"/>
      <c r="B62" s="98" t="s">
        <v>118</v>
      </c>
      <c r="C62" s="99">
        <f>C49+E49+G49+I49+K49+M49+O49+Q49+S49+U49+W49+Y49</f>
        <v>6853.7699999999995</v>
      </c>
      <c r="D62" s="1"/>
      <c r="E62" s="1"/>
      <c r="F62" s="1"/>
      <c r="G62" s="1"/>
      <c r="H62" s="1"/>
      <c r="I62" s="100"/>
      <c r="J62" s="100"/>
      <c r="K62" s="100"/>
      <c r="L62" s="1"/>
      <c r="M62" s="1"/>
      <c r="N62" s="1"/>
      <c r="O62" s="100"/>
      <c r="P62" s="100"/>
      <c r="Q62" s="100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15">
      <c r="A63" s="1"/>
      <c r="B63" s="101" t="s">
        <v>119</v>
      </c>
      <c r="C63" s="102">
        <f>C61-C62</f>
        <v>6045.170000000001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15">
      <c r="A64" s="1"/>
      <c r="B64" s="1"/>
      <c r="C64" s="1"/>
      <c r="D64" s="1"/>
      <c r="E64" s="1"/>
      <c r="F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">
      <c r="A65" s="1"/>
      <c r="B65" s="32" t="s">
        <v>120</v>
      </c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4">
    <mergeCell ref="I1:O1"/>
    <mergeCell ref="B2:AB2"/>
    <mergeCell ref="I30:O30"/>
    <mergeCell ref="A31:AB31"/>
  </mergeCells>
  <conditionalFormatting sqref="C25">
    <cfRule type="cellIs" dxfId="1185" priority="15" operator="equal">
      <formula>0</formula>
    </cfRule>
  </conditionalFormatting>
  <conditionalFormatting sqref="C25:Y26 C27:N27 O27:Y29 K28:N29 C32:N32 C35:N45 C47:Y54 X55:Z55 C56:N56 C57:H57 J57:N57">
    <cfRule type="cellIs" dxfId="1184" priority="1" stopIfTrue="1" operator="lessThan">
      <formula>0</formula>
    </cfRule>
  </conditionalFormatting>
  <conditionalFormatting sqref="O36:O45">
    <cfRule type="cellIs" dxfId="1183" priority="2" stopIfTrue="1" operator="lessThan">
      <formula>0</formula>
    </cfRule>
  </conditionalFormatting>
  <conditionalFormatting sqref="Q36:Q45">
    <cfRule type="cellIs" dxfId="1182" priority="3" stopIfTrue="1" operator="lessThan">
      <formula>0</formula>
    </cfRule>
  </conditionalFormatting>
  <conditionalFormatting sqref="S36:S45">
    <cfRule type="cellIs" dxfId="1181" priority="4" stopIfTrue="1" operator="lessThan">
      <formula>0</formula>
    </cfRule>
  </conditionalFormatting>
  <conditionalFormatting sqref="U36:U45">
    <cfRule type="cellIs" dxfId="1180" priority="5" stopIfTrue="1" operator="lessThan">
      <formula>0</formula>
    </cfRule>
  </conditionalFormatting>
  <conditionalFormatting sqref="W36:W45">
    <cfRule type="cellIs" dxfId="1179" priority="6" stopIfTrue="1" operator="lessThan">
      <formula>0</formula>
    </cfRule>
  </conditionalFormatting>
  <conditionalFormatting sqref="Y36:Y45">
    <cfRule type="cellIs" dxfId="1178" priority="7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29" man="1"/>
  </rowBreak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000"/>
  <sheetViews>
    <sheetView workbookViewId="0">
      <selection activeCell="N21" sqref="N21"/>
    </sheetView>
  </sheetViews>
  <sheetFormatPr baseColWidth="10" defaultColWidth="12.6640625" defaultRowHeight="15" customHeight="1" x14ac:dyDescent="0.15"/>
  <cols>
    <col min="1" max="1" width="5.6640625" customWidth="1"/>
    <col min="2" max="2" width="0.83203125" customWidth="1"/>
    <col min="3" max="3" width="39.1640625" customWidth="1"/>
    <col min="4" max="4" width="13.6640625" customWidth="1"/>
    <col min="5" max="5" width="2.1640625" customWidth="1"/>
    <col min="6" max="6" width="15.33203125" customWidth="1"/>
    <col min="7" max="7" width="2.6640625" customWidth="1"/>
    <col min="8" max="8" width="10.83203125" customWidth="1"/>
    <col min="9" max="9" width="2.6640625" customWidth="1"/>
    <col min="10" max="10" width="10.83203125" customWidth="1"/>
    <col min="11" max="11" width="2.6640625" customWidth="1"/>
    <col min="12" max="12" width="10.83203125" customWidth="1"/>
    <col min="13" max="13" width="2.6640625" customWidth="1"/>
    <col min="14" max="14" width="12.33203125" customWidth="1"/>
    <col min="15" max="15" width="2.6640625" customWidth="1"/>
    <col min="16" max="16" width="13.1640625" customWidth="1"/>
    <col min="17" max="17" width="2.6640625" customWidth="1"/>
    <col min="18" max="18" width="11.6640625" customWidth="1"/>
    <col min="19" max="19" width="2.6640625" customWidth="1"/>
    <col min="20" max="20" width="11.83203125" customWidth="1"/>
    <col min="21" max="21" width="2.6640625" customWidth="1"/>
    <col min="22" max="22" width="10.83203125" customWidth="1"/>
    <col min="23" max="23" width="2.6640625" customWidth="1"/>
    <col min="24" max="24" width="11.6640625" customWidth="1"/>
    <col min="25" max="25" width="2.33203125" customWidth="1"/>
    <col min="26" max="26" width="13" customWidth="1"/>
    <col min="27" max="27" width="1.6640625" customWidth="1"/>
    <col min="28" max="28" width="1" customWidth="1"/>
    <col min="29" max="29" width="13.83203125" customWidth="1"/>
    <col min="30" max="30" width="12.33203125" customWidth="1"/>
    <col min="31" max="31" width="20.1640625" customWidth="1"/>
  </cols>
  <sheetData>
    <row r="1" spans="1:32" ht="36" customHeight="1" x14ac:dyDescent="0.3">
      <c r="A1" s="1"/>
      <c r="B1" s="2"/>
      <c r="C1" s="3" t="s">
        <v>0</v>
      </c>
      <c r="D1" s="1"/>
      <c r="E1" s="1"/>
      <c r="F1" s="1"/>
      <c r="G1" s="1"/>
      <c r="H1" s="1"/>
      <c r="I1" s="148" t="s">
        <v>1</v>
      </c>
      <c r="J1" s="145"/>
      <c r="K1" s="145"/>
      <c r="L1" s="145"/>
      <c r="M1" s="145"/>
      <c r="N1" s="145"/>
      <c r="O1" s="145"/>
      <c r="P1" s="1"/>
      <c r="Q1" s="1"/>
      <c r="R1" s="1"/>
      <c r="S1" s="1"/>
      <c r="T1" s="1"/>
      <c r="U1" s="1"/>
      <c r="V1" s="1"/>
      <c r="W1" s="112" t="s">
        <v>121</v>
      </c>
      <c r="X1" s="1"/>
      <c r="Y1" s="1"/>
      <c r="Z1" s="1"/>
      <c r="AA1" s="1"/>
      <c r="AB1" s="1"/>
      <c r="AC1" s="1"/>
      <c r="AD1" s="1"/>
      <c r="AE1" s="1"/>
    </row>
    <row r="2" spans="1:32" ht="102.75" customHeight="1" x14ac:dyDescent="0.15">
      <c r="A2" s="1"/>
      <c r="B2" s="1"/>
      <c r="C2" s="153" t="s">
        <v>79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"/>
      <c r="AE2" s="1"/>
    </row>
    <row r="3" spans="1:32" ht="4.5" customHeight="1" x14ac:dyDescent="0.1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6"/>
      <c r="AC3" s="1"/>
      <c r="AD3" s="1"/>
      <c r="AE3" s="1"/>
    </row>
    <row r="4" spans="1:32" ht="21.75" customHeight="1" x14ac:dyDescent="0.15">
      <c r="A4" s="1"/>
      <c r="B4" s="5"/>
      <c r="C4" s="62" t="s">
        <v>3</v>
      </c>
      <c r="D4" s="38" t="s">
        <v>4</v>
      </c>
      <c r="E4" s="38"/>
      <c r="F4" s="38" t="s">
        <v>5</v>
      </c>
      <c r="G4" s="38"/>
      <c r="H4" s="38" t="s">
        <v>6</v>
      </c>
      <c r="I4" s="38"/>
      <c r="J4" s="38" t="s">
        <v>7</v>
      </c>
      <c r="K4" s="38"/>
      <c r="L4" s="38" t="s">
        <v>8</v>
      </c>
      <c r="M4" s="38"/>
      <c r="N4" s="38" t="s">
        <v>9</v>
      </c>
      <c r="O4" s="63"/>
      <c r="P4" s="38" t="s">
        <v>10</v>
      </c>
      <c r="Q4" s="63"/>
      <c r="R4" s="38" t="s">
        <v>11</v>
      </c>
      <c r="S4" s="63"/>
      <c r="T4" s="63" t="s">
        <v>12</v>
      </c>
      <c r="U4" s="63"/>
      <c r="V4" s="38" t="s">
        <v>13</v>
      </c>
      <c r="W4" s="63"/>
      <c r="X4" s="63" t="s">
        <v>14</v>
      </c>
      <c r="Y4" s="63"/>
      <c r="Z4" s="63" t="s">
        <v>15</v>
      </c>
      <c r="AA4" s="64"/>
      <c r="AB4" s="64"/>
      <c r="AC4" s="39" t="s">
        <v>57</v>
      </c>
      <c r="AD4" s="165" t="s">
        <v>181</v>
      </c>
      <c r="AE4" s="165" t="s">
        <v>185</v>
      </c>
      <c r="AF4" s="165" t="s">
        <v>183</v>
      </c>
    </row>
    <row r="5" spans="1:32" ht="4.5" customHeight="1" x14ac:dyDescent="0.15">
      <c r="A5" s="1"/>
      <c r="B5" s="5"/>
      <c r="C5" s="5"/>
      <c r="D5" s="5"/>
      <c r="E5" s="5"/>
      <c r="F5" s="11"/>
      <c r="G5" s="5"/>
      <c r="H5" s="11"/>
      <c r="I5" s="5"/>
      <c r="J5" s="11"/>
      <c r="K5" s="5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1"/>
    </row>
    <row r="6" spans="1:32" ht="4.5" customHeight="1" x14ac:dyDescent="0.15">
      <c r="A6" s="1"/>
      <c r="B6" s="1"/>
      <c r="C6" s="1"/>
      <c r="D6" s="1"/>
      <c r="E6" s="1"/>
      <c r="F6" s="12"/>
      <c r="G6" s="1"/>
      <c r="H6" s="12"/>
      <c r="I6" s="1"/>
      <c r="J6" s="12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2" ht="18" customHeight="1" x14ac:dyDescent="0.2">
      <c r="A7" s="1"/>
      <c r="B7" s="1"/>
      <c r="C7" s="13" t="s">
        <v>16</v>
      </c>
      <c r="D7" s="65"/>
      <c r="E7" s="66"/>
      <c r="F7" s="86">
        <v>175</v>
      </c>
      <c r="G7" s="66"/>
      <c r="H7" s="86">
        <v>137.5</v>
      </c>
      <c r="I7" s="66"/>
      <c r="J7" s="65"/>
      <c r="K7" s="66"/>
      <c r="L7" s="86">
        <v>75</v>
      </c>
      <c r="M7" s="66"/>
      <c r="N7" s="86">
        <v>87.5</v>
      </c>
      <c r="O7" s="67"/>
      <c r="P7" s="86">
        <v>112.5</v>
      </c>
      <c r="Q7" s="68"/>
      <c r="R7" s="86"/>
      <c r="S7" s="68"/>
      <c r="T7" s="86"/>
      <c r="U7" s="68"/>
      <c r="V7" s="86"/>
      <c r="W7" s="68"/>
      <c r="X7" s="86"/>
      <c r="Y7" s="68"/>
      <c r="Z7" s="86"/>
      <c r="AA7" s="1"/>
      <c r="AB7" s="1"/>
      <c r="AC7" s="21">
        <f t="shared" ref="AC7:AC22" si="0">SUM(D7:AB7)</f>
        <v>587.5</v>
      </c>
      <c r="AD7">
        <f>37.5*12</f>
        <v>450</v>
      </c>
      <c r="AE7">
        <f>AD7+150</f>
        <v>600</v>
      </c>
      <c r="AF7" s="166">
        <f>AE7-AC7</f>
        <v>12.5</v>
      </c>
    </row>
    <row r="8" spans="1:32" ht="18" customHeight="1" x14ac:dyDescent="0.2">
      <c r="A8" s="1"/>
      <c r="B8" s="1"/>
      <c r="C8" s="22" t="s">
        <v>17</v>
      </c>
      <c r="D8" s="65">
        <v>37.5</v>
      </c>
      <c r="E8" s="66"/>
      <c r="F8" s="65">
        <v>37.5</v>
      </c>
      <c r="G8" s="66"/>
      <c r="H8" s="65">
        <v>37.5</v>
      </c>
      <c r="I8" s="66"/>
      <c r="J8" s="65">
        <v>37.5</v>
      </c>
      <c r="K8" s="66"/>
      <c r="L8" s="65">
        <v>37.5</v>
      </c>
      <c r="M8" s="66"/>
      <c r="N8" s="65">
        <v>37.5</v>
      </c>
      <c r="O8" s="67"/>
      <c r="P8" s="65">
        <v>37.5</v>
      </c>
      <c r="Q8" s="68"/>
      <c r="R8" s="86">
        <v>112.5</v>
      </c>
      <c r="S8" s="68"/>
      <c r="T8" s="65"/>
      <c r="U8" s="68"/>
      <c r="V8" s="86">
        <v>75</v>
      </c>
      <c r="W8" s="68"/>
      <c r="X8" s="65">
        <v>37.5</v>
      </c>
      <c r="Y8" s="68"/>
      <c r="Z8" s="65"/>
      <c r="AA8" s="1"/>
      <c r="AB8" s="1"/>
      <c r="AC8" s="21">
        <f t="shared" si="0"/>
        <v>487.5</v>
      </c>
      <c r="AD8">
        <f t="shared" ref="AD8:AD24" si="1">37.5*12</f>
        <v>450</v>
      </c>
      <c r="AE8">
        <f t="shared" ref="AE8:AE22" si="2">AD8+150</f>
        <v>600</v>
      </c>
      <c r="AF8" s="166">
        <f t="shared" ref="AF8:AF24" si="3">AE8-AC8</f>
        <v>112.5</v>
      </c>
    </row>
    <row r="9" spans="1:32" ht="18" customHeight="1" x14ac:dyDescent="0.2">
      <c r="A9" s="1"/>
      <c r="B9" s="1"/>
      <c r="C9" s="13" t="s">
        <v>18</v>
      </c>
      <c r="D9" s="86"/>
      <c r="E9" s="89"/>
      <c r="F9" s="65">
        <v>37.5</v>
      </c>
      <c r="G9" s="66"/>
      <c r="H9" s="65">
        <v>37.5</v>
      </c>
      <c r="I9" s="66"/>
      <c r="J9" s="65"/>
      <c r="K9" s="66"/>
      <c r="L9" s="65"/>
      <c r="M9" s="66"/>
      <c r="N9" s="86">
        <v>87.5</v>
      </c>
      <c r="O9" s="67"/>
      <c r="P9" s="86">
        <v>50</v>
      </c>
      <c r="Q9" s="68"/>
      <c r="R9" s="86">
        <v>50</v>
      </c>
      <c r="S9" s="68"/>
      <c r="T9" s="86">
        <v>37.5</v>
      </c>
      <c r="U9" s="68"/>
      <c r="V9" s="65"/>
      <c r="W9" s="68"/>
      <c r="X9" s="65"/>
      <c r="Y9" s="68"/>
      <c r="Z9" s="86">
        <v>75</v>
      </c>
      <c r="AA9" s="1"/>
      <c r="AB9" s="1"/>
      <c r="AC9" s="74">
        <f t="shared" si="0"/>
        <v>375</v>
      </c>
      <c r="AD9">
        <f t="shared" si="1"/>
        <v>450</v>
      </c>
      <c r="AE9">
        <f t="shared" si="2"/>
        <v>600</v>
      </c>
      <c r="AF9" s="166">
        <f t="shared" si="3"/>
        <v>225</v>
      </c>
    </row>
    <row r="10" spans="1:32" ht="18" customHeight="1" x14ac:dyDescent="0.2">
      <c r="A10" s="1"/>
      <c r="B10" s="1"/>
      <c r="C10" s="22" t="s">
        <v>19</v>
      </c>
      <c r="D10" s="65">
        <v>37.5</v>
      </c>
      <c r="E10" s="66"/>
      <c r="F10" s="65"/>
      <c r="G10" s="66"/>
      <c r="H10" s="86">
        <v>75</v>
      </c>
      <c r="I10" s="66"/>
      <c r="J10" s="65">
        <v>37.5</v>
      </c>
      <c r="K10" s="66"/>
      <c r="L10" s="65">
        <v>37.5</v>
      </c>
      <c r="M10" s="66"/>
      <c r="N10" s="65">
        <v>37.5</v>
      </c>
      <c r="O10" s="67"/>
      <c r="P10" s="65">
        <v>37.5</v>
      </c>
      <c r="Q10" s="68"/>
      <c r="R10" s="65">
        <v>37.5</v>
      </c>
      <c r="S10" s="68"/>
      <c r="T10" s="86">
        <v>37.5</v>
      </c>
      <c r="U10" s="68"/>
      <c r="V10" s="65">
        <v>37.5</v>
      </c>
      <c r="W10" s="68"/>
      <c r="X10" s="65">
        <v>37.5</v>
      </c>
      <c r="Y10" s="68"/>
      <c r="Z10" s="65">
        <v>37.5</v>
      </c>
      <c r="AA10" s="1"/>
      <c r="AB10" s="1"/>
      <c r="AC10" s="21">
        <f t="shared" si="0"/>
        <v>450</v>
      </c>
      <c r="AD10">
        <f t="shared" si="1"/>
        <v>450</v>
      </c>
      <c r="AE10">
        <f t="shared" si="2"/>
        <v>600</v>
      </c>
      <c r="AF10" s="166">
        <f t="shared" si="3"/>
        <v>150</v>
      </c>
    </row>
    <row r="11" spans="1:32" ht="18" customHeight="1" x14ac:dyDescent="0.2">
      <c r="A11" s="1"/>
      <c r="B11" s="1"/>
      <c r="C11" s="13" t="s">
        <v>20</v>
      </c>
      <c r="D11" s="86">
        <v>18.75</v>
      </c>
      <c r="E11" s="66"/>
      <c r="F11" s="86">
        <v>18.75</v>
      </c>
      <c r="G11" s="66"/>
      <c r="H11" s="86">
        <v>18.75</v>
      </c>
      <c r="I11" s="66"/>
      <c r="J11" s="86">
        <v>18.75</v>
      </c>
      <c r="K11" s="66"/>
      <c r="L11" s="86">
        <v>18.75</v>
      </c>
      <c r="M11" s="66"/>
      <c r="N11" s="86">
        <v>68.75</v>
      </c>
      <c r="O11" s="67"/>
      <c r="P11" s="86">
        <v>68.75</v>
      </c>
      <c r="Q11" s="68"/>
      <c r="R11" s="86">
        <v>68.75</v>
      </c>
      <c r="S11" s="68"/>
      <c r="T11" s="86">
        <v>18.75</v>
      </c>
      <c r="U11" s="68"/>
      <c r="V11" s="86">
        <v>18.75</v>
      </c>
      <c r="W11" s="68"/>
      <c r="X11" s="86">
        <v>18.75</v>
      </c>
      <c r="Y11" s="68"/>
      <c r="Z11" s="86">
        <v>18.75</v>
      </c>
      <c r="AA11" s="1"/>
      <c r="AB11" s="1"/>
      <c r="AC11" s="74">
        <f t="shared" si="0"/>
        <v>375</v>
      </c>
      <c r="AD11" s="165">
        <f>18.75*12</f>
        <v>225</v>
      </c>
      <c r="AE11">
        <f t="shared" si="2"/>
        <v>375</v>
      </c>
      <c r="AF11" s="166">
        <f t="shared" si="3"/>
        <v>0</v>
      </c>
    </row>
    <row r="12" spans="1:32" ht="18" customHeight="1" x14ac:dyDescent="0.2">
      <c r="A12" s="1"/>
      <c r="B12" s="1"/>
      <c r="C12" s="22" t="s">
        <v>21</v>
      </c>
      <c r="D12" s="86">
        <v>75</v>
      </c>
      <c r="E12" s="66"/>
      <c r="F12" s="65">
        <v>37.5</v>
      </c>
      <c r="G12" s="66"/>
      <c r="H12" s="65">
        <v>37.5</v>
      </c>
      <c r="I12" s="66"/>
      <c r="J12" s="65">
        <v>37.5</v>
      </c>
      <c r="K12" s="66"/>
      <c r="L12" s="65">
        <v>37.5</v>
      </c>
      <c r="M12" s="66"/>
      <c r="N12" s="65">
        <v>37.5</v>
      </c>
      <c r="O12" s="67"/>
      <c r="P12" s="86">
        <v>187.5</v>
      </c>
      <c r="Q12" s="68"/>
      <c r="R12" s="65">
        <v>37.5</v>
      </c>
      <c r="S12" s="68"/>
      <c r="T12" s="65">
        <v>37.5</v>
      </c>
      <c r="U12" s="68"/>
      <c r="V12" s="65">
        <v>37.5</v>
      </c>
      <c r="W12" s="68"/>
      <c r="X12" s="65">
        <v>37.5</v>
      </c>
      <c r="Y12" s="68"/>
      <c r="Z12" s="65">
        <v>37.5</v>
      </c>
      <c r="AA12" s="1"/>
      <c r="AB12" s="1"/>
      <c r="AC12" s="21">
        <f t="shared" si="0"/>
        <v>637.5</v>
      </c>
      <c r="AD12">
        <f t="shared" si="1"/>
        <v>450</v>
      </c>
      <c r="AE12">
        <f t="shared" si="2"/>
        <v>600</v>
      </c>
      <c r="AF12" s="166">
        <f t="shared" si="3"/>
        <v>-37.5</v>
      </c>
    </row>
    <row r="13" spans="1:32" ht="18" customHeight="1" x14ac:dyDescent="0.2">
      <c r="A13" s="1"/>
      <c r="B13" s="1"/>
      <c r="C13" s="13" t="s">
        <v>22</v>
      </c>
      <c r="D13" s="86">
        <v>40</v>
      </c>
      <c r="E13" s="66"/>
      <c r="F13" s="86">
        <v>40</v>
      </c>
      <c r="G13" s="66"/>
      <c r="H13" s="86">
        <v>40</v>
      </c>
      <c r="I13" s="66"/>
      <c r="J13" s="86">
        <v>40</v>
      </c>
      <c r="K13" s="66"/>
      <c r="L13" s="86">
        <v>80</v>
      </c>
      <c r="M13" s="66"/>
      <c r="N13" s="65"/>
      <c r="O13" s="67"/>
      <c r="P13" s="86">
        <v>115</v>
      </c>
      <c r="Q13" s="68"/>
      <c r="R13" s="86">
        <v>77.5</v>
      </c>
      <c r="S13" s="68"/>
      <c r="T13" s="86">
        <v>40</v>
      </c>
      <c r="U13" s="68"/>
      <c r="V13" s="86">
        <v>75</v>
      </c>
      <c r="W13" s="68"/>
      <c r="X13" s="86">
        <v>37.5</v>
      </c>
      <c r="Y13" s="68"/>
      <c r="Z13" s="86">
        <v>37.5</v>
      </c>
      <c r="AA13" s="1"/>
      <c r="AB13" s="1"/>
      <c r="AC13" s="21">
        <f t="shared" si="0"/>
        <v>622.5</v>
      </c>
      <c r="AD13">
        <f t="shared" si="1"/>
        <v>450</v>
      </c>
      <c r="AE13">
        <f t="shared" si="2"/>
        <v>600</v>
      </c>
      <c r="AF13" s="166">
        <f t="shared" si="3"/>
        <v>-22.5</v>
      </c>
    </row>
    <row r="14" spans="1:32" ht="18" customHeight="1" x14ac:dyDescent="0.2">
      <c r="A14" s="1"/>
      <c r="B14" s="1"/>
      <c r="C14" s="22" t="s">
        <v>23</v>
      </c>
      <c r="D14" s="65"/>
      <c r="E14" s="66"/>
      <c r="F14" s="86">
        <v>100</v>
      </c>
      <c r="G14" s="66"/>
      <c r="H14" s="65"/>
      <c r="I14" s="66"/>
      <c r="J14" s="86">
        <v>130</v>
      </c>
      <c r="K14" s="66"/>
      <c r="L14" s="86"/>
      <c r="M14" s="66"/>
      <c r="N14" s="86">
        <v>80</v>
      </c>
      <c r="O14" s="67"/>
      <c r="P14" s="86">
        <v>100</v>
      </c>
      <c r="Q14" s="68"/>
      <c r="R14" s="86">
        <v>100</v>
      </c>
      <c r="S14" s="68"/>
      <c r="T14" s="86">
        <v>80</v>
      </c>
      <c r="U14" s="68"/>
      <c r="V14" s="65">
        <v>37.5</v>
      </c>
      <c r="W14" s="68"/>
      <c r="X14" s="65">
        <v>37.5</v>
      </c>
      <c r="Y14" s="68"/>
      <c r="Z14" s="86"/>
      <c r="AA14" s="1"/>
      <c r="AB14" s="1"/>
      <c r="AC14" s="113">
        <f t="shared" si="0"/>
        <v>665</v>
      </c>
      <c r="AD14">
        <f t="shared" si="1"/>
        <v>450</v>
      </c>
      <c r="AE14">
        <f t="shared" si="2"/>
        <v>600</v>
      </c>
      <c r="AF14" s="166">
        <f t="shared" si="3"/>
        <v>-65</v>
      </c>
    </row>
    <row r="15" spans="1:32" ht="18" customHeight="1" x14ac:dyDescent="0.2">
      <c r="A15" s="1"/>
      <c r="B15" s="1"/>
      <c r="C15" s="13" t="s">
        <v>24</v>
      </c>
      <c r="D15" s="65">
        <v>37.5</v>
      </c>
      <c r="E15" s="66"/>
      <c r="F15" s="86">
        <v>412.5</v>
      </c>
      <c r="G15" s="66"/>
      <c r="H15" s="65"/>
      <c r="I15" s="66"/>
      <c r="J15" s="65"/>
      <c r="K15" s="66"/>
      <c r="L15" s="65"/>
      <c r="M15" s="66"/>
      <c r="N15" s="86">
        <v>150</v>
      </c>
      <c r="O15" s="67"/>
      <c r="P15" s="65"/>
      <c r="Q15" s="68"/>
      <c r="R15" s="65"/>
      <c r="S15" s="68"/>
      <c r="T15" s="65"/>
      <c r="U15" s="68"/>
      <c r="V15" s="65"/>
      <c r="W15" s="68"/>
      <c r="X15" s="65"/>
      <c r="Y15" s="68"/>
      <c r="Z15" s="65"/>
      <c r="AA15" s="1"/>
      <c r="AB15" s="1"/>
      <c r="AC15" s="21">
        <f t="shared" si="0"/>
        <v>600</v>
      </c>
      <c r="AD15">
        <f t="shared" si="1"/>
        <v>450</v>
      </c>
      <c r="AE15">
        <f t="shared" si="2"/>
        <v>600</v>
      </c>
      <c r="AF15" s="166">
        <f t="shared" si="3"/>
        <v>0</v>
      </c>
    </row>
    <row r="16" spans="1:32" ht="18" customHeight="1" x14ac:dyDescent="0.2">
      <c r="A16" s="1"/>
      <c r="B16" s="1"/>
      <c r="C16" s="22" t="s">
        <v>25</v>
      </c>
      <c r="D16" s="65">
        <v>37.5</v>
      </c>
      <c r="E16" s="89"/>
      <c r="F16" s="86">
        <v>412.5</v>
      </c>
      <c r="G16" s="66"/>
      <c r="H16" s="65"/>
      <c r="I16" s="66"/>
      <c r="J16" s="65"/>
      <c r="K16" s="66"/>
      <c r="L16" s="65"/>
      <c r="M16" s="66"/>
      <c r="N16" s="86">
        <v>150</v>
      </c>
      <c r="O16" s="67"/>
      <c r="P16" s="65"/>
      <c r="Q16" s="68"/>
      <c r="R16" s="65"/>
      <c r="S16" s="68"/>
      <c r="T16" s="65"/>
      <c r="U16" s="68"/>
      <c r="V16" s="65"/>
      <c r="W16" s="68"/>
      <c r="X16" s="65"/>
      <c r="Y16" s="68"/>
      <c r="Z16" s="65"/>
      <c r="AA16" s="1"/>
      <c r="AB16" s="1"/>
      <c r="AC16" s="21">
        <f t="shared" si="0"/>
        <v>600</v>
      </c>
      <c r="AD16">
        <f t="shared" si="1"/>
        <v>450</v>
      </c>
      <c r="AE16">
        <f t="shared" si="2"/>
        <v>600</v>
      </c>
      <c r="AF16" s="166">
        <f t="shared" si="3"/>
        <v>0</v>
      </c>
    </row>
    <row r="17" spans="1:32" ht="18" customHeight="1" x14ac:dyDescent="0.2">
      <c r="A17" s="1"/>
      <c r="B17" s="1"/>
      <c r="C17" s="13" t="s">
        <v>26</v>
      </c>
      <c r="D17" s="65">
        <v>37.5</v>
      </c>
      <c r="E17" s="66"/>
      <c r="F17" s="65">
        <v>37.5</v>
      </c>
      <c r="G17" s="66"/>
      <c r="H17" s="65"/>
      <c r="I17" s="66"/>
      <c r="J17" s="86">
        <v>75</v>
      </c>
      <c r="K17" s="66"/>
      <c r="L17" s="65"/>
      <c r="M17" s="66"/>
      <c r="N17" s="86">
        <v>125</v>
      </c>
      <c r="O17" s="67"/>
      <c r="P17" s="86">
        <v>100</v>
      </c>
      <c r="Q17" s="68"/>
      <c r="R17" s="65"/>
      <c r="S17" s="68"/>
      <c r="T17" s="86">
        <v>75</v>
      </c>
      <c r="U17" s="68"/>
      <c r="V17" s="86">
        <v>75</v>
      </c>
      <c r="W17" s="68"/>
      <c r="X17" s="86"/>
      <c r="Y17" s="68"/>
      <c r="Z17" s="86">
        <v>75</v>
      </c>
      <c r="AA17" s="1"/>
      <c r="AB17" s="1"/>
      <c r="AC17" s="21">
        <f t="shared" si="0"/>
        <v>600</v>
      </c>
      <c r="AD17">
        <f t="shared" si="1"/>
        <v>450</v>
      </c>
      <c r="AE17">
        <f t="shared" si="2"/>
        <v>600</v>
      </c>
      <c r="AF17" s="166">
        <f t="shared" si="3"/>
        <v>0</v>
      </c>
    </row>
    <row r="18" spans="1:32" ht="18" customHeight="1" x14ac:dyDescent="0.2">
      <c r="A18" s="1"/>
      <c r="B18" s="1"/>
      <c r="C18" s="22" t="s">
        <v>27</v>
      </c>
      <c r="D18" s="65">
        <v>37.5</v>
      </c>
      <c r="E18" s="89"/>
      <c r="F18" s="65">
        <v>37.5</v>
      </c>
      <c r="G18" s="66"/>
      <c r="H18" s="65">
        <v>37.5</v>
      </c>
      <c r="I18" s="66"/>
      <c r="J18" s="65">
        <v>37.5</v>
      </c>
      <c r="K18" s="66"/>
      <c r="L18" s="65">
        <v>37.5</v>
      </c>
      <c r="M18" s="66"/>
      <c r="N18" s="86">
        <v>187.5</v>
      </c>
      <c r="O18" s="67"/>
      <c r="P18" s="65">
        <v>37.5</v>
      </c>
      <c r="Q18" s="68"/>
      <c r="R18" s="65">
        <v>37.5</v>
      </c>
      <c r="S18" s="68"/>
      <c r="T18" s="65">
        <v>37.5</v>
      </c>
      <c r="U18" s="68"/>
      <c r="V18" s="86">
        <v>37.5</v>
      </c>
      <c r="W18" s="68"/>
      <c r="X18" s="86">
        <v>37.5</v>
      </c>
      <c r="Y18" s="68"/>
      <c r="Z18" s="65">
        <v>37.5</v>
      </c>
      <c r="AA18" s="1"/>
      <c r="AB18" s="1"/>
      <c r="AC18" s="21">
        <f t="shared" si="0"/>
        <v>600</v>
      </c>
      <c r="AD18">
        <f t="shared" si="1"/>
        <v>450</v>
      </c>
      <c r="AE18">
        <f t="shared" si="2"/>
        <v>600</v>
      </c>
      <c r="AF18" s="166">
        <f t="shared" si="3"/>
        <v>0</v>
      </c>
    </row>
    <row r="19" spans="1:32" ht="18" customHeight="1" x14ac:dyDescent="0.2">
      <c r="A19" s="1"/>
      <c r="B19" s="1"/>
      <c r="C19" s="13" t="s">
        <v>28</v>
      </c>
      <c r="D19" s="65"/>
      <c r="E19" s="66"/>
      <c r="F19" s="86">
        <v>112.5</v>
      </c>
      <c r="G19" s="66"/>
      <c r="H19" s="86">
        <v>75</v>
      </c>
      <c r="I19" s="66"/>
      <c r="J19" s="65"/>
      <c r="K19" s="66"/>
      <c r="L19" s="65">
        <v>37.5</v>
      </c>
      <c r="M19" s="66"/>
      <c r="N19" s="86"/>
      <c r="O19" s="67"/>
      <c r="P19" s="86">
        <v>187.5</v>
      </c>
      <c r="Q19" s="68"/>
      <c r="R19" s="65">
        <v>37.5</v>
      </c>
      <c r="S19" s="68"/>
      <c r="T19" s="65">
        <v>37.5</v>
      </c>
      <c r="U19" s="68"/>
      <c r="V19" s="65">
        <v>37.5</v>
      </c>
      <c r="W19" s="68"/>
      <c r="X19" s="65">
        <v>37.5</v>
      </c>
      <c r="Y19" s="68"/>
      <c r="Z19" s="65">
        <v>37.5</v>
      </c>
      <c r="AA19" s="1"/>
      <c r="AB19" s="1"/>
      <c r="AC19" s="21">
        <f t="shared" si="0"/>
        <v>600</v>
      </c>
      <c r="AD19">
        <f t="shared" si="1"/>
        <v>450</v>
      </c>
      <c r="AE19">
        <f t="shared" si="2"/>
        <v>600</v>
      </c>
      <c r="AF19" s="166">
        <f t="shared" si="3"/>
        <v>0</v>
      </c>
    </row>
    <row r="20" spans="1:32" ht="18" customHeight="1" x14ac:dyDescent="0.2">
      <c r="A20" s="1"/>
      <c r="B20" s="1"/>
      <c r="C20" s="22" t="s">
        <v>29</v>
      </c>
      <c r="D20" s="86"/>
      <c r="E20" s="66"/>
      <c r="F20" s="86"/>
      <c r="G20" s="66"/>
      <c r="H20" s="86"/>
      <c r="I20" s="66"/>
      <c r="J20" s="86">
        <v>210</v>
      </c>
      <c r="K20" s="66"/>
      <c r="L20" s="86"/>
      <c r="M20" s="66"/>
      <c r="N20" s="86"/>
      <c r="O20" s="67"/>
      <c r="P20" s="86">
        <v>50</v>
      </c>
      <c r="Q20" s="68"/>
      <c r="R20" s="86"/>
      <c r="S20" s="68"/>
      <c r="T20" s="86"/>
      <c r="U20" s="68"/>
      <c r="V20" s="86">
        <v>150</v>
      </c>
      <c r="W20" s="68"/>
      <c r="X20" s="86">
        <v>50</v>
      </c>
      <c r="Y20" s="68"/>
      <c r="Z20" s="86"/>
      <c r="AA20" s="1"/>
      <c r="AB20" s="1"/>
      <c r="AC20" s="21">
        <f t="shared" si="0"/>
        <v>460</v>
      </c>
      <c r="AD20">
        <f t="shared" si="1"/>
        <v>450</v>
      </c>
      <c r="AE20">
        <f t="shared" si="2"/>
        <v>600</v>
      </c>
      <c r="AF20" s="166">
        <f t="shared" si="3"/>
        <v>140</v>
      </c>
    </row>
    <row r="21" spans="1:32" ht="18" customHeight="1" x14ac:dyDescent="0.2">
      <c r="A21" s="1"/>
      <c r="B21" s="1"/>
      <c r="C21" s="13" t="s">
        <v>30</v>
      </c>
      <c r="D21" s="65"/>
      <c r="E21" s="66"/>
      <c r="F21" s="65"/>
      <c r="G21" s="66"/>
      <c r="H21" s="65"/>
      <c r="I21" s="66"/>
      <c r="J21" s="86"/>
      <c r="K21" s="66"/>
      <c r="L21" s="86">
        <v>433</v>
      </c>
      <c r="M21" s="66"/>
      <c r="N21" s="86">
        <v>230</v>
      </c>
      <c r="O21" s="67"/>
      <c r="P21" s="86"/>
      <c r="Q21" s="68"/>
      <c r="R21" s="86">
        <v>150</v>
      </c>
      <c r="S21" s="68"/>
      <c r="T21" s="86"/>
      <c r="U21" s="68"/>
      <c r="V21" s="86">
        <v>225</v>
      </c>
      <c r="W21" s="68"/>
      <c r="X21" s="86"/>
      <c r="Y21" s="68"/>
      <c r="Z21" s="86"/>
      <c r="AA21" s="1"/>
      <c r="AB21" s="1"/>
      <c r="AC21" s="21">
        <f t="shared" si="0"/>
        <v>1038</v>
      </c>
      <c r="AD21">
        <f t="shared" si="1"/>
        <v>450</v>
      </c>
      <c r="AE21">
        <f t="shared" si="2"/>
        <v>600</v>
      </c>
      <c r="AF21" s="166">
        <f t="shared" si="3"/>
        <v>-438</v>
      </c>
    </row>
    <row r="22" spans="1:32" ht="18" customHeight="1" x14ac:dyDescent="0.2">
      <c r="A22" s="1"/>
      <c r="B22" s="1"/>
      <c r="C22" s="22" t="s">
        <v>31</v>
      </c>
      <c r="D22" s="65">
        <v>37.5</v>
      </c>
      <c r="E22" s="66"/>
      <c r="F22" s="65">
        <v>37.5</v>
      </c>
      <c r="G22" s="66"/>
      <c r="H22" s="65">
        <v>37.5</v>
      </c>
      <c r="I22" s="66"/>
      <c r="J22" s="65">
        <v>37.5</v>
      </c>
      <c r="K22" s="66"/>
      <c r="L22" s="65">
        <v>37.5</v>
      </c>
      <c r="M22" s="66"/>
      <c r="N22" s="86">
        <v>187.5</v>
      </c>
      <c r="O22" s="67"/>
      <c r="P22" s="65">
        <v>37.5</v>
      </c>
      <c r="Q22" s="68"/>
      <c r="R22" s="65">
        <v>37.5</v>
      </c>
      <c r="S22" s="68"/>
      <c r="T22" s="65">
        <v>37.5</v>
      </c>
      <c r="U22" s="68"/>
      <c r="V22" s="65">
        <v>37.5</v>
      </c>
      <c r="W22" s="68"/>
      <c r="X22" s="65">
        <v>37.5</v>
      </c>
      <c r="Y22" s="68"/>
      <c r="Z22" s="65">
        <v>37.5</v>
      </c>
      <c r="AA22" s="1"/>
      <c r="AB22" s="1"/>
      <c r="AC22" s="21">
        <f t="shared" si="0"/>
        <v>600</v>
      </c>
      <c r="AD22">
        <f t="shared" si="1"/>
        <v>450</v>
      </c>
      <c r="AE22">
        <f t="shared" si="2"/>
        <v>600</v>
      </c>
      <c r="AF22" s="166">
        <f t="shared" si="3"/>
        <v>0</v>
      </c>
    </row>
    <row r="23" spans="1:32" ht="3" customHeight="1" x14ac:dyDescent="0.2">
      <c r="A23" s="114"/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4"/>
      <c r="AC23" s="114"/>
      <c r="AD23">
        <f t="shared" si="1"/>
        <v>450</v>
      </c>
      <c r="AF23" s="166">
        <f t="shared" si="3"/>
        <v>0</v>
      </c>
    </row>
    <row r="24" spans="1:32" ht="21" customHeight="1" x14ac:dyDescent="0.2">
      <c r="A24" s="116"/>
      <c r="B24" s="116"/>
      <c r="C24" s="20" t="s">
        <v>122</v>
      </c>
      <c r="D24" s="117"/>
      <c r="E24" s="71"/>
      <c r="F24" s="118"/>
      <c r="G24" s="71"/>
      <c r="H24" s="118"/>
      <c r="I24" s="71"/>
      <c r="J24" s="118"/>
      <c r="K24" s="71"/>
      <c r="L24" s="118"/>
      <c r="M24" s="71"/>
      <c r="N24" s="118"/>
      <c r="O24" s="71"/>
      <c r="P24" s="118"/>
      <c r="Q24" s="71"/>
      <c r="R24" s="119">
        <v>3000</v>
      </c>
      <c r="S24" s="71"/>
      <c r="T24" s="118"/>
      <c r="U24" s="71"/>
      <c r="V24" s="118"/>
      <c r="W24" s="71"/>
      <c r="X24" s="118"/>
      <c r="Y24" s="71"/>
      <c r="Z24" s="118"/>
      <c r="AA24" s="116"/>
      <c r="AB24" s="116"/>
      <c r="AC24" s="116"/>
      <c r="AF24" s="166"/>
    </row>
    <row r="25" spans="1:32" ht="21" customHeight="1" x14ac:dyDescent="0.2">
      <c r="A25" s="116"/>
      <c r="B25" s="116"/>
      <c r="C25" s="20" t="s">
        <v>123</v>
      </c>
      <c r="D25" s="117"/>
      <c r="E25" s="71"/>
      <c r="F25" s="118"/>
      <c r="G25" s="71"/>
      <c r="H25" s="118"/>
      <c r="I25" s="71"/>
      <c r="J25" s="118"/>
      <c r="K25" s="71"/>
      <c r="L25" s="86">
        <v>73.95</v>
      </c>
      <c r="M25" s="71"/>
      <c r="N25" s="118"/>
      <c r="O25" s="71"/>
      <c r="P25" s="118"/>
      <c r="Q25" s="71"/>
      <c r="R25" s="119">
        <v>76.47</v>
      </c>
      <c r="S25" s="71"/>
      <c r="T25" s="118"/>
      <c r="U25" s="71"/>
      <c r="V25" s="118"/>
      <c r="W25" s="71"/>
      <c r="X25" s="118"/>
      <c r="Y25" s="71"/>
      <c r="Z25" s="118"/>
      <c r="AA25" s="116"/>
      <c r="AB25" s="116"/>
      <c r="AC25" s="116"/>
      <c r="AD25" s="1"/>
      <c r="AE25" s="1"/>
    </row>
    <row r="26" spans="1:32" ht="16.5" customHeight="1" x14ac:dyDescent="0.2">
      <c r="A26" s="1"/>
      <c r="B26" s="1"/>
      <c r="C26" s="20" t="s">
        <v>124</v>
      </c>
      <c r="D26" s="70"/>
      <c r="E26" s="71"/>
      <c r="F26" s="65"/>
      <c r="G26" s="71"/>
      <c r="H26" s="65"/>
      <c r="I26" s="71"/>
      <c r="J26" s="65"/>
      <c r="K26" s="71"/>
      <c r="L26" s="65"/>
      <c r="M26" s="71"/>
      <c r="N26" s="65"/>
      <c r="O26" s="71"/>
      <c r="P26" s="65">
        <v>1.04</v>
      </c>
      <c r="Q26" s="71"/>
      <c r="R26" s="119">
        <v>1.28</v>
      </c>
      <c r="S26" s="71"/>
      <c r="T26" s="65"/>
      <c r="U26" s="71"/>
      <c r="V26" s="65"/>
      <c r="W26" s="71"/>
      <c r="X26" s="65"/>
      <c r="Y26" s="71"/>
      <c r="Z26" s="65"/>
      <c r="AA26" s="1"/>
      <c r="AB26" s="1"/>
      <c r="AC26" s="1"/>
      <c r="AD26" s="1"/>
      <c r="AE26" s="1"/>
    </row>
    <row r="27" spans="1:32" ht="18" customHeight="1" x14ac:dyDescent="0.2">
      <c r="A27" s="1"/>
      <c r="B27" s="1"/>
      <c r="C27" s="24" t="s">
        <v>104</v>
      </c>
      <c r="D27" s="70"/>
      <c r="E27" s="66"/>
      <c r="F27" s="65"/>
      <c r="G27" s="72"/>
      <c r="H27" s="65"/>
      <c r="I27" s="66"/>
      <c r="J27" s="86"/>
      <c r="K27" s="66"/>
      <c r="L27" s="86"/>
      <c r="M27" s="72"/>
      <c r="N27" s="120"/>
      <c r="O27" s="67"/>
      <c r="P27" s="121"/>
      <c r="Q27" s="68"/>
      <c r="R27" s="120"/>
      <c r="S27" s="68"/>
      <c r="T27" s="65"/>
      <c r="U27" s="68"/>
      <c r="V27" s="86"/>
      <c r="W27" s="68"/>
      <c r="X27" s="86"/>
      <c r="Y27" s="73"/>
      <c r="Z27" s="86"/>
      <c r="AA27" s="1"/>
      <c r="AB27" s="1"/>
      <c r="AC27" s="21">
        <f>SUM(D27:AB27)</f>
        <v>0</v>
      </c>
      <c r="AD27" s="1"/>
      <c r="AE27" s="1"/>
    </row>
    <row r="28" spans="1:32" ht="4.5" customHeight="1" x14ac:dyDescent="0.15">
      <c r="A28" s="1"/>
      <c r="B28" s="1"/>
      <c r="C28" s="28"/>
      <c r="D28" s="29"/>
      <c r="E28" s="30"/>
      <c r="F28" s="29"/>
      <c r="G28" s="30"/>
      <c r="H28" s="29"/>
      <c r="I28" s="30"/>
      <c r="J28" s="29"/>
      <c r="K28" s="30"/>
      <c r="L28" s="29"/>
      <c r="M28" s="30"/>
      <c r="N28" s="29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1"/>
      <c r="AB28" s="1"/>
      <c r="AC28" s="1"/>
      <c r="AD28" s="1"/>
      <c r="AE28" s="1"/>
    </row>
    <row r="29" spans="1:32" ht="4.5" customHeight="1" x14ac:dyDescent="0.15">
      <c r="A29" s="1"/>
      <c r="B29" s="1"/>
      <c r="C29" s="1"/>
      <c r="D29" s="31"/>
      <c r="E29" s="1"/>
      <c r="F29" s="31"/>
      <c r="G29" s="1"/>
      <c r="H29" s="31"/>
      <c r="I29" s="1"/>
      <c r="J29" s="31"/>
      <c r="K29" s="1"/>
      <c r="L29" s="31"/>
      <c r="M29" s="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1"/>
      <c r="AB29" s="1"/>
      <c r="AC29" s="1"/>
      <c r="AD29" s="1"/>
      <c r="AE29" s="1"/>
    </row>
    <row r="30" spans="1:32" ht="21" customHeight="1" x14ac:dyDescent="0.2">
      <c r="A30" s="32"/>
      <c r="B30" s="32"/>
      <c r="C30" s="33" t="s">
        <v>33</v>
      </c>
      <c r="D30" s="34">
        <f>D7+D8+D9+D10+D11+D12+D13+D14+D15+D16+D17+D18+D19+D20+D21+D22+D27</f>
        <v>396.25</v>
      </c>
      <c r="E30" s="34"/>
      <c r="F30" s="34">
        <f>F7+F8+F9+F10+F11+F12+F13+F14+F15+F16+F17+F18+F19+F20+F21+F22+F27</f>
        <v>1496.25</v>
      </c>
      <c r="G30" s="34"/>
      <c r="H30" s="34">
        <f>H7+H8+H9+H10+H11+H12+H13+H14+H15+H16+H17+H18+H19+H20+H21+H22+H27</f>
        <v>533.75</v>
      </c>
      <c r="I30" s="34"/>
      <c r="J30" s="34">
        <f>J7+J8+J9+J10+J11+J12+J13+J14+J15+J16+J17+J18+J19+J20+J21+J22+J27</f>
        <v>661.25</v>
      </c>
      <c r="K30" s="34"/>
      <c r="L30" s="34">
        <f>L7+L8+L9+L10+L11+L12+L13+L14+L15+L16+L17+L18+L19+L20+L21+L22+L25+L27</f>
        <v>905.7</v>
      </c>
      <c r="M30" s="34"/>
      <c r="N30" s="34">
        <f>N7+N8+N9+N10+N11+N12+N13+N14+N15+N16+N17+N18+N19+N20+N21+N22+N27</f>
        <v>1466.25</v>
      </c>
      <c r="O30" s="34"/>
      <c r="P30" s="34">
        <f>P7+P8+P9+P10+P11+P12+P13+P14+P15+P16+P17+P18+P19+P20+P21+P22+P26+P27</f>
        <v>1122.29</v>
      </c>
      <c r="Q30" s="34"/>
      <c r="R30" s="34">
        <f>R7+R8+R9+R10+R11+R12+R13+R14+R15+R16+R17+R18+R19+R20+R21+R22+R24+R25+R26+R27</f>
        <v>3824</v>
      </c>
      <c r="S30" s="34"/>
      <c r="T30" s="34">
        <f>T7+T8+T9+T10+T11+T12+T13+T14+T15+T16+T17+T18+T19+T20+T21+T22+T27</f>
        <v>438.75</v>
      </c>
      <c r="U30" s="34"/>
      <c r="V30" s="34">
        <f>V7+V8+V9+V10+V11+V12+V13+V14+V15+V16+V17+V18+V19+V20+V21+V22+V27</f>
        <v>843.75</v>
      </c>
      <c r="W30" s="34"/>
      <c r="X30" s="34">
        <f>X7+X8+X9+X10+X11+X12+X13+X14+X15+X16+X17+X18+X19+X20+X21+X22+X27</f>
        <v>368.75</v>
      </c>
      <c r="Y30" s="34"/>
      <c r="Z30" s="34">
        <f>Z7+Z8+Z9+Z10+Z11+Z12+Z13+Z14+Z15+Z16+Z17+Z18+Z19+Z20+Z21+Z22+Z27</f>
        <v>393.75</v>
      </c>
      <c r="AA30" s="32"/>
      <c r="AB30" s="32"/>
      <c r="AC30" s="74">
        <f>SUM(D30:AB30)</f>
        <v>12450.74</v>
      </c>
      <c r="AD30" s="32"/>
      <c r="AE30" s="32"/>
    </row>
    <row r="31" spans="1:32" ht="57.75" customHeight="1" x14ac:dyDescent="0.15">
      <c r="A31" s="1"/>
      <c r="B31" s="1"/>
      <c r="C31" s="1" t="s">
        <v>125</v>
      </c>
      <c r="D31" s="1"/>
      <c r="E31" s="1"/>
      <c r="F31" s="1"/>
      <c r="G31" s="1"/>
      <c r="H31" s="1"/>
      <c r="I31" s="1"/>
      <c r="J31" s="1"/>
      <c r="K31" s="59" t="s">
        <v>51</v>
      </c>
      <c r="L31" s="35"/>
      <c r="M31" s="28"/>
      <c r="N31" s="35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1"/>
      <c r="AB31" s="1"/>
      <c r="AC31" s="1"/>
      <c r="AD31" s="1"/>
      <c r="AE31" s="1"/>
    </row>
    <row r="32" spans="1:32" ht="27.75" customHeight="1" x14ac:dyDescent="0.3">
      <c r="A32" s="1"/>
      <c r="B32" s="2"/>
      <c r="C32" s="3" t="s">
        <v>0</v>
      </c>
      <c r="D32" s="1"/>
      <c r="E32" s="1"/>
      <c r="F32" s="1"/>
      <c r="G32" s="1"/>
      <c r="H32" s="1"/>
      <c r="I32" s="1"/>
      <c r="J32" s="148" t="s">
        <v>1</v>
      </c>
      <c r="K32" s="145"/>
      <c r="L32" s="145"/>
      <c r="M32" s="145"/>
      <c r="N32" s="145"/>
      <c r="O32" s="1"/>
      <c r="P32" s="1"/>
      <c r="Q32" s="1"/>
      <c r="R32" s="1"/>
      <c r="S32" s="1"/>
      <c r="T32" s="1"/>
      <c r="U32" s="1"/>
      <c r="V32" s="1"/>
      <c r="W32" s="112" t="s">
        <v>121</v>
      </c>
      <c r="X32" s="1"/>
      <c r="Y32" s="1"/>
      <c r="Z32" s="1"/>
      <c r="AA32" s="1"/>
      <c r="AB32" s="1"/>
      <c r="AC32" s="1"/>
      <c r="AD32" s="1"/>
      <c r="AE32" s="1"/>
    </row>
    <row r="33" spans="1:31" ht="127.5" customHeight="1" x14ac:dyDescent="0.15">
      <c r="A33" s="144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"/>
      <c r="AE33" s="1"/>
    </row>
    <row r="34" spans="1:31" ht="8.25" customHeight="1" x14ac:dyDescent="0.15">
      <c r="A34" s="1"/>
      <c r="B34" s="6"/>
      <c r="C34" s="6"/>
      <c r="D34" s="36"/>
      <c r="E34" s="6"/>
      <c r="F34" s="36"/>
      <c r="G34" s="6"/>
      <c r="H34" s="36"/>
      <c r="I34" s="6"/>
      <c r="J34" s="36"/>
      <c r="K34" s="6"/>
      <c r="L34" s="36"/>
      <c r="M34" s="6"/>
      <c r="N34" s="3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"/>
      <c r="AD34" s="1"/>
      <c r="AE34" s="1"/>
    </row>
    <row r="35" spans="1:31" ht="22.5" customHeight="1" x14ac:dyDescent="0.15">
      <c r="A35" s="1"/>
      <c r="B35" s="6"/>
      <c r="C35" s="37" t="s">
        <v>34</v>
      </c>
      <c r="D35" s="75" t="s">
        <v>4</v>
      </c>
      <c r="E35" s="75"/>
      <c r="F35" s="75" t="s">
        <v>5</v>
      </c>
      <c r="G35" s="75"/>
      <c r="H35" s="75" t="s">
        <v>35</v>
      </c>
      <c r="I35" s="75"/>
      <c r="J35" s="75" t="s">
        <v>7</v>
      </c>
      <c r="K35" s="75"/>
      <c r="L35" s="75" t="s">
        <v>8</v>
      </c>
      <c r="M35" s="75"/>
      <c r="N35" s="75" t="s">
        <v>9</v>
      </c>
      <c r="O35" s="75"/>
      <c r="P35" s="75" t="s">
        <v>10</v>
      </c>
      <c r="Q35" s="75"/>
      <c r="R35" s="75" t="s">
        <v>11</v>
      </c>
      <c r="S35" s="75"/>
      <c r="T35" s="75" t="s">
        <v>12</v>
      </c>
      <c r="U35" s="75"/>
      <c r="V35" s="75" t="s">
        <v>13</v>
      </c>
      <c r="W35" s="75"/>
      <c r="X35" s="75" t="s">
        <v>14</v>
      </c>
      <c r="Y35" s="75"/>
      <c r="Z35" s="75" t="s">
        <v>15</v>
      </c>
      <c r="AA35" s="39"/>
      <c r="AB35" s="6"/>
      <c r="AC35" s="76" t="s">
        <v>57</v>
      </c>
      <c r="AD35" s="1"/>
      <c r="AE35" s="1"/>
    </row>
    <row r="36" spans="1:31" ht="5.25" customHeight="1" x14ac:dyDescent="0.15">
      <c r="A36" s="1"/>
      <c r="B36" s="6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6"/>
      <c r="AB36" s="6"/>
      <c r="AC36" s="1"/>
      <c r="AD36" s="1"/>
      <c r="AE36" s="1"/>
    </row>
    <row r="37" spans="1:31" ht="12.75" customHeight="1" x14ac:dyDescent="0.15">
      <c r="A37" s="1"/>
      <c r="B37" s="1"/>
      <c r="C37" s="42"/>
      <c r="D37" s="43"/>
      <c r="E37" s="44"/>
      <c r="F37" s="31"/>
      <c r="G37" s="44"/>
      <c r="H37" s="31"/>
      <c r="I37" s="44"/>
      <c r="J37" s="31"/>
      <c r="K37" s="44"/>
      <c r="L37" s="31"/>
      <c r="M37" s="44"/>
      <c r="N37" s="31"/>
      <c r="O37" s="4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8" customHeight="1" x14ac:dyDescent="0.2">
      <c r="A38" s="1"/>
      <c r="B38" s="1"/>
      <c r="C38" s="22" t="s">
        <v>36</v>
      </c>
      <c r="D38" s="45"/>
      <c r="E38" s="17"/>
      <c r="F38" s="45">
        <v>321.18</v>
      </c>
      <c r="G38" s="17"/>
      <c r="H38" s="45">
        <v>241.48</v>
      </c>
      <c r="I38" s="17"/>
      <c r="J38" s="45">
        <v>207.33</v>
      </c>
      <c r="K38" s="17"/>
      <c r="L38" s="45"/>
      <c r="M38" s="17"/>
      <c r="N38" s="45">
        <v>214.61</v>
      </c>
      <c r="O38" s="17"/>
      <c r="P38" s="45">
        <v>226.14</v>
      </c>
      <c r="Q38" s="18"/>
      <c r="R38" s="45"/>
      <c r="S38" s="18"/>
      <c r="T38" s="45">
        <v>121.06</v>
      </c>
      <c r="U38" s="18"/>
      <c r="V38" s="45">
        <v>133.83000000000001</v>
      </c>
      <c r="W38" s="18"/>
      <c r="X38" s="45">
        <v>125.03</v>
      </c>
      <c r="Y38" s="18"/>
      <c r="Z38" s="45">
        <v>126.07</v>
      </c>
      <c r="AA38" s="1"/>
      <c r="AB38" s="1"/>
      <c r="AC38" s="21">
        <f t="shared" ref="AC38:AC39" si="4">SUM(D38:AB38)</f>
        <v>1716.7299999999998</v>
      </c>
      <c r="AD38" s="1"/>
      <c r="AE38" s="1"/>
    </row>
    <row r="39" spans="1:31" ht="18" customHeight="1" x14ac:dyDescent="0.2">
      <c r="A39" s="1"/>
      <c r="B39" s="1"/>
      <c r="C39" s="13" t="s">
        <v>37</v>
      </c>
      <c r="D39" s="45">
        <v>149.96</v>
      </c>
      <c r="E39" s="17"/>
      <c r="F39" s="45">
        <v>149.96</v>
      </c>
      <c r="G39" s="17"/>
      <c r="H39" s="45">
        <v>149.96</v>
      </c>
      <c r="I39" s="17"/>
      <c r="J39" s="45">
        <v>149.96</v>
      </c>
      <c r="K39" s="17"/>
      <c r="L39" s="45">
        <v>149.96</v>
      </c>
      <c r="M39" s="17"/>
      <c r="N39" s="45">
        <v>149.96</v>
      </c>
      <c r="O39" s="17"/>
      <c r="P39" s="45">
        <v>149.96</v>
      </c>
      <c r="Q39" s="18"/>
      <c r="R39" s="45">
        <v>149.96</v>
      </c>
      <c r="S39" s="18"/>
      <c r="T39" s="45">
        <v>149.96</v>
      </c>
      <c r="U39" s="18"/>
      <c r="V39" s="45">
        <v>149.96</v>
      </c>
      <c r="W39" s="18"/>
      <c r="X39" s="45"/>
      <c r="Y39" s="18"/>
      <c r="Z39" s="45"/>
      <c r="AA39" s="1"/>
      <c r="AB39" s="1"/>
      <c r="AC39" s="21">
        <f t="shared" si="4"/>
        <v>1499.6000000000001</v>
      </c>
      <c r="AD39" s="1"/>
      <c r="AE39" s="1"/>
    </row>
    <row r="40" spans="1:31" ht="18" customHeight="1" x14ac:dyDescent="0.2">
      <c r="A40" s="1"/>
      <c r="B40" s="1"/>
      <c r="C40" s="22" t="s">
        <v>126</v>
      </c>
      <c r="D40" s="45"/>
      <c r="E40" s="17"/>
      <c r="F40" s="45"/>
      <c r="G40" s="17"/>
      <c r="H40" s="45"/>
      <c r="I40" s="17"/>
      <c r="J40" s="45"/>
      <c r="K40" s="17"/>
      <c r="L40" s="90"/>
      <c r="M40" s="17"/>
      <c r="N40" s="45"/>
      <c r="O40" s="17"/>
      <c r="P40" s="90">
        <v>8500</v>
      </c>
      <c r="Q40" s="18"/>
      <c r="R40" s="90">
        <v>1600</v>
      </c>
      <c r="S40" s="18"/>
      <c r="T40" s="90"/>
      <c r="U40" s="18"/>
      <c r="V40" s="45"/>
      <c r="W40" s="18"/>
      <c r="X40" s="45"/>
      <c r="Y40" s="18"/>
      <c r="Z40" s="45"/>
      <c r="AA40" s="1"/>
      <c r="AB40" s="1"/>
      <c r="AC40" s="21">
        <f>SUM(X40:AB40)</f>
        <v>0</v>
      </c>
      <c r="AD40" s="1"/>
      <c r="AE40" s="1"/>
    </row>
    <row r="41" spans="1:31" ht="18" customHeight="1" x14ac:dyDescent="0.2">
      <c r="A41" s="1"/>
      <c r="B41" s="1"/>
      <c r="C41" s="22" t="s">
        <v>107</v>
      </c>
      <c r="D41" s="45"/>
      <c r="E41" s="17"/>
      <c r="F41" s="45"/>
      <c r="G41" s="17"/>
      <c r="H41" s="45"/>
      <c r="I41" s="17"/>
      <c r="J41" s="45"/>
      <c r="K41" s="17"/>
      <c r="L41" s="45"/>
      <c r="M41" s="17"/>
      <c r="N41" s="45"/>
      <c r="O41" s="17"/>
      <c r="P41" s="45"/>
      <c r="Q41" s="18"/>
      <c r="R41" s="45"/>
      <c r="S41" s="18"/>
      <c r="T41" s="45"/>
      <c r="U41" s="18"/>
      <c r="V41" s="45"/>
      <c r="W41" s="18"/>
      <c r="X41" s="45"/>
      <c r="Y41" s="18"/>
      <c r="Z41" s="45"/>
      <c r="AA41" s="1"/>
      <c r="AB41" s="1"/>
      <c r="AC41" s="21">
        <f t="shared" ref="AC41:AC42" si="5">SUM(D41:AB41)</f>
        <v>0</v>
      </c>
      <c r="AD41" s="1"/>
      <c r="AE41" s="1"/>
    </row>
    <row r="42" spans="1:31" ht="18" customHeight="1" x14ac:dyDescent="0.2">
      <c r="A42" s="1"/>
      <c r="B42" s="1"/>
      <c r="C42" s="22" t="s">
        <v>40</v>
      </c>
      <c r="D42" s="45"/>
      <c r="E42" s="17"/>
      <c r="F42" s="45"/>
      <c r="G42" s="17"/>
      <c r="H42" s="45"/>
      <c r="I42" s="17"/>
      <c r="J42" s="45"/>
      <c r="K42" s="17"/>
      <c r="L42" s="45"/>
      <c r="M42" s="17"/>
      <c r="N42" s="45"/>
      <c r="O42" s="17"/>
      <c r="P42" s="45"/>
      <c r="Q42" s="18"/>
      <c r="R42" s="45"/>
      <c r="S42" s="18"/>
      <c r="T42" s="45"/>
      <c r="U42" s="18"/>
      <c r="V42" s="45"/>
      <c r="W42" s="18"/>
      <c r="X42" s="45"/>
      <c r="Y42" s="18"/>
      <c r="Z42" s="45"/>
      <c r="AA42" s="1"/>
      <c r="AB42" s="1"/>
      <c r="AC42" s="21">
        <f t="shared" si="5"/>
        <v>0</v>
      </c>
      <c r="AD42" s="1"/>
      <c r="AE42" s="1"/>
    </row>
    <row r="43" spans="1:31" ht="18" customHeight="1" x14ac:dyDescent="0.2">
      <c r="A43" s="1"/>
      <c r="B43" s="1"/>
      <c r="C43" s="13" t="s">
        <v>82</v>
      </c>
      <c r="D43" s="45"/>
      <c r="E43" s="17"/>
      <c r="F43" s="45">
        <v>48</v>
      </c>
      <c r="G43" s="17"/>
      <c r="H43" s="45"/>
      <c r="I43" s="17"/>
      <c r="J43" s="45"/>
      <c r="K43" s="17"/>
      <c r="L43" s="45"/>
      <c r="M43" s="17"/>
      <c r="N43" s="45"/>
      <c r="O43" s="17"/>
      <c r="P43" s="45"/>
      <c r="Q43" s="18"/>
      <c r="R43" s="45"/>
      <c r="S43" s="18"/>
      <c r="T43" s="45"/>
      <c r="U43" s="18"/>
      <c r="V43" s="45"/>
      <c r="W43" s="18"/>
      <c r="X43" s="45"/>
      <c r="Y43" s="18"/>
      <c r="Z43" s="45"/>
      <c r="AA43" s="1"/>
      <c r="AB43" s="1"/>
      <c r="AC43" s="21">
        <f>SUM(Z43:AB43)</f>
        <v>0</v>
      </c>
      <c r="AD43" s="1"/>
      <c r="AE43" s="1"/>
    </row>
    <row r="44" spans="1:31" ht="18" customHeight="1" x14ac:dyDescent="0.2">
      <c r="A44" s="1"/>
      <c r="B44" s="1"/>
      <c r="C44" s="22" t="s">
        <v>42</v>
      </c>
      <c r="D44" s="45">
        <v>1.04</v>
      </c>
      <c r="E44" s="17"/>
      <c r="F44" s="45">
        <v>1.04</v>
      </c>
      <c r="G44" s="17"/>
      <c r="H44" s="45">
        <v>1.04</v>
      </c>
      <c r="I44" s="17"/>
      <c r="J44" s="45">
        <v>1.04</v>
      </c>
      <c r="K44" s="17"/>
      <c r="L44" s="45">
        <v>1.04</v>
      </c>
      <c r="M44" s="17"/>
      <c r="N44" s="45">
        <v>1.04</v>
      </c>
      <c r="O44" s="17"/>
      <c r="P44" s="45">
        <v>2.08</v>
      </c>
      <c r="Q44" s="18"/>
      <c r="R44" s="45">
        <v>1.36</v>
      </c>
      <c r="S44" s="18"/>
      <c r="T44" s="45">
        <v>6.24</v>
      </c>
      <c r="U44" s="18"/>
      <c r="V44" s="45">
        <v>6.24</v>
      </c>
      <c r="W44" s="18"/>
      <c r="X44" s="45">
        <v>6.24</v>
      </c>
      <c r="Y44" s="18"/>
      <c r="Z44" s="45">
        <v>6.24</v>
      </c>
      <c r="AA44" s="1"/>
      <c r="AB44" s="1"/>
      <c r="AC44" s="21">
        <f t="shared" ref="AC44:AC48" si="6">SUM(D44:AB44)</f>
        <v>34.64</v>
      </c>
      <c r="AD44" s="1"/>
      <c r="AE44" s="1"/>
    </row>
    <row r="45" spans="1:31" ht="18" customHeight="1" x14ac:dyDescent="0.2">
      <c r="A45" s="1"/>
      <c r="B45" s="1"/>
      <c r="C45" s="13" t="s">
        <v>93</v>
      </c>
      <c r="D45" s="45"/>
      <c r="E45" s="17"/>
      <c r="F45" s="45"/>
      <c r="G45" s="17"/>
      <c r="H45" s="45"/>
      <c r="I45" s="17"/>
      <c r="J45" s="45"/>
      <c r="K45" s="17"/>
      <c r="L45" s="45"/>
      <c r="M45" s="17"/>
      <c r="N45" s="45"/>
      <c r="O45" s="17"/>
      <c r="P45" s="90">
        <v>528</v>
      </c>
      <c r="Q45" s="18"/>
      <c r="R45" s="45"/>
      <c r="S45" s="18"/>
      <c r="T45" s="45"/>
      <c r="U45" s="18"/>
      <c r="V45" s="45"/>
      <c r="W45" s="18"/>
      <c r="X45" s="45"/>
      <c r="Y45" s="18"/>
      <c r="Z45" s="45">
        <v>528</v>
      </c>
      <c r="AA45" s="1"/>
      <c r="AB45" s="1"/>
      <c r="AC45" s="21">
        <f t="shared" si="6"/>
        <v>1056</v>
      </c>
      <c r="AD45" s="1"/>
      <c r="AE45" s="1"/>
    </row>
    <row r="46" spans="1:31" ht="18" customHeight="1" x14ac:dyDescent="0.2">
      <c r="A46" s="1"/>
      <c r="B46" s="1"/>
      <c r="C46" s="22" t="s">
        <v>94</v>
      </c>
      <c r="D46" s="45"/>
      <c r="E46" s="17"/>
      <c r="F46" s="45">
        <v>6.95</v>
      </c>
      <c r="G46" s="17"/>
      <c r="H46" s="45">
        <v>16.2</v>
      </c>
      <c r="I46" s="17"/>
      <c r="J46" s="45"/>
      <c r="K46" s="17"/>
      <c r="L46" s="45"/>
      <c r="M46" s="17"/>
      <c r="N46" s="45"/>
      <c r="O46" s="17"/>
      <c r="P46" s="45"/>
      <c r="Q46" s="18"/>
      <c r="R46" s="45"/>
      <c r="S46" s="18"/>
      <c r="T46" s="45"/>
      <c r="U46" s="18"/>
      <c r="V46" s="45"/>
      <c r="W46" s="18"/>
      <c r="X46" s="45"/>
      <c r="Y46" s="18"/>
      <c r="Z46" s="45"/>
      <c r="AA46" s="1"/>
      <c r="AB46" s="1"/>
      <c r="AC46" s="21">
        <f t="shared" si="6"/>
        <v>23.15</v>
      </c>
      <c r="AD46" s="1"/>
      <c r="AE46" s="1"/>
    </row>
    <row r="47" spans="1:31" ht="18" customHeight="1" x14ac:dyDescent="0.2">
      <c r="A47" s="1"/>
      <c r="B47" s="1"/>
      <c r="C47" s="24" t="s">
        <v>91</v>
      </c>
      <c r="D47" s="45"/>
      <c r="E47" s="17"/>
      <c r="F47" s="45"/>
      <c r="G47" s="17"/>
      <c r="H47" s="90">
        <v>280</v>
      </c>
      <c r="I47" s="17"/>
      <c r="J47" s="45"/>
      <c r="K47" s="17"/>
      <c r="L47" s="45"/>
      <c r="M47" s="17"/>
      <c r="N47" s="45"/>
      <c r="O47" s="17"/>
      <c r="P47" s="45"/>
      <c r="Q47" s="18"/>
      <c r="R47" s="45"/>
      <c r="S47" s="18"/>
      <c r="T47" s="45"/>
      <c r="U47" s="18"/>
      <c r="V47" s="45"/>
      <c r="W47" s="18"/>
      <c r="X47" s="45"/>
      <c r="Y47" s="18"/>
      <c r="Z47" s="45"/>
      <c r="AA47" s="1"/>
      <c r="AB47" s="1"/>
      <c r="AC47" s="21">
        <f t="shared" si="6"/>
        <v>280</v>
      </c>
      <c r="AD47" s="1"/>
      <c r="AE47" s="1"/>
    </row>
    <row r="48" spans="1:31" ht="18" customHeight="1" x14ac:dyDescent="0.2">
      <c r="A48" s="1"/>
      <c r="B48" s="1"/>
      <c r="C48" s="20" t="s">
        <v>108</v>
      </c>
      <c r="D48" s="90">
        <v>60</v>
      </c>
      <c r="E48" s="17"/>
      <c r="F48" s="90">
        <v>60</v>
      </c>
      <c r="G48" s="17"/>
      <c r="H48" s="90">
        <v>60</v>
      </c>
      <c r="I48" s="17"/>
      <c r="J48" s="90">
        <v>60</v>
      </c>
      <c r="K48" s="17"/>
      <c r="L48" s="90">
        <v>60</v>
      </c>
      <c r="M48" s="17"/>
      <c r="N48" s="90">
        <v>60</v>
      </c>
      <c r="O48" s="17"/>
      <c r="P48" s="90">
        <v>60</v>
      </c>
      <c r="Q48" s="18"/>
      <c r="R48" s="90">
        <v>60</v>
      </c>
      <c r="S48" s="18"/>
      <c r="T48" s="90">
        <v>60</v>
      </c>
      <c r="U48" s="18"/>
      <c r="V48" s="90">
        <v>60</v>
      </c>
      <c r="W48" s="18"/>
      <c r="X48" s="90">
        <v>60</v>
      </c>
      <c r="Y48" s="18"/>
      <c r="Z48" s="90">
        <v>60</v>
      </c>
      <c r="AA48" s="1"/>
      <c r="AB48" s="1"/>
      <c r="AC48" s="21">
        <f t="shared" si="6"/>
        <v>720</v>
      </c>
      <c r="AD48" s="1"/>
      <c r="AE48" s="1"/>
    </row>
    <row r="49" spans="1:31" ht="12.75" customHeight="1" x14ac:dyDescent="0.15">
      <c r="A49" s="1"/>
      <c r="B49" s="1"/>
      <c r="C49" s="28"/>
      <c r="D49" s="46"/>
      <c r="E49" s="28"/>
      <c r="F49" s="46"/>
      <c r="G49" s="28"/>
      <c r="H49" s="46"/>
      <c r="I49" s="28"/>
      <c r="J49" s="46"/>
      <c r="K49" s="28"/>
      <c r="L49" s="46"/>
      <c r="M49" s="28"/>
      <c r="N49" s="46"/>
      <c r="O49" s="28"/>
      <c r="P49" s="47"/>
      <c r="Q49" s="28"/>
      <c r="R49" s="47"/>
      <c r="S49" s="28"/>
      <c r="T49" s="47"/>
      <c r="U49" s="28"/>
      <c r="V49" s="47"/>
      <c r="W49" s="28"/>
      <c r="X49" s="47"/>
      <c r="Y49" s="28"/>
      <c r="Z49" s="47"/>
      <c r="AA49" s="1"/>
      <c r="AB49" s="1"/>
      <c r="AC49" s="1"/>
      <c r="AD49" s="1"/>
      <c r="AE49" s="1"/>
    </row>
    <row r="50" spans="1:31" ht="12.75" customHeight="1" x14ac:dyDescent="0.2">
      <c r="A50" s="1"/>
      <c r="B50" s="1"/>
      <c r="C50" s="1"/>
      <c r="D50" s="48"/>
      <c r="E50" s="13"/>
      <c r="F50" s="48"/>
      <c r="G50" s="13"/>
      <c r="H50" s="48"/>
      <c r="I50" s="13"/>
      <c r="J50" s="48"/>
      <c r="K50" s="13"/>
      <c r="L50" s="48"/>
      <c r="M50" s="13"/>
      <c r="N50" s="48"/>
      <c r="O50" s="49"/>
      <c r="P50" s="48"/>
      <c r="Q50" s="49"/>
      <c r="R50" s="48"/>
      <c r="S50" s="49"/>
      <c r="T50" s="48"/>
      <c r="U50" s="49"/>
      <c r="V50" s="48"/>
      <c r="W50" s="49"/>
      <c r="X50" s="48"/>
      <c r="Y50" s="49"/>
      <c r="Z50" s="48"/>
      <c r="AA50" s="1"/>
      <c r="AB50" s="1"/>
      <c r="AC50" s="1"/>
      <c r="AD50" s="1"/>
      <c r="AE50" s="1"/>
    </row>
    <row r="51" spans="1:31" ht="12.75" customHeight="1" x14ac:dyDescent="0.2">
      <c r="A51" s="32"/>
      <c r="B51" s="32"/>
      <c r="C51" s="33" t="s">
        <v>47</v>
      </c>
      <c r="D51" s="50">
        <f>D38+D39+D40+D41+D42+D43+D44+D45+D46+D47+D48</f>
        <v>211</v>
      </c>
      <c r="E51" s="51"/>
      <c r="F51" s="50">
        <f>F38+F39+F40+F41+F42+F43+F44+F45+F46+F47+F48</f>
        <v>587.13</v>
      </c>
      <c r="G51" s="51"/>
      <c r="H51" s="50">
        <f>H38+H39+H40+H41+H42+H43+H44+H45+H46+H47+H48</f>
        <v>748.68000000000006</v>
      </c>
      <c r="I51" s="51"/>
      <c r="J51" s="50">
        <f>J38+J39+J40+J41+J42+J43+J44+J45+J46+J47+J48</f>
        <v>418.33000000000004</v>
      </c>
      <c r="K51" s="51"/>
      <c r="L51" s="50">
        <f>L38+L39+L40+L41+L42+L43+L44+L45+L46+L47+L48</f>
        <v>211</v>
      </c>
      <c r="M51" s="51"/>
      <c r="N51" s="50">
        <f>N38+N39+N40+N41+N42+N43+N44+N45+N46+N47+N48</f>
        <v>425.61000000000007</v>
      </c>
      <c r="O51" s="51"/>
      <c r="P51" s="50">
        <f>P38+P39+P40+P41+P42+P43+P44+P45+P46+P47+P48</f>
        <v>9466.18</v>
      </c>
      <c r="Q51" s="51"/>
      <c r="R51" s="50">
        <f>R38+R39+R40+R41+R42+R43+R44+R45+R46+R47+R48</f>
        <v>1811.32</v>
      </c>
      <c r="S51" s="51"/>
      <c r="T51" s="50">
        <f>T38+T39+T40+T41+T42+T43+T44+T45+T46+T47+T48</f>
        <v>337.26</v>
      </c>
      <c r="U51" s="51"/>
      <c r="V51" s="50">
        <f>V38+V39+V40+V41+V42+V43+V44+V45+V46+V47+V48</f>
        <v>350.03000000000003</v>
      </c>
      <c r="W51" s="50"/>
      <c r="X51" s="50">
        <f>X38+X39+X40+X41+X42+X43+X44+X45+X46+X47+X48</f>
        <v>191.27</v>
      </c>
      <c r="Y51" s="50"/>
      <c r="Z51" s="50">
        <f>Z38+Z39+Z40+Z41+Z42+Z43+Z44+Z45+Z46+Z47+Z48</f>
        <v>720.31</v>
      </c>
      <c r="AA51" s="32"/>
      <c r="AB51" s="32"/>
      <c r="AC51" s="74">
        <f>SUM(D51:AB51)</f>
        <v>15478.12</v>
      </c>
      <c r="AD51" s="32"/>
      <c r="AE51" s="32"/>
    </row>
    <row r="52" spans="1:31" ht="12.75" customHeight="1" x14ac:dyDescent="0.15">
      <c r="A52" s="1"/>
      <c r="B52" s="1"/>
      <c r="C52" s="28"/>
      <c r="D52" s="35"/>
      <c r="E52" s="28"/>
      <c r="F52" s="35"/>
      <c r="G52" s="28"/>
      <c r="H52" s="35"/>
      <c r="I52" s="28"/>
      <c r="J52" s="35"/>
      <c r="K52" s="28"/>
      <c r="L52" s="35"/>
      <c r="M52" s="28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1"/>
      <c r="AB52" s="1"/>
      <c r="AC52" s="1"/>
      <c r="AD52" s="1"/>
      <c r="AE52" s="1"/>
    </row>
    <row r="53" spans="1:31" ht="12.75" customHeight="1" x14ac:dyDescent="0.15">
      <c r="A53" s="1"/>
      <c r="B53" s="1"/>
      <c r="C53" s="1"/>
      <c r="D53" s="31"/>
      <c r="E53" s="1"/>
      <c r="F53" s="31"/>
      <c r="G53" s="1"/>
      <c r="H53" s="31"/>
      <c r="I53" s="1"/>
      <c r="J53" s="31"/>
      <c r="K53" s="1"/>
      <c r="L53" s="3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1"/>
      <c r="AB53" s="1"/>
      <c r="AC53" s="1"/>
      <c r="AD53" s="1"/>
      <c r="AE53" s="1"/>
    </row>
    <row r="54" spans="1:31" ht="12.75" customHeight="1" x14ac:dyDescent="0.15">
      <c r="A54" s="1"/>
      <c r="B54" s="1"/>
      <c r="C54" s="28"/>
      <c r="D54" s="35"/>
      <c r="E54" s="28"/>
      <c r="F54" s="35"/>
      <c r="G54" s="28"/>
      <c r="H54" s="35"/>
      <c r="I54" s="28"/>
      <c r="J54" s="35"/>
      <c r="K54" s="28"/>
      <c r="L54" s="35"/>
      <c r="M54" s="28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1"/>
      <c r="AB54" s="1"/>
      <c r="AC54" s="1"/>
      <c r="AD54" s="1"/>
      <c r="AE54" s="1"/>
    </row>
    <row r="55" spans="1:31" ht="12.75" customHeight="1" x14ac:dyDescent="0.15">
      <c r="A55" s="1"/>
      <c r="B55" s="6"/>
      <c r="C55" s="6"/>
      <c r="D55" s="36"/>
      <c r="E55" s="6"/>
      <c r="F55" s="36"/>
      <c r="G55" s="6"/>
      <c r="H55" s="36"/>
      <c r="I55" s="6"/>
      <c r="J55" s="36"/>
      <c r="K55" s="6"/>
      <c r="L55" s="36"/>
      <c r="M55" s="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6"/>
      <c r="AB55" s="6"/>
      <c r="AC55" s="6" t="s">
        <v>83</v>
      </c>
      <c r="AD55" s="1"/>
      <c r="AE55" s="1"/>
    </row>
    <row r="56" spans="1:31" ht="12.75" customHeight="1" x14ac:dyDescent="0.15">
      <c r="A56" s="1"/>
      <c r="B56" s="1"/>
      <c r="C56" s="1"/>
      <c r="D56" s="31"/>
      <c r="E56" s="1"/>
      <c r="F56" s="31"/>
      <c r="G56" s="1"/>
      <c r="H56" s="31"/>
      <c r="I56" s="1"/>
      <c r="J56" s="31"/>
      <c r="K56" s="1"/>
      <c r="L56" s="31"/>
      <c r="M56" s="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1"/>
      <c r="AB56" s="1"/>
      <c r="AC56" s="1"/>
      <c r="AD56" s="1"/>
      <c r="AE56" s="1"/>
    </row>
    <row r="57" spans="1:31" ht="12.75" customHeight="1" x14ac:dyDescent="0.15">
      <c r="A57" s="32"/>
      <c r="B57" s="52"/>
      <c r="C57" s="53" t="s">
        <v>48</v>
      </c>
      <c r="D57" s="54">
        <f>D30-D51</f>
        <v>185.25</v>
      </c>
      <c r="E57" s="54"/>
      <c r="F57" s="54">
        <f>F30-F51</f>
        <v>909.12</v>
      </c>
      <c r="G57" s="54"/>
      <c r="H57" s="54">
        <f>H30-H51</f>
        <v>-214.93000000000006</v>
      </c>
      <c r="I57" s="54"/>
      <c r="J57" s="54">
        <f>J30-J51</f>
        <v>242.91999999999996</v>
      </c>
      <c r="K57" s="54"/>
      <c r="L57" s="54">
        <f>L30-L51</f>
        <v>694.7</v>
      </c>
      <c r="M57" s="54"/>
      <c r="N57" s="54">
        <f>N30-N51</f>
        <v>1040.6399999999999</v>
      </c>
      <c r="O57" s="54"/>
      <c r="P57" s="54">
        <f>P30-P51</f>
        <v>-8343.89</v>
      </c>
      <c r="Q57" s="54"/>
      <c r="R57" s="54">
        <f>R30-R51</f>
        <v>2012.68</v>
      </c>
      <c r="S57" s="54"/>
      <c r="T57" s="54">
        <f>T30-T51</f>
        <v>101.49000000000001</v>
      </c>
      <c r="U57" s="54"/>
      <c r="V57" s="54">
        <f>V30-V51</f>
        <v>493.71999999999997</v>
      </c>
      <c r="W57" s="54"/>
      <c r="X57" s="54">
        <f>X30-X51</f>
        <v>177.48</v>
      </c>
      <c r="Y57" s="54"/>
      <c r="Z57" s="54">
        <f>Z30-Z51</f>
        <v>-326.55999999999995</v>
      </c>
      <c r="AA57" s="55"/>
      <c r="AB57" s="52"/>
      <c r="AC57" s="122">
        <f>SUM(D57:AB57)</f>
        <v>-3027.3799999999997</v>
      </c>
      <c r="AD57" s="32"/>
      <c r="AE57" s="32"/>
    </row>
    <row r="58" spans="1:31" ht="12.75" customHeight="1" x14ac:dyDescent="0.15">
      <c r="A58" s="1"/>
      <c r="B58" s="6"/>
      <c r="C58" s="56"/>
      <c r="D58" s="57"/>
      <c r="E58" s="56"/>
      <c r="F58" s="57"/>
      <c r="G58" s="56"/>
      <c r="H58" s="57"/>
      <c r="I58" s="56"/>
      <c r="J58" s="57"/>
      <c r="K58" s="56"/>
      <c r="L58" s="57"/>
      <c r="M58" s="56"/>
      <c r="N58" s="57"/>
      <c r="O58" s="5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107">
        <v>720</v>
      </c>
      <c r="AD58" s="59" t="s">
        <v>127</v>
      </c>
      <c r="AE58" s="59"/>
    </row>
    <row r="59" spans="1:31" ht="12.75" customHeight="1" x14ac:dyDescent="0.15">
      <c r="A59" s="1"/>
      <c r="B59" s="1"/>
      <c r="C59" s="1"/>
      <c r="D59" s="31"/>
      <c r="E59" s="1"/>
      <c r="F59" s="31"/>
      <c r="G59" s="1"/>
      <c r="H59" s="31"/>
      <c r="I59" s="1"/>
      <c r="J59" s="1" t="s">
        <v>125</v>
      </c>
      <c r="K59" s="1"/>
      <c r="L59" s="31"/>
      <c r="M59" s="1"/>
      <c r="N59" s="3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1">
        <f>SUM(AC57:AC58)</f>
        <v>-2307.3799999999997</v>
      </c>
      <c r="AD59" s="59" t="s">
        <v>57</v>
      </c>
      <c r="AE59" s="59"/>
    </row>
    <row r="60" spans="1:31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 x14ac:dyDescent="0.15">
      <c r="A61" s="1"/>
      <c r="B61" s="1"/>
      <c r="C61" s="92" t="s">
        <v>128</v>
      </c>
      <c r="D61" s="123">
        <v>6045.17</v>
      </c>
      <c r="E61" s="1"/>
      <c r="F61" s="1"/>
      <c r="G61" s="1"/>
      <c r="H61" s="1"/>
      <c r="I61" s="1"/>
      <c r="J61" s="1"/>
      <c r="K61" s="1"/>
      <c r="L61" s="1"/>
      <c r="M61" s="94" t="s">
        <v>51</v>
      </c>
      <c r="N61" s="94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  <c r="AD61" s="1"/>
      <c r="AE61" s="1"/>
    </row>
    <row r="62" spans="1:31" ht="20.25" customHeight="1" x14ac:dyDescent="0.2">
      <c r="A62" s="1"/>
      <c r="B62" s="1"/>
      <c r="C62" s="95" t="s">
        <v>129</v>
      </c>
      <c r="D62" s="124">
        <f>D30+F30+H30+J30+L30+N30+P30+R30+T30+V30+X30+Z30</f>
        <v>12450.74</v>
      </c>
      <c r="E62" s="1"/>
      <c r="F62" s="1"/>
      <c r="G62" s="1"/>
      <c r="H62" s="1"/>
      <c r="I62" s="1"/>
      <c r="J62" s="1" t="s">
        <v>99</v>
      </c>
      <c r="K62" s="1"/>
      <c r="L62" s="1"/>
      <c r="M62" s="1"/>
      <c r="N62" s="1"/>
      <c r="O62" s="1"/>
      <c r="P62" s="1" t="s">
        <v>100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 x14ac:dyDescent="0.15">
      <c r="A63" s="1"/>
      <c r="B63" s="1"/>
      <c r="C63" s="95"/>
      <c r="D63" s="125">
        <f>SUM(D61:D62)</f>
        <v>18495.91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 x14ac:dyDescent="0.2">
      <c r="A64" s="1"/>
      <c r="B64" s="1"/>
      <c r="C64" s="98" t="s">
        <v>130</v>
      </c>
      <c r="D64" s="126">
        <f>D51+F51+H51+J51+L51+N51+P51+R51+T51+V51+X51+Z51</f>
        <v>15478.12</v>
      </c>
      <c r="E64" s="1"/>
      <c r="F64" s="1"/>
      <c r="G64" s="1"/>
      <c r="H64" s="1"/>
      <c r="I64" s="1"/>
      <c r="J64" s="100"/>
      <c r="K64" s="100"/>
      <c r="L64" s="100"/>
      <c r="M64" s="1"/>
      <c r="N64" s="1"/>
      <c r="O64" s="1"/>
      <c r="P64" s="100"/>
      <c r="Q64" s="100"/>
      <c r="R64" s="100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 x14ac:dyDescent="0.2">
      <c r="A65" s="1"/>
      <c r="B65" s="1"/>
      <c r="C65" s="101" t="s">
        <v>131</v>
      </c>
      <c r="D65" s="127">
        <f>D63-D64</f>
        <v>3017.7899999999991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 x14ac:dyDescent="0.15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 x14ac:dyDescent="0.2">
      <c r="A67" s="1"/>
      <c r="B67" s="1"/>
      <c r="C67" s="32" t="s">
        <v>120</v>
      </c>
      <c r="D67" s="1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4">
    <mergeCell ref="I1:O1"/>
    <mergeCell ref="C2:AC2"/>
    <mergeCell ref="J32:N32"/>
    <mergeCell ref="A33:AC33"/>
  </mergeCells>
  <printOptions horizontalCentered="1" verticalCentered="1"/>
  <pageMargins left="0" right="0" top="0" bottom="0" header="0" footer="0"/>
  <pageSetup paperSize="9" orientation="landscape"/>
  <rowBreaks count="1" manualBreakCount="1">
    <brk id="31" man="1"/>
  </rowBreaks>
  <colBreaks count="1" manualBreakCount="1">
    <brk id="31" man="1"/>
  </colBreak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000"/>
  <sheetViews>
    <sheetView workbookViewId="0">
      <selection activeCell="F19" sqref="F19:P19"/>
    </sheetView>
  </sheetViews>
  <sheetFormatPr baseColWidth="10" defaultColWidth="12.6640625" defaultRowHeight="15" customHeight="1" x14ac:dyDescent="0.15"/>
  <cols>
    <col min="1" max="1" width="5.6640625" customWidth="1"/>
    <col min="2" max="2" width="0.83203125" customWidth="1"/>
    <col min="3" max="3" width="33" customWidth="1"/>
    <col min="4" max="4" width="13.6640625" customWidth="1"/>
    <col min="5" max="5" width="2.1640625" customWidth="1"/>
    <col min="6" max="6" width="15.33203125" customWidth="1"/>
    <col min="7" max="7" width="2.6640625" customWidth="1"/>
    <col min="8" max="8" width="10.83203125" customWidth="1"/>
    <col min="9" max="9" width="2.6640625" customWidth="1"/>
    <col min="10" max="10" width="10.83203125" customWidth="1"/>
    <col min="11" max="11" width="2.6640625" customWidth="1"/>
    <col min="12" max="12" width="10.83203125" customWidth="1"/>
    <col min="13" max="13" width="2.6640625" customWidth="1"/>
    <col min="14" max="14" width="12.33203125" customWidth="1"/>
    <col min="15" max="15" width="2.6640625" customWidth="1"/>
    <col min="16" max="16" width="13.1640625" customWidth="1"/>
    <col min="17" max="17" width="2.6640625" customWidth="1"/>
    <col min="18" max="18" width="11.6640625" customWidth="1"/>
    <col min="19" max="19" width="2.6640625" customWidth="1"/>
    <col min="20" max="20" width="11.83203125" customWidth="1"/>
    <col min="21" max="21" width="2.6640625" customWidth="1"/>
    <col min="22" max="22" width="12" customWidth="1"/>
    <col min="23" max="23" width="2.6640625" customWidth="1"/>
    <col min="24" max="24" width="11.6640625" customWidth="1"/>
    <col min="25" max="25" width="2.33203125" customWidth="1"/>
    <col min="26" max="26" width="13" customWidth="1"/>
    <col min="27" max="27" width="1.6640625" customWidth="1"/>
    <col min="28" max="28" width="1" customWidth="1"/>
    <col min="29" max="29" width="15.33203125" customWidth="1"/>
  </cols>
  <sheetData>
    <row r="1" spans="1:31" ht="36" customHeight="1" x14ac:dyDescent="0.25">
      <c r="A1" s="1"/>
      <c r="B1" s="2"/>
      <c r="C1" s="3" t="s">
        <v>0</v>
      </c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4"/>
      <c r="O1" s="1"/>
      <c r="P1" s="1"/>
      <c r="Q1" s="1"/>
      <c r="R1" s="1"/>
      <c r="S1" s="1"/>
      <c r="T1" s="1"/>
      <c r="U1" s="1"/>
      <c r="V1" s="1"/>
      <c r="W1" s="61" t="s">
        <v>132</v>
      </c>
      <c r="X1" s="1"/>
      <c r="Y1" s="1"/>
      <c r="Z1" s="1"/>
      <c r="AA1" s="1"/>
      <c r="AB1" s="1"/>
      <c r="AC1" s="1"/>
    </row>
    <row r="2" spans="1:31" ht="51.75" customHeight="1" x14ac:dyDescent="0.15">
      <c r="A2" s="1"/>
      <c r="B2" s="1"/>
      <c r="C2" s="144" t="s">
        <v>79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</row>
    <row r="3" spans="1:31" ht="4.5" customHeight="1" x14ac:dyDescent="0.1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6"/>
      <c r="AC3" s="1"/>
    </row>
    <row r="4" spans="1:31" ht="21.75" customHeight="1" x14ac:dyDescent="0.15">
      <c r="A4" s="1"/>
      <c r="B4" s="5"/>
      <c r="C4" s="62" t="s">
        <v>3</v>
      </c>
      <c r="D4" s="38" t="s">
        <v>4</v>
      </c>
      <c r="E4" s="38"/>
      <c r="F4" s="38" t="s">
        <v>5</v>
      </c>
      <c r="G4" s="38"/>
      <c r="H4" s="38" t="s">
        <v>6</v>
      </c>
      <c r="I4" s="38"/>
      <c r="J4" s="38" t="s">
        <v>7</v>
      </c>
      <c r="K4" s="38"/>
      <c r="L4" s="38" t="s">
        <v>8</v>
      </c>
      <c r="M4" s="38"/>
      <c r="N4" s="38" t="s">
        <v>9</v>
      </c>
      <c r="O4" s="63"/>
      <c r="P4" s="38" t="s">
        <v>10</v>
      </c>
      <c r="Q4" s="63"/>
      <c r="R4" s="38" t="s">
        <v>11</v>
      </c>
      <c r="S4" s="63"/>
      <c r="T4" s="63" t="s">
        <v>12</v>
      </c>
      <c r="U4" s="63"/>
      <c r="V4" s="38" t="s">
        <v>13</v>
      </c>
      <c r="W4" s="63"/>
      <c r="X4" s="63" t="s">
        <v>14</v>
      </c>
      <c r="Y4" s="63"/>
      <c r="Z4" s="63" t="s">
        <v>15</v>
      </c>
      <c r="AA4" s="64"/>
      <c r="AB4" s="64"/>
      <c r="AC4" s="39" t="s">
        <v>57</v>
      </c>
      <c r="AD4" s="165" t="s">
        <v>181</v>
      </c>
      <c r="AE4" s="165" t="s">
        <v>183</v>
      </c>
    </row>
    <row r="5" spans="1:31" ht="4.5" customHeight="1" x14ac:dyDescent="0.15">
      <c r="A5" s="1"/>
      <c r="B5" s="5"/>
      <c r="C5" s="5"/>
      <c r="D5" s="5"/>
      <c r="E5" s="5"/>
      <c r="F5" s="11"/>
      <c r="G5" s="5"/>
      <c r="H5" s="11"/>
      <c r="I5" s="5"/>
      <c r="J5" s="11"/>
      <c r="K5" s="5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1"/>
    </row>
    <row r="6" spans="1:31" ht="4.5" customHeight="1" x14ac:dyDescent="0.15">
      <c r="A6" s="1"/>
      <c r="B6" s="1"/>
      <c r="C6" s="1"/>
      <c r="D6" s="1"/>
      <c r="E6" s="1"/>
      <c r="F6" s="12"/>
      <c r="G6" s="1"/>
      <c r="H6" s="12"/>
      <c r="I6" s="1"/>
      <c r="J6" s="12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1" ht="18" customHeight="1" x14ac:dyDescent="0.2">
      <c r="A7" s="1"/>
      <c r="B7" s="1"/>
      <c r="C7" s="13" t="s">
        <v>16</v>
      </c>
      <c r="D7" s="65"/>
      <c r="E7" s="66"/>
      <c r="F7" s="86"/>
      <c r="G7" s="66"/>
      <c r="H7" s="86">
        <v>32.5</v>
      </c>
      <c r="I7" s="66"/>
      <c r="J7" s="65"/>
      <c r="K7" s="66"/>
      <c r="L7" s="86"/>
      <c r="M7" s="66"/>
      <c r="N7" s="86"/>
      <c r="O7" s="67"/>
      <c r="P7" s="86"/>
      <c r="Q7" s="68"/>
      <c r="R7" s="86"/>
      <c r="S7" s="68"/>
      <c r="T7" s="86"/>
      <c r="U7" s="68"/>
      <c r="V7" s="86"/>
      <c r="W7" s="68"/>
      <c r="X7" s="86"/>
      <c r="Y7" s="68"/>
      <c r="Z7" s="86"/>
      <c r="AA7" s="1"/>
      <c r="AB7" s="1"/>
      <c r="AC7" s="21">
        <f t="shared" ref="AC7:AC22" si="0">SUM(D7:AB7)</f>
        <v>32.5</v>
      </c>
      <c r="AD7">
        <f>37.5*12</f>
        <v>450</v>
      </c>
      <c r="AE7" s="166">
        <f>AD7-AC7</f>
        <v>417.5</v>
      </c>
    </row>
    <row r="8" spans="1:31" ht="18" customHeight="1" x14ac:dyDescent="0.2">
      <c r="A8" s="1"/>
      <c r="B8" s="1"/>
      <c r="C8" s="22" t="s">
        <v>17</v>
      </c>
      <c r="D8" s="86">
        <v>75</v>
      </c>
      <c r="E8" s="66"/>
      <c r="F8" s="65">
        <v>37.5</v>
      </c>
      <c r="G8" s="66"/>
      <c r="H8" s="65"/>
      <c r="I8" s="66"/>
      <c r="J8" s="86">
        <v>75</v>
      </c>
      <c r="K8" s="66"/>
      <c r="L8" s="65"/>
      <c r="M8" s="66"/>
      <c r="N8" s="86">
        <v>75</v>
      </c>
      <c r="O8" s="67"/>
      <c r="P8" s="65"/>
      <c r="Q8" s="68"/>
      <c r="R8" s="86">
        <v>150</v>
      </c>
      <c r="S8" s="68"/>
      <c r="T8" s="65">
        <v>37.5</v>
      </c>
      <c r="U8" s="68"/>
      <c r="V8" s="65"/>
      <c r="W8" s="68"/>
      <c r="X8" s="86">
        <v>75</v>
      </c>
      <c r="Y8" s="68"/>
      <c r="Z8" s="65"/>
      <c r="AA8" s="1"/>
      <c r="AB8" s="1"/>
      <c r="AC8" s="21">
        <f t="shared" si="0"/>
        <v>525</v>
      </c>
      <c r="AD8">
        <f t="shared" ref="AD8:AD24" si="1">37.5*12</f>
        <v>450</v>
      </c>
      <c r="AE8" s="166">
        <f t="shared" ref="AE8:AE24" si="2">AD8-AC8</f>
        <v>-75</v>
      </c>
    </row>
    <row r="9" spans="1:31" ht="18" customHeight="1" x14ac:dyDescent="0.2">
      <c r="A9" s="1"/>
      <c r="B9" s="1"/>
      <c r="C9" s="13" t="s">
        <v>18</v>
      </c>
      <c r="D9" s="65">
        <v>37.5</v>
      </c>
      <c r="E9" s="89"/>
      <c r="F9" s="65"/>
      <c r="G9" s="66"/>
      <c r="H9" s="65"/>
      <c r="I9" s="66"/>
      <c r="J9" s="65"/>
      <c r="K9" s="66"/>
      <c r="L9" s="65"/>
      <c r="M9" s="66"/>
      <c r="N9" s="65"/>
      <c r="O9" s="67"/>
      <c r="P9" s="65"/>
      <c r="Q9" s="68"/>
      <c r="R9" s="65"/>
      <c r="S9" s="68"/>
      <c r="T9" s="86"/>
      <c r="U9" s="68"/>
      <c r="V9" s="86">
        <v>75</v>
      </c>
      <c r="W9" s="68"/>
      <c r="X9" s="86">
        <v>75</v>
      </c>
      <c r="Y9" s="68"/>
      <c r="Z9" s="86">
        <v>75</v>
      </c>
      <c r="AA9" s="1"/>
      <c r="AB9" s="1"/>
      <c r="AC9" s="74">
        <f t="shared" si="0"/>
        <v>262.5</v>
      </c>
      <c r="AD9">
        <f t="shared" si="1"/>
        <v>450</v>
      </c>
      <c r="AE9" s="166">
        <f t="shared" si="2"/>
        <v>187.5</v>
      </c>
    </row>
    <row r="10" spans="1:31" ht="18" customHeight="1" x14ac:dyDescent="0.2">
      <c r="A10" s="1"/>
      <c r="B10" s="1"/>
      <c r="C10" s="22" t="s">
        <v>19</v>
      </c>
      <c r="D10" s="65">
        <v>37.5</v>
      </c>
      <c r="E10" s="66"/>
      <c r="F10" s="65">
        <v>37.5</v>
      </c>
      <c r="G10" s="66"/>
      <c r="H10" s="65">
        <v>37.5</v>
      </c>
      <c r="I10" s="66"/>
      <c r="J10" s="65">
        <v>37.5</v>
      </c>
      <c r="K10" s="66"/>
      <c r="L10" s="65">
        <v>37.5</v>
      </c>
      <c r="M10" s="66"/>
      <c r="N10" s="65">
        <v>37.5</v>
      </c>
      <c r="O10" s="67"/>
      <c r="P10" s="65">
        <v>37.5</v>
      </c>
      <c r="Q10" s="68"/>
      <c r="R10" s="65">
        <v>37.5</v>
      </c>
      <c r="S10" s="68"/>
      <c r="T10" s="65">
        <v>37.5</v>
      </c>
      <c r="U10" s="68"/>
      <c r="V10" s="65">
        <v>37.5</v>
      </c>
      <c r="W10" s="68"/>
      <c r="X10" s="65">
        <v>37.5</v>
      </c>
      <c r="Y10" s="68"/>
      <c r="Z10" s="65">
        <v>37.5</v>
      </c>
      <c r="AA10" s="1"/>
      <c r="AB10" s="1"/>
      <c r="AC10" s="21">
        <f t="shared" si="0"/>
        <v>450</v>
      </c>
      <c r="AD10">
        <f t="shared" si="1"/>
        <v>450</v>
      </c>
      <c r="AE10" s="166">
        <f t="shared" si="2"/>
        <v>0</v>
      </c>
    </row>
    <row r="11" spans="1:31" ht="18" customHeight="1" x14ac:dyDescent="0.2">
      <c r="A11" s="1"/>
      <c r="B11" s="1"/>
      <c r="C11" s="13" t="s">
        <v>20</v>
      </c>
      <c r="D11" s="86">
        <v>18.75</v>
      </c>
      <c r="E11" s="66"/>
      <c r="F11" s="86">
        <v>18.75</v>
      </c>
      <c r="G11" s="66"/>
      <c r="H11" s="86">
        <v>18.75</v>
      </c>
      <c r="I11" s="66"/>
      <c r="J11" s="86">
        <v>18.75</v>
      </c>
      <c r="K11" s="66"/>
      <c r="L11" s="86">
        <v>18.75</v>
      </c>
      <c r="M11" s="66"/>
      <c r="N11" s="86">
        <v>18.75</v>
      </c>
      <c r="O11" s="67"/>
      <c r="P11" s="86">
        <v>18.75</v>
      </c>
      <c r="Q11" s="68"/>
      <c r="R11" s="86">
        <v>18.75</v>
      </c>
      <c r="S11" s="68"/>
      <c r="T11" s="86">
        <v>18.75</v>
      </c>
      <c r="U11" s="68"/>
      <c r="V11" s="86">
        <v>18.75</v>
      </c>
      <c r="W11" s="68"/>
      <c r="X11" s="86">
        <v>18.75</v>
      </c>
      <c r="Y11" s="68"/>
      <c r="Z11" s="86">
        <v>18.75</v>
      </c>
      <c r="AA11" s="1"/>
      <c r="AB11" s="1"/>
      <c r="AC11" s="74">
        <f t="shared" si="0"/>
        <v>225</v>
      </c>
      <c r="AD11" s="165">
        <f>18.75*12</f>
        <v>225</v>
      </c>
      <c r="AE11" s="166">
        <f t="shared" si="2"/>
        <v>0</v>
      </c>
    </row>
    <row r="12" spans="1:31" ht="18" customHeight="1" x14ac:dyDescent="0.2">
      <c r="A12" s="1"/>
      <c r="B12" s="1"/>
      <c r="C12" s="22" t="s">
        <v>21</v>
      </c>
      <c r="D12" s="65">
        <v>37.5</v>
      </c>
      <c r="E12" s="66"/>
      <c r="F12" s="65">
        <v>37.5</v>
      </c>
      <c r="G12" s="66"/>
      <c r="H12" s="65">
        <v>37.5</v>
      </c>
      <c r="I12" s="66"/>
      <c r="J12" s="65">
        <v>37.5</v>
      </c>
      <c r="K12" s="66"/>
      <c r="L12" s="65">
        <v>37.5</v>
      </c>
      <c r="M12" s="66"/>
      <c r="N12" s="65"/>
      <c r="O12" s="67"/>
      <c r="P12" s="86">
        <v>75</v>
      </c>
      <c r="Q12" s="68"/>
      <c r="R12" s="65">
        <v>37.5</v>
      </c>
      <c r="S12" s="68"/>
      <c r="T12" s="65">
        <v>37.5</v>
      </c>
      <c r="U12" s="68"/>
      <c r="V12" s="65">
        <v>37.5</v>
      </c>
      <c r="W12" s="68"/>
      <c r="X12" s="65">
        <v>37.5</v>
      </c>
      <c r="Y12" s="68"/>
      <c r="Z12" s="65">
        <v>37.5</v>
      </c>
      <c r="AA12" s="1"/>
      <c r="AB12" s="1"/>
      <c r="AC12" s="21">
        <f t="shared" si="0"/>
        <v>450</v>
      </c>
      <c r="AD12">
        <f t="shared" si="1"/>
        <v>450</v>
      </c>
      <c r="AE12" s="166">
        <f t="shared" si="2"/>
        <v>0</v>
      </c>
    </row>
    <row r="13" spans="1:31" ht="18" customHeight="1" x14ac:dyDescent="0.2">
      <c r="A13" s="1"/>
      <c r="B13" s="1"/>
      <c r="C13" s="13" t="s">
        <v>22</v>
      </c>
      <c r="D13" s="86">
        <v>47.5</v>
      </c>
      <c r="E13" s="66"/>
      <c r="F13" s="65">
        <v>37.5</v>
      </c>
      <c r="G13" s="66"/>
      <c r="H13" s="65">
        <v>37.5</v>
      </c>
      <c r="I13" s="66"/>
      <c r="J13" s="65">
        <v>37.5</v>
      </c>
      <c r="K13" s="66"/>
      <c r="L13" s="65">
        <v>37.5</v>
      </c>
      <c r="M13" s="66"/>
      <c r="N13" s="65">
        <v>37.5</v>
      </c>
      <c r="O13" s="67"/>
      <c r="P13" s="65">
        <v>37.5</v>
      </c>
      <c r="Q13" s="68"/>
      <c r="R13" s="65">
        <v>37.5</v>
      </c>
      <c r="S13" s="68"/>
      <c r="T13" s="65">
        <v>37.5</v>
      </c>
      <c r="U13" s="68"/>
      <c r="V13" s="65">
        <v>37.5</v>
      </c>
      <c r="W13" s="68"/>
      <c r="X13" s="65">
        <v>37.5</v>
      </c>
      <c r="Y13" s="68"/>
      <c r="Z13" s="65">
        <v>37.5</v>
      </c>
      <c r="AA13" s="1"/>
      <c r="AB13" s="1"/>
      <c r="AC13" s="21">
        <f t="shared" si="0"/>
        <v>460</v>
      </c>
      <c r="AD13">
        <f t="shared" si="1"/>
        <v>450</v>
      </c>
      <c r="AE13" s="166">
        <f t="shared" si="2"/>
        <v>-10</v>
      </c>
    </row>
    <row r="14" spans="1:31" ht="18" customHeight="1" x14ac:dyDescent="0.2">
      <c r="A14" s="1"/>
      <c r="B14" s="1"/>
      <c r="C14" s="22" t="s">
        <v>23</v>
      </c>
      <c r="D14" s="65">
        <v>37.5</v>
      </c>
      <c r="E14" s="66"/>
      <c r="F14" s="86">
        <v>40</v>
      </c>
      <c r="G14" s="66"/>
      <c r="H14" s="86">
        <v>30</v>
      </c>
      <c r="I14" s="66"/>
      <c r="J14" s="86">
        <v>40</v>
      </c>
      <c r="K14" s="66"/>
      <c r="L14" s="86">
        <v>33</v>
      </c>
      <c r="M14" s="66"/>
      <c r="N14" s="86">
        <v>120</v>
      </c>
      <c r="O14" s="67"/>
      <c r="P14" s="86"/>
      <c r="Q14" s="68"/>
      <c r="R14" s="65"/>
      <c r="S14" s="68"/>
      <c r="T14" s="65">
        <v>37.5</v>
      </c>
      <c r="U14" s="68"/>
      <c r="V14" s="65"/>
      <c r="W14" s="68"/>
      <c r="X14" s="86">
        <v>75</v>
      </c>
      <c r="Y14" s="68"/>
      <c r="Z14" s="86"/>
      <c r="AA14" s="1"/>
      <c r="AB14" s="1"/>
      <c r="AC14" s="21">
        <f t="shared" si="0"/>
        <v>413</v>
      </c>
      <c r="AD14">
        <f t="shared" si="1"/>
        <v>450</v>
      </c>
      <c r="AE14" s="166">
        <f t="shared" si="2"/>
        <v>37</v>
      </c>
    </row>
    <row r="15" spans="1:31" ht="18" customHeight="1" x14ac:dyDescent="0.2">
      <c r="A15" s="1"/>
      <c r="B15" s="1"/>
      <c r="C15" s="13" t="s">
        <v>24</v>
      </c>
      <c r="D15" s="65"/>
      <c r="E15" s="66"/>
      <c r="F15" s="86">
        <v>450</v>
      </c>
      <c r="G15" s="66"/>
      <c r="H15" s="65"/>
      <c r="I15" s="66"/>
      <c r="J15" s="65"/>
      <c r="K15" s="66"/>
      <c r="L15" s="65"/>
      <c r="M15" s="66"/>
      <c r="N15" s="65"/>
      <c r="O15" s="67"/>
      <c r="P15" s="65"/>
      <c r="Q15" s="68"/>
      <c r="R15" s="65"/>
      <c r="S15" s="68"/>
      <c r="T15" s="65"/>
      <c r="U15" s="68"/>
      <c r="V15" s="65"/>
      <c r="W15" s="68"/>
      <c r="X15" s="65"/>
      <c r="Y15" s="68"/>
      <c r="Z15" s="65"/>
      <c r="AA15" s="1"/>
      <c r="AB15" s="1"/>
      <c r="AC15" s="21">
        <f t="shared" si="0"/>
        <v>450</v>
      </c>
      <c r="AD15">
        <f t="shared" si="1"/>
        <v>450</v>
      </c>
      <c r="AE15" s="166">
        <f t="shared" si="2"/>
        <v>0</v>
      </c>
    </row>
    <row r="16" spans="1:31" ht="18" customHeight="1" x14ac:dyDescent="0.2">
      <c r="A16" s="1"/>
      <c r="B16" s="1"/>
      <c r="C16" s="22" t="s">
        <v>25</v>
      </c>
      <c r="D16" s="65"/>
      <c r="E16" s="89"/>
      <c r="F16" s="86">
        <v>450</v>
      </c>
      <c r="G16" s="66"/>
      <c r="H16" s="65"/>
      <c r="I16" s="66"/>
      <c r="J16" s="65"/>
      <c r="K16" s="66"/>
      <c r="L16" s="65"/>
      <c r="M16" s="66"/>
      <c r="N16" s="65"/>
      <c r="O16" s="67"/>
      <c r="P16" s="65"/>
      <c r="Q16" s="68"/>
      <c r="R16" s="65"/>
      <c r="S16" s="68"/>
      <c r="T16" s="65"/>
      <c r="U16" s="68"/>
      <c r="V16" s="65"/>
      <c r="W16" s="68"/>
      <c r="X16" s="65"/>
      <c r="Y16" s="68"/>
      <c r="Z16" s="65"/>
      <c r="AA16" s="1"/>
      <c r="AB16" s="1"/>
      <c r="AC16" s="21">
        <f t="shared" si="0"/>
        <v>450</v>
      </c>
      <c r="AD16">
        <f t="shared" si="1"/>
        <v>450</v>
      </c>
      <c r="AE16" s="166">
        <f t="shared" si="2"/>
        <v>0</v>
      </c>
    </row>
    <row r="17" spans="1:31" ht="18" customHeight="1" x14ac:dyDescent="0.2">
      <c r="A17" s="1"/>
      <c r="B17" s="1"/>
      <c r="C17" s="13" t="s">
        <v>26</v>
      </c>
      <c r="D17" s="65"/>
      <c r="E17" s="66"/>
      <c r="F17" s="86">
        <v>75</v>
      </c>
      <c r="G17" s="66"/>
      <c r="H17" s="65"/>
      <c r="I17" s="66"/>
      <c r="J17" s="86">
        <v>75</v>
      </c>
      <c r="K17" s="66"/>
      <c r="L17" s="65"/>
      <c r="M17" s="66"/>
      <c r="N17" s="86">
        <v>75</v>
      </c>
      <c r="O17" s="67"/>
      <c r="P17" s="65"/>
      <c r="Q17" s="68"/>
      <c r="R17" s="65"/>
      <c r="S17" s="68"/>
      <c r="T17" s="86">
        <v>75</v>
      </c>
      <c r="U17" s="68"/>
      <c r="V17" s="86">
        <v>75</v>
      </c>
      <c r="W17" s="68"/>
      <c r="X17" s="86"/>
      <c r="Y17" s="68"/>
      <c r="Z17" s="86"/>
      <c r="AA17" s="1"/>
      <c r="AB17" s="1"/>
      <c r="AC17" s="21">
        <f t="shared" si="0"/>
        <v>375</v>
      </c>
      <c r="AD17">
        <f t="shared" si="1"/>
        <v>450</v>
      </c>
      <c r="AE17" s="166">
        <f t="shared" si="2"/>
        <v>75</v>
      </c>
    </row>
    <row r="18" spans="1:31" ht="18" customHeight="1" x14ac:dyDescent="0.2">
      <c r="A18" s="1"/>
      <c r="B18" s="1"/>
      <c r="C18" s="22" t="s">
        <v>27</v>
      </c>
      <c r="D18" s="65">
        <v>37.5</v>
      </c>
      <c r="E18" s="89"/>
      <c r="F18" s="65">
        <v>37.5</v>
      </c>
      <c r="G18" s="66"/>
      <c r="H18" s="65">
        <v>37.5</v>
      </c>
      <c r="I18" s="66"/>
      <c r="J18" s="65">
        <v>37.5</v>
      </c>
      <c r="K18" s="66"/>
      <c r="L18" s="65">
        <v>37.5</v>
      </c>
      <c r="M18" s="66"/>
      <c r="N18" s="65">
        <v>37.5</v>
      </c>
      <c r="O18" s="67"/>
      <c r="P18" s="65">
        <v>37.5</v>
      </c>
      <c r="Q18" s="68"/>
      <c r="R18" s="65">
        <v>37.5</v>
      </c>
      <c r="S18" s="68"/>
      <c r="T18" s="65">
        <v>37.5</v>
      </c>
      <c r="U18" s="68"/>
      <c r="V18" s="65">
        <v>37.5</v>
      </c>
      <c r="W18" s="68"/>
      <c r="X18" s="65">
        <v>37.5</v>
      </c>
      <c r="Y18" s="68"/>
      <c r="Z18" s="65">
        <v>75</v>
      </c>
      <c r="AA18" s="1"/>
      <c r="AB18" s="1"/>
      <c r="AC18" s="21">
        <f t="shared" si="0"/>
        <v>487.5</v>
      </c>
      <c r="AD18">
        <f t="shared" si="1"/>
        <v>450</v>
      </c>
      <c r="AE18" s="166">
        <f t="shared" si="2"/>
        <v>-37.5</v>
      </c>
    </row>
    <row r="19" spans="1:31" ht="18" customHeight="1" x14ac:dyDescent="0.2">
      <c r="A19" s="1"/>
      <c r="B19" s="1"/>
      <c r="C19" s="13" t="s">
        <v>28</v>
      </c>
      <c r="D19" s="65">
        <v>37.5</v>
      </c>
      <c r="E19" s="66"/>
      <c r="F19" s="65">
        <v>37.5</v>
      </c>
      <c r="G19" s="66"/>
      <c r="H19" s="86"/>
      <c r="I19" s="66"/>
      <c r="J19" s="86">
        <v>35</v>
      </c>
      <c r="K19" s="66"/>
      <c r="L19" s="65"/>
      <c r="M19" s="66"/>
      <c r="N19" s="86">
        <v>35</v>
      </c>
      <c r="O19" s="67"/>
      <c r="P19" s="86">
        <v>65</v>
      </c>
      <c r="Q19" s="68"/>
      <c r="R19" s="65"/>
      <c r="S19" s="68"/>
      <c r="T19" s="86">
        <v>35</v>
      </c>
      <c r="U19" s="68"/>
      <c r="V19" s="86">
        <v>35</v>
      </c>
      <c r="W19" s="68"/>
      <c r="X19" s="65"/>
      <c r="Y19" s="68"/>
      <c r="Z19" s="65"/>
      <c r="AA19" s="1"/>
      <c r="AB19" s="1"/>
      <c r="AC19" s="21">
        <f t="shared" si="0"/>
        <v>280</v>
      </c>
      <c r="AD19">
        <f t="shared" si="1"/>
        <v>450</v>
      </c>
      <c r="AE19" s="166">
        <f t="shared" si="2"/>
        <v>170</v>
      </c>
    </row>
    <row r="20" spans="1:31" ht="18" customHeight="1" x14ac:dyDescent="0.2">
      <c r="A20" s="1"/>
      <c r="B20" s="1"/>
      <c r="C20" s="22" t="s">
        <v>29</v>
      </c>
      <c r="D20" s="65"/>
      <c r="E20" s="66"/>
      <c r="F20" s="86">
        <v>50</v>
      </c>
      <c r="G20" s="66"/>
      <c r="H20" s="86"/>
      <c r="I20" s="66"/>
      <c r="J20" s="86"/>
      <c r="K20" s="66"/>
      <c r="L20" s="86">
        <v>180</v>
      </c>
      <c r="M20" s="66"/>
      <c r="N20" s="86"/>
      <c r="O20" s="67"/>
      <c r="P20" s="65"/>
      <c r="Q20" s="68"/>
      <c r="R20" s="86">
        <v>40</v>
      </c>
      <c r="S20" s="68"/>
      <c r="T20" s="86"/>
      <c r="U20" s="68"/>
      <c r="V20" s="86">
        <v>40</v>
      </c>
      <c r="W20" s="68"/>
      <c r="X20" s="86"/>
      <c r="Y20" s="68"/>
      <c r="Z20" s="86">
        <v>40</v>
      </c>
      <c r="AA20" s="1"/>
      <c r="AB20" s="1"/>
      <c r="AC20" s="21">
        <f t="shared" si="0"/>
        <v>350</v>
      </c>
      <c r="AD20">
        <f t="shared" si="1"/>
        <v>450</v>
      </c>
      <c r="AE20" s="166">
        <f t="shared" si="2"/>
        <v>100</v>
      </c>
    </row>
    <row r="21" spans="1:31" ht="18" customHeight="1" x14ac:dyDescent="0.2">
      <c r="A21" s="1"/>
      <c r="B21" s="1"/>
      <c r="C21" s="13" t="s">
        <v>30</v>
      </c>
      <c r="D21" s="65"/>
      <c r="E21" s="66"/>
      <c r="F21" s="65"/>
      <c r="G21" s="66"/>
      <c r="H21" s="65"/>
      <c r="I21" s="66"/>
      <c r="J21" s="86"/>
      <c r="K21" s="66"/>
      <c r="L21" s="86"/>
      <c r="M21" s="66"/>
      <c r="N21" s="86"/>
      <c r="O21" s="67"/>
      <c r="P21" s="86"/>
      <c r="Q21" s="68"/>
      <c r="R21" s="65"/>
      <c r="S21" s="68"/>
      <c r="T21" s="86"/>
      <c r="U21" s="68"/>
      <c r="V21" s="86"/>
      <c r="W21" s="68"/>
      <c r="X21" s="86"/>
      <c r="Y21" s="68"/>
      <c r="Z21" s="86"/>
      <c r="AA21" s="1"/>
      <c r="AB21" s="1"/>
      <c r="AC21" s="21">
        <f t="shared" si="0"/>
        <v>0</v>
      </c>
      <c r="AD21">
        <f t="shared" si="1"/>
        <v>450</v>
      </c>
      <c r="AE21" s="166">
        <f t="shared" si="2"/>
        <v>450</v>
      </c>
    </row>
    <row r="22" spans="1:31" ht="18" customHeight="1" x14ac:dyDescent="0.2">
      <c r="A22" s="1"/>
      <c r="B22" s="1"/>
      <c r="C22" s="22" t="s">
        <v>31</v>
      </c>
      <c r="D22" s="65">
        <v>37.5</v>
      </c>
      <c r="E22" s="66"/>
      <c r="F22" s="65">
        <v>37.5</v>
      </c>
      <c r="G22" s="66"/>
      <c r="H22" s="65">
        <v>37.5</v>
      </c>
      <c r="I22" s="66"/>
      <c r="J22" s="65">
        <v>37.5</v>
      </c>
      <c r="K22" s="66"/>
      <c r="L22" s="65">
        <v>37.5</v>
      </c>
      <c r="M22" s="66"/>
      <c r="N22" s="65">
        <v>37.5</v>
      </c>
      <c r="O22" s="67"/>
      <c r="P22" s="65">
        <v>37.5</v>
      </c>
      <c r="Q22" s="68"/>
      <c r="R22" s="65">
        <v>37.5</v>
      </c>
      <c r="S22" s="68"/>
      <c r="T22" s="65">
        <v>37.5</v>
      </c>
      <c r="U22" s="68"/>
      <c r="V22" s="65">
        <v>37.5</v>
      </c>
      <c r="W22" s="68"/>
      <c r="X22" s="65">
        <v>37.5</v>
      </c>
      <c r="Y22" s="68"/>
      <c r="Z22" s="65">
        <v>37.5</v>
      </c>
      <c r="AA22" s="1"/>
      <c r="AB22" s="1"/>
      <c r="AC22" s="21">
        <f t="shared" si="0"/>
        <v>450</v>
      </c>
      <c r="AD22">
        <f t="shared" si="1"/>
        <v>450</v>
      </c>
      <c r="AE22" s="166">
        <f t="shared" si="2"/>
        <v>0</v>
      </c>
    </row>
    <row r="23" spans="1:31" ht="3" customHeight="1" x14ac:dyDescent="0.2">
      <c r="A23" s="114"/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4"/>
      <c r="AC23" s="114"/>
      <c r="AD23">
        <f t="shared" si="1"/>
        <v>450</v>
      </c>
      <c r="AE23" s="166">
        <f t="shared" si="2"/>
        <v>450</v>
      </c>
    </row>
    <row r="24" spans="1:31" ht="21" customHeight="1" x14ac:dyDescent="0.2">
      <c r="A24" s="116"/>
      <c r="B24" s="116"/>
      <c r="C24" s="20" t="s">
        <v>133</v>
      </c>
      <c r="D24" s="117"/>
      <c r="E24" s="71"/>
      <c r="F24" s="118"/>
      <c r="G24" s="71"/>
      <c r="H24" s="118"/>
      <c r="I24" s="71"/>
      <c r="J24" s="118"/>
      <c r="K24" s="71"/>
      <c r="L24" s="118"/>
      <c r="M24" s="71"/>
      <c r="N24" s="118"/>
      <c r="O24" s="71"/>
      <c r="P24" s="118"/>
      <c r="Q24" s="71"/>
      <c r="R24" s="118"/>
      <c r="S24" s="71"/>
      <c r="T24" s="118"/>
      <c r="U24" s="71"/>
      <c r="V24" s="118"/>
      <c r="W24" s="71"/>
      <c r="X24" s="118"/>
      <c r="Y24" s="71"/>
      <c r="Z24" s="118"/>
      <c r="AA24" s="116"/>
      <c r="AB24" s="116"/>
      <c r="AC24" s="116"/>
      <c r="AD24">
        <f t="shared" si="1"/>
        <v>450</v>
      </c>
      <c r="AE24" s="166">
        <f t="shared" si="2"/>
        <v>450</v>
      </c>
    </row>
    <row r="25" spans="1:31" ht="21" customHeight="1" x14ac:dyDescent="0.2">
      <c r="A25" s="116"/>
      <c r="B25" s="116"/>
      <c r="C25" s="20" t="s">
        <v>134</v>
      </c>
      <c r="D25" s="117"/>
      <c r="E25" s="71"/>
      <c r="F25" s="118"/>
      <c r="G25" s="71"/>
      <c r="H25" s="118"/>
      <c r="I25" s="71"/>
      <c r="J25" s="118"/>
      <c r="K25" s="71"/>
      <c r="L25" s="86"/>
      <c r="M25" s="71"/>
      <c r="N25" s="119">
        <v>40</v>
      </c>
      <c r="O25" s="71"/>
      <c r="P25" s="119">
        <v>35</v>
      </c>
      <c r="Q25" s="71"/>
      <c r="R25" s="118"/>
      <c r="S25" s="71"/>
      <c r="T25" s="118"/>
      <c r="U25" s="71"/>
      <c r="V25" s="118"/>
      <c r="W25" s="71"/>
      <c r="X25" s="118"/>
      <c r="Y25" s="71"/>
      <c r="Z25" s="118"/>
      <c r="AA25" s="116"/>
      <c r="AB25" s="116"/>
      <c r="AC25" s="116"/>
    </row>
    <row r="26" spans="1:31" ht="16.5" customHeight="1" x14ac:dyDescent="0.2">
      <c r="A26" s="1"/>
      <c r="B26" s="1"/>
      <c r="C26" s="20"/>
      <c r="D26" s="70"/>
      <c r="E26" s="71"/>
      <c r="F26" s="65"/>
      <c r="G26" s="71"/>
      <c r="H26" s="65"/>
      <c r="I26" s="71"/>
      <c r="J26" s="65"/>
      <c r="K26" s="71"/>
      <c r="L26" s="65"/>
      <c r="M26" s="71"/>
      <c r="N26" s="65"/>
      <c r="O26" s="71"/>
      <c r="P26" s="65"/>
      <c r="Q26" s="71"/>
      <c r="R26" s="65"/>
      <c r="S26" s="71"/>
      <c r="T26" s="65"/>
      <c r="U26" s="71"/>
      <c r="V26" s="65"/>
      <c r="W26" s="71"/>
      <c r="X26" s="65"/>
      <c r="Y26" s="71"/>
      <c r="Z26" s="65"/>
      <c r="AA26" s="1"/>
      <c r="AB26" s="1"/>
      <c r="AC26" s="1"/>
    </row>
    <row r="27" spans="1:31" ht="18" customHeight="1" x14ac:dyDescent="0.2">
      <c r="A27" s="1"/>
      <c r="B27" s="1"/>
      <c r="C27" s="24"/>
      <c r="D27" s="70"/>
      <c r="E27" s="66"/>
      <c r="F27" s="65"/>
      <c r="G27" s="72"/>
      <c r="H27" s="65"/>
      <c r="I27" s="66"/>
      <c r="J27" s="86"/>
      <c r="K27" s="66"/>
      <c r="L27" s="86"/>
      <c r="M27" s="72"/>
      <c r="N27" s="120"/>
      <c r="O27" s="67"/>
      <c r="P27" s="121"/>
      <c r="Q27" s="68"/>
      <c r="R27" s="120"/>
      <c r="S27" s="68"/>
      <c r="T27" s="65"/>
      <c r="U27" s="68"/>
      <c r="V27" s="86"/>
      <c r="W27" s="68"/>
      <c r="X27" s="86"/>
      <c r="Y27" s="73"/>
      <c r="Z27" s="86"/>
      <c r="AA27" s="1"/>
      <c r="AB27" s="1"/>
      <c r="AC27" s="21">
        <f>SUM(D27:AB27)</f>
        <v>0</v>
      </c>
    </row>
    <row r="28" spans="1:31" ht="4.5" customHeight="1" x14ac:dyDescent="0.15">
      <c r="A28" s="1"/>
      <c r="B28" s="1"/>
      <c r="C28" s="28"/>
      <c r="D28" s="29"/>
      <c r="E28" s="30"/>
      <c r="F28" s="29"/>
      <c r="G28" s="30"/>
      <c r="H28" s="29"/>
      <c r="I28" s="30"/>
      <c r="J28" s="29"/>
      <c r="K28" s="30"/>
      <c r="L28" s="29"/>
      <c r="M28" s="30"/>
      <c r="N28" s="29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1"/>
      <c r="AB28" s="1"/>
      <c r="AC28" s="1"/>
    </row>
    <row r="29" spans="1:31" ht="4.5" customHeight="1" x14ac:dyDescent="0.15">
      <c r="A29" s="1"/>
      <c r="B29" s="1"/>
      <c r="C29" s="1"/>
      <c r="D29" s="31"/>
      <c r="E29" s="1"/>
      <c r="F29" s="31"/>
      <c r="G29" s="1"/>
      <c r="H29" s="31"/>
      <c r="I29" s="1"/>
      <c r="J29" s="31"/>
      <c r="K29" s="1"/>
      <c r="L29" s="31"/>
      <c r="M29" s="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1"/>
      <c r="AB29" s="1"/>
      <c r="AC29" s="1"/>
    </row>
    <row r="30" spans="1:31" ht="21" customHeight="1" x14ac:dyDescent="0.2">
      <c r="A30" s="32"/>
      <c r="B30" s="32"/>
      <c r="C30" s="33" t="s">
        <v>33</v>
      </c>
      <c r="D30" s="34">
        <f>D7+D8+D9+D10+D11+D12+D13+D14+D15+D16+D17+D18+D19+D20+D21+D22+D27</f>
        <v>403.75</v>
      </c>
      <c r="E30" s="34"/>
      <c r="F30" s="34">
        <f>F7+F8+F9+F10+F11+F12+F13+F14+F15+F16+F17+F18+F19+F20+F21+F22+F27</f>
        <v>1346.25</v>
      </c>
      <c r="G30" s="34"/>
      <c r="H30" s="34">
        <f>H7+H8+H9+H10+H11+H12+H13+H14+H15+H16+H17+H18+H19+H20+H21+H22+H27</f>
        <v>268.75</v>
      </c>
      <c r="I30" s="34"/>
      <c r="J30" s="34">
        <f>J7+J8+J9+J10+J11+J12+J13+J14+J15+J16+J17+J18+J19+J20+J21+J22+J27</f>
        <v>431.25</v>
      </c>
      <c r="K30" s="34"/>
      <c r="L30" s="34">
        <f>L7+L8+L9+L10+L11+L12+L13+L14+L15+L16+L17+L18+L19+L20+L21+L22+L25+L27</f>
        <v>419.25</v>
      </c>
      <c r="M30" s="34"/>
      <c r="N30" s="34">
        <f>N7+N8+N9+N10+N11+N12+N13+N14+N15+N16+N17+N18+N19+N20+N21+N22+N24+N25+N27</f>
        <v>513.75</v>
      </c>
      <c r="O30" s="34"/>
      <c r="P30" s="34">
        <f>P7+P8+P9+P10+P11+P12+P13+P14+P15+P16+P17+P18+P19+P20+P21+P22+P25+P27</f>
        <v>343.75</v>
      </c>
      <c r="Q30" s="34"/>
      <c r="R30" s="34">
        <f>R7+R8+R9+R10+R11+R12+R13+R14+R15+R16+R17+R18+R19+R20+R21+R22+R24+R25+R26+R27</f>
        <v>396.25</v>
      </c>
      <c r="S30" s="34"/>
      <c r="T30" s="34">
        <f>T7+T8+T9+T10+T11+T12+T13+T14+T15+T16+T17+T18+T19+T20+T21+T22+T27</f>
        <v>391.25</v>
      </c>
      <c r="U30" s="34"/>
      <c r="V30" s="34">
        <f>V7+V8+V9+V10+V11+V12+V13+V14+V15+V16+V17+V18+V19+V20+V21+V22+V27</f>
        <v>431.25</v>
      </c>
      <c r="W30" s="34"/>
      <c r="X30" s="34">
        <f>X7+X8+X9+X10+X11+X12+X13+X14+X15+X16+X17+X18+X19+X20+X21+X22+X27</f>
        <v>431.25</v>
      </c>
      <c r="Y30" s="34"/>
      <c r="Z30" s="34">
        <f>Z7+Z8+Z9+Z10+Z11+Z12+Z13+Z14+Z15+Z16+Z17+Z18+Z19+Z20+Z21+Z22+Z27</f>
        <v>358.75</v>
      </c>
      <c r="AA30" s="32"/>
      <c r="AB30" s="32"/>
      <c r="AC30" s="74">
        <f>SUM(D30:AB30)</f>
        <v>5735.5</v>
      </c>
    </row>
    <row r="31" spans="1:31" ht="57.75" customHeight="1" x14ac:dyDescent="0.15">
      <c r="A31" s="1"/>
      <c r="B31" s="1"/>
      <c r="C31" s="1" t="s">
        <v>135</v>
      </c>
      <c r="D31" s="1"/>
      <c r="E31" s="1"/>
      <c r="F31" s="1"/>
      <c r="G31" s="1"/>
      <c r="H31" s="1"/>
      <c r="I31" s="1"/>
      <c r="J31" s="1"/>
      <c r="K31" s="59" t="s">
        <v>51</v>
      </c>
      <c r="L31" s="35"/>
      <c r="M31" s="28"/>
      <c r="N31" s="35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1"/>
      <c r="AB31" s="1"/>
      <c r="AC31" s="1"/>
    </row>
    <row r="32" spans="1:31" ht="27.75" customHeight="1" x14ac:dyDescent="0.25">
      <c r="A32" s="1"/>
      <c r="B32" s="2"/>
      <c r="C32" s="3" t="s">
        <v>0</v>
      </c>
      <c r="D32" s="1"/>
      <c r="E32" s="1"/>
      <c r="F32" s="1"/>
      <c r="G32" s="1"/>
      <c r="H32" s="1"/>
      <c r="I32" s="1"/>
      <c r="J32" s="3" t="s">
        <v>1</v>
      </c>
      <c r="K32" s="1"/>
      <c r="L32" s="1"/>
      <c r="M32" s="1"/>
      <c r="N32" s="4"/>
      <c r="O32" s="1"/>
      <c r="P32" s="1"/>
      <c r="Q32" s="1"/>
      <c r="R32" s="1"/>
      <c r="S32" s="1"/>
      <c r="T32" s="1"/>
      <c r="U32" s="1"/>
      <c r="V32" s="1"/>
      <c r="W32" s="61" t="s">
        <v>132</v>
      </c>
      <c r="X32" s="1"/>
      <c r="Y32" s="1"/>
      <c r="Z32" s="1"/>
      <c r="AA32" s="1"/>
      <c r="AB32" s="1"/>
      <c r="AC32" s="1"/>
    </row>
    <row r="33" spans="1:29" ht="90" customHeight="1" x14ac:dyDescent="0.15">
      <c r="A33" s="146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</row>
    <row r="34" spans="1:29" ht="8.25" customHeight="1" x14ac:dyDescent="0.15">
      <c r="A34" s="1"/>
      <c r="B34" s="6"/>
      <c r="C34" s="6"/>
      <c r="D34" s="36"/>
      <c r="E34" s="6"/>
      <c r="F34" s="36"/>
      <c r="G34" s="6"/>
      <c r="H34" s="36"/>
      <c r="I34" s="6"/>
      <c r="J34" s="36"/>
      <c r="K34" s="6"/>
      <c r="L34" s="36"/>
      <c r="M34" s="6"/>
      <c r="N34" s="3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"/>
    </row>
    <row r="35" spans="1:29" ht="22.5" customHeight="1" x14ac:dyDescent="0.15">
      <c r="A35" s="1"/>
      <c r="B35" s="6"/>
      <c r="C35" s="37" t="s">
        <v>34</v>
      </c>
      <c r="D35" s="75" t="s">
        <v>4</v>
      </c>
      <c r="E35" s="75"/>
      <c r="F35" s="75" t="s">
        <v>5</v>
      </c>
      <c r="G35" s="75"/>
      <c r="H35" s="75" t="s">
        <v>35</v>
      </c>
      <c r="I35" s="75"/>
      <c r="J35" s="75" t="s">
        <v>7</v>
      </c>
      <c r="K35" s="75"/>
      <c r="L35" s="75" t="s">
        <v>8</v>
      </c>
      <c r="M35" s="75"/>
      <c r="N35" s="75" t="s">
        <v>9</v>
      </c>
      <c r="O35" s="75"/>
      <c r="P35" s="75" t="s">
        <v>10</v>
      </c>
      <c r="Q35" s="75"/>
      <c r="R35" s="75" t="s">
        <v>11</v>
      </c>
      <c r="S35" s="75"/>
      <c r="T35" s="75" t="s">
        <v>12</v>
      </c>
      <c r="U35" s="75"/>
      <c r="V35" s="75" t="s">
        <v>13</v>
      </c>
      <c r="W35" s="75"/>
      <c r="X35" s="75" t="s">
        <v>14</v>
      </c>
      <c r="Y35" s="75"/>
      <c r="Z35" s="75" t="s">
        <v>15</v>
      </c>
      <c r="AA35" s="39"/>
      <c r="AB35" s="6"/>
      <c r="AC35" s="76" t="s">
        <v>57</v>
      </c>
    </row>
    <row r="36" spans="1:29" ht="5.25" customHeight="1" x14ac:dyDescent="0.15">
      <c r="A36" s="1"/>
      <c r="B36" s="6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6"/>
      <c r="AB36" s="6"/>
      <c r="AC36" s="1"/>
    </row>
    <row r="37" spans="1:29" ht="12.75" customHeight="1" x14ac:dyDescent="0.15">
      <c r="A37" s="1"/>
      <c r="B37" s="1"/>
      <c r="C37" s="42"/>
      <c r="D37" s="43"/>
      <c r="E37" s="44"/>
      <c r="F37" s="31"/>
      <c r="G37" s="44"/>
      <c r="H37" s="31"/>
      <c r="I37" s="44"/>
      <c r="J37" s="31"/>
      <c r="K37" s="44"/>
      <c r="L37" s="31"/>
      <c r="M37" s="44"/>
      <c r="N37" s="31"/>
      <c r="O37" s="4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1"/>
      <c r="C38" s="22" t="s">
        <v>36</v>
      </c>
      <c r="D38" s="45">
        <v>141</v>
      </c>
      <c r="E38" s="17"/>
      <c r="F38" s="45">
        <v>130.78</v>
      </c>
      <c r="G38" s="17"/>
      <c r="H38" s="45">
        <v>126.69</v>
      </c>
      <c r="I38" s="17"/>
      <c r="J38" s="45">
        <v>113.73</v>
      </c>
      <c r="K38" s="17"/>
      <c r="L38" s="45">
        <v>126.89</v>
      </c>
      <c r="M38" s="17"/>
      <c r="N38" s="45">
        <v>123.04</v>
      </c>
      <c r="O38" s="17"/>
      <c r="P38" s="45">
        <v>130.62</v>
      </c>
      <c r="Q38" s="18"/>
      <c r="R38" s="45">
        <v>125.44</v>
      </c>
      <c r="S38" s="18"/>
      <c r="T38" s="45">
        <v>127.77</v>
      </c>
      <c r="U38" s="18"/>
      <c r="V38" s="45">
        <v>123.41</v>
      </c>
      <c r="W38" s="18"/>
      <c r="X38" s="45">
        <v>122.81</v>
      </c>
      <c r="Y38" s="18"/>
      <c r="Z38" s="45">
        <v>131.69999999999999</v>
      </c>
      <c r="AA38" s="1"/>
      <c r="AB38" s="1"/>
      <c r="AC38" s="21">
        <f t="shared" ref="AC38:AC39" si="3">SUM(D38:AB38)</f>
        <v>1523.8799999999999</v>
      </c>
    </row>
    <row r="39" spans="1:29" ht="18" customHeight="1" x14ac:dyDescent="0.2">
      <c r="A39" s="1"/>
      <c r="B39" s="1"/>
      <c r="C39" s="13" t="s">
        <v>37</v>
      </c>
      <c r="D39" s="45">
        <v>460.65</v>
      </c>
      <c r="E39" s="17"/>
      <c r="F39" s="45">
        <v>153.55000000000001</v>
      </c>
      <c r="G39" s="17"/>
      <c r="H39" s="45">
        <v>153.55000000000001</v>
      </c>
      <c r="I39" s="17"/>
      <c r="J39" s="45">
        <v>153.55000000000001</v>
      </c>
      <c r="K39" s="17"/>
      <c r="L39" s="45">
        <v>153.55000000000001</v>
      </c>
      <c r="M39" s="17"/>
      <c r="N39" s="45">
        <v>153.55000000000001</v>
      </c>
      <c r="O39" s="17"/>
      <c r="P39" s="45">
        <v>153.55000000000001</v>
      </c>
      <c r="Q39" s="18"/>
      <c r="R39" s="45">
        <v>146.05000000000001</v>
      </c>
      <c r="S39" s="18"/>
      <c r="T39" s="45">
        <v>153.55000000000001</v>
      </c>
      <c r="U39" s="18"/>
      <c r="V39" s="45">
        <v>153.55000000000001</v>
      </c>
      <c r="W39" s="18"/>
      <c r="X39" s="45"/>
      <c r="Y39" s="18"/>
      <c r="Z39" s="45">
        <v>161.22999999999999</v>
      </c>
      <c r="AA39" s="1"/>
      <c r="AB39" s="1"/>
      <c r="AC39" s="21">
        <f t="shared" si="3"/>
        <v>1996.3299999999997</v>
      </c>
    </row>
    <row r="40" spans="1:29" ht="18" customHeight="1" x14ac:dyDescent="0.2">
      <c r="A40" s="1"/>
      <c r="B40" s="1"/>
      <c r="C40" s="22" t="s">
        <v>126</v>
      </c>
      <c r="D40" s="45"/>
      <c r="E40" s="17"/>
      <c r="F40" s="45"/>
      <c r="G40" s="17"/>
      <c r="H40" s="45"/>
      <c r="I40" s="17"/>
      <c r="J40" s="45"/>
      <c r="K40" s="17"/>
      <c r="L40" s="90"/>
      <c r="M40" s="17"/>
      <c r="N40" s="45"/>
      <c r="O40" s="17"/>
      <c r="P40" s="45"/>
      <c r="Q40" s="18"/>
      <c r="R40" s="45"/>
      <c r="S40" s="18"/>
      <c r="T40" s="90"/>
      <c r="U40" s="18"/>
      <c r="V40" s="45">
        <v>1250</v>
      </c>
      <c r="W40" s="18"/>
      <c r="X40" s="45">
        <v>650</v>
      </c>
      <c r="Y40" s="18"/>
      <c r="Z40" s="45"/>
      <c r="AA40" s="1"/>
      <c r="AB40" s="1"/>
      <c r="AC40" s="21">
        <f>SUM(X40:AB40)</f>
        <v>650</v>
      </c>
    </row>
    <row r="41" spans="1:29" ht="18" customHeight="1" x14ac:dyDescent="0.2">
      <c r="A41" s="1"/>
      <c r="B41" s="1"/>
      <c r="C41" s="22" t="s">
        <v>107</v>
      </c>
      <c r="D41" s="45"/>
      <c r="E41" s="17"/>
      <c r="F41" s="45"/>
      <c r="G41" s="17"/>
      <c r="H41" s="45"/>
      <c r="I41" s="17"/>
      <c r="J41" s="45">
        <v>110.7</v>
      </c>
      <c r="K41" s="17"/>
      <c r="L41" s="45"/>
      <c r="M41" s="17"/>
      <c r="N41" s="45"/>
      <c r="O41" s="17"/>
      <c r="P41" s="45"/>
      <c r="Q41" s="18"/>
      <c r="R41" s="45"/>
      <c r="S41" s="18"/>
      <c r="T41" s="45"/>
      <c r="U41" s="18"/>
      <c r="V41" s="45"/>
      <c r="W41" s="18"/>
      <c r="X41" s="45"/>
      <c r="Y41" s="18"/>
      <c r="Z41" s="45"/>
      <c r="AA41" s="1"/>
      <c r="AB41" s="1"/>
      <c r="AC41" s="21">
        <f t="shared" ref="AC41:AC42" si="4">SUM(D41:AB41)</f>
        <v>110.7</v>
      </c>
    </row>
    <row r="42" spans="1:29" ht="18" customHeight="1" x14ac:dyDescent="0.2">
      <c r="A42" s="1"/>
      <c r="B42" s="1"/>
      <c r="C42" s="22" t="s">
        <v>136</v>
      </c>
      <c r="D42" s="45"/>
      <c r="E42" s="17"/>
      <c r="F42" s="45"/>
      <c r="G42" s="17"/>
      <c r="H42" s="45"/>
      <c r="I42" s="17"/>
      <c r="J42" s="45"/>
      <c r="K42" s="17"/>
      <c r="L42" s="45"/>
      <c r="M42" s="17"/>
      <c r="N42" s="45"/>
      <c r="O42" s="17"/>
      <c r="P42" s="45">
        <v>616</v>
      </c>
      <c r="Q42" s="18"/>
      <c r="R42" s="45"/>
      <c r="S42" s="18"/>
      <c r="T42" s="45"/>
      <c r="U42" s="18"/>
      <c r="V42" s="45"/>
      <c r="W42" s="18"/>
      <c r="X42" s="45"/>
      <c r="Y42" s="18"/>
      <c r="Z42" s="45"/>
      <c r="AA42" s="1"/>
      <c r="AB42" s="1"/>
      <c r="AC42" s="21">
        <f t="shared" si="4"/>
        <v>616</v>
      </c>
    </row>
    <row r="43" spans="1:29" ht="18" customHeight="1" x14ac:dyDescent="0.2">
      <c r="A43" s="1"/>
      <c r="B43" s="1"/>
      <c r="C43" s="13" t="s">
        <v>82</v>
      </c>
      <c r="D43" s="45"/>
      <c r="E43" s="17"/>
      <c r="F43" s="45">
        <v>48</v>
      </c>
      <c r="G43" s="17"/>
      <c r="H43" s="45"/>
      <c r="I43" s="17"/>
      <c r="J43" s="45"/>
      <c r="K43" s="17"/>
      <c r="L43" s="45"/>
      <c r="M43" s="17"/>
      <c r="N43" s="45"/>
      <c r="O43" s="17"/>
      <c r="P43" s="45"/>
      <c r="Q43" s="18"/>
      <c r="R43" s="45"/>
      <c r="S43" s="18"/>
      <c r="T43" s="45"/>
      <c r="U43" s="18"/>
      <c r="V43" s="45"/>
      <c r="W43" s="18"/>
      <c r="X43" s="45"/>
      <c r="Y43" s="18"/>
      <c r="Z43" s="45"/>
      <c r="AA43" s="1"/>
      <c r="AB43" s="1"/>
      <c r="AC43" s="21">
        <f>SUM(Z43:AB43)</f>
        <v>0</v>
      </c>
    </row>
    <row r="44" spans="1:29" ht="18" customHeight="1" x14ac:dyDescent="0.2">
      <c r="A44" s="1"/>
      <c r="B44" s="1"/>
      <c r="C44" s="22" t="s">
        <v>42</v>
      </c>
      <c r="D44" s="45">
        <v>6.24</v>
      </c>
      <c r="E44" s="17"/>
      <c r="F44" s="45">
        <v>6.24</v>
      </c>
      <c r="G44" s="17"/>
      <c r="H44" s="45">
        <v>6.24</v>
      </c>
      <c r="I44" s="17"/>
      <c r="J44" s="45">
        <v>7.28</v>
      </c>
      <c r="K44" s="17"/>
      <c r="L44" s="45">
        <v>6.24</v>
      </c>
      <c r="M44" s="17"/>
      <c r="N44" s="45">
        <v>6.24</v>
      </c>
      <c r="O44" s="17"/>
      <c r="P44" s="45">
        <v>6.24</v>
      </c>
      <c r="Q44" s="18"/>
      <c r="R44" s="45">
        <v>6.24</v>
      </c>
      <c r="S44" s="18"/>
      <c r="T44" s="45">
        <v>6.24</v>
      </c>
      <c r="U44" s="18"/>
      <c r="V44" s="45">
        <v>6.24</v>
      </c>
      <c r="W44" s="18"/>
      <c r="X44" s="45">
        <v>6.24</v>
      </c>
      <c r="Y44" s="18"/>
      <c r="Z44" s="45">
        <v>6.24</v>
      </c>
      <c r="AA44" s="1"/>
      <c r="AB44" s="1"/>
      <c r="AC44" s="21">
        <f t="shared" ref="AC44:AC48" si="5">SUM(D44:AB44)</f>
        <v>75.92</v>
      </c>
    </row>
    <row r="45" spans="1:29" ht="18" customHeight="1" x14ac:dyDescent="0.2">
      <c r="A45" s="1"/>
      <c r="B45" s="1"/>
      <c r="C45" s="13" t="s">
        <v>137</v>
      </c>
      <c r="D45" s="45"/>
      <c r="E45" s="17"/>
      <c r="F45" s="45"/>
      <c r="G45" s="17"/>
      <c r="H45" s="45"/>
      <c r="I45" s="17"/>
      <c r="J45" s="45"/>
      <c r="K45" s="17"/>
      <c r="L45" s="45"/>
      <c r="M45" s="17"/>
      <c r="N45" s="45"/>
      <c r="O45" s="17"/>
      <c r="P45" s="45"/>
      <c r="Q45" s="18"/>
      <c r="R45" s="45"/>
      <c r="S45" s="18"/>
      <c r="T45" s="45"/>
      <c r="U45" s="18"/>
      <c r="V45" s="45">
        <v>78.19</v>
      </c>
      <c r="W45" s="18"/>
      <c r="X45" s="45"/>
      <c r="Y45" s="18"/>
      <c r="Z45" s="45"/>
      <c r="AA45" s="1"/>
      <c r="AB45" s="1"/>
      <c r="AC45" s="21">
        <f t="shared" si="5"/>
        <v>78.19</v>
      </c>
    </row>
    <row r="46" spans="1:29" ht="18" customHeight="1" x14ac:dyDescent="0.2">
      <c r="A46" s="1"/>
      <c r="B46" s="1"/>
      <c r="C46" s="22" t="s">
        <v>94</v>
      </c>
      <c r="D46" s="45">
        <v>4.97</v>
      </c>
      <c r="E46" s="17"/>
      <c r="F46" s="45"/>
      <c r="G46" s="17"/>
      <c r="H46" s="45">
        <v>472.45</v>
      </c>
      <c r="I46" s="17"/>
      <c r="J46" s="45"/>
      <c r="K46" s="17"/>
      <c r="L46" s="45"/>
      <c r="M46" s="17"/>
      <c r="N46" s="45">
        <v>120</v>
      </c>
      <c r="O46" s="17"/>
      <c r="P46" s="45">
        <v>90</v>
      </c>
      <c r="Q46" s="18"/>
      <c r="R46" s="45"/>
      <c r="S46" s="18"/>
      <c r="T46" s="45"/>
      <c r="U46" s="18"/>
      <c r="V46" s="45"/>
      <c r="W46" s="18"/>
      <c r="X46" s="45"/>
      <c r="Y46" s="18"/>
      <c r="Z46" s="45"/>
      <c r="AA46" s="1"/>
      <c r="AB46" s="1"/>
      <c r="AC46" s="21">
        <f t="shared" si="5"/>
        <v>687.42000000000007</v>
      </c>
    </row>
    <row r="47" spans="1:29" ht="18" customHeight="1" x14ac:dyDescent="0.2">
      <c r="A47" s="1"/>
      <c r="B47" s="1"/>
      <c r="C47" s="24" t="s">
        <v>91</v>
      </c>
      <c r="D47" s="45"/>
      <c r="E47" s="17"/>
      <c r="F47" s="45"/>
      <c r="G47" s="17"/>
      <c r="H47" s="45"/>
      <c r="I47" s="17"/>
      <c r="J47" s="45"/>
      <c r="K47" s="17"/>
      <c r="L47" s="45"/>
      <c r="M47" s="17"/>
      <c r="N47" s="45"/>
      <c r="O47" s="17"/>
      <c r="P47" s="45"/>
      <c r="Q47" s="18"/>
      <c r="R47" s="45"/>
      <c r="S47" s="18"/>
      <c r="T47" s="45"/>
      <c r="U47" s="18"/>
      <c r="V47" s="45"/>
      <c r="W47" s="18"/>
      <c r="X47" s="45"/>
      <c r="Y47" s="18"/>
      <c r="Z47" s="45"/>
      <c r="AA47" s="1"/>
      <c r="AB47" s="1"/>
      <c r="AC47" s="21">
        <f t="shared" si="5"/>
        <v>0</v>
      </c>
    </row>
    <row r="48" spans="1:29" ht="18" customHeight="1" x14ac:dyDescent="0.2">
      <c r="A48" s="1"/>
      <c r="B48" s="1"/>
      <c r="C48" s="20" t="s">
        <v>138</v>
      </c>
      <c r="D48" s="106">
        <v>60</v>
      </c>
      <c r="E48" s="17"/>
      <c r="F48" s="106">
        <v>60</v>
      </c>
      <c r="G48" s="17"/>
      <c r="H48" s="106">
        <v>60</v>
      </c>
      <c r="I48" s="17"/>
      <c r="J48" s="106">
        <v>60</v>
      </c>
      <c r="K48" s="17"/>
      <c r="L48" s="106">
        <v>60</v>
      </c>
      <c r="M48" s="17"/>
      <c r="N48" s="106">
        <v>60</v>
      </c>
      <c r="O48" s="17"/>
      <c r="P48" s="106">
        <v>60</v>
      </c>
      <c r="Q48" s="18"/>
      <c r="R48" s="106">
        <v>60</v>
      </c>
      <c r="S48" s="18"/>
      <c r="T48" s="106">
        <v>60</v>
      </c>
      <c r="U48" s="18"/>
      <c r="V48" s="106">
        <v>60</v>
      </c>
      <c r="W48" s="18"/>
      <c r="X48" s="106">
        <v>60</v>
      </c>
      <c r="Y48" s="18"/>
      <c r="Z48" s="106">
        <v>60</v>
      </c>
      <c r="AA48" s="1"/>
      <c r="AB48" s="1"/>
      <c r="AC48" s="21">
        <f t="shared" si="5"/>
        <v>720</v>
      </c>
    </row>
    <row r="49" spans="1:29" ht="12.75" customHeight="1" x14ac:dyDescent="0.15">
      <c r="A49" s="1"/>
      <c r="B49" s="1"/>
      <c r="C49" s="28"/>
      <c r="D49" s="46"/>
      <c r="E49" s="28"/>
      <c r="F49" s="46"/>
      <c r="G49" s="28"/>
      <c r="H49" s="46"/>
      <c r="I49" s="28"/>
      <c r="J49" s="46"/>
      <c r="K49" s="28"/>
      <c r="L49" s="46"/>
      <c r="M49" s="28"/>
      <c r="N49" s="46"/>
      <c r="O49" s="28"/>
      <c r="P49" s="47"/>
      <c r="Q49" s="28"/>
      <c r="R49" s="47"/>
      <c r="S49" s="28"/>
      <c r="T49" s="47"/>
      <c r="U49" s="28"/>
      <c r="V49" s="47"/>
      <c r="W49" s="28"/>
      <c r="X49" s="47"/>
      <c r="Y49" s="28"/>
      <c r="Z49" s="47"/>
      <c r="AA49" s="1"/>
      <c r="AB49" s="1"/>
      <c r="AC49" s="1"/>
    </row>
    <row r="50" spans="1:29" ht="12.75" customHeight="1" x14ac:dyDescent="0.2">
      <c r="A50" s="1"/>
      <c r="B50" s="1"/>
      <c r="C50" s="1"/>
      <c r="D50" s="48"/>
      <c r="E50" s="13"/>
      <c r="F50" s="48"/>
      <c r="G50" s="13"/>
      <c r="H50" s="48"/>
      <c r="I50" s="13"/>
      <c r="J50" s="48"/>
      <c r="K50" s="13"/>
      <c r="L50" s="48"/>
      <c r="M50" s="13"/>
      <c r="N50" s="48"/>
      <c r="O50" s="49"/>
      <c r="P50" s="48"/>
      <c r="Q50" s="49"/>
      <c r="R50" s="48"/>
      <c r="S50" s="49"/>
      <c r="T50" s="48"/>
      <c r="U50" s="49"/>
      <c r="V50" s="48"/>
      <c r="W50" s="49"/>
      <c r="X50" s="48"/>
      <c r="Y50" s="49"/>
      <c r="Z50" s="48"/>
      <c r="AA50" s="1"/>
      <c r="AB50" s="1"/>
      <c r="AC50" s="1"/>
    </row>
    <row r="51" spans="1:29" ht="12.75" customHeight="1" x14ac:dyDescent="0.2">
      <c r="A51" s="32"/>
      <c r="B51" s="32"/>
      <c r="C51" s="33" t="s">
        <v>47</v>
      </c>
      <c r="D51" s="50">
        <f>D38+D39+D40+D41+D42+D43+D44+D45+D46+D47+D48</f>
        <v>672.86</v>
      </c>
      <c r="E51" s="51"/>
      <c r="F51" s="50">
        <f>F38+F39+F40+F41+F42+F43+F44+F45+F46+F47+F48</f>
        <v>398.57000000000005</v>
      </c>
      <c r="G51" s="51"/>
      <c r="H51" s="50">
        <f>H38+H39+H40+H41+H42+H43+H44+H45+H46+H47+H48</f>
        <v>818.93000000000006</v>
      </c>
      <c r="I51" s="51"/>
      <c r="J51" s="50">
        <f>J38+J39+J40+J41+J42+J43+J44+J45+J46+J47+J48</f>
        <v>445.26</v>
      </c>
      <c r="K51" s="51"/>
      <c r="L51" s="50">
        <f>L38+L39+L40+L41+L42+L43+L44+L45+L46+L47+L48</f>
        <v>346.68</v>
      </c>
      <c r="M51" s="51"/>
      <c r="N51" s="50">
        <f>N38+N39+N40+N41+N42+N43+N44+N45+N46+N47+N48</f>
        <v>462.83000000000004</v>
      </c>
      <c r="O51" s="51"/>
      <c r="P51" s="50">
        <f>P38+P39+P40+P41+P42+P43+P44+P45+P46+P47+P48</f>
        <v>1056.4100000000001</v>
      </c>
      <c r="Q51" s="51"/>
      <c r="R51" s="50">
        <f>R38+R39+R40+R41+R42+R43+R44+R45+R46+R47+R48</f>
        <v>337.73</v>
      </c>
      <c r="S51" s="51"/>
      <c r="T51" s="50">
        <f>T38+T39+T40+T41+T42+T43+T44+T45+T46+T47+T48</f>
        <v>347.56</v>
      </c>
      <c r="U51" s="51"/>
      <c r="V51" s="50">
        <f>V38+V39+V40+V41+V42+V43+V44+V45+V46+V47+V48</f>
        <v>1671.39</v>
      </c>
      <c r="W51" s="50"/>
      <c r="X51" s="50">
        <f>X38+X39+X40+X41+X42+X43+X44+X45+X46+X47+X48</f>
        <v>839.05</v>
      </c>
      <c r="Y51" s="50"/>
      <c r="Z51" s="50">
        <f>Z38+Z39+Z40+Z41+Z42+Z43+Z44+Z45+Z46+Z47+Z48</f>
        <v>359.16999999999996</v>
      </c>
      <c r="AA51" s="32"/>
      <c r="AB51" s="32"/>
      <c r="AC51" s="74">
        <f>SUM(D51:AB51)</f>
        <v>7756.4400000000014</v>
      </c>
    </row>
    <row r="52" spans="1:29" ht="12.75" customHeight="1" x14ac:dyDescent="0.15">
      <c r="A52" s="1"/>
      <c r="B52" s="1"/>
      <c r="C52" s="28"/>
      <c r="D52" s="35"/>
      <c r="E52" s="28"/>
      <c r="F52" s="35"/>
      <c r="G52" s="28"/>
      <c r="H52" s="35"/>
      <c r="I52" s="28"/>
      <c r="J52" s="35"/>
      <c r="K52" s="28"/>
      <c r="L52" s="35"/>
      <c r="M52" s="28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1"/>
      <c r="AB52" s="1"/>
      <c r="AC52" s="1"/>
    </row>
    <row r="53" spans="1:29" ht="12.75" customHeight="1" x14ac:dyDescent="0.15">
      <c r="A53" s="1"/>
      <c r="B53" s="1"/>
      <c r="C53" s="1"/>
      <c r="D53" s="31"/>
      <c r="E53" s="1"/>
      <c r="F53" s="31"/>
      <c r="G53" s="1"/>
      <c r="H53" s="31"/>
      <c r="I53" s="1"/>
      <c r="J53" s="31"/>
      <c r="K53" s="1"/>
      <c r="L53" s="3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1"/>
      <c r="AB53" s="1"/>
      <c r="AC53" s="1"/>
    </row>
    <row r="54" spans="1:29" ht="12.75" customHeight="1" x14ac:dyDescent="0.15">
      <c r="A54" s="1"/>
      <c r="B54" s="1"/>
      <c r="C54" s="28"/>
      <c r="D54" s="35"/>
      <c r="E54" s="28"/>
      <c r="F54" s="35"/>
      <c r="G54" s="28"/>
      <c r="H54" s="35"/>
      <c r="I54" s="28"/>
      <c r="J54" s="35"/>
      <c r="K54" s="28"/>
      <c r="L54" s="35"/>
      <c r="M54" s="28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1"/>
      <c r="AB54" s="1"/>
      <c r="AC54" s="1"/>
    </row>
    <row r="55" spans="1:29" ht="12.75" customHeight="1" x14ac:dyDescent="0.15">
      <c r="A55" s="1"/>
      <c r="B55" s="6"/>
      <c r="C55" s="6"/>
      <c r="D55" s="36"/>
      <c r="E55" s="6"/>
      <c r="F55" s="36"/>
      <c r="G55" s="6"/>
      <c r="H55" s="36"/>
      <c r="I55" s="6"/>
      <c r="J55" s="36"/>
      <c r="K55" s="6"/>
      <c r="L55" s="36"/>
      <c r="M55" s="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6"/>
      <c r="AB55" s="6"/>
      <c r="AC55" s="6" t="s">
        <v>83</v>
      </c>
    </row>
    <row r="56" spans="1:29" ht="12.75" customHeight="1" x14ac:dyDescent="0.15">
      <c r="A56" s="1"/>
      <c r="B56" s="1"/>
      <c r="C56" s="1"/>
      <c r="D56" s="31"/>
      <c r="E56" s="1"/>
      <c r="F56" s="31"/>
      <c r="G56" s="1"/>
      <c r="H56" s="31"/>
      <c r="I56" s="1"/>
      <c r="J56" s="31"/>
      <c r="K56" s="1"/>
      <c r="L56" s="31"/>
      <c r="M56" s="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1"/>
      <c r="AB56" s="1"/>
      <c r="AC56" s="1"/>
    </row>
    <row r="57" spans="1:29" ht="12.75" customHeight="1" x14ac:dyDescent="0.15">
      <c r="A57" s="32"/>
      <c r="B57" s="52"/>
      <c r="C57" s="53" t="s">
        <v>48</v>
      </c>
      <c r="D57" s="54">
        <f>D30-D51</f>
        <v>-269.11</v>
      </c>
      <c r="E57" s="54"/>
      <c r="F57" s="54">
        <f>F30-F51</f>
        <v>947.68</v>
      </c>
      <c r="G57" s="54"/>
      <c r="H57" s="54">
        <f>H30-H51</f>
        <v>-550.18000000000006</v>
      </c>
      <c r="I57" s="54"/>
      <c r="J57" s="54">
        <f>J30-J51</f>
        <v>-14.009999999999991</v>
      </c>
      <c r="K57" s="54"/>
      <c r="L57" s="54">
        <f>L30-L51</f>
        <v>72.569999999999993</v>
      </c>
      <c r="M57" s="54"/>
      <c r="N57" s="54">
        <f>N30-N51</f>
        <v>50.919999999999959</v>
      </c>
      <c r="O57" s="54"/>
      <c r="P57" s="54">
        <f>P30-P51</f>
        <v>-712.66000000000008</v>
      </c>
      <c r="Q57" s="54"/>
      <c r="R57" s="54">
        <f>R30-R51</f>
        <v>58.519999999999982</v>
      </c>
      <c r="S57" s="54"/>
      <c r="T57" s="54">
        <f>T30-T51</f>
        <v>43.69</v>
      </c>
      <c r="U57" s="54"/>
      <c r="V57" s="54">
        <f>V30-V51</f>
        <v>-1240.1400000000001</v>
      </c>
      <c r="W57" s="54"/>
      <c r="X57" s="54">
        <f>X30-X51</f>
        <v>-407.79999999999995</v>
      </c>
      <c r="Y57" s="54"/>
      <c r="Z57" s="54">
        <f>Z30-Z51</f>
        <v>-0.41999999999995907</v>
      </c>
      <c r="AA57" s="55"/>
      <c r="AB57" s="52"/>
      <c r="AC57" s="91">
        <f>SUM(D57:AB57)</f>
        <v>-2020.94</v>
      </c>
    </row>
    <row r="58" spans="1:29" ht="12.75" customHeight="1" x14ac:dyDescent="0.15">
      <c r="A58" s="1"/>
      <c r="B58" s="6"/>
      <c r="C58" s="56"/>
      <c r="D58" s="57"/>
      <c r="E58" s="56"/>
      <c r="F58" s="57"/>
      <c r="G58" s="56"/>
      <c r="H58" s="57"/>
      <c r="I58" s="56"/>
      <c r="J58" s="57"/>
      <c r="K58" s="56"/>
      <c r="L58" s="57"/>
      <c r="M58" s="56"/>
      <c r="N58" s="57"/>
      <c r="O58" s="5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107">
        <v>720</v>
      </c>
    </row>
    <row r="59" spans="1:29" ht="12.75" customHeight="1" x14ac:dyDescent="0.15">
      <c r="A59" s="1"/>
      <c r="B59" s="1"/>
      <c r="C59" s="1"/>
      <c r="D59" s="31"/>
      <c r="E59" s="1"/>
      <c r="F59" s="31"/>
      <c r="G59" s="1"/>
      <c r="H59" s="31"/>
      <c r="I59" s="1"/>
      <c r="J59" s="1" t="s">
        <v>135</v>
      </c>
      <c r="K59" s="1"/>
      <c r="L59" s="31"/>
      <c r="M59" s="1"/>
      <c r="N59" s="3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1">
        <f>SUM(AC57:AC58)</f>
        <v>-1300.94</v>
      </c>
    </row>
    <row r="60" spans="1:29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1"/>
      <c r="C61" s="92" t="s">
        <v>139</v>
      </c>
      <c r="D61" s="111">
        <v>3017.79</v>
      </c>
      <c r="E61" s="1"/>
      <c r="F61" s="1"/>
      <c r="G61" s="1"/>
      <c r="H61" s="1"/>
      <c r="I61" s="1"/>
      <c r="J61" s="1"/>
      <c r="K61" s="1"/>
      <c r="L61" s="1"/>
      <c r="M61" s="94" t="s">
        <v>51</v>
      </c>
      <c r="N61" s="94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</row>
    <row r="62" spans="1:29" ht="20.25" customHeight="1" x14ac:dyDescent="0.15">
      <c r="A62" s="1"/>
      <c r="B62" s="1"/>
      <c r="C62" s="95" t="s">
        <v>140</v>
      </c>
      <c r="D62" s="96">
        <f>D30+F30+H30+J30+L30+N30+P30+R30+T30+V30+X30+Z30</f>
        <v>5735.5</v>
      </c>
      <c r="E62" s="1"/>
      <c r="F62" s="1"/>
      <c r="G62" s="1"/>
      <c r="H62" s="1"/>
      <c r="I62" s="1"/>
      <c r="J62" s="1" t="s">
        <v>99</v>
      </c>
      <c r="K62" s="1"/>
      <c r="L62" s="1"/>
      <c r="M62" s="1"/>
      <c r="N62" s="1"/>
      <c r="O62" s="1"/>
      <c r="P62" s="1" t="s">
        <v>100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1"/>
      <c r="C63" s="95"/>
      <c r="D63" s="97">
        <f>SUM(D61:D62)</f>
        <v>8753.2900000000009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1"/>
      <c r="C64" s="98" t="s">
        <v>141</v>
      </c>
      <c r="D64" s="99">
        <f>D51+F51+H51+J51+L51+N51+P51+R51+T51+V51+X51+Z51</f>
        <v>7756.4400000000014</v>
      </c>
      <c r="E64" s="1"/>
      <c r="F64" s="1"/>
      <c r="G64" s="1"/>
      <c r="H64" s="1"/>
      <c r="I64" s="1"/>
      <c r="J64" s="100"/>
      <c r="K64" s="100"/>
      <c r="L64" s="100"/>
      <c r="M64" s="1"/>
      <c r="N64" s="1"/>
      <c r="O64" s="1"/>
      <c r="P64" s="100"/>
      <c r="Q64" s="100"/>
      <c r="R64" s="100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"/>
      <c r="C65" s="101" t="s">
        <v>142</v>
      </c>
      <c r="D65" s="102">
        <f>D63-D64</f>
        <v>996.84999999999945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"/>
      <c r="B67" s="1"/>
      <c r="C67" s="32" t="s">
        <v>120</v>
      </c>
      <c r="D67" s="1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C2:AC2"/>
    <mergeCell ref="A33:AC33"/>
  </mergeCells>
  <conditionalFormatting sqref="D7">
    <cfRule type="cellIs" dxfId="1177" priority="171" stopIfTrue="1" operator="equal">
      <formula>37.5</formula>
    </cfRule>
    <cfRule type="cellIs" dxfId="1176" priority="172" stopIfTrue="1" operator="equal">
      <formula>37.5</formula>
    </cfRule>
    <cfRule type="cellIs" dxfId="1175" priority="173" stopIfTrue="1" operator="lessThan">
      <formula>37.5</formula>
    </cfRule>
    <cfRule type="cellIs" dxfId="1174" priority="174" stopIfTrue="1" operator="greaterThan">
      <formula>37.5</formula>
    </cfRule>
    <cfRule type="cellIs" dxfId="1173" priority="175" stopIfTrue="1" operator="equal">
      <formula>37.5</formula>
    </cfRule>
    <cfRule type="cellIs" dxfId="1172" priority="176" stopIfTrue="1" operator="lessThan">
      <formula>37.5</formula>
    </cfRule>
    <cfRule type="cellIs" dxfId="1171" priority="177" stopIfTrue="1" operator="greaterThan">
      <formula>37.5</formula>
    </cfRule>
    <cfRule type="cellIs" dxfId="1170" priority="178" stopIfTrue="1" operator="equal">
      <formula>37.5</formula>
    </cfRule>
    <cfRule type="cellIs" dxfId="1169" priority="179" stopIfTrue="1" operator="equal">
      <formula>37.5</formula>
    </cfRule>
    <cfRule type="cellIs" dxfId="1168" priority="180" stopIfTrue="1" operator="lessThan">
      <formula>37.5</formula>
    </cfRule>
    <cfRule type="cellIs" dxfId="1167" priority="181" stopIfTrue="1" operator="equal">
      <formula>37.5</formula>
    </cfRule>
    <cfRule type="cellIs" dxfId="1166" priority="182" stopIfTrue="1" operator="lessThan">
      <formula>37.5</formula>
    </cfRule>
    <cfRule type="cellIs" dxfId="1165" priority="183" operator="greaterThan">
      <formula>111.48</formula>
    </cfRule>
    <cfRule type="cellIs" dxfId="1164" priority="184" operator="equal">
      <formula>0</formula>
    </cfRule>
  </conditionalFormatting>
  <conditionalFormatting sqref="D7:D8 F7:F22 H7:H22 J7:J22 L7:L22 N7:N22 D9:E9 D10:D15 D16:E16 D17 D18:E18 D19:D22 D24:D27 F24:F27 H24:H27 J24:J27 L24:L27 N24:N27">
    <cfRule type="cellIs" dxfId="1163" priority="2" stopIfTrue="1" operator="lessThan">
      <formula>37.5</formula>
    </cfRule>
  </conditionalFormatting>
  <conditionalFormatting sqref="D7:D8 F7:F22 H7:H22 J7:J22 L7:L22 N7:N22 P7:P22 R7:R22 T7:T22 V7:V22 X7:X22 Z7:Z22 D9:E9 D10:D15 D16:E16 D17 D18:E18 D19:D22 D24:D27 F24:F27 H24:H27 J24:J27 L24:L27 N24:N27 P24:P27 R24:R27 T24:T27 V24:V27 X24:X27 Z24:Z27">
    <cfRule type="cellIs" dxfId="1162" priority="101" stopIfTrue="1" operator="lessThan">
      <formula>37.5</formula>
    </cfRule>
    <cfRule type="cellIs" dxfId="1161" priority="104" stopIfTrue="1" operator="lessThan">
      <formula>37.5</formula>
    </cfRule>
  </conditionalFormatting>
  <conditionalFormatting sqref="D7:D8 F7:F22 H7:H22 J7:J22 L7:L22 N7:N22 P7:P22 R7:R22 T7:T22 V7:V22 X7:X22 Z7:Z22 D9:E9 D10:D15 D16:E16 D17 D18:E18 D19:D22 F24:F27 H24:H27 J24:J27 L24:L27 N24:N27 P24:P27 R24:R27 T24:T27 V24:V27 X24:X27 Z24:Z27 D24:D27">
    <cfRule type="cellIs" dxfId="1160" priority="103" stopIfTrue="1" operator="equal">
      <formula>37.5</formula>
    </cfRule>
  </conditionalFormatting>
  <conditionalFormatting sqref="D7:D22 D24:D27">
    <cfRule type="cellIs" dxfId="1159" priority="4" stopIfTrue="1" operator="equal">
      <formula>37.5</formula>
    </cfRule>
    <cfRule type="cellIs" dxfId="1158" priority="5" stopIfTrue="1" operator="lessThan">
      <formula>37.5</formula>
    </cfRule>
    <cfRule type="cellIs" dxfId="1157" priority="112" operator="greaterThan">
      <formula>111.48</formula>
    </cfRule>
  </conditionalFormatting>
  <conditionalFormatting sqref="D7:D22 D24:D28">
    <cfRule type="cellIs" dxfId="1156" priority="114" operator="equal">
      <formula>0</formula>
    </cfRule>
  </conditionalFormatting>
  <conditionalFormatting sqref="D8 D9:E9 D10:D15 D16:E16 D17 D18:E18 D19:D22 F7:F22 F24:F27">
    <cfRule type="cellIs" dxfId="1155" priority="6" stopIfTrue="1" operator="equal">
      <formula>37.5</formula>
    </cfRule>
    <cfRule type="cellIs" dxfId="1154" priority="115" stopIfTrue="1" operator="equal">
      <formula>37.5</formula>
    </cfRule>
  </conditionalFormatting>
  <conditionalFormatting sqref="D8">
    <cfRule type="cellIs" dxfId="1153" priority="3" stopIfTrue="1" operator="greaterThan">
      <formula>37.5</formula>
    </cfRule>
  </conditionalFormatting>
  <conditionalFormatting sqref="D7:P22 D24:D26 F24:F26 H24:H26 J24:J26 L24:L26 N24:N26 D27:O28 P28:Z28 D29:Z29 D30:O30 P30:Z31 L31:O31 D34:O34 D37:O50 P49:Z50 D51:Z56 D57:AA57 D58:O58 D59:I59 K59:O59">
    <cfRule type="cellIs" dxfId="1152" priority="1" stopIfTrue="1" operator="lessThan">
      <formula>0</formula>
    </cfRule>
  </conditionalFormatting>
  <conditionalFormatting sqref="D7:Z22 D24:Z27">
    <cfRule type="cellIs" dxfId="1151" priority="113" operator="greaterThan">
      <formula>0</formula>
    </cfRule>
  </conditionalFormatting>
  <conditionalFormatting sqref="F7:F22 D8 D9:E9 D10:D15 D16:E16 D17 D18:E18 D19:D22 F24:F27">
    <cfRule type="cellIs" dxfId="1150" priority="7" stopIfTrue="1" operator="equal">
      <formula>37.5</formula>
    </cfRule>
    <cfRule type="cellIs" dxfId="1149" priority="8" stopIfTrue="1" operator="lessThan">
      <formula>37.5</formula>
    </cfRule>
    <cfRule type="cellIs" dxfId="1148" priority="13" stopIfTrue="1" operator="greaterThan">
      <formula>37.5</formula>
    </cfRule>
    <cfRule type="cellIs" dxfId="1147" priority="14" stopIfTrue="1" operator="equal">
      <formula>37.5</formula>
    </cfRule>
    <cfRule type="cellIs" dxfId="1146" priority="15" stopIfTrue="1" operator="lessThan">
      <formula>37.5</formula>
    </cfRule>
    <cfRule type="cellIs" dxfId="1145" priority="116" stopIfTrue="1" operator="lessThan">
      <formula>37.5</formula>
    </cfRule>
    <cfRule type="cellIs" dxfId="1144" priority="117" operator="greaterThan">
      <formula>111.48</formula>
    </cfRule>
    <cfRule type="cellIs" dxfId="1143" priority="118" operator="equal">
      <formula>0</formula>
    </cfRule>
  </conditionalFormatting>
  <conditionalFormatting sqref="F7:F22 H7:H22 J7:J22 L7:L22 N7:N22 P7:P22 R7:R22 T7:T22 V7:V22 X7:X22 Z7:Z22 D8 D9:E9 D10:D15 D16:E16 D17 D18:E18 D19:D22 F24:F27 H24:H27 J24:J27 L24:L27 N24:N27 P24:P27 R24:R27 T24:T27 V24:V27 X24:X27 Z24:Z27">
    <cfRule type="cellIs" dxfId="1142" priority="102" stopIfTrue="1" operator="greaterThan">
      <formula>37.5</formula>
    </cfRule>
    <cfRule type="cellIs" dxfId="1141" priority="105" stopIfTrue="1" operator="equal">
      <formula>37.5</formula>
    </cfRule>
    <cfRule type="cellIs" dxfId="1140" priority="106" stopIfTrue="1" operator="equal">
      <formula>37.5</formula>
    </cfRule>
    <cfRule type="cellIs" dxfId="1139" priority="107" stopIfTrue="1" operator="lessThan">
      <formula>37.5</formula>
    </cfRule>
  </conditionalFormatting>
  <conditionalFormatting sqref="H7:H22 H24:H27">
    <cfRule type="cellIs" dxfId="1138" priority="16" stopIfTrue="1" operator="equal">
      <formula>37.5</formula>
    </cfRule>
    <cfRule type="cellIs" dxfId="1137" priority="17" stopIfTrue="1" operator="equal">
      <formula>37.5</formula>
    </cfRule>
    <cfRule type="cellIs" dxfId="1136" priority="18" stopIfTrue="1" operator="lessThan">
      <formula>37.5</formula>
    </cfRule>
    <cfRule type="cellIs" dxfId="1135" priority="19" stopIfTrue="1" operator="greaterThan">
      <formula>37.5</formula>
    </cfRule>
    <cfRule type="cellIs" dxfId="1134" priority="20" stopIfTrue="1" operator="equal">
      <formula>37.5</formula>
    </cfRule>
    <cfRule type="cellIs" dxfId="1133" priority="21" stopIfTrue="1" operator="lessThan">
      <formula>37.5</formula>
    </cfRule>
    <cfRule type="cellIs" dxfId="1132" priority="119" stopIfTrue="1" operator="equal">
      <formula>37.5</formula>
    </cfRule>
    <cfRule type="cellIs" dxfId="1131" priority="120" stopIfTrue="1" operator="lessThan">
      <formula>37.5</formula>
    </cfRule>
    <cfRule type="cellIs" dxfId="1130" priority="121" operator="greaterThan">
      <formula>111.48</formula>
    </cfRule>
    <cfRule type="cellIs" dxfId="1129" priority="122" operator="equal">
      <formula>0</formula>
    </cfRule>
  </conditionalFormatting>
  <conditionalFormatting sqref="H7:H22 J7:J22 N7:N22 H24:H27 J24:J27 N24:N27">
    <cfRule type="cellIs" dxfId="1128" priority="9" stopIfTrue="1" operator="equal">
      <formula>37.5</formula>
    </cfRule>
    <cfRule type="cellIs" dxfId="1127" priority="10" stopIfTrue="1" operator="lessThan">
      <formula>37.5</formula>
    </cfRule>
    <cfRule type="cellIs" dxfId="1126" priority="108" stopIfTrue="1" operator="equal">
      <formula>37.5</formula>
    </cfRule>
    <cfRule type="cellIs" dxfId="1125" priority="109" stopIfTrue="1" operator="lessThan">
      <formula>37.5</formula>
    </cfRule>
  </conditionalFormatting>
  <conditionalFormatting sqref="J7:J22 J24:J27">
    <cfRule type="cellIs" dxfId="1124" priority="22" stopIfTrue="1" operator="equal">
      <formula>37.5</formula>
    </cfRule>
    <cfRule type="cellIs" dxfId="1123" priority="23" stopIfTrue="1" operator="equal">
      <formula>37.5</formula>
    </cfRule>
    <cfRule type="cellIs" dxfId="1122" priority="24" stopIfTrue="1" operator="lessThan">
      <formula>37.5</formula>
    </cfRule>
    <cfRule type="cellIs" dxfId="1121" priority="25" stopIfTrue="1" operator="greaterThan">
      <formula>37.5</formula>
    </cfRule>
    <cfRule type="cellIs" dxfId="1120" priority="26" stopIfTrue="1" operator="equal">
      <formula>37.5</formula>
    </cfRule>
    <cfRule type="cellIs" dxfId="1119" priority="27" stopIfTrue="1" operator="lessThan">
      <formula>37.5</formula>
    </cfRule>
    <cfRule type="cellIs" dxfId="1118" priority="123" stopIfTrue="1" operator="equal">
      <formula>37.5</formula>
    </cfRule>
    <cfRule type="cellIs" dxfId="1117" priority="124" stopIfTrue="1" operator="lessThan">
      <formula>37.5</formula>
    </cfRule>
    <cfRule type="cellIs" dxfId="1116" priority="125" operator="greaterThan">
      <formula>111.48</formula>
    </cfRule>
    <cfRule type="cellIs" dxfId="1115" priority="126" operator="equal">
      <formula>0</formula>
    </cfRule>
  </conditionalFormatting>
  <conditionalFormatting sqref="L7:L22 L24:L27">
    <cfRule type="cellIs" dxfId="1114" priority="11" stopIfTrue="1" operator="equal">
      <formula>37.5</formula>
    </cfRule>
    <cfRule type="cellIs" dxfId="1113" priority="12" stopIfTrue="1" operator="lessThan">
      <formula>37.5</formula>
    </cfRule>
    <cfRule type="cellIs" dxfId="1112" priority="28" stopIfTrue="1" operator="equal">
      <formula>37.5</formula>
    </cfRule>
    <cfRule type="cellIs" dxfId="1111" priority="29" stopIfTrue="1" operator="equal">
      <formula>37.5</formula>
    </cfRule>
    <cfRule type="cellIs" dxfId="1110" priority="30" stopIfTrue="1" operator="lessThan">
      <formula>37.5</formula>
    </cfRule>
    <cfRule type="cellIs" dxfId="1109" priority="31" stopIfTrue="1" operator="greaterThan">
      <formula>37.5</formula>
    </cfRule>
    <cfRule type="cellIs" dxfId="1108" priority="32" stopIfTrue="1" operator="equal">
      <formula>37.5</formula>
    </cfRule>
    <cfRule type="cellIs" dxfId="1107" priority="33" stopIfTrue="1" operator="lessThan">
      <formula>37.5</formula>
    </cfRule>
    <cfRule type="cellIs" dxfId="1106" priority="110" stopIfTrue="1" operator="equal">
      <formula>37.5</formula>
    </cfRule>
    <cfRule type="cellIs" dxfId="1105" priority="111" stopIfTrue="1" operator="lessThan">
      <formula>37.5</formula>
    </cfRule>
    <cfRule type="cellIs" dxfId="1104" priority="127" stopIfTrue="1" operator="equal">
      <formula>37.5</formula>
    </cfRule>
    <cfRule type="cellIs" dxfId="1103" priority="128" stopIfTrue="1" operator="lessThan">
      <formula>37.5</formula>
    </cfRule>
    <cfRule type="cellIs" dxfId="1102" priority="129" operator="greaterThan">
      <formula>111.48</formula>
    </cfRule>
    <cfRule type="cellIs" dxfId="1101" priority="130" operator="equal">
      <formula>0</formula>
    </cfRule>
  </conditionalFormatting>
  <conditionalFormatting sqref="L22">
    <cfRule type="cellIs" dxfId="1100" priority="185" stopIfTrue="1" operator="equal">
      <formula>37.5</formula>
    </cfRule>
    <cfRule type="cellIs" dxfId="1099" priority="186" stopIfTrue="1" operator="lessThan">
      <formula>37.5</formula>
    </cfRule>
    <cfRule type="cellIs" dxfId="1098" priority="187" stopIfTrue="1" operator="equal">
      <formula>37.5</formula>
    </cfRule>
    <cfRule type="cellIs" dxfId="1097" priority="188" stopIfTrue="1" operator="equal">
      <formula>37.5</formula>
    </cfRule>
    <cfRule type="cellIs" dxfId="1096" priority="189" stopIfTrue="1" operator="lessThan">
      <formula>37.5</formula>
    </cfRule>
    <cfRule type="cellIs" dxfId="1095" priority="190" stopIfTrue="1" operator="greaterThan">
      <formula>37.5</formula>
    </cfRule>
    <cfRule type="cellIs" dxfId="1094" priority="191" stopIfTrue="1" operator="equal">
      <formula>37.5</formula>
    </cfRule>
    <cfRule type="cellIs" dxfId="1093" priority="192" stopIfTrue="1" operator="lessThan">
      <formula>37.5</formula>
    </cfRule>
    <cfRule type="cellIs" dxfId="1092" priority="193" stopIfTrue="1" operator="equal">
      <formula>37.5</formula>
    </cfRule>
    <cfRule type="cellIs" dxfId="1091" priority="194" stopIfTrue="1" operator="lessThan">
      <formula>37.5</formula>
    </cfRule>
    <cfRule type="cellIs" dxfId="1090" priority="195" stopIfTrue="1" operator="equal">
      <formula>37.5</formula>
    </cfRule>
    <cfRule type="cellIs" dxfId="1089" priority="196" stopIfTrue="1" operator="lessThan">
      <formula>37.5</formula>
    </cfRule>
    <cfRule type="cellIs" dxfId="1088" priority="197" operator="greaterThan">
      <formula>111.48</formula>
    </cfRule>
    <cfRule type="cellIs" dxfId="1087" priority="198" operator="equal">
      <formula>0</formula>
    </cfRule>
  </conditionalFormatting>
  <conditionalFormatting sqref="N7:N22 N24:N27">
    <cfRule type="cellIs" dxfId="1086" priority="34" stopIfTrue="1" operator="equal">
      <formula>37.5</formula>
    </cfRule>
    <cfRule type="cellIs" dxfId="1085" priority="35" stopIfTrue="1" operator="equal">
      <formula>37.5</formula>
    </cfRule>
    <cfRule type="cellIs" dxfId="1084" priority="36" stopIfTrue="1" operator="lessThan">
      <formula>37.5</formula>
    </cfRule>
    <cfRule type="cellIs" dxfId="1083" priority="37" stopIfTrue="1" operator="greaterThan">
      <formula>37.5</formula>
    </cfRule>
    <cfRule type="cellIs" dxfId="1082" priority="38" stopIfTrue="1" operator="equal">
      <formula>37.5</formula>
    </cfRule>
    <cfRule type="cellIs" dxfId="1081" priority="39" stopIfTrue="1" operator="lessThan">
      <formula>37.5</formula>
    </cfRule>
    <cfRule type="cellIs" dxfId="1080" priority="131" stopIfTrue="1" operator="equal">
      <formula>37.5</formula>
    </cfRule>
    <cfRule type="cellIs" dxfId="1079" priority="132" stopIfTrue="1" operator="lessThan">
      <formula>37.5</formula>
    </cfRule>
    <cfRule type="cellIs" dxfId="1078" priority="133" operator="greaterThan">
      <formula>111.48</formula>
    </cfRule>
    <cfRule type="cellIs" dxfId="1077" priority="134" operator="equal">
      <formula>0</formula>
    </cfRule>
  </conditionalFormatting>
  <conditionalFormatting sqref="P7:P22 P24:P27">
    <cfRule type="cellIs" dxfId="1076" priority="42" stopIfTrue="1" operator="equal">
      <formula>37.5</formula>
    </cfRule>
    <cfRule type="cellIs" dxfId="1075" priority="43" stopIfTrue="1" operator="equal">
      <formula>37.5</formula>
    </cfRule>
    <cfRule type="cellIs" dxfId="1074" priority="44" stopIfTrue="1" operator="lessThan">
      <formula>37.5</formula>
    </cfRule>
    <cfRule type="cellIs" dxfId="1073" priority="45" stopIfTrue="1" operator="greaterThan">
      <formula>37.5</formula>
    </cfRule>
    <cfRule type="cellIs" dxfId="1072" priority="46" stopIfTrue="1" operator="equal">
      <formula>37.5</formula>
    </cfRule>
    <cfRule type="cellIs" dxfId="1071" priority="47" stopIfTrue="1" operator="lessThan">
      <formula>37.5</formula>
    </cfRule>
    <cfRule type="cellIs" dxfId="1070" priority="135" stopIfTrue="1" operator="lessThan">
      <formula>0</formula>
    </cfRule>
    <cfRule type="cellIs" dxfId="1069" priority="136" stopIfTrue="1" operator="lessThan">
      <formula>37.5</formula>
    </cfRule>
    <cfRule type="cellIs" dxfId="1068" priority="137" stopIfTrue="1" operator="equal">
      <formula>37.5</formula>
    </cfRule>
    <cfRule type="cellIs" dxfId="1067" priority="138" stopIfTrue="1" operator="lessThan">
      <formula>37.5</formula>
    </cfRule>
    <cfRule type="cellIs" dxfId="1066" priority="139" operator="greaterThan">
      <formula>111.48</formula>
    </cfRule>
    <cfRule type="cellIs" dxfId="1065" priority="140" operator="equal">
      <formula>0</formula>
    </cfRule>
  </conditionalFormatting>
  <conditionalFormatting sqref="P24:P27 P7:P22">
    <cfRule type="cellIs" dxfId="1064" priority="41" stopIfTrue="1" operator="lessThan">
      <formula>37.5</formula>
    </cfRule>
  </conditionalFormatting>
  <conditionalFormatting sqref="P24:P27">
    <cfRule type="cellIs" dxfId="1063" priority="40" stopIfTrue="1" operator="lessThan">
      <formula>0</formula>
    </cfRule>
  </conditionalFormatting>
  <conditionalFormatting sqref="P38:P48">
    <cfRule type="cellIs" dxfId="1062" priority="88" stopIfTrue="1" operator="lessThan">
      <formula>0</formula>
    </cfRule>
  </conditionalFormatting>
  <conditionalFormatting sqref="R7:R22 R24:R27">
    <cfRule type="cellIs" dxfId="1061" priority="48" stopIfTrue="1" operator="lessThan">
      <formula>0</formula>
    </cfRule>
    <cfRule type="cellIs" dxfId="1060" priority="49" stopIfTrue="1" operator="lessThan">
      <formula>37.5</formula>
    </cfRule>
    <cfRule type="cellIs" dxfId="1059" priority="50" stopIfTrue="1" operator="equal">
      <formula>37.5</formula>
    </cfRule>
    <cfRule type="cellIs" dxfId="1058" priority="51" stopIfTrue="1" operator="equal">
      <formula>37.5</formula>
    </cfRule>
    <cfRule type="cellIs" dxfId="1057" priority="52" stopIfTrue="1" operator="lessThan">
      <formula>37.5</formula>
    </cfRule>
    <cfRule type="cellIs" dxfId="1056" priority="53" stopIfTrue="1" operator="greaterThan">
      <formula>37.5</formula>
    </cfRule>
    <cfRule type="cellIs" dxfId="1055" priority="54" stopIfTrue="1" operator="equal">
      <formula>37.5</formula>
    </cfRule>
    <cfRule type="cellIs" dxfId="1054" priority="55" stopIfTrue="1" operator="lessThan">
      <formula>37.5</formula>
    </cfRule>
    <cfRule type="cellIs" dxfId="1053" priority="141" stopIfTrue="1" operator="lessThan">
      <formula>0</formula>
    </cfRule>
    <cfRule type="cellIs" dxfId="1052" priority="142" stopIfTrue="1" operator="lessThan">
      <formula>37.5</formula>
    </cfRule>
    <cfRule type="cellIs" dxfId="1051" priority="143" stopIfTrue="1" operator="equal">
      <formula>37.5</formula>
    </cfRule>
    <cfRule type="cellIs" dxfId="1050" priority="144" stopIfTrue="1" operator="lessThan">
      <formula>37.5</formula>
    </cfRule>
    <cfRule type="cellIs" dxfId="1049" priority="145" operator="greaterThan">
      <formula>111.48</formula>
    </cfRule>
    <cfRule type="cellIs" dxfId="1048" priority="146" operator="equal">
      <formula>0</formula>
    </cfRule>
  </conditionalFormatting>
  <conditionalFormatting sqref="R38:R48">
    <cfRule type="cellIs" dxfId="1047" priority="89" stopIfTrue="1" operator="lessThan">
      <formula>0</formula>
    </cfRule>
  </conditionalFormatting>
  <conditionalFormatting sqref="T7:T22 T24:T27">
    <cfRule type="cellIs" dxfId="1046" priority="56" stopIfTrue="1" operator="lessThan">
      <formula>0</formula>
    </cfRule>
    <cfRule type="cellIs" dxfId="1045" priority="57" stopIfTrue="1" operator="lessThan">
      <formula>37.5</formula>
    </cfRule>
    <cfRule type="cellIs" dxfId="1044" priority="58" stopIfTrue="1" operator="equal">
      <formula>37.5</formula>
    </cfRule>
    <cfRule type="cellIs" dxfId="1043" priority="59" stopIfTrue="1" operator="equal">
      <formula>37.5</formula>
    </cfRule>
    <cfRule type="cellIs" dxfId="1042" priority="60" stopIfTrue="1" operator="lessThan">
      <formula>37.5</formula>
    </cfRule>
    <cfRule type="cellIs" dxfId="1041" priority="61" stopIfTrue="1" operator="greaterThan">
      <formula>37.5</formula>
    </cfRule>
    <cfRule type="cellIs" dxfId="1040" priority="62" stopIfTrue="1" operator="equal">
      <formula>37.5</formula>
    </cfRule>
    <cfRule type="cellIs" dxfId="1039" priority="63" stopIfTrue="1" operator="lessThan">
      <formula>37.5</formula>
    </cfRule>
    <cfRule type="cellIs" dxfId="1038" priority="147" stopIfTrue="1" operator="lessThan">
      <formula>0</formula>
    </cfRule>
    <cfRule type="cellIs" dxfId="1037" priority="148" stopIfTrue="1" operator="lessThan">
      <formula>37.5</formula>
    </cfRule>
    <cfRule type="cellIs" dxfId="1036" priority="149" stopIfTrue="1" operator="equal">
      <formula>37.5</formula>
    </cfRule>
    <cfRule type="cellIs" dxfId="1035" priority="150" stopIfTrue="1" operator="lessThan">
      <formula>37.5</formula>
    </cfRule>
    <cfRule type="cellIs" dxfId="1034" priority="151" operator="greaterThan">
      <formula>111.48</formula>
    </cfRule>
    <cfRule type="cellIs" dxfId="1033" priority="152" operator="equal">
      <formula>0</formula>
    </cfRule>
  </conditionalFormatting>
  <conditionalFormatting sqref="T38:T48">
    <cfRule type="cellIs" dxfId="1032" priority="90" stopIfTrue="1" operator="lessThan">
      <formula>0</formula>
    </cfRule>
  </conditionalFormatting>
  <conditionalFormatting sqref="V7:V22 V24:V27">
    <cfRule type="cellIs" dxfId="1031" priority="64" stopIfTrue="1" operator="lessThan">
      <formula>0</formula>
    </cfRule>
    <cfRule type="cellIs" dxfId="1030" priority="65" stopIfTrue="1" operator="lessThan">
      <formula>37.5</formula>
    </cfRule>
    <cfRule type="cellIs" dxfId="1029" priority="66" stopIfTrue="1" operator="equal">
      <formula>37.5</formula>
    </cfRule>
    <cfRule type="cellIs" dxfId="1028" priority="67" stopIfTrue="1" operator="equal">
      <formula>37.5</formula>
    </cfRule>
    <cfRule type="cellIs" dxfId="1027" priority="68" stopIfTrue="1" operator="lessThan">
      <formula>37.5</formula>
    </cfRule>
    <cfRule type="cellIs" dxfId="1026" priority="69" stopIfTrue="1" operator="greaterThan">
      <formula>37.5</formula>
    </cfRule>
    <cfRule type="cellIs" dxfId="1025" priority="70" stopIfTrue="1" operator="equal">
      <formula>37.5</formula>
    </cfRule>
    <cfRule type="cellIs" dxfId="1024" priority="71" stopIfTrue="1" operator="lessThan">
      <formula>37.5</formula>
    </cfRule>
    <cfRule type="cellIs" dxfId="1023" priority="153" stopIfTrue="1" operator="lessThan">
      <formula>0</formula>
    </cfRule>
    <cfRule type="cellIs" dxfId="1022" priority="154" stopIfTrue="1" operator="lessThan">
      <formula>37.5</formula>
    </cfRule>
    <cfRule type="cellIs" dxfId="1021" priority="155" stopIfTrue="1" operator="equal">
      <formula>37.5</formula>
    </cfRule>
    <cfRule type="cellIs" dxfId="1020" priority="156" stopIfTrue="1" operator="lessThan">
      <formula>37.5</formula>
    </cfRule>
    <cfRule type="cellIs" dxfId="1019" priority="157" operator="greaterThan">
      <formula>111.48</formula>
    </cfRule>
    <cfRule type="cellIs" dxfId="1018" priority="158" operator="equal">
      <formula>0</formula>
    </cfRule>
  </conditionalFormatting>
  <conditionalFormatting sqref="V38:V48">
    <cfRule type="cellIs" dxfId="1017" priority="91" stopIfTrue="1" operator="lessThan">
      <formula>0</formula>
    </cfRule>
  </conditionalFormatting>
  <conditionalFormatting sqref="X7:X22 X24:X27">
    <cfRule type="cellIs" dxfId="1016" priority="72" stopIfTrue="1" operator="lessThan">
      <formula>0</formula>
    </cfRule>
    <cfRule type="cellIs" dxfId="1015" priority="73" stopIfTrue="1" operator="lessThan">
      <formula>37.5</formula>
    </cfRule>
    <cfRule type="cellIs" dxfId="1014" priority="74" stopIfTrue="1" operator="equal">
      <formula>37.5</formula>
    </cfRule>
    <cfRule type="cellIs" dxfId="1013" priority="75" stopIfTrue="1" operator="equal">
      <formula>37.5</formula>
    </cfRule>
    <cfRule type="cellIs" dxfId="1012" priority="76" stopIfTrue="1" operator="lessThan">
      <formula>37.5</formula>
    </cfRule>
    <cfRule type="cellIs" dxfId="1011" priority="77" stopIfTrue="1" operator="greaterThan">
      <formula>37.5</formula>
    </cfRule>
    <cfRule type="cellIs" dxfId="1010" priority="78" stopIfTrue="1" operator="equal">
      <formula>37.5</formula>
    </cfRule>
    <cfRule type="cellIs" dxfId="1009" priority="79" stopIfTrue="1" operator="lessThan">
      <formula>37.5</formula>
    </cfRule>
    <cfRule type="cellIs" dxfId="1008" priority="159" stopIfTrue="1" operator="lessThan">
      <formula>0</formula>
    </cfRule>
    <cfRule type="cellIs" dxfId="1007" priority="160" stopIfTrue="1" operator="lessThan">
      <formula>37.5</formula>
    </cfRule>
    <cfRule type="cellIs" dxfId="1006" priority="161" stopIfTrue="1" operator="equal">
      <formula>37.5</formula>
    </cfRule>
    <cfRule type="cellIs" dxfId="1005" priority="162" stopIfTrue="1" operator="lessThan">
      <formula>37.5</formula>
    </cfRule>
    <cfRule type="cellIs" dxfId="1004" priority="163" operator="greaterThan">
      <formula>111.48</formula>
    </cfRule>
    <cfRule type="cellIs" dxfId="1003" priority="164" operator="equal">
      <formula>0</formula>
    </cfRule>
  </conditionalFormatting>
  <conditionalFormatting sqref="X38:X48">
    <cfRule type="cellIs" dxfId="1002" priority="92" stopIfTrue="1" operator="lessThan">
      <formula>0</formula>
    </cfRule>
  </conditionalFormatting>
  <conditionalFormatting sqref="Z7:Z22 Z24:Z27 X7:X22 X24:X27 V7:V22 V24:V27 T7:T22 T24:T27 R7:R22 R24:R27 D7:P22 P24:P27 N24:N26 D27:O28 L24:L26 J24:J26 H24:H26 F24:F26 D24:D26">
    <cfRule type="cellIs" dxfId="1001" priority="100" stopIfTrue="1" operator="lessThan">
      <formula>0</formula>
    </cfRule>
  </conditionalFormatting>
  <conditionalFormatting sqref="Z7:Z22 Z24:Z27">
    <cfRule type="cellIs" dxfId="1000" priority="80" stopIfTrue="1" operator="lessThan">
      <formula>0</formula>
    </cfRule>
    <cfRule type="cellIs" dxfId="999" priority="81" stopIfTrue="1" operator="lessThan">
      <formula>37.5</formula>
    </cfRule>
    <cfRule type="cellIs" dxfId="998" priority="82" stopIfTrue="1" operator="equal">
      <formula>37.5</formula>
    </cfRule>
    <cfRule type="cellIs" dxfId="997" priority="83" stopIfTrue="1" operator="equal">
      <formula>37.5</formula>
    </cfRule>
    <cfRule type="cellIs" dxfId="996" priority="84" stopIfTrue="1" operator="lessThan">
      <formula>37.5</formula>
    </cfRule>
    <cfRule type="cellIs" dxfId="995" priority="85" stopIfTrue="1" operator="greaterThan">
      <formula>37.5</formula>
    </cfRule>
    <cfRule type="cellIs" dxfId="994" priority="86" stopIfTrue="1" operator="equal">
      <formula>37.5</formula>
    </cfRule>
    <cfRule type="cellIs" dxfId="993" priority="87" stopIfTrue="1" operator="lessThan">
      <formula>37.5</formula>
    </cfRule>
    <cfRule type="cellIs" dxfId="992" priority="165" stopIfTrue="1" operator="lessThan">
      <formula>0</formula>
    </cfRule>
    <cfRule type="cellIs" dxfId="991" priority="166" stopIfTrue="1" operator="lessThan">
      <formula>37.5</formula>
    </cfRule>
    <cfRule type="cellIs" dxfId="990" priority="167" stopIfTrue="1" operator="equal">
      <formula>37.5</formula>
    </cfRule>
    <cfRule type="cellIs" dxfId="989" priority="168" stopIfTrue="1" operator="lessThan">
      <formula>37.5</formula>
    </cfRule>
    <cfRule type="cellIs" dxfId="988" priority="169" operator="greaterThan">
      <formula>111.48</formula>
    </cfRule>
    <cfRule type="cellIs" dxfId="987" priority="170" operator="equal">
      <formula>0</formula>
    </cfRule>
  </conditionalFormatting>
  <conditionalFormatting sqref="Z38:Z48">
    <cfRule type="cellIs" dxfId="986" priority="93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31" man="1"/>
  </rowBreak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workbookViewId="0">
      <selection activeCell="G19" sqref="G19"/>
    </sheetView>
  </sheetViews>
  <sheetFormatPr baseColWidth="10" defaultColWidth="12.6640625" defaultRowHeight="15" customHeight="1" x14ac:dyDescent="0.15"/>
  <cols>
    <col min="1" max="1" width="0.83203125" customWidth="1"/>
    <col min="2" max="2" width="36.1640625" customWidth="1"/>
    <col min="3" max="3" width="13.6640625" customWidth="1"/>
    <col min="4" max="4" width="2.1640625" customWidth="1"/>
    <col min="5" max="5" width="13.1640625" customWidth="1"/>
    <col min="6" max="6" width="2.6640625" customWidth="1"/>
    <col min="7" max="7" width="10.83203125" customWidth="1"/>
    <col min="8" max="8" width="2.6640625" customWidth="1"/>
    <col min="9" max="9" width="10.83203125" customWidth="1"/>
    <col min="10" max="10" width="2.6640625" customWidth="1"/>
    <col min="11" max="11" width="10.83203125" customWidth="1"/>
    <col min="12" max="12" width="2.6640625" customWidth="1"/>
    <col min="13" max="13" width="12.33203125" customWidth="1"/>
    <col min="14" max="14" width="2.6640625" customWidth="1"/>
    <col min="15" max="15" width="13.1640625" customWidth="1"/>
    <col min="16" max="16" width="2.6640625" customWidth="1"/>
    <col min="17" max="17" width="11.6640625" customWidth="1"/>
    <col min="18" max="18" width="2.6640625" customWidth="1"/>
    <col min="19" max="19" width="13" customWidth="1"/>
    <col min="20" max="20" width="2.6640625" customWidth="1"/>
    <col min="21" max="21" width="12" customWidth="1"/>
    <col min="22" max="22" width="2.6640625" customWidth="1"/>
    <col min="23" max="23" width="11.6640625" customWidth="1"/>
    <col min="24" max="24" width="2.33203125" customWidth="1"/>
    <col min="25" max="25" width="13" customWidth="1"/>
    <col min="26" max="26" width="1.6640625" customWidth="1"/>
    <col min="27" max="27" width="1" customWidth="1"/>
    <col min="28" max="28" width="15.33203125" customWidth="1"/>
    <col min="29" max="29" width="12.33203125" customWidth="1"/>
  </cols>
  <sheetData>
    <row r="1" spans="1:30" ht="36" customHeight="1" x14ac:dyDescent="0.35">
      <c r="A1" s="2"/>
      <c r="B1" s="154" t="s">
        <v>0</v>
      </c>
      <c r="C1" s="145"/>
      <c r="D1" s="145"/>
      <c r="E1" s="145"/>
      <c r="F1" s="145"/>
      <c r="G1" s="145"/>
      <c r="H1" s="1"/>
      <c r="I1" s="3" t="s">
        <v>1</v>
      </c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55" t="s">
        <v>143</v>
      </c>
      <c r="W1" s="145"/>
      <c r="X1" s="145"/>
      <c r="Y1" s="145"/>
      <c r="Z1" s="1"/>
      <c r="AA1" s="1"/>
      <c r="AB1" s="1"/>
      <c r="AC1" s="1"/>
    </row>
    <row r="2" spans="1:30" ht="51.75" customHeight="1" x14ac:dyDescent="0.15">
      <c r="A2" s="1"/>
      <c r="B2" s="156" t="s">
        <v>79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  <c r="AC3" s="1"/>
    </row>
    <row r="4" spans="1:30" ht="21.75" customHeight="1" x14ac:dyDescent="0.15">
      <c r="A4" s="5"/>
      <c r="B4" s="62" t="s">
        <v>3</v>
      </c>
      <c r="C4" s="38" t="s">
        <v>4</v>
      </c>
      <c r="D4" s="38"/>
      <c r="E4" s="38" t="s">
        <v>5</v>
      </c>
      <c r="F4" s="38"/>
      <c r="G4" s="38" t="s">
        <v>6</v>
      </c>
      <c r="H4" s="38"/>
      <c r="I4" s="38" t="s">
        <v>7</v>
      </c>
      <c r="J4" s="38"/>
      <c r="K4" s="38" t="s">
        <v>8</v>
      </c>
      <c r="L4" s="38"/>
      <c r="M4" s="38" t="s">
        <v>9</v>
      </c>
      <c r="N4" s="63"/>
      <c r="O4" s="38" t="s">
        <v>10</v>
      </c>
      <c r="P4" s="63"/>
      <c r="Q4" s="38" t="s">
        <v>11</v>
      </c>
      <c r="R4" s="63"/>
      <c r="S4" s="63" t="s">
        <v>12</v>
      </c>
      <c r="T4" s="63"/>
      <c r="U4" s="38" t="s">
        <v>13</v>
      </c>
      <c r="V4" s="63"/>
      <c r="W4" s="63" t="s">
        <v>14</v>
      </c>
      <c r="X4" s="63"/>
      <c r="Y4" s="63" t="s">
        <v>15</v>
      </c>
      <c r="Z4" s="64"/>
      <c r="AA4" s="64"/>
      <c r="AB4" s="39" t="s">
        <v>57</v>
      </c>
      <c r="AC4" s="165" t="s">
        <v>181</v>
      </c>
      <c r="AD4" s="165" t="s">
        <v>183</v>
      </c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0" ht="18" customHeight="1" x14ac:dyDescent="0.2">
      <c r="A7" s="1"/>
      <c r="B7" s="13" t="s">
        <v>16</v>
      </c>
      <c r="C7" s="86">
        <v>75</v>
      </c>
      <c r="D7" s="66"/>
      <c r="E7" s="86"/>
      <c r="F7" s="66"/>
      <c r="G7" s="86">
        <v>87.5</v>
      </c>
      <c r="H7" s="66"/>
      <c r="I7" s="86">
        <v>77.5</v>
      </c>
      <c r="J7" s="66"/>
      <c r="K7" s="65">
        <v>37.5</v>
      </c>
      <c r="L7" s="66"/>
      <c r="M7" s="65">
        <v>37.5</v>
      </c>
      <c r="N7" s="66"/>
      <c r="O7" s="65">
        <v>37.5</v>
      </c>
      <c r="P7" s="128"/>
      <c r="Q7" s="65">
        <v>37.5</v>
      </c>
      <c r="R7" s="128"/>
      <c r="S7" s="86"/>
      <c r="T7" s="128"/>
      <c r="U7" s="65">
        <v>37.5</v>
      </c>
      <c r="V7" s="128"/>
      <c r="W7" s="65">
        <v>37.5</v>
      </c>
      <c r="X7" s="128"/>
      <c r="Y7" s="86">
        <v>75</v>
      </c>
      <c r="Z7" s="1"/>
      <c r="AA7" s="1"/>
      <c r="AB7" s="21">
        <f t="shared" ref="AB7:AB22" si="0">SUM(C7:AA7)</f>
        <v>540</v>
      </c>
      <c r="AC7">
        <f>37.5*12</f>
        <v>450</v>
      </c>
      <c r="AD7" s="166">
        <f>AC7-AB7</f>
        <v>-90</v>
      </c>
    </row>
    <row r="8" spans="1:30" ht="18" customHeight="1" x14ac:dyDescent="0.2">
      <c r="A8" s="1"/>
      <c r="B8" s="22" t="s">
        <v>17</v>
      </c>
      <c r="C8" s="86">
        <v>75</v>
      </c>
      <c r="D8" s="66"/>
      <c r="E8" s="65">
        <v>37.5</v>
      </c>
      <c r="F8" s="66"/>
      <c r="G8" s="65"/>
      <c r="H8" s="66"/>
      <c r="I8" s="86">
        <v>75</v>
      </c>
      <c r="J8" s="66"/>
      <c r="K8" s="65">
        <v>37.5</v>
      </c>
      <c r="L8" s="66"/>
      <c r="M8" s="65">
        <v>37.5</v>
      </c>
      <c r="N8" s="66"/>
      <c r="O8" s="65"/>
      <c r="P8" s="128"/>
      <c r="Q8" s="86">
        <v>75</v>
      </c>
      <c r="R8" s="128"/>
      <c r="S8" s="86">
        <v>37.049999999999997</v>
      </c>
      <c r="T8" s="128"/>
      <c r="U8" s="86">
        <v>40</v>
      </c>
      <c r="V8" s="128"/>
      <c r="W8" s="86"/>
      <c r="X8" s="128"/>
      <c r="Y8" s="65"/>
      <c r="Z8" s="1"/>
      <c r="AA8" s="1"/>
      <c r="AB8" s="21">
        <f t="shared" si="0"/>
        <v>414.55</v>
      </c>
      <c r="AC8">
        <f t="shared" ref="AC8:AC24" si="1">37.5*12</f>
        <v>450</v>
      </c>
      <c r="AD8" s="166">
        <f t="shared" ref="AD8:AD24" si="2">AC8-AB8</f>
        <v>35.449999999999989</v>
      </c>
    </row>
    <row r="9" spans="1:30" ht="18" customHeight="1" x14ac:dyDescent="0.2">
      <c r="A9" s="1"/>
      <c r="B9" s="13" t="s">
        <v>18</v>
      </c>
      <c r="C9" s="65"/>
      <c r="D9" s="89"/>
      <c r="E9" s="65"/>
      <c r="F9" s="66"/>
      <c r="G9" s="65"/>
      <c r="H9" s="66"/>
      <c r="I9" s="65">
        <v>37.5</v>
      </c>
      <c r="J9" s="66"/>
      <c r="K9" s="65"/>
      <c r="L9" s="66"/>
      <c r="M9" s="65"/>
      <c r="N9" s="66"/>
      <c r="O9" s="65"/>
      <c r="P9" s="128"/>
      <c r="Q9" s="65"/>
      <c r="R9" s="128"/>
      <c r="S9" s="86"/>
      <c r="T9" s="128"/>
      <c r="U9" s="86"/>
      <c r="V9" s="128"/>
      <c r="W9" s="86">
        <v>75</v>
      </c>
      <c r="X9" s="128"/>
      <c r="Y9" s="86">
        <v>75</v>
      </c>
      <c r="Z9" s="1"/>
      <c r="AA9" s="1"/>
      <c r="AB9" s="21">
        <f t="shared" si="0"/>
        <v>187.5</v>
      </c>
      <c r="AC9">
        <f t="shared" si="1"/>
        <v>450</v>
      </c>
      <c r="AD9" s="166">
        <f t="shared" si="2"/>
        <v>262.5</v>
      </c>
    </row>
    <row r="10" spans="1:30" ht="18" customHeight="1" x14ac:dyDescent="0.2">
      <c r="A10" s="1"/>
      <c r="B10" s="22" t="s">
        <v>19</v>
      </c>
      <c r="C10" s="65"/>
      <c r="D10" s="66"/>
      <c r="E10" s="86">
        <v>75</v>
      </c>
      <c r="F10" s="66"/>
      <c r="G10" s="65">
        <v>37.5</v>
      </c>
      <c r="H10" s="66"/>
      <c r="I10" s="65">
        <v>37.5</v>
      </c>
      <c r="J10" s="66"/>
      <c r="K10" s="65">
        <v>37.5</v>
      </c>
      <c r="L10" s="66"/>
      <c r="M10" s="65">
        <v>37.5</v>
      </c>
      <c r="N10" s="66"/>
      <c r="O10" s="65">
        <v>37.5</v>
      </c>
      <c r="P10" s="128"/>
      <c r="Q10" s="65">
        <v>37.5</v>
      </c>
      <c r="R10" s="128"/>
      <c r="S10" s="65">
        <v>37.5</v>
      </c>
      <c r="T10" s="128"/>
      <c r="U10" s="65">
        <v>37.5</v>
      </c>
      <c r="V10" s="128"/>
      <c r="W10" s="65">
        <v>37.5</v>
      </c>
      <c r="X10" s="128"/>
      <c r="Y10" s="129">
        <v>37.5</v>
      </c>
      <c r="Z10" s="1"/>
      <c r="AA10" s="1"/>
      <c r="AB10" s="21">
        <f t="shared" si="0"/>
        <v>450</v>
      </c>
      <c r="AC10">
        <f t="shared" si="1"/>
        <v>450</v>
      </c>
      <c r="AD10" s="166">
        <f t="shared" si="2"/>
        <v>0</v>
      </c>
    </row>
    <row r="11" spans="1:30" ht="18" customHeight="1" x14ac:dyDescent="0.2">
      <c r="A11" s="1"/>
      <c r="B11" s="13" t="s">
        <v>20</v>
      </c>
      <c r="C11" s="65">
        <v>18.75</v>
      </c>
      <c r="D11" s="66"/>
      <c r="E11" s="86">
        <v>18.75</v>
      </c>
      <c r="F11" s="66"/>
      <c r="G11" s="86">
        <v>18.75</v>
      </c>
      <c r="H11" s="66"/>
      <c r="I11" s="86">
        <v>18.75</v>
      </c>
      <c r="J11" s="66"/>
      <c r="K11" s="86">
        <v>18.75</v>
      </c>
      <c r="L11" s="66"/>
      <c r="M11" s="86">
        <v>18.75</v>
      </c>
      <c r="N11" s="66"/>
      <c r="O11" s="86">
        <v>18.75</v>
      </c>
      <c r="P11" s="128"/>
      <c r="Q11" s="86">
        <v>18.75</v>
      </c>
      <c r="R11" s="128"/>
      <c r="S11" s="86">
        <v>18.75</v>
      </c>
      <c r="T11" s="128"/>
      <c r="U11" s="86">
        <v>18.75</v>
      </c>
      <c r="V11" s="128"/>
      <c r="W11" s="86">
        <v>18.75</v>
      </c>
      <c r="X11" s="128"/>
      <c r="Y11" s="130">
        <v>18.75</v>
      </c>
      <c r="Z11" s="1"/>
      <c r="AA11" s="1"/>
      <c r="AB11" s="21">
        <f t="shared" si="0"/>
        <v>225</v>
      </c>
      <c r="AC11">
        <f>18.75*12</f>
        <v>225</v>
      </c>
      <c r="AD11" s="166">
        <f t="shared" si="2"/>
        <v>0</v>
      </c>
    </row>
    <row r="12" spans="1:30" ht="18" customHeight="1" x14ac:dyDescent="0.2">
      <c r="A12" s="1"/>
      <c r="B12" s="22" t="s">
        <v>21</v>
      </c>
      <c r="C12" s="65">
        <v>37.5</v>
      </c>
      <c r="D12" s="66"/>
      <c r="E12" s="65">
        <v>37.5</v>
      </c>
      <c r="F12" s="66"/>
      <c r="G12" s="65">
        <v>37.5</v>
      </c>
      <c r="H12" s="66"/>
      <c r="I12" s="65">
        <v>37.5</v>
      </c>
      <c r="J12" s="66"/>
      <c r="K12" s="65">
        <v>37.5</v>
      </c>
      <c r="L12" s="66"/>
      <c r="M12" s="65">
        <v>37.5</v>
      </c>
      <c r="N12" s="66"/>
      <c r="O12" s="86">
        <v>37.5</v>
      </c>
      <c r="P12" s="128"/>
      <c r="Q12" s="65">
        <v>37.5</v>
      </c>
      <c r="R12" s="128"/>
      <c r="S12" s="65">
        <v>37.5</v>
      </c>
      <c r="T12" s="128"/>
      <c r="U12" s="65">
        <v>37.5</v>
      </c>
      <c r="V12" s="128"/>
      <c r="W12" s="65">
        <v>37.5</v>
      </c>
      <c r="X12" s="128"/>
      <c r="Y12" s="129">
        <v>37.5</v>
      </c>
      <c r="Z12" s="1"/>
      <c r="AA12" s="1"/>
      <c r="AB12" s="21">
        <f t="shared" si="0"/>
        <v>450</v>
      </c>
      <c r="AC12">
        <f t="shared" si="1"/>
        <v>450</v>
      </c>
      <c r="AD12" s="166">
        <f t="shared" si="2"/>
        <v>0</v>
      </c>
    </row>
    <row r="13" spans="1:30" ht="18" customHeight="1" x14ac:dyDescent="0.2">
      <c r="A13" s="1"/>
      <c r="B13" s="13" t="s">
        <v>22</v>
      </c>
      <c r="C13" s="65">
        <v>37.5</v>
      </c>
      <c r="D13" s="66"/>
      <c r="E13" s="65">
        <v>37.5</v>
      </c>
      <c r="F13" s="66"/>
      <c r="G13" s="65">
        <v>37.5</v>
      </c>
      <c r="H13" s="66"/>
      <c r="I13" s="65">
        <v>37.5</v>
      </c>
      <c r="J13" s="66"/>
      <c r="K13" s="65">
        <v>37.5</v>
      </c>
      <c r="L13" s="66"/>
      <c r="M13" s="65">
        <v>37.5</v>
      </c>
      <c r="N13" s="66"/>
      <c r="O13" s="65">
        <v>37.5</v>
      </c>
      <c r="P13" s="128"/>
      <c r="Q13" s="65">
        <v>37.5</v>
      </c>
      <c r="R13" s="128"/>
      <c r="S13" s="65">
        <v>37.5</v>
      </c>
      <c r="T13" s="128"/>
      <c r="U13" s="65">
        <v>37.5</v>
      </c>
      <c r="V13" s="128"/>
      <c r="W13" s="65">
        <v>37.5</v>
      </c>
      <c r="X13" s="128"/>
      <c r="Y13" s="129">
        <v>37.5</v>
      </c>
      <c r="Z13" s="1"/>
      <c r="AA13" s="1"/>
      <c r="AB13" s="21">
        <f t="shared" si="0"/>
        <v>450</v>
      </c>
      <c r="AC13">
        <f t="shared" si="1"/>
        <v>450</v>
      </c>
      <c r="AD13" s="166">
        <f t="shared" si="2"/>
        <v>0</v>
      </c>
    </row>
    <row r="14" spans="1:30" ht="18" customHeight="1" x14ac:dyDescent="0.2">
      <c r="A14" s="1"/>
      <c r="B14" s="22" t="s">
        <v>23</v>
      </c>
      <c r="C14" s="86">
        <v>75</v>
      </c>
      <c r="D14" s="66"/>
      <c r="E14" s="65">
        <v>37.5</v>
      </c>
      <c r="F14" s="66"/>
      <c r="G14" s="65">
        <v>37.5</v>
      </c>
      <c r="H14" s="66"/>
      <c r="I14" s="86"/>
      <c r="J14" s="66"/>
      <c r="K14" s="86">
        <v>40</v>
      </c>
      <c r="L14" s="66"/>
      <c r="M14" s="86"/>
      <c r="N14" s="66"/>
      <c r="O14" s="86">
        <v>100</v>
      </c>
      <c r="P14" s="128"/>
      <c r="Q14" s="86">
        <v>80</v>
      </c>
      <c r="R14" s="128"/>
      <c r="S14" s="65"/>
      <c r="T14" s="128"/>
      <c r="U14" s="65"/>
      <c r="V14" s="128"/>
      <c r="W14" s="86">
        <v>150</v>
      </c>
      <c r="X14" s="128"/>
      <c r="Y14" s="86">
        <v>120</v>
      </c>
      <c r="Z14" s="1"/>
      <c r="AA14" s="1"/>
      <c r="AB14" s="21">
        <f t="shared" si="0"/>
        <v>640</v>
      </c>
      <c r="AC14">
        <f t="shared" si="1"/>
        <v>450</v>
      </c>
      <c r="AD14" s="166">
        <f t="shared" si="2"/>
        <v>-190</v>
      </c>
    </row>
    <row r="15" spans="1:30" ht="18" customHeight="1" x14ac:dyDescent="0.2">
      <c r="A15" s="1"/>
      <c r="B15" s="13" t="s">
        <v>24</v>
      </c>
      <c r="C15" s="86">
        <v>450</v>
      </c>
      <c r="D15" s="66"/>
      <c r="E15" s="86"/>
      <c r="F15" s="66"/>
      <c r="G15" s="65"/>
      <c r="H15" s="66"/>
      <c r="I15" s="65"/>
      <c r="J15" s="66"/>
      <c r="K15" s="65"/>
      <c r="L15" s="66"/>
      <c r="M15" s="65"/>
      <c r="N15" s="66"/>
      <c r="O15" s="65"/>
      <c r="P15" s="128"/>
      <c r="Q15" s="65"/>
      <c r="R15" s="128"/>
      <c r="S15" s="65"/>
      <c r="T15" s="128"/>
      <c r="U15" s="65"/>
      <c r="V15" s="128"/>
      <c r="W15" s="65"/>
      <c r="X15" s="128"/>
      <c r="Y15" s="65"/>
      <c r="Z15" s="1"/>
      <c r="AA15" s="1"/>
      <c r="AB15" s="21">
        <f t="shared" si="0"/>
        <v>450</v>
      </c>
      <c r="AC15">
        <f t="shared" si="1"/>
        <v>450</v>
      </c>
      <c r="AD15" s="166">
        <f t="shared" si="2"/>
        <v>0</v>
      </c>
    </row>
    <row r="16" spans="1:30" ht="18" customHeight="1" x14ac:dyDescent="0.2">
      <c r="A16" s="1"/>
      <c r="B16" s="22" t="s">
        <v>25</v>
      </c>
      <c r="C16" s="86">
        <v>450</v>
      </c>
      <c r="D16" s="89"/>
      <c r="E16" s="86"/>
      <c r="F16" s="66"/>
      <c r="G16" s="65"/>
      <c r="H16" s="66"/>
      <c r="I16" s="65"/>
      <c r="J16" s="66"/>
      <c r="K16" s="65"/>
      <c r="L16" s="66"/>
      <c r="M16" s="65"/>
      <c r="N16" s="66"/>
      <c r="O16" s="65"/>
      <c r="P16" s="128"/>
      <c r="Q16" s="65"/>
      <c r="R16" s="128"/>
      <c r="S16" s="65"/>
      <c r="T16" s="128"/>
      <c r="U16" s="65"/>
      <c r="V16" s="128"/>
      <c r="W16" s="65"/>
      <c r="X16" s="128"/>
      <c r="Y16" s="65"/>
      <c r="Z16" s="1"/>
      <c r="AA16" s="1"/>
      <c r="AB16" s="21">
        <f t="shared" si="0"/>
        <v>450</v>
      </c>
      <c r="AC16">
        <f t="shared" si="1"/>
        <v>450</v>
      </c>
      <c r="AD16" s="166">
        <f t="shared" si="2"/>
        <v>0</v>
      </c>
    </row>
    <row r="17" spans="1:30" ht="18" customHeight="1" x14ac:dyDescent="0.2">
      <c r="A17" s="1"/>
      <c r="B17" s="13" t="s">
        <v>26</v>
      </c>
      <c r="C17" s="86">
        <v>75</v>
      </c>
      <c r="D17" s="66"/>
      <c r="E17" s="86">
        <v>75</v>
      </c>
      <c r="F17" s="66"/>
      <c r="G17" s="65"/>
      <c r="H17" s="66"/>
      <c r="I17" s="86">
        <v>75</v>
      </c>
      <c r="J17" s="66"/>
      <c r="K17" s="65"/>
      <c r="L17" s="66"/>
      <c r="M17" s="86"/>
      <c r="N17" s="66"/>
      <c r="O17" s="65">
        <v>37.5</v>
      </c>
      <c r="P17" s="128"/>
      <c r="Q17" s="65"/>
      <c r="R17" s="128"/>
      <c r="S17" s="86">
        <v>75</v>
      </c>
      <c r="T17" s="128"/>
      <c r="U17" s="86"/>
      <c r="V17" s="128"/>
      <c r="W17" s="86"/>
      <c r="X17" s="128"/>
      <c r="Y17" s="86">
        <v>75</v>
      </c>
      <c r="Z17" s="1"/>
      <c r="AA17" s="1"/>
      <c r="AB17" s="21">
        <f t="shared" si="0"/>
        <v>412.5</v>
      </c>
      <c r="AC17">
        <f t="shared" si="1"/>
        <v>450</v>
      </c>
      <c r="AD17" s="166">
        <f t="shared" si="2"/>
        <v>37.5</v>
      </c>
    </row>
    <row r="18" spans="1:30" ht="18" customHeight="1" x14ac:dyDescent="0.2">
      <c r="A18" s="1"/>
      <c r="B18" s="22" t="s">
        <v>27</v>
      </c>
      <c r="C18" s="65"/>
      <c r="D18" s="89"/>
      <c r="E18" s="65">
        <v>37.5</v>
      </c>
      <c r="F18" s="66"/>
      <c r="G18" s="65">
        <v>37.5</v>
      </c>
      <c r="H18" s="66"/>
      <c r="I18" s="65">
        <v>37.5</v>
      </c>
      <c r="J18" s="66"/>
      <c r="K18" s="65">
        <v>37.5</v>
      </c>
      <c r="L18" s="66"/>
      <c r="M18" s="65">
        <v>37.5</v>
      </c>
      <c r="N18" s="66"/>
      <c r="O18" s="65">
        <v>37.5</v>
      </c>
      <c r="P18" s="128"/>
      <c r="Q18" s="65">
        <v>37.5</v>
      </c>
      <c r="R18" s="128"/>
      <c r="S18" s="65">
        <v>37.5</v>
      </c>
      <c r="T18" s="128"/>
      <c r="U18" s="65">
        <v>37.5</v>
      </c>
      <c r="V18" s="128"/>
      <c r="W18" s="65">
        <v>37.5</v>
      </c>
      <c r="X18" s="128"/>
      <c r="Y18" s="86">
        <v>75</v>
      </c>
      <c r="Z18" s="1"/>
      <c r="AA18" s="1"/>
      <c r="AB18" s="21">
        <f t="shared" si="0"/>
        <v>450</v>
      </c>
      <c r="AC18">
        <f t="shared" si="1"/>
        <v>450</v>
      </c>
      <c r="AD18" s="166">
        <f t="shared" si="2"/>
        <v>0</v>
      </c>
    </row>
    <row r="19" spans="1:30" ht="18" customHeight="1" x14ac:dyDescent="0.2">
      <c r="A19" s="1"/>
      <c r="B19" s="13" t="s">
        <v>28</v>
      </c>
      <c r="C19" s="65"/>
      <c r="D19" s="66"/>
      <c r="E19" s="86">
        <v>105</v>
      </c>
      <c r="F19" s="66"/>
      <c r="G19" s="86">
        <v>35</v>
      </c>
      <c r="H19" s="66"/>
      <c r="I19" s="86">
        <v>35</v>
      </c>
      <c r="J19" s="66"/>
      <c r="K19" s="86">
        <v>35</v>
      </c>
      <c r="L19" s="66"/>
      <c r="M19" s="86">
        <v>35</v>
      </c>
      <c r="N19" s="66"/>
      <c r="O19" s="86">
        <v>35</v>
      </c>
      <c r="P19" s="128"/>
      <c r="Q19" s="86">
        <v>35</v>
      </c>
      <c r="R19" s="128"/>
      <c r="S19" s="86">
        <v>35</v>
      </c>
      <c r="T19" s="128"/>
      <c r="U19" s="86">
        <v>35</v>
      </c>
      <c r="V19" s="128"/>
      <c r="W19" s="86">
        <v>35</v>
      </c>
      <c r="X19" s="128"/>
      <c r="Y19" s="86">
        <v>70</v>
      </c>
      <c r="Z19" s="1"/>
      <c r="AA19" s="1"/>
      <c r="AB19" s="21">
        <f t="shared" si="0"/>
        <v>490</v>
      </c>
      <c r="AC19">
        <f t="shared" si="1"/>
        <v>450</v>
      </c>
      <c r="AD19" s="166">
        <f t="shared" si="2"/>
        <v>-40</v>
      </c>
    </row>
    <row r="20" spans="1:30" ht="18" customHeight="1" x14ac:dyDescent="0.2">
      <c r="A20" s="1"/>
      <c r="B20" s="22" t="s">
        <v>29</v>
      </c>
      <c r="C20" s="65"/>
      <c r="D20" s="66"/>
      <c r="E20" s="86">
        <v>40</v>
      </c>
      <c r="F20" s="66"/>
      <c r="G20" s="86">
        <v>40</v>
      </c>
      <c r="H20" s="66"/>
      <c r="I20" s="86">
        <v>40</v>
      </c>
      <c r="J20" s="66"/>
      <c r="K20" s="86">
        <v>40</v>
      </c>
      <c r="L20" s="66"/>
      <c r="M20" s="86">
        <v>40</v>
      </c>
      <c r="N20" s="66"/>
      <c r="O20" s="86">
        <v>40</v>
      </c>
      <c r="P20" s="128"/>
      <c r="Q20" s="86">
        <v>40</v>
      </c>
      <c r="R20" s="128"/>
      <c r="S20" s="86"/>
      <c r="T20" s="128"/>
      <c r="U20" s="86"/>
      <c r="V20" s="128"/>
      <c r="W20" s="86">
        <v>40</v>
      </c>
      <c r="X20" s="128"/>
      <c r="Y20" s="86">
        <v>40</v>
      </c>
      <c r="Z20" s="1"/>
      <c r="AA20" s="1"/>
      <c r="AB20" s="21">
        <f t="shared" si="0"/>
        <v>360</v>
      </c>
      <c r="AC20">
        <f t="shared" si="1"/>
        <v>450</v>
      </c>
      <c r="AD20" s="166">
        <f t="shared" si="2"/>
        <v>90</v>
      </c>
    </row>
    <row r="21" spans="1:30" ht="18" customHeight="1" x14ac:dyDescent="0.2">
      <c r="A21" s="1"/>
      <c r="B21" s="13" t="s">
        <v>30</v>
      </c>
      <c r="C21" s="86">
        <v>450</v>
      </c>
      <c r="D21" s="66"/>
      <c r="E21" s="65"/>
      <c r="F21" s="66"/>
      <c r="G21" s="65"/>
      <c r="H21" s="66"/>
      <c r="I21" s="86"/>
      <c r="J21" s="66"/>
      <c r="K21" s="86"/>
      <c r="L21" s="66"/>
      <c r="M21" s="86"/>
      <c r="N21" s="66"/>
      <c r="O21" s="86"/>
      <c r="P21" s="128"/>
      <c r="Q21" s="65"/>
      <c r="R21" s="128"/>
      <c r="S21" s="86"/>
      <c r="T21" s="128"/>
      <c r="U21" s="86"/>
      <c r="V21" s="128"/>
      <c r="W21" s="86"/>
      <c r="X21" s="128"/>
      <c r="Y21" s="86">
        <v>450</v>
      </c>
      <c r="Z21" s="1"/>
      <c r="AA21" s="1"/>
      <c r="AB21" s="21">
        <f t="shared" si="0"/>
        <v>900</v>
      </c>
      <c r="AC21">
        <f t="shared" si="1"/>
        <v>450</v>
      </c>
      <c r="AD21" s="166">
        <f t="shared" si="2"/>
        <v>-450</v>
      </c>
    </row>
    <row r="22" spans="1:30" ht="18" customHeight="1" x14ac:dyDescent="0.2">
      <c r="A22" s="1"/>
      <c r="B22" s="22" t="s">
        <v>31</v>
      </c>
      <c r="C22" s="65">
        <v>37.5</v>
      </c>
      <c r="D22" s="131"/>
      <c r="E22" s="65">
        <v>37.5</v>
      </c>
      <c r="F22" s="131"/>
      <c r="G22" s="65">
        <v>37.5</v>
      </c>
      <c r="H22" s="131"/>
      <c r="I22" s="65">
        <v>37.5</v>
      </c>
      <c r="J22" s="131"/>
      <c r="K22" s="65">
        <v>37.5</v>
      </c>
      <c r="L22" s="131"/>
      <c r="M22" s="65">
        <v>37.5</v>
      </c>
      <c r="N22" s="131"/>
      <c r="O22" s="65">
        <v>37.5</v>
      </c>
      <c r="P22" s="132"/>
      <c r="Q22" s="65">
        <v>37.5</v>
      </c>
      <c r="R22" s="132"/>
      <c r="S22" s="65">
        <v>37.5</v>
      </c>
      <c r="T22" s="132"/>
      <c r="U22" s="65">
        <v>37.5</v>
      </c>
      <c r="V22" s="132"/>
      <c r="W22" s="65">
        <v>37.5</v>
      </c>
      <c r="X22" s="128"/>
      <c r="Y22" s="65">
        <v>37.5</v>
      </c>
      <c r="Z22" s="1"/>
      <c r="AA22" s="1"/>
      <c r="AB22" s="21">
        <f t="shared" si="0"/>
        <v>450</v>
      </c>
      <c r="AC22">
        <f t="shared" si="1"/>
        <v>450</v>
      </c>
      <c r="AD22" s="166">
        <f t="shared" si="2"/>
        <v>0</v>
      </c>
    </row>
    <row r="23" spans="1:30" ht="3" customHeight="1" x14ac:dyDescent="0.2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4"/>
      <c r="AB23" s="114"/>
      <c r="AC23">
        <f t="shared" si="1"/>
        <v>450</v>
      </c>
      <c r="AD23" s="166">
        <f t="shared" si="2"/>
        <v>450</v>
      </c>
    </row>
    <row r="24" spans="1:30" ht="21" customHeight="1" x14ac:dyDescent="0.2">
      <c r="A24" s="116"/>
      <c r="B24" s="20" t="s">
        <v>133</v>
      </c>
      <c r="C24" s="117"/>
      <c r="D24" s="71"/>
      <c r="E24" s="118"/>
      <c r="F24" s="71"/>
      <c r="G24" s="118"/>
      <c r="H24" s="71"/>
      <c r="I24" s="118"/>
      <c r="J24" s="71"/>
      <c r="K24" s="118"/>
      <c r="L24" s="71"/>
      <c r="M24" s="118"/>
      <c r="N24" s="71"/>
      <c r="O24" s="118"/>
      <c r="P24" s="71"/>
      <c r="Q24" s="118"/>
      <c r="R24" s="71"/>
      <c r="S24" s="118"/>
      <c r="T24" s="71"/>
      <c r="U24" s="118"/>
      <c r="V24" s="71"/>
      <c r="W24" s="118"/>
      <c r="X24" s="71"/>
      <c r="Y24" s="118"/>
      <c r="Z24" s="116"/>
      <c r="AA24" s="116"/>
      <c r="AB24" s="116"/>
      <c r="AC24">
        <f t="shared" si="1"/>
        <v>450</v>
      </c>
      <c r="AD24" s="166">
        <f t="shared" si="2"/>
        <v>450</v>
      </c>
    </row>
    <row r="25" spans="1:30" ht="21" customHeight="1" x14ac:dyDescent="0.2">
      <c r="A25" s="116"/>
      <c r="B25" s="20" t="s">
        <v>144</v>
      </c>
      <c r="C25" s="117"/>
      <c r="D25" s="71"/>
      <c r="E25" s="118"/>
      <c r="F25" s="71"/>
      <c r="G25" s="118"/>
      <c r="H25" s="71"/>
      <c r="I25" s="118"/>
      <c r="J25" s="71"/>
      <c r="K25" s="86"/>
      <c r="L25" s="71"/>
      <c r="M25" s="119"/>
      <c r="N25" s="71"/>
      <c r="O25" s="119"/>
      <c r="P25" s="71"/>
      <c r="Q25" s="118"/>
      <c r="R25" s="71"/>
      <c r="S25" s="118"/>
      <c r="T25" s="71"/>
      <c r="U25" s="118"/>
      <c r="V25" s="71"/>
      <c r="W25" s="118"/>
      <c r="X25" s="71"/>
      <c r="Y25" s="118"/>
      <c r="Z25" s="116"/>
      <c r="AA25" s="116"/>
      <c r="AB25" s="116"/>
      <c r="AC25" s="1"/>
    </row>
    <row r="26" spans="1:30" ht="16.5" customHeight="1" x14ac:dyDescent="0.2">
      <c r="A26" s="1"/>
      <c r="B26" s="20" t="s">
        <v>145</v>
      </c>
      <c r="C26" s="70"/>
      <c r="D26" s="71"/>
      <c r="E26" s="65"/>
      <c r="F26" s="71"/>
      <c r="G26" s="65"/>
      <c r="H26" s="71"/>
      <c r="I26" s="65"/>
      <c r="J26" s="71"/>
      <c r="K26" s="65"/>
      <c r="L26" s="71"/>
      <c r="M26" s="65"/>
      <c r="N26" s="71"/>
      <c r="O26" s="119"/>
      <c r="P26" s="71"/>
      <c r="Q26" s="65"/>
      <c r="R26" s="71"/>
      <c r="S26" s="65"/>
      <c r="T26" s="71"/>
      <c r="U26" s="65"/>
      <c r="V26" s="71"/>
      <c r="W26" s="65"/>
      <c r="X26" s="71"/>
      <c r="Y26" s="65"/>
      <c r="Z26" s="1"/>
      <c r="AA26" s="1"/>
      <c r="AB26" s="1"/>
      <c r="AC26" s="1"/>
    </row>
    <row r="27" spans="1:30" ht="18" customHeight="1" x14ac:dyDescent="0.2">
      <c r="A27" s="1"/>
      <c r="B27" s="24"/>
      <c r="C27" s="70"/>
      <c r="D27" s="66"/>
      <c r="E27" s="65"/>
      <c r="F27" s="72"/>
      <c r="G27" s="65"/>
      <c r="H27" s="66"/>
      <c r="I27" s="86"/>
      <c r="J27" s="66"/>
      <c r="K27" s="86"/>
      <c r="L27" s="72"/>
      <c r="M27" s="120"/>
      <c r="N27" s="67"/>
      <c r="O27" s="121"/>
      <c r="P27" s="68"/>
      <c r="Q27" s="120"/>
      <c r="R27" s="68"/>
      <c r="S27" s="65"/>
      <c r="T27" s="68"/>
      <c r="U27" s="86"/>
      <c r="V27" s="68"/>
      <c r="W27" s="86"/>
      <c r="X27" s="73"/>
      <c r="Y27" s="86"/>
      <c r="Z27" s="1"/>
      <c r="AA27" s="1"/>
      <c r="AB27" s="21"/>
      <c r="AC27" s="1"/>
    </row>
    <row r="28" spans="1:30" ht="4.5" customHeight="1" x14ac:dyDescent="0.15">
      <c r="A28" s="1"/>
      <c r="B28" s="28"/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  <c r="AC28" s="1"/>
    </row>
    <row r="29" spans="1:30" ht="4.5" customHeight="1" x14ac:dyDescent="0.15">
      <c r="A29" s="1"/>
      <c r="B29" s="1"/>
      <c r="C29" s="31"/>
      <c r="D29" s="1"/>
      <c r="E29" s="31"/>
      <c r="F29" s="1"/>
      <c r="G29" s="31"/>
      <c r="H29" s="1"/>
      <c r="I29" s="31"/>
      <c r="J29" s="1"/>
      <c r="K29" s="31"/>
      <c r="L29" s="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"/>
      <c r="AA29" s="1"/>
      <c r="AB29" s="1"/>
      <c r="AC29" s="1"/>
    </row>
    <row r="30" spans="1:30" ht="21" customHeight="1" x14ac:dyDescent="0.2">
      <c r="A30" s="32"/>
      <c r="B30" s="33" t="s">
        <v>33</v>
      </c>
      <c r="C30" s="34">
        <f>C7+C8+C9+C10+C11+C12+C13+C14+C15+C16+C17+C18+C19+C20+C21+C22+C27</f>
        <v>1781.25</v>
      </c>
      <c r="D30" s="34"/>
      <c r="E30" s="34">
        <f>E7+E8+E9+E10+E11+E12+E13+E14+E15+E16+E17+E18+E19+E20+E21+E22+E27</f>
        <v>538.75</v>
      </c>
      <c r="F30" s="34"/>
      <c r="G30" s="34">
        <f>G7+G8+G9+G10+G11+G12+G13+G14+G15+G16+G17+G18+G19+G20+G21+G22+G27</f>
        <v>406.25</v>
      </c>
      <c r="H30" s="34"/>
      <c r="I30" s="34">
        <f>I7+I8+I9+I10+I11+I12+I13+I14+I15+I16+I17+I18+I19+I20+I21+I22+I27</f>
        <v>546.25</v>
      </c>
      <c r="J30" s="34"/>
      <c r="K30" s="34">
        <f>K7+K8+K9+K10+K11+K12+K13+K14+K15+K16+K17+K18+K19+K20+K21+K22+K25+K27</f>
        <v>396.25</v>
      </c>
      <c r="L30" s="34"/>
      <c r="M30" s="34">
        <f>M7+M8+M9+M10+M11+M12+M13+M14+M15+M16+M17+M18+M19+M20+M21+M22+M25+M27</f>
        <v>356.25</v>
      </c>
      <c r="N30" s="34"/>
      <c r="O30" s="34">
        <f>O7+O8+O9+O10+O11+O12+O13+O14+O15+O16+O17+O18+O19+O20+O21+O22+O25+O26+O27</f>
        <v>456.25</v>
      </c>
      <c r="P30" s="34"/>
      <c r="Q30" s="34">
        <f>Q7+Q8+Q9+Q10+Q11+Q12+Q13+Q14+Q15+Q16+Q17+Q18+Q19+Q20+Q21+Q22+Q24+Q25+Q26+Q27</f>
        <v>473.75</v>
      </c>
      <c r="R30" s="34"/>
      <c r="S30" s="34">
        <f>S7+S8+S9+S10+S11+S12+S13+S14+S15+S16+S17+S18+S19+S20+S21+S22+S25+S27</f>
        <v>353.3</v>
      </c>
      <c r="T30" s="34"/>
      <c r="U30" s="34">
        <f>U7+U8+U9+U10+U11+U12+U13+U14+U15+U16+U17+U18+U19+U20+U21+U22+U25+U27</f>
        <v>318.75</v>
      </c>
      <c r="V30" s="34"/>
      <c r="W30" s="34">
        <f>W7+W8+W9+W10+W11+W12+W13+W14+W15+W16+W17+W18+W19+W20+W21+W22+W25+W27</f>
        <v>543.75</v>
      </c>
      <c r="X30" s="34"/>
      <c r="Y30" s="34">
        <f>Y7+Y8+Y9+Y10+Y11+Y12+Y13+Y14+Y15+Y16+Y17+Y18+Y19+Y20+Y21+Y22+Y25+Y27</f>
        <v>1148.75</v>
      </c>
      <c r="Z30" s="32"/>
      <c r="AA30" s="32"/>
      <c r="AB30" s="74">
        <f>SUM(C30:AA30)</f>
        <v>7319.55</v>
      </c>
      <c r="AC30" s="32"/>
    </row>
    <row r="31" spans="1:30" ht="57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K31" s="35"/>
      <c r="L31" s="28"/>
      <c r="M31" s="35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1"/>
      <c r="AA31" s="1"/>
      <c r="AB31" s="1"/>
      <c r="AC31" s="1"/>
    </row>
    <row r="32" spans="1:30" ht="27.75" customHeight="1" x14ac:dyDescent="0.35">
      <c r="A32" s="2"/>
      <c r="B32" s="3" t="s">
        <v>0</v>
      </c>
      <c r="C32" s="1"/>
      <c r="D32" s="1"/>
      <c r="E32" s="1"/>
      <c r="F32" s="1"/>
      <c r="G32" s="1"/>
      <c r="H32" s="1"/>
      <c r="I32" s="3"/>
      <c r="J32" s="1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57" t="s">
        <v>143</v>
      </c>
      <c r="W32" s="158"/>
      <c r="X32" s="158"/>
      <c r="Y32" s="158"/>
      <c r="Z32" s="1"/>
      <c r="AA32" s="1"/>
      <c r="AB32" s="1"/>
      <c r="AC32" s="1"/>
    </row>
    <row r="33" spans="1:29" ht="90" customHeight="1" x14ac:dyDescent="0.15">
      <c r="A33" s="159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"/>
    </row>
    <row r="34" spans="1:29" ht="8.25" customHeight="1" x14ac:dyDescent="0.15">
      <c r="A34" s="6"/>
      <c r="B34" s="6"/>
      <c r="C34" s="36"/>
      <c r="D34" s="6"/>
      <c r="E34" s="36"/>
      <c r="F34" s="6"/>
      <c r="G34" s="36"/>
      <c r="H34" s="6"/>
      <c r="I34" s="36"/>
      <c r="J34" s="6"/>
      <c r="K34" s="36"/>
      <c r="L34" s="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"/>
      <c r="AC34" s="1"/>
    </row>
    <row r="35" spans="1:29" ht="22.5" customHeight="1" x14ac:dyDescent="0.15">
      <c r="A35" s="6"/>
      <c r="B35" s="37" t="s">
        <v>34</v>
      </c>
      <c r="C35" s="75" t="s">
        <v>4</v>
      </c>
      <c r="D35" s="75"/>
      <c r="E35" s="75" t="s">
        <v>5</v>
      </c>
      <c r="F35" s="75"/>
      <c r="G35" s="75" t="s">
        <v>35</v>
      </c>
      <c r="H35" s="75"/>
      <c r="I35" s="75" t="s">
        <v>7</v>
      </c>
      <c r="J35" s="75"/>
      <c r="K35" s="75" t="s">
        <v>8</v>
      </c>
      <c r="L35" s="75"/>
      <c r="M35" s="75" t="s">
        <v>9</v>
      </c>
      <c r="N35" s="75"/>
      <c r="O35" s="75" t="s">
        <v>10</v>
      </c>
      <c r="P35" s="75"/>
      <c r="Q35" s="75" t="s">
        <v>11</v>
      </c>
      <c r="R35" s="75"/>
      <c r="S35" s="75" t="s">
        <v>12</v>
      </c>
      <c r="T35" s="75"/>
      <c r="U35" s="75" t="s">
        <v>13</v>
      </c>
      <c r="V35" s="75"/>
      <c r="W35" s="75" t="s">
        <v>14</v>
      </c>
      <c r="X35" s="75"/>
      <c r="Y35" s="75" t="s">
        <v>15</v>
      </c>
      <c r="Z35" s="39"/>
      <c r="AA35" s="6"/>
      <c r="AB35" s="76" t="s">
        <v>57</v>
      </c>
      <c r="AC35" s="1"/>
    </row>
    <row r="36" spans="1:29" ht="5.25" customHeight="1" x14ac:dyDescent="0.15">
      <c r="A36" s="6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6"/>
      <c r="AA36" s="6"/>
      <c r="AB36" s="1"/>
      <c r="AC36" s="1"/>
    </row>
    <row r="37" spans="1:29" ht="12.75" customHeight="1" x14ac:dyDescent="0.15">
      <c r="A37" s="1"/>
      <c r="B37" s="42"/>
      <c r="C37" s="43"/>
      <c r="D37" s="44"/>
      <c r="E37" s="31"/>
      <c r="F37" s="44"/>
      <c r="G37" s="31"/>
      <c r="H37" s="44"/>
      <c r="I37" s="31"/>
      <c r="J37" s="44"/>
      <c r="K37" s="31"/>
      <c r="L37" s="44"/>
      <c r="M37" s="31"/>
      <c r="N37" s="4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22" t="s">
        <v>36</v>
      </c>
      <c r="C38" s="45">
        <v>126.32</v>
      </c>
      <c r="D38" s="17"/>
      <c r="E38" s="45">
        <v>127.15</v>
      </c>
      <c r="F38" s="17"/>
      <c r="G38" s="45">
        <v>131.21</v>
      </c>
      <c r="H38" s="17"/>
      <c r="I38" s="45">
        <v>117.85</v>
      </c>
      <c r="J38" s="17"/>
      <c r="K38" s="45">
        <v>118.83</v>
      </c>
      <c r="L38" s="17"/>
      <c r="M38" s="45">
        <v>112.27</v>
      </c>
      <c r="N38" s="17"/>
      <c r="O38" s="45">
        <v>120.39</v>
      </c>
      <c r="P38" s="18"/>
      <c r="Q38" s="45">
        <v>117.59</v>
      </c>
      <c r="R38" s="18"/>
      <c r="S38" s="45">
        <v>122.26</v>
      </c>
      <c r="T38" s="18"/>
      <c r="U38" s="45">
        <v>116.55</v>
      </c>
      <c r="V38" s="18"/>
      <c r="W38" s="45">
        <v>117.25</v>
      </c>
      <c r="X38" s="18"/>
      <c r="Y38" s="45">
        <v>123.17</v>
      </c>
      <c r="Z38" s="1"/>
      <c r="AA38" s="1"/>
      <c r="AB38" s="21">
        <f t="shared" ref="AB38:AB48" si="3">SUM(C38:AA38)</f>
        <v>1450.8400000000001</v>
      </c>
      <c r="AC38" s="1"/>
    </row>
    <row r="39" spans="1:29" ht="18" customHeight="1" x14ac:dyDescent="0.2">
      <c r="A39" s="1"/>
      <c r="B39" s="13" t="s">
        <v>37</v>
      </c>
      <c r="C39" s="45">
        <v>322.45999999999998</v>
      </c>
      <c r="D39" s="17"/>
      <c r="E39" s="45">
        <v>161.22999999999999</v>
      </c>
      <c r="F39" s="17"/>
      <c r="G39" s="45">
        <v>161.22999999999999</v>
      </c>
      <c r="H39" s="17"/>
      <c r="I39" s="45">
        <v>161.22999999999999</v>
      </c>
      <c r="J39" s="17"/>
      <c r="K39" s="45">
        <v>161.22999999999999</v>
      </c>
      <c r="L39" s="17"/>
      <c r="M39" s="45">
        <v>161.22999999999999</v>
      </c>
      <c r="N39" s="17"/>
      <c r="O39" s="45">
        <v>161.22999999999999</v>
      </c>
      <c r="P39" s="18"/>
      <c r="Q39" s="45">
        <v>161.22999999999999</v>
      </c>
      <c r="R39" s="18"/>
      <c r="S39" s="45">
        <v>161.22999999999999</v>
      </c>
      <c r="T39" s="18"/>
      <c r="U39" s="45">
        <v>161.22999999999999</v>
      </c>
      <c r="V39" s="18"/>
      <c r="W39" s="45">
        <v>168.49</v>
      </c>
      <c r="X39" s="18"/>
      <c r="Y39" s="45">
        <v>168.49</v>
      </c>
      <c r="Z39" s="1"/>
      <c r="AA39" s="1"/>
      <c r="AB39" s="21">
        <f t="shared" si="3"/>
        <v>2110.5100000000002</v>
      </c>
      <c r="AC39" s="1"/>
    </row>
    <row r="40" spans="1:29" ht="18" customHeight="1" x14ac:dyDescent="0.2">
      <c r="A40" s="1"/>
      <c r="B40" s="22" t="s">
        <v>146</v>
      </c>
      <c r="C40" s="45"/>
      <c r="D40" s="17"/>
      <c r="E40" s="45"/>
      <c r="F40" s="17"/>
      <c r="G40" s="45">
        <v>120.54</v>
      </c>
      <c r="H40" s="17"/>
      <c r="I40" s="45">
        <v>120.54</v>
      </c>
      <c r="J40" s="17"/>
      <c r="K40" s="90"/>
      <c r="L40" s="17"/>
      <c r="M40" s="45"/>
      <c r="N40" s="17"/>
      <c r="O40" s="45"/>
      <c r="P40" s="18"/>
      <c r="Q40" s="45">
        <v>405.9</v>
      </c>
      <c r="R40" s="18"/>
      <c r="S40" s="90"/>
      <c r="T40" s="18"/>
      <c r="U40" s="45">
        <v>270.60000000000002</v>
      </c>
      <c r="V40" s="18"/>
      <c r="W40" s="45">
        <v>135.30000000000001</v>
      </c>
      <c r="X40" s="18"/>
      <c r="Y40" s="45"/>
      <c r="Z40" s="1"/>
      <c r="AA40" s="1"/>
      <c r="AB40" s="21">
        <f t="shared" si="3"/>
        <v>1052.8800000000001</v>
      </c>
      <c r="AC40" s="1"/>
    </row>
    <row r="41" spans="1:29" ht="18" customHeight="1" x14ac:dyDescent="0.2">
      <c r="A41" s="1"/>
      <c r="B41" s="18" t="s">
        <v>107</v>
      </c>
      <c r="C41" s="45"/>
      <c r="D41" s="17"/>
      <c r="E41" s="45"/>
      <c r="F41" s="17"/>
      <c r="G41" s="45">
        <v>110.7</v>
      </c>
      <c r="H41" s="17"/>
      <c r="I41" s="45"/>
      <c r="J41" s="17"/>
      <c r="K41" s="45"/>
      <c r="L41" s="17"/>
      <c r="M41" s="45"/>
      <c r="N41" s="17"/>
      <c r="O41" s="45"/>
      <c r="P41" s="18"/>
      <c r="Q41" s="45"/>
      <c r="R41" s="18"/>
      <c r="S41" s="45"/>
      <c r="T41" s="18"/>
      <c r="U41" s="45"/>
      <c r="V41" s="18"/>
      <c r="W41" s="45"/>
      <c r="X41" s="18"/>
      <c r="Y41" s="45"/>
      <c r="Z41" s="1"/>
      <c r="AA41" s="1"/>
      <c r="AB41" s="21">
        <f t="shared" si="3"/>
        <v>110.7</v>
      </c>
      <c r="AC41" s="1"/>
    </row>
    <row r="42" spans="1:29" ht="18" customHeight="1" x14ac:dyDescent="0.2">
      <c r="A42" s="1"/>
      <c r="B42" s="22" t="s">
        <v>136</v>
      </c>
      <c r="C42" s="45">
        <v>616</v>
      </c>
      <c r="D42" s="17"/>
      <c r="E42" s="45"/>
      <c r="F42" s="17"/>
      <c r="G42" s="45"/>
      <c r="H42" s="17"/>
      <c r="I42" s="45"/>
      <c r="J42" s="17"/>
      <c r="K42" s="45"/>
      <c r="L42" s="17"/>
      <c r="M42" s="45"/>
      <c r="N42" s="17"/>
      <c r="O42" s="45"/>
      <c r="P42" s="18"/>
      <c r="Q42" s="45"/>
      <c r="R42" s="18"/>
      <c r="S42" s="45">
        <v>704</v>
      </c>
      <c r="T42" s="18"/>
      <c r="U42" s="45"/>
      <c r="V42" s="18"/>
      <c r="W42" s="45"/>
      <c r="X42" s="18"/>
      <c r="Y42" s="45"/>
      <c r="Z42" s="1"/>
      <c r="AA42" s="1"/>
      <c r="AB42" s="21">
        <f t="shared" si="3"/>
        <v>1320</v>
      </c>
      <c r="AC42" s="1"/>
    </row>
    <row r="43" spans="1:29" ht="18" customHeight="1" x14ac:dyDescent="0.2">
      <c r="A43" s="1"/>
      <c r="B43" s="13" t="s">
        <v>82</v>
      </c>
      <c r="C43" s="45"/>
      <c r="D43" s="17"/>
      <c r="E43" s="45"/>
      <c r="F43" s="17"/>
      <c r="G43" s="45">
        <v>48</v>
      </c>
      <c r="H43" s="17"/>
      <c r="I43" s="45"/>
      <c r="J43" s="17"/>
      <c r="K43" s="45"/>
      <c r="L43" s="17"/>
      <c r="M43" s="45"/>
      <c r="N43" s="17"/>
      <c r="O43" s="45"/>
      <c r="P43" s="18"/>
      <c r="Q43" s="45"/>
      <c r="R43" s="18"/>
      <c r="S43" s="45"/>
      <c r="T43" s="18"/>
      <c r="U43" s="45"/>
      <c r="V43" s="18"/>
      <c r="W43" s="45"/>
      <c r="X43" s="18"/>
      <c r="Y43" s="45"/>
      <c r="Z43" s="1"/>
      <c r="AA43" s="1"/>
      <c r="AB43" s="21">
        <f t="shared" si="3"/>
        <v>48</v>
      </c>
      <c r="AC43" s="1"/>
    </row>
    <row r="44" spans="1:29" ht="18" customHeight="1" x14ac:dyDescent="0.2">
      <c r="A44" s="1"/>
      <c r="B44" s="22" t="s">
        <v>42</v>
      </c>
      <c r="C44" s="45">
        <v>6.24</v>
      </c>
      <c r="D44" s="17"/>
      <c r="E44" s="45">
        <v>6.24</v>
      </c>
      <c r="F44" s="17"/>
      <c r="G44" s="45">
        <v>5.2</v>
      </c>
      <c r="H44" s="17"/>
      <c r="I44" s="45">
        <v>5.2</v>
      </c>
      <c r="J44" s="17"/>
      <c r="K44" s="45">
        <v>5.2</v>
      </c>
      <c r="L44" s="17"/>
      <c r="M44" s="45">
        <v>5.2</v>
      </c>
      <c r="N44" s="17"/>
      <c r="O44" s="45">
        <v>5.2</v>
      </c>
      <c r="P44" s="18"/>
      <c r="Q44" s="45">
        <v>5.2</v>
      </c>
      <c r="R44" s="18"/>
      <c r="S44" s="45">
        <v>6.24</v>
      </c>
      <c r="T44" s="18"/>
      <c r="U44" s="45">
        <v>5.2</v>
      </c>
      <c r="V44" s="18"/>
      <c r="W44" s="45">
        <v>5.2</v>
      </c>
      <c r="X44" s="18"/>
      <c r="Y44" s="45">
        <v>5.2</v>
      </c>
      <c r="Z44" s="1"/>
      <c r="AA44" s="1"/>
      <c r="AB44" s="21">
        <f t="shared" si="3"/>
        <v>65.52000000000001</v>
      </c>
      <c r="AC44" s="1"/>
    </row>
    <row r="45" spans="1:29" ht="18" customHeight="1" x14ac:dyDescent="0.2">
      <c r="A45" s="1"/>
      <c r="B45" s="13" t="s">
        <v>137</v>
      </c>
      <c r="C45" s="45"/>
      <c r="D45" s="17"/>
      <c r="E45" s="45"/>
      <c r="F45" s="17"/>
      <c r="G45" s="45"/>
      <c r="H45" s="17"/>
      <c r="I45" s="45"/>
      <c r="J45" s="17"/>
      <c r="K45" s="45"/>
      <c r="L45" s="17"/>
      <c r="M45" s="45"/>
      <c r="N45" s="17"/>
      <c r="O45" s="45"/>
      <c r="P45" s="18"/>
      <c r="Q45" s="45"/>
      <c r="R45" s="18"/>
      <c r="S45" s="45"/>
      <c r="T45" s="18"/>
      <c r="U45" s="45"/>
      <c r="V45" s="18"/>
      <c r="W45" s="45"/>
      <c r="X45" s="18"/>
      <c r="Y45" s="45"/>
      <c r="Z45" s="1"/>
      <c r="AA45" s="1"/>
      <c r="AB45" s="21">
        <f t="shared" si="3"/>
        <v>0</v>
      </c>
      <c r="AC45" s="1"/>
    </row>
    <row r="46" spans="1:29" ht="18" customHeight="1" x14ac:dyDescent="0.2">
      <c r="A46" s="1"/>
      <c r="B46" s="22" t="s">
        <v>94</v>
      </c>
      <c r="C46" s="45"/>
      <c r="D46" s="17"/>
      <c r="E46" s="45"/>
      <c r="F46" s="17"/>
      <c r="G46" s="45"/>
      <c r="H46" s="17"/>
      <c r="I46" s="45"/>
      <c r="J46" s="17"/>
      <c r="K46" s="45"/>
      <c r="L46" s="17"/>
      <c r="M46" s="45"/>
      <c r="N46" s="17"/>
      <c r="O46" s="45"/>
      <c r="P46" s="18"/>
      <c r="Q46" s="45"/>
      <c r="R46" s="18"/>
      <c r="S46" s="45"/>
      <c r="T46" s="18"/>
      <c r="U46" s="45"/>
      <c r="V46" s="18"/>
      <c r="W46" s="45"/>
      <c r="X46" s="18"/>
      <c r="Y46" s="45"/>
      <c r="Z46" s="1"/>
      <c r="AA46" s="1"/>
      <c r="AB46" s="21">
        <f t="shared" si="3"/>
        <v>0</v>
      </c>
      <c r="AC46" s="1"/>
    </row>
    <row r="47" spans="1:29" ht="18" customHeight="1" x14ac:dyDescent="0.2">
      <c r="A47" s="1"/>
      <c r="B47" s="20" t="s">
        <v>91</v>
      </c>
      <c r="C47" s="45">
        <v>280</v>
      </c>
      <c r="D47" s="17"/>
      <c r="E47" s="45"/>
      <c r="F47" s="17"/>
      <c r="G47" s="45"/>
      <c r="H47" s="17"/>
      <c r="I47" s="45"/>
      <c r="J47" s="17"/>
      <c r="K47" s="45"/>
      <c r="L47" s="17"/>
      <c r="M47" s="45"/>
      <c r="N47" s="17"/>
      <c r="O47" s="45"/>
      <c r="P47" s="18"/>
      <c r="Q47" s="45"/>
      <c r="R47" s="18"/>
      <c r="S47" s="45"/>
      <c r="T47" s="18"/>
      <c r="U47" s="45"/>
      <c r="V47" s="18"/>
      <c r="W47" s="45"/>
      <c r="X47" s="18"/>
      <c r="Y47" s="45"/>
      <c r="Z47" s="1"/>
      <c r="AA47" s="1"/>
      <c r="AB47" s="21">
        <f t="shared" si="3"/>
        <v>280</v>
      </c>
      <c r="AC47" s="1"/>
    </row>
    <row r="48" spans="1:29" ht="18" customHeight="1" x14ac:dyDescent="0.2">
      <c r="A48" s="1"/>
      <c r="B48" s="133" t="s">
        <v>138</v>
      </c>
      <c r="C48" s="106">
        <v>60</v>
      </c>
      <c r="D48" s="17"/>
      <c r="E48" s="106">
        <v>60</v>
      </c>
      <c r="F48" s="17"/>
      <c r="G48" s="106">
        <v>60</v>
      </c>
      <c r="H48" s="17"/>
      <c r="I48" s="106">
        <v>60</v>
      </c>
      <c r="J48" s="17"/>
      <c r="K48" s="106">
        <v>60</v>
      </c>
      <c r="L48" s="17"/>
      <c r="M48" s="106">
        <v>60</v>
      </c>
      <c r="N48" s="17"/>
      <c r="O48" s="106">
        <v>60</v>
      </c>
      <c r="P48" s="18"/>
      <c r="Q48" s="106">
        <v>60</v>
      </c>
      <c r="R48" s="18"/>
      <c r="S48" s="106">
        <v>60</v>
      </c>
      <c r="T48" s="18"/>
      <c r="U48" s="106">
        <v>60</v>
      </c>
      <c r="V48" s="18"/>
      <c r="W48" s="106">
        <v>60</v>
      </c>
      <c r="X48" s="18"/>
      <c r="Y48" s="106">
        <v>60</v>
      </c>
      <c r="Z48" s="1"/>
      <c r="AA48" s="1"/>
      <c r="AB48" s="21">
        <f t="shared" si="3"/>
        <v>720</v>
      </c>
      <c r="AC48" s="1"/>
    </row>
    <row r="49" spans="1:29" ht="12.75" customHeight="1" x14ac:dyDescent="0.15">
      <c r="A49" s="1"/>
      <c r="B49" s="28"/>
      <c r="C49" s="46"/>
      <c r="D49" s="28"/>
      <c r="E49" s="46"/>
      <c r="F49" s="28"/>
      <c r="G49" s="46"/>
      <c r="H49" s="28"/>
      <c r="I49" s="46"/>
      <c r="J49" s="28"/>
      <c r="K49" s="46"/>
      <c r="L49" s="28"/>
      <c r="M49" s="46"/>
      <c r="N49" s="28"/>
      <c r="O49" s="47"/>
      <c r="P49" s="28"/>
      <c r="Q49" s="47"/>
      <c r="R49" s="28"/>
      <c r="S49" s="47"/>
      <c r="T49" s="28"/>
      <c r="U49" s="47"/>
      <c r="V49" s="28"/>
      <c r="W49" s="47"/>
      <c r="X49" s="28"/>
      <c r="Y49" s="47"/>
      <c r="Z49" s="1"/>
      <c r="AA49" s="1"/>
      <c r="AB49" s="1"/>
      <c r="AC49" s="1"/>
    </row>
    <row r="50" spans="1:29" ht="12.75" customHeight="1" x14ac:dyDescent="0.2">
      <c r="A50" s="1"/>
      <c r="B50" s="1"/>
      <c r="C50" s="48"/>
      <c r="D50" s="13"/>
      <c r="E50" s="48"/>
      <c r="F50" s="13"/>
      <c r="G50" s="48"/>
      <c r="H50" s="13"/>
      <c r="I50" s="48"/>
      <c r="J50" s="13"/>
      <c r="K50" s="48"/>
      <c r="L50" s="13"/>
      <c r="M50" s="48"/>
      <c r="N50" s="49"/>
      <c r="O50" s="48"/>
      <c r="P50" s="49"/>
      <c r="Q50" s="48"/>
      <c r="R50" s="49"/>
      <c r="S50" s="48"/>
      <c r="T50" s="49"/>
      <c r="U50" s="48"/>
      <c r="V50" s="49"/>
      <c r="W50" s="48"/>
      <c r="X50" s="49"/>
      <c r="Y50" s="48"/>
      <c r="Z50" s="1"/>
      <c r="AA50" s="1"/>
      <c r="AB50" s="1"/>
      <c r="AC50" s="1"/>
    </row>
    <row r="51" spans="1:29" ht="12.75" customHeight="1" x14ac:dyDescent="0.2">
      <c r="A51" s="32"/>
      <c r="B51" s="33" t="s">
        <v>47</v>
      </c>
      <c r="C51" s="50">
        <f>C38+C39+C40+C41+C42+C43+C44+C45+C46+C47+C48</f>
        <v>1411.02</v>
      </c>
      <c r="D51" s="51"/>
      <c r="E51" s="50">
        <f>E38+E39+E40+E41+E42+E43+E44+E45+E46+E47+E48</f>
        <v>354.62</v>
      </c>
      <c r="F51" s="51"/>
      <c r="G51" s="50">
        <f>G38+G39+G40+G41+G42+G43+G44+G45+G46+G47+G48</f>
        <v>636.88000000000011</v>
      </c>
      <c r="H51" s="51"/>
      <c r="I51" s="50">
        <f>I38+I39+I40+I41+I42+I43+I44+I45+I46+I47+I48</f>
        <v>464.82</v>
      </c>
      <c r="J51" s="51"/>
      <c r="K51" s="50">
        <f>K38+K39+K40+K41+K42+K43+K44+K45+K46+K47+K48</f>
        <v>345.26</v>
      </c>
      <c r="L51" s="51"/>
      <c r="M51" s="50">
        <f>M38+M39+M40+M41+M42+M43+M44+M45+M46+M47+M48</f>
        <v>338.7</v>
      </c>
      <c r="N51" s="51"/>
      <c r="O51" s="50">
        <f>O38+O39+O40+O41+O42+O43+O44+O45+O46+O47+O48</f>
        <v>346.82</v>
      </c>
      <c r="P51" s="51"/>
      <c r="Q51" s="50">
        <f>Q38+Q39+Q40+Q41+Q42+Q43+Q44+Q45+Q46+Q47+Q48</f>
        <v>749.92000000000007</v>
      </c>
      <c r="R51" s="51"/>
      <c r="S51" s="50">
        <f>S38+S39+S40+S41+S42+S43+S44+S45+S46+S47+S48</f>
        <v>1053.73</v>
      </c>
      <c r="T51" s="51"/>
      <c r="U51" s="50">
        <f>U38+U39+U40+U41+U42+U43+U44+U45+U46+U47+U48</f>
        <v>613.58000000000004</v>
      </c>
      <c r="V51" s="50"/>
      <c r="W51" s="50">
        <f>W38+W39+W40+W41+W42+W43+W44+W45+W46+W47+W48</f>
        <v>486.24</v>
      </c>
      <c r="X51" s="50"/>
      <c r="Y51" s="50">
        <f>Y38+Y39+Y40+Y41+Y42+Y43+Y44+Y45+Y46+Y47+Y48</f>
        <v>356.86</v>
      </c>
      <c r="Z51" s="32"/>
      <c r="AA51" s="32"/>
      <c r="AB51" s="74">
        <f>SUM(C51:AA51)</f>
        <v>7158.45</v>
      </c>
      <c r="AC51" s="32"/>
    </row>
    <row r="52" spans="1:29" ht="12.75" customHeight="1" x14ac:dyDescent="0.15">
      <c r="A52" s="1"/>
      <c r="B52" s="28"/>
      <c r="C52" s="35"/>
      <c r="D52" s="28"/>
      <c r="E52" s="35"/>
      <c r="F52" s="28"/>
      <c r="G52" s="35"/>
      <c r="H52" s="28"/>
      <c r="I52" s="35"/>
      <c r="J52" s="28"/>
      <c r="K52" s="35"/>
      <c r="L52" s="28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1"/>
      <c r="AA52" s="1"/>
      <c r="AB52" s="1"/>
      <c r="AC52" s="1"/>
    </row>
    <row r="53" spans="1:29" ht="12.75" customHeight="1" x14ac:dyDescent="0.15">
      <c r="A53" s="1"/>
      <c r="B53" s="1"/>
      <c r="C53" s="31"/>
      <c r="D53" s="1"/>
      <c r="E53" s="31"/>
      <c r="F53" s="1"/>
      <c r="G53" s="31"/>
      <c r="H53" s="1"/>
      <c r="I53" s="31"/>
      <c r="J53" s="1"/>
      <c r="K53" s="31"/>
      <c r="L53" s="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1"/>
      <c r="AA53" s="1"/>
      <c r="AB53" s="1"/>
      <c r="AC53" s="1"/>
    </row>
    <row r="54" spans="1:29" ht="12.75" customHeight="1" x14ac:dyDescent="0.15">
      <c r="A54" s="1"/>
      <c r="B54" s="28"/>
      <c r="C54" s="35"/>
      <c r="D54" s="28"/>
      <c r="E54" s="35"/>
      <c r="F54" s="28"/>
      <c r="G54" s="35"/>
      <c r="H54" s="28"/>
      <c r="I54" s="35"/>
      <c r="J54" s="28"/>
      <c r="K54" s="35"/>
      <c r="L54" s="28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  <c r="AA54" s="1"/>
      <c r="AB54" s="1"/>
      <c r="AC54" s="1"/>
    </row>
    <row r="55" spans="1:29" ht="12.75" customHeight="1" x14ac:dyDescent="0.15">
      <c r="A55" s="6"/>
      <c r="B55" s="6"/>
      <c r="C55" s="36"/>
      <c r="D55" s="6"/>
      <c r="E55" s="36"/>
      <c r="F55" s="6"/>
      <c r="G55" s="36"/>
      <c r="H55" s="6"/>
      <c r="I55" s="36"/>
      <c r="J55" s="6"/>
      <c r="K55" s="36"/>
      <c r="L55" s="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6"/>
      <c r="AA55" s="6"/>
      <c r="AB55" s="6" t="s">
        <v>83</v>
      </c>
      <c r="AC55" s="1"/>
    </row>
    <row r="56" spans="1:29" ht="12.75" customHeight="1" x14ac:dyDescent="0.15">
      <c r="A56" s="1"/>
      <c r="B56" s="1"/>
      <c r="C56" s="31"/>
      <c r="D56" s="1"/>
      <c r="E56" s="31"/>
      <c r="F56" s="1"/>
      <c r="G56" s="31"/>
      <c r="H56" s="1"/>
      <c r="I56" s="31"/>
      <c r="J56" s="1"/>
      <c r="K56" s="31"/>
      <c r="L56" s="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"/>
      <c r="AA56" s="1"/>
      <c r="AB56" s="1"/>
      <c r="AC56" s="1"/>
    </row>
    <row r="57" spans="1:29" ht="12.75" customHeight="1" x14ac:dyDescent="0.15">
      <c r="A57" s="52"/>
      <c r="B57" s="53" t="s">
        <v>48</v>
      </c>
      <c r="C57" s="54">
        <f>C30-C51</f>
        <v>370.23</v>
      </c>
      <c r="D57" s="54"/>
      <c r="E57" s="54">
        <f>E30-E51</f>
        <v>184.13</v>
      </c>
      <c r="F57" s="54"/>
      <c r="G57" s="54">
        <f>G30-G51</f>
        <v>-230.63000000000011</v>
      </c>
      <c r="H57" s="54"/>
      <c r="I57" s="54">
        <f>I30-I51</f>
        <v>81.430000000000007</v>
      </c>
      <c r="J57" s="54"/>
      <c r="K57" s="54">
        <f>K30-K51</f>
        <v>50.990000000000009</v>
      </c>
      <c r="L57" s="54"/>
      <c r="M57" s="54">
        <f>M30-M51</f>
        <v>17.550000000000011</v>
      </c>
      <c r="N57" s="54"/>
      <c r="O57" s="54">
        <f>O30-O51</f>
        <v>109.43</v>
      </c>
      <c r="P57" s="54"/>
      <c r="Q57" s="54">
        <f>Q30-Q51</f>
        <v>-276.17000000000007</v>
      </c>
      <c r="R57" s="54"/>
      <c r="S57" s="54">
        <f>S30-S51</f>
        <v>-700.43000000000006</v>
      </c>
      <c r="T57" s="54"/>
      <c r="U57" s="54">
        <f>U30-U51</f>
        <v>-294.83000000000004</v>
      </c>
      <c r="V57" s="54"/>
      <c r="W57" s="54">
        <f>W30-W51</f>
        <v>57.509999999999991</v>
      </c>
      <c r="X57" s="54"/>
      <c r="Y57" s="54">
        <f>Y30-Y51</f>
        <v>791.89</v>
      </c>
      <c r="Z57" s="55"/>
      <c r="AA57" s="52"/>
      <c r="AB57" s="91">
        <f>SUM(C57:AA57)</f>
        <v>161.09999999999968</v>
      </c>
      <c r="AC57" s="32"/>
    </row>
    <row r="58" spans="1:29" ht="12.75" customHeight="1" x14ac:dyDescent="0.15">
      <c r="A58" s="6"/>
      <c r="B58" s="56"/>
      <c r="C58" s="57"/>
      <c r="D58" s="56"/>
      <c r="E58" s="57"/>
      <c r="F58" s="56"/>
      <c r="G58" s="57"/>
      <c r="H58" s="56"/>
      <c r="I58" s="57"/>
      <c r="J58" s="56"/>
      <c r="K58" s="57"/>
      <c r="L58" s="56"/>
      <c r="M58" s="57"/>
      <c r="N58" s="5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107"/>
    </row>
    <row r="59" spans="1:29" ht="12.75" customHeight="1" x14ac:dyDescent="0.15">
      <c r="A59" s="1"/>
      <c r="B59" s="1"/>
      <c r="C59" s="31"/>
      <c r="D59" s="1"/>
      <c r="E59" s="31"/>
      <c r="F59" s="1"/>
      <c r="G59" s="31"/>
      <c r="H59" s="1"/>
      <c r="I59" s="1" t="s">
        <v>147</v>
      </c>
      <c r="J59" s="1"/>
      <c r="K59" s="31"/>
      <c r="L59" s="1"/>
      <c r="M59" s="3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1"/>
    </row>
    <row r="60" spans="1:29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92" t="s">
        <v>148</v>
      </c>
      <c r="C61" s="111">
        <v>996.85</v>
      </c>
      <c r="D61" s="1"/>
      <c r="E61" s="1"/>
      <c r="F61" s="1"/>
      <c r="G61" s="1"/>
      <c r="H61" s="1"/>
      <c r="I61" s="1"/>
      <c r="J61" s="1"/>
      <c r="K61" s="1"/>
      <c r="L61" s="94" t="s">
        <v>51</v>
      </c>
      <c r="M61" s="94"/>
      <c r="N61" s="1"/>
      <c r="O61" s="1"/>
      <c r="P61" s="1"/>
      <c r="Q61" s="1"/>
      <c r="R61" s="1"/>
      <c r="S61" s="1"/>
      <c r="T61" s="1"/>
      <c r="U61" s="1"/>
      <c r="V61" s="1"/>
      <c r="X61" s="1"/>
      <c r="Y61" s="1"/>
      <c r="Z61" s="1"/>
      <c r="AA61" s="1"/>
      <c r="AB61" s="1"/>
      <c r="AC61" s="1"/>
    </row>
    <row r="62" spans="1:29" ht="20.25" customHeight="1" x14ac:dyDescent="0.15">
      <c r="A62" s="1"/>
      <c r="B62" s="95" t="s">
        <v>149</v>
      </c>
      <c r="C62" s="96">
        <f>C30+E30+G30+I30+K30+M30+O30+Q30+S30+U30+W30+Y30</f>
        <v>7319.55</v>
      </c>
      <c r="D62" s="1"/>
      <c r="E62" s="1"/>
      <c r="F62" s="1"/>
      <c r="G62" s="1"/>
      <c r="H62" s="1"/>
      <c r="I62" s="1" t="s">
        <v>99</v>
      </c>
      <c r="J62" s="1"/>
      <c r="K62" s="1"/>
      <c r="L62" s="1"/>
      <c r="M62" s="1"/>
      <c r="N62" s="1"/>
      <c r="O62" s="1" t="s">
        <v>100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95"/>
      <c r="C63" s="97">
        <f>SUM(C61:C62)</f>
        <v>8316.4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98" t="s">
        <v>150</v>
      </c>
      <c r="C64" s="99">
        <f>C51+E51+G51+I51+K51+M51+O51+Q51+S51+U51+W51+Y51</f>
        <v>7158.45</v>
      </c>
      <c r="D64" s="1"/>
      <c r="E64" s="1"/>
      <c r="F64" s="1"/>
      <c r="G64" s="1"/>
      <c r="H64" s="1"/>
      <c r="I64" s="100"/>
      <c r="J64" s="100"/>
      <c r="K64" s="100"/>
      <c r="L64" s="1"/>
      <c r="M64" s="1"/>
      <c r="N64" s="1"/>
      <c r="O64" s="100"/>
      <c r="P64" s="100"/>
      <c r="Q64" s="100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01" t="s">
        <v>151</v>
      </c>
      <c r="C65" s="102">
        <f>C63-C64</f>
        <v>1157.9499999999998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"/>
      <c r="B67" s="32" t="s">
        <v>120</v>
      </c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B1:G1"/>
    <mergeCell ref="V1:Y1"/>
    <mergeCell ref="B2:AB2"/>
    <mergeCell ref="V32:Y32"/>
    <mergeCell ref="A33:AB33"/>
  </mergeCells>
  <conditionalFormatting sqref="C9:C13 C18:C20 C22 C24:C27">
    <cfRule type="cellIs" dxfId="985" priority="3" stopIfTrue="1" operator="equal">
      <formula>37.5</formula>
    </cfRule>
    <cfRule type="cellIs" dxfId="984" priority="4" stopIfTrue="1" operator="lessThan">
      <formula>37.5</formula>
    </cfRule>
    <cfRule type="cellIs" dxfId="983" priority="111" operator="greaterThan">
      <formula>111.48</formula>
    </cfRule>
  </conditionalFormatting>
  <conditionalFormatting sqref="C9:C13 C18:C20 C22 C24:C28">
    <cfRule type="cellIs" dxfId="982" priority="113" operator="equal">
      <formula>0</formula>
    </cfRule>
  </conditionalFormatting>
  <conditionalFormatting sqref="C9:D9 C10:C13 C18:E18 C19:C20 C22 E7:E9 E11:E16 D16 E21:E22 E24:E27">
    <cfRule type="cellIs" dxfId="981" priority="5" stopIfTrue="1" operator="equal">
      <formula>37.5</formula>
    </cfRule>
    <cfRule type="cellIs" dxfId="980" priority="114" stopIfTrue="1" operator="equal">
      <formula>37.5</formula>
    </cfRule>
  </conditionalFormatting>
  <conditionalFormatting sqref="D7:F7 H7 J7:N8 D8:H8 C9:N9 C10:D10 F10:N10 C11:N12 C13:K13 L13:N14 D14:J14 D15:N16 D17 F17:H17 J17:N17 C18:N18 F19:N19 C19:D20 F20 H20 J20 L20 N20 D21:N21 C22:N22 C24:C26 E24:E26 G24:G26 I24:I26 K24:K26 M24:M26 C27:N28 O28:Y28 C29:Y29 C30:N30 O30:Y31 K31:N31 C34:N34 C37:N50 O49:Y50 C51:Y56 C57:Z57 C58:N58 C59:H59 J59:N59">
    <cfRule type="cellIs" dxfId="979" priority="1" stopIfTrue="1" operator="lessThan">
      <formula>0</formula>
    </cfRule>
  </conditionalFormatting>
  <conditionalFormatting sqref="E7:E9 C9:D9 C10:C13 E11:E16 D16 C18:E18 C19:C20 E21:E22 C22 E24:E27">
    <cfRule type="cellIs" dxfId="978" priority="6" stopIfTrue="1" operator="equal">
      <formula>37.5</formula>
    </cfRule>
    <cfRule type="cellIs" dxfId="977" priority="7" stopIfTrue="1" operator="lessThan">
      <formula>37.5</formula>
    </cfRule>
    <cfRule type="cellIs" dxfId="976" priority="12" stopIfTrue="1" operator="greaterThan">
      <formula>37.5</formula>
    </cfRule>
    <cfRule type="cellIs" dxfId="975" priority="13" stopIfTrue="1" operator="equal">
      <formula>37.5</formula>
    </cfRule>
    <cfRule type="cellIs" dxfId="974" priority="14" stopIfTrue="1" operator="lessThan">
      <formula>37.5</formula>
    </cfRule>
    <cfRule type="cellIs" dxfId="973" priority="115" stopIfTrue="1" operator="lessThan">
      <formula>37.5</formula>
    </cfRule>
    <cfRule type="cellIs" dxfId="972" priority="116" operator="greaterThan">
      <formula>111.48</formula>
    </cfRule>
    <cfRule type="cellIs" dxfId="971" priority="117" operator="equal">
      <formula>0</formula>
    </cfRule>
  </conditionalFormatting>
  <conditionalFormatting sqref="E7:E9 K7:K13 M7:M19 G8:G19 C9:D9 I9:I16 C10:C13 E11:E16 K15:K19 D16 C18:E18 I18:I19 C19:C20 E21:E22 G21:G22 I21:I22 K21:K22 M21:M22 C22 C24:C27 E24:E27 G24:G27 I24:I27 K24:K27 M24:M27">
    <cfRule type="cellIs" dxfId="970" priority="2" stopIfTrue="1" operator="lessThan">
      <formula>37.5</formula>
    </cfRule>
  </conditionalFormatting>
  <conditionalFormatting sqref="G8:G19 G21:G22 G24:G27">
    <cfRule type="cellIs" dxfId="969" priority="15" stopIfTrue="1" operator="equal">
      <formula>37.5</formula>
    </cfRule>
    <cfRule type="cellIs" dxfId="968" priority="16" stopIfTrue="1" operator="equal">
      <formula>37.5</formula>
    </cfRule>
    <cfRule type="cellIs" dxfId="967" priority="17" stopIfTrue="1" operator="lessThan">
      <formula>37.5</formula>
    </cfRule>
    <cfRule type="cellIs" dxfId="966" priority="18" stopIfTrue="1" operator="greaterThan">
      <formula>37.5</formula>
    </cfRule>
    <cfRule type="cellIs" dxfId="965" priority="19" stopIfTrue="1" operator="equal">
      <formula>37.5</formula>
    </cfRule>
    <cfRule type="cellIs" dxfId="964" priority="20" stopIfTrue="1" operator="lessThan">
      <formula>37.5</formula>
    </cfRule>
    <cfRule type="cellIs" dxfId="963" priority="118" stopIfTrue="1" operator="equal">
      <formula>37.5</formula>
    </cfRule>
    <cfRule type="cellIs" dxfId="962" priority="119" stopIfTrue="1" operator="lessThan">
      <formula>37.5</formula>
    </cfRule>
    <cfRule type="cellIs" dxfId="961" priority="120" operator="greaterThan">
      <formula>111.48</formula>
    </cfRule>
    <cfRule type="cellIs" dxfId="960" priority="121" operator="equal">
      <formula>0</formula>
    </cfRule>
  </conditionalFormatting>
  <conditionalFormatting sqref="I9:I16 I18:I19 I21:I22 I24:I27">
    <cfRule type="cellIs" dxfId="959" priority="21" stopIfTrue="1" operator="equal">
      <formula>37.5</formula>
    </cfRule>
    <cfRule type="cellIs" dxfId="958" priority="22" stopIfTrue="1" operator="equal">
      <formula>37.5</formula>
    </cfRule>
    <cfRule type="cellIs" dxfId="957" priority="23" stopIfTrue="1" operator="lessThan">
      <formula>37.5</formula>
    </cfRule>
    <cfRule type="cellIs" dxfId="956" priority="24" stopIfTrue="1" operator="greaterThan">
      <formula>37.5</formula>
    </cfRule>
    <cfRule type="cellIs" dxfId="955" priority="25" stopIfTrue="1" operator="equal">
      <formula>37.5</formula>
    </cfRule>
    <cfRule type="cellIs" dxfId="954" priority="26" stopIfTrue="1" operator="lessThan">
      <formula>37.5</formula>
    </cfRule>
    <cfRule type="cellIs" dxfId="953" priority="122" stopIfTrue="1" operator="equal">
      <formula>37.5</formula>
    </cfRule>
    <cfRule type="cellIs" dxfId="952" priority="123" stopIfTrue="1" operator="lessThan">
      <formula>37.5</formula>
    </cfRule>
    <cfRule type="cellIs" dxfId="951" priority="124" operator="greaterThan">
      <formula>111.48</formula>
    </cfRule>
    <cfRule type="cellIs" dxfId="950" priority="125" operator="equal">
      <formula>0</formula>
    </cfRule>
  </conditionalFormatting>
  <conditionalFormatting sqref="J7:X7 J8:P8 C9:V9 F10:X10 C11:X13 D15:Y16 J17:R17 C18:X18 F19:X19 D21:X21 C22:Y22 C24:Y27 D8:H8 D14:J14 L14:N14 F17:H17 D7:F7 R8:T8 V8:Y8 C10:D10 R14:V14 T17:X17 C19:D20 R20:V20 H7 D17 F20 H20 J20 L20 N20 X9 P14 X14 P20 X20">
    <cfRule type="cellIs" dxfId="949" priority="112" operator="greaterThan">
      <formula>0</formula>
    </cfRule>
  </conditionalFormatting>
  <conditionalFormatting sqref="K7:K13 K15:K19 K21:K22 K24:K27">
    <cfRule type="cellIs" dxfId="948" priority="10" stopIfTrue="1" operator="equal">
      <formula>37.5</formula>
    </cfRule>
    <cfRule type="cellIs" dxfId="947" priority="11" stopIfTrue="1" operator="lessThan">
      <formula>37.5</formula>
    </cfRule>
    <cfRule type="cellIs" dxfId="946" priority="27" stopIfTrue="1" operator="equal">
      <formula>37.5</formula>
    </cfRule>
    <cfRule type="cellIs" dxfId="945" priority="28" stopIfTrue="1" operator="equal">
      <formula>37.5</formula>
    </cfRule>
    <cfRule type="cellIs" dxfId="944" priority="29" stopIfTrue="1" operator="lessThan">
      <formula>37.5</formula>
    </cfRule>
    <cfRule type="cellIs" dxfId="943" priority="30" stopIfTrue="1" operator="greaterThan">
      <formula>37.5</formula>
    </cfRule>
    <cfRule type="cellIs" dxfId="942" priority="31" stopIfTrue="1" operator="equal">
      <formula>37.5</formula>
    </cfRule>
    <cfRule type="cellIs" dxfId="941" priority="32" stopIfTrue="1" operator="lessThan">
      <formula>37.5</formula>
    </cfRule>
    <cfRule type="cellIs" dxfId="940" priority="109" stopIfTrue="1" operator="equal">
      <formula>37.5</formula>
    </cfRule>
    <cfRule type="cellIs" dxfId="939" priority="110" stopIfTrue="1" operator="lessThan">
      <formula>37.5</formula>
    </cfRule>
    <cfRule type="cellIs" dxfId="938" priority="126" stopIfTrue="1" operator="equal">
      <formula>37.5</formula>
    </cfRule>
    <cfRule type="cellIs" dxfId="937" priority="127" stopIfTrue="1" operator="lessThan">
      <formula>37.5</formula>
    </cfRule>
    <cfRule type="cellIs" dxfId="936" priority="128" operator="greaterThan">
      <formula>111.48</formula>
    </cfRule>
    <cfRule type="cellIs" dxfId="935" priority="129" operator="equal">
      <formula>0</formula>
    </cfRule>
  </conditionalFormatting>
  <conditionalFormatting sqref="K22">
    <cfRule type="cellIs" dxfId="934" priority="170" stopIfTrue="1" operator="equal">
      <formula>37.5</formula>
    </cfRule>
    <cfRule type="cellIs" dxfId="933" priority="171" stopIfTrue="1" operator="lessThan">
      <formula>37.5</formula>
    </cfRule>
    <cfRule type="cellIs" dxfId="932" priority="172" stopIfTrue="1" operator="equal">
      <formula>37.5</formula>
    </cfRule>
    <cfRule type="cellIs" dxfId="931" priority="173" stopIfTrue="1" operator="equal">
      <formula>37.5</formula>
    </cfRule>
    <cfRule type="cellIs" dxfId="930" priority="174" stopIfTrue="1" operator="lessThan">
      <formula>37.5</formula>
    </cfRule>
    <cfRule type="cellIs" dxfId="929" priority="175" stopIfTrue="1" operator="greaterThan">
      <formula>37.5</formula>
    </cfRule>
    <cfRule type="cellIs" dxfId="928" priority="176" stopIfTrue="1" operator="equal">
      <formula>37.5</formula>
    </cfRule>
    <cfRule type="cellIs" dxfId="927" priority="177" stopIfTrue="1" operator="lessThan">
      <formula>37.5</formula>
    </cfRule>
    <cfRule type="cellIs" dxfId="926" priority="178" stopIfTrue="1" operator="equal">
      <formula>37.5</formula>
    </cfRule>
    <cfRule type="cellIs" dxfId="925" priority="179" stopIfTrue="1" operator="lessThan">
      <formula>37.5</formula>
    </cfRule>
    <cfRule type="cellIs" dxfId="924" priority="180" stopIfTrue="1" operator="equal">
      <formula>37.5</formula>
    </cfRule>
    <cfRule type="cellIs" dxfId="923" priority="181" stopIfTrue="1" operator="lessThan">
      <formula>37.5</formula>
    </cfRule>
    <cfRule type="cellIs" dxfId="922" priority="182" operator="greaterThan">
      <formula>111.48</formula>
    </cfRule>
    <cfRule type="cellIs" dxfId="921" priority="183" operator="equal">
      <formula>0</formula>
    </cfRule>
  </conditionalFormatting>
  <conditionalFormatting sqref="M7:M19 G8:G19 I9:I16 I18:I19 G21:G22 I21:I22 M21:M22 G24:G27 I24:I27 M24:M27">
    <cfRule type="cellIs" dxfId="920" priority="8" stopIfTrue="1" operator="equal">
      <formula>37.5</formula>
    </cfRule>
    <cfRule type="cellIs" dxfId="919" priority="9" stopIfTrue="1" operator="lessThan">
      <formula>37.5</formula>
    </cfRule>
    <cfRule type="cellIs" dxfId="918" priority="107" stopIfTrue="1" operator="equal">
      <formula>37.5</formula>
    </cfRule>
    <cfRule type="cellIs" dxfId="917" priority="108" stopIfTrue="1" operator="lessThan">
      <formula>37.5</formula>
    </cfRule>
  </conditionalFormatting>
  <conditionalFormatting sqref="M7:M19 M21:M22 M24:M27">
    <cfRule type="cellIs" dxfId="916" priority="33" stopIfTrue="1" operator="equal">
      <formula>37.5</formula>
    </cfRule>
    <cfRule type="cellIs" dxfId="915" priority="34" stopIfTrue="1" operator="equal">
      <formula>37.5</formula>
    </cfRule>
    <cfRule type="cellIs" dxfId="914" priority="35" stopIfTrue="1" operator="lessThan">
      <formula>37.5</formula>
    </cfRule>
    <cfRule type="cellIs" dxfId="913" priority="36" stopIfTrue="1" operator="greaterThan">
      <formula>37.5</formula>
    </cfRule>
    <cfRule type="cellIs" dxfId="912" priority="37" stopIfTrue="1" operator="equal">
      <formula>37.5</formula>
    </cfRule>
    <cfRule type="cellIs" dxfId="911" priority="38" stopIfTrue="1" operator="lessThan">
      <formula>37.5</formula>
    </cfRule>
    <cfRule type="cellIs" dxfId="910" priority="130" stopIfTrue="1" operator="equal">
      <formula>37.5</formula>
    </cfRule>
    <cfRule type="cellIs" dxfId="909" priority="131" stopIfTrue="1" operator="lessThan">
      <formula>37.5</formula>
    </cfRule>
    <cfRule type="cellIs" dxfId="908" priority="132" operator="greaterThan">
      <formula>111.48</formula>
    </cfRule>
    <cfRule type="cellIs" dxfId="907" priority="133" operator="equal">
      <formula>0</formula>
    </cfRule>
  </conditionalFormatting>
  <conditionalFormatting sqref="O7:O13 O15:O19 O21:O22 O24:O27">
    <cfRule type="cellIs" dxfId="906" priority="39" stopIfTrue="1" operator="lessThan">
      <formula>0</formula>
    </cfRule>
    <cfRule type="cellIs" dxfId="905" priority="40" stopIfTrue="1" operator="lessThan">
      <formula>37.5</formula>
    </cfRule>
    <cfRule type="cellIs" dxfId="904" priority="41" stopIfTrue="1" operator="equal">
      <formula>37.5</formula>
    </cfRule>
    <cfRule type="cellIs" dxfId="903" priority="42" stopIfTrue="1" operator="equal">
      <formula>37.5</formula>
    </cfRule>
    <cfRule type="cellIs" dxfId="902" priority="43" stopIfTrue="1" operator="lessThan">
      <formula>37.5</formula>
    </cfRule>
    <cfRule type="cellIs" dxfId="901" priority="44" stopIfTrue="1" operator="greaterThan">
      <formula>37.5</formula>
    </cfRule>
    <cfRule type="cellIs" dxfId="900" priority="45" stopIfTrue="1" operator="equal">
      <formula>37.5</formula>
    </cfRule>
    <cfRule type="cellIs" dxfId="899" priority="46" stopIfTrue="1" operator="lessThan">
      <formula>37.5</formula>
    </cfRule>
    <cfRule type="cellIs" dxfId="898" priority="134" stopIfTrue="1" operator="lessThan">
      <formula>0</formula>
    </cfRule>
    <cfRule type="cellIs" dxfId="897" priority="135" stopIfTrue="1" operator="lessThan">
      <formula>37.5</formula>
    </cfRule>
    <cfRule type="cellIs" dxfId="896" priority="136" stopIfTrue="1" operator="equal">
      <formula>37.5</formula>
    </cfRule>
    <cfRule type="cellIs" dxfId="895" priority="137" stopIfTrue="1" operator="lessThan">
      <formula>37.5</formula>
    </cfRule>
    <cfRule type="cellIs" dxfId="894" priority="138" operator="greaterThan">
      <formula>111.48</formula>
    </cfRule>
    <cfRule type="cellIs" dxfId="893" priority="139" operator="equal">
      <formula>0</formula>
    </cfRule>
  </conditionalFormatting>
  <conditionalFormatting sqref="O38:O48">
    <cfRule type="cellIs" dxfId="892" priority="87" stopIfTrue="1" operator="lessThan">
      <formula>0</formula>
    </cfRule>
  </conditionalFormatting>
  <conditionalFormatting sqref="Q7 Q9:Q13 Q15:Q19 Q21:Q22 Q24:Q27">
    <cfRule type="cellIs" dxfId="891" priority="47" stopIfTrue="1" operator="lessThan">
      <formula>0</formula>
    </cfRule>
    <cfRule type="cellIs" dxfId="890" priority="48" stopIfTrue="1" operator="lessThan">
      <formula>37.5</formula>
    </cfRule>
    <cfRule type="cellIs" dxfId="889" priority="49" stopIfTrue="1" operator="equal">
      <formula>37.5</formula>
    </cfRule>
    <cfRule type="cellIs" dxfId="888" priority="50" stopIfTrue="1" operator="equal">
      <formula>37.5</formula>
    </cfRule>
    <cfRule type="cellIs" dxfId="887" priority="51" stopIfTrue="1" operator="lessThan">
      <formula>37.5</formula>
    </cfRule>
    <cfRule type="cellIs" dxfId="886" priority="52" stopIfTrue="1" operator="greaterThan">
      <formula>37.5</formula>
    </cfRule>
    <cfRule type="cellIs" dxfId="885" priority="53" stopIfTrue="1" operator="equal">
      <formula>37.5</formula>
    </cfRule>
    <cfRule type="cellIs" dxfId="884" priority="54" stopIfTrue="1" operator="lessThan">
      <formula>37.5</formula>
    </cfRule>
    <cfRule type="cellIs" dxfId="883" priority="140" stopIfTrue="1" operator="lessThan">
      <formula>0</formula>
    </cfRule>
    <cfRule type="cellIs" dxfId="882" priority="141" stopIfTrue="1" operator="lessThan">
      <formula>37.5</formula>
    </cfRule>
    <cfRule type="cellIs" dxfId="881" priority="142" stopIfTrue="1" operator="equal">
      <formula>37.5</formula>
    </cfRule>
    <cfRule type="cellIs" dxfId="880" priority="143" stopIfTrue="1" operator="lessThan">
      <formula>37.5</formula>
    </cfRule>
    <cfRule type="cellIs" dxfId="879" priority="144" operator="greaterThan">
      <formula>111.48</formula>
    </cfRule>
    <cfRule type="cellIs" dxfId="878" priority="145" operator="equal">
      <formula>0</formula>
    </cfRule>
  </conditionalFormatting>
  <conditionalFormatting sqref="Q7 U7 W7:W8 E7:E9 K7:K13 O7:O13 S7:S16 M7:M19 Y8 G8:G19 C9:D9 Q9:Q13 I9:I16 U9:U22 C10:C13 W10:W13 E11:E16 Y15:Y16 K15:K19 O15:O19 Q15:Q19 W15:W19 D16 C18:E18 I18:I19 S18:S22 C19:C20 E21:E22 G21:G22 I21:I22 K21:K22 M21:M22 O21:O22 Q21:Q22 W21:W22 C22 Y22 C24:C27 E24:E27 G24:G27 I24:I27 K24:K27 M24:M27 O24:O27 Q24:Q27 S24:S27 U24:U27 W24:W27 Y24:Y27">
    <cfRule type="cellIs" dxfId="877" priority="100" stopIfTrue="1" operator="lessThan">
      <formula>37.5</formula>
    </cfRule>
    <cfRule type="cellIs" dxfId="876" priority="103" stopIfTrue="1" operator="lessThan">
      <formula>37.5</formula>
    </cfRule>
  </conditionalFormatting>
  <conditionalFormatting sqref="Q7 U7 W7:W8 E7:E9 K7:K13 O7:O13 S7:S16 M7:M19 Y8 G8:G19 C9:D9 Q9:Q13 I9:I16 U9:U22 C10:C13 W10:W13 E11:E16 Y15:Y16 K15:K19 O15:O19 Q15:Q19 W15:W19 D16 C18:E18 I18:I19 S18:S22 C19:C20 E21:E22 G21:G22 I21:I22 K21:K22 M21:M22 O21:O22 Q21:Q22 W21:W22 C22 Y22 E24:E27 G24:G27 I24:I27 K24:K27 M24:M27 O24:O27 Q24:Q27 S24:S27 U24:U27 W24:W27 Y24:Y27 C24:C27">
    <cfRule type="cellIs" dxfId="875" priority="102" stopIfTrue="1" operator="equal">
      <formula>37.5</formula>
    </cfRule>
  </conditionalFormatting>
  <conditionalFormatting sqref="Q7 U7 W7:W8 E7:E9 K7:K13 O7:O13 S7:S16 M7:M19 Y8 G8:G19 C9:D9 Q9:Q13 I9:I16 U9:U22 C10:C13 W10:W13 E11:E16 Y15:Y16 K15:K19 O15:O19 Q15:Q19 W15:W19 D16 C18:E18 I18:I19 S18:S22 C19:C20 E21:E22 G21:G22 I21:I22 K21:K22 M21:M22 O21:O22 Q21:Q22 W21:W22 C22 Y22 E24:E27 G24:G27 I24:I27 K24:K27 M24:M27 O24:O27 Q24:Q27 S24:S27 U24:U27 W24:W27 Y24:Y27">
    <cfRule type="cellIs" dxfId="874" priority="101" stopIfTrue="1" operator="greaterThan">
      <formula>37.5</formula>
    </cfRule>
    <cfRule type="cellIs" dxfId="873" priority="104" stopIfTrue="1" operator="equal">
      <formula>37.5</formula>
    </cfRule>
    <cfRule type="cellIs" dxfId="872" priority="105" stopIfTrue="1" operator="equal">
      <formula>37.5</formula>
    </cfRule>
    <cfRule type="cellIs" dxfId="871" priority="106" stopIfTrue="1" operator="lessThan">
      <formula>37.5</formula>
    </cfRule>
  </conditionalFormatting>
  <conditionalFormatting sqref="Q38:Q48">
    <cfRule type="cellIs" dxfId="870" priority="88" stopIfTrue="1" operator="lessThan">
      <formula>0</formula>
    </cfRule>
  </conditionalFormatting>
  <conditionalFormatting sqref="S7:S16 S18:S22 S24:S27">
    <cfRule type="cellIs" dxfId="869" priority="55" stopIfTrue="1" operator="lessThan">
      <formula>0</formula>
    </cfRule>
    <cfRule type="cellIs" dxfId="868" priority="56" stopIfTrue="1" operator="lessThan">
      <formula>37.5</formula>
    </cfRule>
    <cfRule type="cellIs" dxfId="867" priority="57" stopIfTrue="1" operator="equal">
      <formula>37.5</formula>
    </cfRule>
    <cfRule type="cellIs" dxfId="866" priority="58" stopIfTrue="1" operator="equal">
      <formula>37.5</formula>
    </cfRule>
    <cfRule type="cellIs" dxfId="865" priority="59" stopIfTrue="1" operator="lessThan">
      <formula>37.5</formula>
    </cfRule>
    <cfRule type="cellIs" dxfId="864" priority="60" stopIfTrue="1" operator="greaterThan">
      <formula>37.5</formula>
    </cfRule>
    <cfRule type="cellIs" dxfId="863" priority="61" stopIfTrue="1" operator="equal">
      <formula>37.5</formula>
    </cfRule>
    <cfRule type="cellIs" dxfId="862" priority="62" stopIfTrue="1" operator="lessThan">
      <formula>37.5</formula>
    </cfRule>
    <cfRule type="cellIs" dxfId="861" priority="146" stopIfTrue="1" operator="lessThan">
      <formula>0</formula>
    </cfRule>
    <cfRule type="cellIs" dxfId="860" priority="147" stopIfTrue="1" operator="lessThan">
      <formula>37.5</formula>
    </cfRule>
    <cfRule type="cellIs" dxfId="859" priority="148" stopIfTrue="1" operator="equal">
      <formula>37.5</formula>
    </cfRule>
    <cfRule type="cellIs" dxfId="858" priority="149" stopIfTrue="1" operator="lessThan">
      <formula>37.5</formula>
    </cfRule>
    <cfRule type="cellIs" dxfId="857" priority="150" operator="greaterThan">
      <formula>111.48</formula>
    </cfRule>
    <cfRule type="cellIs" dxfId="856" priority="151" operator="equal">
      <formula>0</formula>
    </cfRule>
  </conditionalFormatting>
  <conditionalFormatting sqref="S38:S48">
    <cfRule type="cellIs" dxfId="855" priority="89" stopIfTrue="1" operator="lessThan">
      <formula>0</formula>
    </cfRule>
  </conditionalFormatting>
  <conditionalFormatting sqref="U7 U9:U22 U24:U27">
    <cfRule type="cellIs" dxfId="854" priority="63" stopIfTrue="1" operator="lessThan">
      <formula>0</formula>
    </cfRule>
    <cfRule type="cellIs" dxfId="853" priority="64" stopIfTrue="1" operator="lessThan">
      <formula>37.5</formula>
    </cfRule>
    <cfRule type="cellIs" dxfId="852" priority="65" stopIfTrue="1" operator="equal">
      <formula>37.5</formula>
    </cfRule>
    <cfRule type="cellIs" dxfId="851" priority="66" stopIfTrue="1" operator="equal">
      <formula>37.5</formula>
    </cfRule>
    <cfRule type="cellIs" dxfId="850" priority="67" stopIfTrue="1" operator="lessThan">
      <formula>37.5</formula>
    </cfRule>
    <cfRule type="cellIs" dxfId="849" priority="68" stopIfTrue="1" operator="greaterThan">
      <formula>37.5</formula>
    </cfRule>
    <cfRule type="cellIs" dxfId="848" priority="69" stopIfTrue="1" operator="equal">
      <formula>37.5</formula>
    </cfRule>
    <cfRule type="cellIs" dxfId="847" priority="70" stopIfTrue="1" operator="lessThan">
      <formula>37.5</formula>
    </cfRule>
    <cfRule type="cellIs" dxfId="846" priority="152" stopIfTrue="1" operator="lessThan">
      <formula>0</formula>
    </cfRule>
    <cfRule type="cellIs" dxfId="845" priority="153" stopIfTrue="1" operator="lessThan">
      <formula>37.5</formula>
    </cfRule>
    <cfRule type="cellIs" dxfId="844" priority="154" stopIfTrue="1" operator="equal">
      <formula>37.5</formula>
    </cfRule>
    <cfRule type="cellIs" dxfId="843" priority="155" stopIfTrue="1" operator="lessThan">
      <formula>37.5</formula>
    </cfRule>
    <cfRule type="cellIs" dxfId="842" priority="156" operator="greaterThan">
      <formula>111.48</formula>
    </cfRule>
    <cfRule type="cellIs" dxfId="841" priority="157" operator="equal">
      <formula>0</formula>
    </cfRule>
  </conditionalFormatting>
  <conditionalFormatting sqref="U38:U48">
    <cfRule type="cellIs" dxfId="840" priority="90" stopIfTrue="1" operator="lessThan">
      <formula>0</formula>
    </cfRule>
  </conditionalFormatting>
  <conditionalFormatting sqref="W7:W8 W10:W13 W15:W19 W21:W22 W24:W27">
    <cfRule type="cellIs" dxfId="839" priority="71" stopIfTrue="1" operator="lessThan">
      <formula>0</formula>
    </cfRule>
    <cfRule type="cellIs" dxfId="838" priority="72" stopIfTrue="1" operator="lessThan">
      <formula>37.5</formula>
    </cfRule>
    <cfRule type="cellIs" dxfId="837" priority="73" stopIfTrue="1" operator="equal">
      <formula>37.5</formula>
    </cfRule>
    <cfRule type="cellIs" dxfId="836" priority="74" stopIfTrue="1" operator="equal">
      <formula>37.5</formula>
    </cfRule>
    <cfRule type="cellIs" dxfId="835" priority="75" stopIfTrue="1" operator="lessThan">
      <formula>37.5</formula>
    </cfRule>
    <cfRule type="cellIs" dxfId="834" priority="76" stopIfTrue="1" operator="greaterThan">
      <formula>37.5</formula>
    </cfRule>
    <cfRule type="cellIs" dxfId="833" priority="77" stopIfTrue="1" operator="equal">
      <formula>37.5</formula>
    </cfRule>
    <cfRule type="cellIs" dxfId="832" priority="78" stopIfTrue="1" operator="lessThan">
      <formula>37.5</formula>
    </cfRule>
    <cfRule type="cellIs" dxfId="831" priority="158" stopIfTrue="1" operator="lessThan">
      <formula>0</formula>
    </cfRule>
    <cfRule type="cellIs" dxfId="830" priority="159" stopIfTrue="1" operator="lessThan">
      <formula>37.5</formula>
    </cfRule>
    <cfRule type="cellIs" dxfId="829" priority="160" stopIfTrue="1" operator="equal">
      <formula>37.5</formula>
    </cfRule>
    <cfRule type="cellIs" dxfId="828" priority="161" stopIfTrue="1" operator="lessThan">
      <formula>37.5</formula>
    </cfRule>
    <cfRule type="cellIs" dxfId="827" priority="162" operator="greaterThan">
      <formula>111.48</formula>
    </cfRule>
    <cfRule type="cellIs" dxfId="826" priority="163" operator="equal">
      <formula>0</formula>
    </cfRule>
  </conditionalFormatting>
  <conditionalFormatting sqref="W38:W48">
    <cfRule type="cellIs" dxfId="825" priority="91" stopIfTrue="1" operator="lessThan">
      <formula>0</formula>
    </cfRule>
  </conditionalFormatting>
  <conditionalFormatting sqref="Y8 Y15:Y16 Y22 Y24:Y27 W7:W8 W10:W13 W15:W19 W21:W22 W24:W27 U7 U9:U22 U24:U27 S7:S16 S18:S22 S24:S27 Q7 Q9:Q13 Q15:Q19 Q21:Q22 Q24:Q27 J7:O8 C9:O9 F10:O10 C11:O13 D15:O16 J17:O17 C18:O18 F19:O19 D21:O21 C22:O22 O24:O27 L14:N14 M24:M26 C27:N28 K24:K26 D14:J14 I24:I26 D8:H8 F17:H17 G24:G26 D7:F7 C10:D10 C19:D20 E24:E26 C24:C26">
    <cfRule type="cellIs" dxfId="824" priority="99" stopIfTrue="1" operator="lessThan">
      <formula>0</formula>
    </cfRule>
  </conditionalFormatting>
  <conditionalFormatting sqref="Y8 Y15:Y16 Y22 Y24:Y27">
    <cfRule type="cellIs" dxfId="823" priority="79" stopIfTrue="1" operator="lessThan">
      <formula>0</formula>
    </cfRule>
    <cfRule type="cellIs" dxfId="822" priority="80" stopIfTrue="1" operator="lessThan">
      <formula>37.5</formula>
    </cfRule>
    <cfRule type="cellIs" dxfId="821" priority="81" stopIfTrue="1" operator="equal">
      <formula>37.5</formula>
    </cfRule>
    <cfRule type="cellIs" dxfId="820" priority="82" stopIfTrue="1" operator="equal">
      <formula>37.5</formula>
    </cfRule>
    <cfRule type="cellIs" dxfId="819" priority="83" stopIfTrue="1" operator="lessThan">
      <formula>37.5</formula>
    </cfRule>
    <cfRule type="cellIs" dxfId="818" priority="84" stopIfTrue="1" operator="greaterThan">
      <formula>37.5</formula>
    </cfRule>
    <cfRule type="cellIs" dxfId="817" priority="85" stopIfTrue="1" operator="equal">
      <formula>37.5</formula>
    </cfRule>
    <cfRule type="cellIs" dxfId="816" priority="86" stopIfTrue="1" operator="lessThan">
      <formula>37.5</formula>
    </cfRule>
    <cfRule type="cellIs" dxfId="815" priority="164" stopIfTrue="1" operator="lessThan">
      <formula>0</formula>
    </cfRule>
    <cfRule type="cellIs" dxfId="814" priority="165" stopIfTrue="1" operator="lessThan">
      <formula>37.5</formula>
    </cfRule>
    <cfRule type="cellIs" dxfId="813" priority="166" stopIfTrue="1" operator="equal">
      <formula>37.5</formula>
    </cfRule>
    <cfRule type="cellIs" dxfId="812" priority="167" stopIfTrue="1" operator="lessThan">
      <formula>37.5</formula>
    </cfRule>
    <cfRule type="cellIs" dxfId="811" priority="168" operator="greaterThan">
      <formula>111.48</formula>
    </cfRule>
    <cfRule type="cellIs" dxfId="810" priority="169" operator="equal">
      <formula>0</formula>
    </cfRule>
  </conditionalFormatting>
  <conditionalFormatting sqref="Y38:Y48">
    <cfRule type="cellIs" dxfId="809" priority="92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31" man="1"/>
  </rowBreaks>
  <colBreaks count="1" manualBreakCount="1">
    <brk id="28" man="1"/>
  </colBreak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000"/>
  <sheetViews>
    <sheetView workbookViewId="0">
      <selection activeCell="A30" sqref="A30"/>
    </sheetView>
  </sheetViews>
  <sheetFormatPr baseColWidth="10" defaultColWidth="12.6640625" defaultRowHeight="15" customHeight="1" x14ac:dyDescent="0.15"/>
  <cols>
    <col min="1" max="1" width="0.83203125" customWidth="1"/>
    <col min="2" max="2" width="36.1640625" customWidth="1"/>
    <col min="3" max="3" width="13.6640625" customWidth="1"/>
    <col min="4" max="4" width="2.1640625" customWidth="1"/>
    <col min="5" max="5" width="13.1640625" customWidth="1"/>
    <col min="6" max="6" width="2.6640625" customWidth="1"/>
    <col min="7" max="7" width="10.83203125" customWidth="1"/>
    <col min="8" max="8" width="2.6640625" customWidth="1"/>
    <col min="9" max="9" width="10.83203125" customWidth="1"/>
    <col min="10" max="10" width="2.6640625" customWidth="1"/>
    <col min="11" max="11" width="10.83203125" customWidth="1"/>
    <col min="12" max="12" width="2.6640625" customWidth="1"/>
    <col min="13" max="13" width="12.33203125" customWidth="1"/>
    <col min="14" max="14" width="2.6640625" customWidth="1"/>
    <col min="15" max="15" width="13.1640625" customWidth="1"/>
    <col min="16" max="16" width="2.6640625" customWidth="1"/>
    <col min="17" max="17" width="11.6640625" customWidth="1"/>
    <col min="18" max="18" width="2.6640625" customWidth="1"/>
    <col min="19" max="19" width="13" customWidth="1"/>
    <col min="20" max="20" width="2.6640625" customWidth="1"/>
    <col min="21" max="21" width="12" customWidth="1"/>
    <col min="22" max="22" width="2.6640625" customWidth="1"/>
    <col min="23" max="23" width="11.6640625" customWidth="1"/>
    <col min="24" max="24" width="2.33203125" customWidth="1"/>
    <col min="25" max="25" width="13" customWidth="1"/>
    <col min="26" max="26" width="1.6640625" customWidth="1"/>
    <col min="27" max="27" width="1" customWidth="1"/>
    <col min="28" max="28" width="11.6640625" customWidth="1"/>
    <col min="29" max="29" width="12.33203125" customWidth="1"/>
  </cols>
  <sheetData>
    <row r="1" spans="1:30" ht="36" customHeight="1" x14ac:dyDescent="0.35">
      <c r="A1" s="2"/>
      <c r="B1" s="134" t="s">
        <v>0</v>
      </c>
      <c r="C1" s="134"/>
      <c r="D1" s="1"/>
      <c r="E1" s="1"/>
      <c r="F1" s="1"/>
      <c r="G1" s="1"/>
      <c r="H1" s="1"/>
      <c r="I1" s="147" t="s">
        <v>1</v>
      </c>
      <c r="J1" s="145"/>
      <c r="K1" s="145"/>
      <c r="L1" s="145"/>
      <c r="M1" s="145"/>
      <c r="N1" s="1"/>
      <c r="O1" s="1"/>
      <c r="P1" s="1"/>
      <c r="Q1" s="1"/>
      <c r="R1" s="1"/>
      <c r="S1" s="1"/>
      <c r="T1" s="1"/>
      <c r="U1" s="1"/>
      <c r="V1" s="161" t="s">
        <v>152</v>
      </c>
      <c r="W1" s="145"/>
      <c r="X1" s="145"/>
      <c r="Y1" s="145"/>
      <c r="Z1" s="145"/>
      <c r="AA1" s="145"/>
      <c r="AB1" s="1"/>
      <c r="AC1" s="1"/>
    </row>
    <row r="2" spans="1:30" ht="51.75" customHeight="1" x14ac:dyDescent="0.15">
      <c r="A2" s="1"/>
      <c r="B2" s="144" t="s">
        <v>79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  <c r="AC3" s="1"/>
    </row>
    <row r="4" spans="1:30" ht="21.75" customHeight="1" x14ac:dyDescent="0.15">
      <c r="A4" s="5"/>
      <c r="B4" s="62" t="s">
        <v>3</v>
      </c>
      <c r="C4" s="38" t="s">
        <v>4</v>
      </c>
      <c r="D4" s="38"/>
      <c r="E4" s="38" t="s">
        <v>5</v>
      </c>
      <c r="F4" s="38"/>
      <c r="G4" s="38" t="s">
        <v>6</v>
      </c>
      <c r="H4" s="38"/>
      <c r="I4" s="38" t="s">
        <v>7</v>
      </c>
      <c r="J4" s="38"/>
      <c r="K4" s="38" t="s">
        <v>8</v>
      </c>
      <c r="L4" s="38"/>
      <c r="M4" s="38" t="s">
        <v>9</v>
      </c>
      <c r="N4" s="63"/>
      <c r="O4" s="38" t="s">
        <v>10</v>
      </c>
      <c r="P4" s="63"/>
      <c r="Q4" s="38" t="s">
        <v>11</v>
      </c>
      <c r="R4" s="63"/>
      <c r="S4" s="63" t="s">
        <v>12</v>
      </c>
      <c r="T4" s="63"/>
      <c r="U4" s="38" t="s">
        <v>13</v>
      </c>
      <c r="V4" s="63"/>
      <c r="W4" s="63" t="s">
        <v>14</v>
      </c>
      <c r="X4" s="63"/>
      <c r="Y4" s="63" t="s">
        <v>15</v>
      </c>
      <c r="Z4" s="64"/>
      <c r="AA4" s="64"/>
      <c r="AB4" s="39" t="s">
        <v>57</v>
      </c>
      <c r="AC4" s="1" t="s">
        <v>184</v>
      </c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  <c r="AC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ht="18" customHeight="1" x14ac:dyDescent="0.2">
      <c r="A7" s="1"/>
      <c r="B7" s="13" t="s">
        <v>16</v>
      </c>
      <c r="C7" s="86">
        <v>205.22</v>
      </c>
      <c r="D7" s="131"/>
      <c r="E7" s="86">
        <v>37.5</v>
      </c>
      <c r="F7" s="131"/>
      <c r="G7" s="86">
        <v>37.5</v>
      </c>
      <c r="H7" s="131"/>
      <c r="I7" s="86">
        <v>37.5</v>
      </c>
      <c r="J7" s="131"/>
      <c r="K7" s="86">
        <v>37.5</v>
      </c>
      <c r="L7" s="131"/>
      <c r="M7" s="86">
        <v>37.5</v>
      </c>
      <c r="N7" s="131"/>
      <c r="O7" s="86">
        <v>37.5</v>
      </c>
      <c r="P7" s="132"/>
      <c r="Q7" s="86">
        <v>37.5</v>
      </c>
      <c r="R7" s="132"/>
      <c r="S7" s="86">
        <v>37.5</v>
      </c>
      <c r="T7" s="132"/>
      <c r="U7" s="86">
        <v>37.5</v>
      </c>
      <c r="V7" s="132"/>
      <c r="W7" s="86">
        <v>37.5</v>
      </c>
      <c r="X7" s="132"/>
      <c r="Y7" s="86">
        <v>37.5</v>
      </c>
      <c r="Z7" s="1"/>
      <c r="AA7" s="1"/>
      <c r="AB7" s="21">
        <f t="shared" ref="AB7:AB22" si="0">SUM(C7:AA7)</f>
        <v>617.72</v>
      </c>
      <c r="AC7">
        <f>37.5*12</f>
        <v>450</v>
      </c>
      <c r="AD7" s="166">
        <f>AC7-AB7</f>
        <v>-167.72000000000003</v>
      </c>
    </row>
    <row r="8" spans="1:30" ht="18" customHeight="1" x14ac:dyDescent="0.2">
      <c r="A8" s="1"/>
      <c r="B8" s="22" t="s">
        <v>17</v>
      </c>
      <c r="C8" s="86">
        <v>73</v>
      </c>
      <c r="D8" s="131"/>
      <c r="E8" s="86">
        <v>37.5</v>
      </c>
      <c r="F8" s="131"/>
      <c r="G8" s="86">
        <v>37.5</v>
      </c>
      <c r="H8" s="131"/>
      <c r="I8" s="86">
        <v>37.5</v>
      </c>
      <c r="J8" s="131"/>
      <c r="K8" s="86"/>
      <c r="L8" s="131"/>
      <c r="M8" s="86">
        <v>75</v>
      </c>
      <c r="N8" s="131"/>
      <c r="O8" s="86"/>
      <c r="P8" s="132"/>
      <c r="Q8" s="86">
        <v>75</v>
      </c>
      <c r="R8" s="132"/>
      <c r="S8" s="86">
        <v>37.5</v>
      </c>
      <c r="T8" s="132"/>
      <c r="U8" s="86">
        <v>37.5</v>
      </c>
      <c r="V8" s="132"/>
      <c r="W8" s="86"/>
      <c r="X8" s="132"/>
      <c r="Y8" s="86"/>
      <c r="Z8" s="1"/>
      <c r="AA8" s="1"/>
      <c r="AB8" s="21">
        <f t="shared" si="0"/>
        <v>410.5</v>
      </c>
      <c r="AC8">
        <f t="shared" ref="AC8:AC22" si="1">37.5*12</f>
        <v>450</v>
      </c>
      <c r="AD8" s="166">
        <f t="shared" ref="AD8:AD22" si="2">AC8-AB8</f>
        <v>39.5</v>
      </c>
    </row>
    <row r="9" spans="1:30" ht="18" customHeight="1" x14ac:dyDescent="0.2">
      <c r="A9" s="1"/>
      <c r="B9" s="13" t="s">
        <v>18</v>
      </c>
      <c r="C9" s="86">
        <v>37.5</v>
      </c>
      <c r="D9" s="135"/>
      <c r="E9" s="86"/>
      <c r="F9" s="131"/>
      <c r="G9" s="86">
        <v>37.5</v>
      </c>
      <c r="H9" s="131"/>
      <c r="I9" s="86"/>
      <c r="J9" s="131"/>
      <c r="K9" s="86"/>
      <c r="L9" s="131"/>
      <c r="M9" s="86"/>
      <c r="N9" s="131"/>
      <c r="O9" s="86"/>
      <c r="P9" s="132"/>
      <c r="Q9" s="86"/>
      <c r="R9" s="132"/>
      <c r="S9" s="86"/>
      <c r="T9" s="132"/>
      <c r="U9" s="86">
        <v>75</v>
      </c>
      <c r="V9" s="132"/>
      <c r="W9" s="86"/>
      <c r="X9" s="132"/>
      <c r="Y9" s="86">
        <v>75</v>
      </c>
      <c r="Z9" s="1"/>
      <c r="AA9" s="1"/>
      <c r="AB9" s="21">
        <f t="shared" si="0"/>
        <v>225</v>
      </c>
      <c r="AC9">
        <f t="shared" si="1"/>
        <v>450</v>
      </c>
      <c r="AD9" s="166">
        <f t="shared" si="2"/>
        <v>225</v>
      </c>
    </row>
    <row r="10" spans="1:30" ht="18" customHeight="1" x14ac:dyDescent="0.2">
      <c r="A10" s="1"/>
      <c r="B10" s="22" t="s">
        <v>19</v>
      </c>
      <c r="C10" s="86">
        <v>37.5</v>
      </c>
      <c r="D10" s="131"/>
      <c r="E10" s="86">
        <v>37.5</v>
      </c>
      <c r="F10" s="131"/>
      <c r="G10" s="86">
        <v>37.5</v>
      </c>
      <c r="H10" s="131"/>
      <c r="I10" s="86">
        <v>37.5</v>
      </c>
      <c r="J10" s="131"/>
      <c r="K10" s="86">
        <v>37.5</v>
      </c>
      <c r="L10" s="131"/>
      <c r="M10" s="86">
        <v>37.5</v>
      </c>
      <c r="N10" s="131"/>
      <c r="O10" s="86">
        <v>37.5</v>
      </c>
      <c r="P10" s="132"/>
      <c r="Q10" s="86">
        <v>37.5</v>
      </c>
      <c r="R10" s="132"/>
      <c r="S10" s="86">
        <v>37.5</v>
      </c>
      <c r="T10" s="132"/>
      <c r="U10" s="86">
        <v>37.5</v>
      </c>
      <c r="V10" s="132"/>
      <c r="W10" s="86">
        <v>37.5</v>
      </c>
      <c r="X10" s="132"/>
      <c r="Y10" s="86">
        <v>37.5</v>
      </c>
      <c r="Z10" s="1"/>
      <c r="AA10" s="1"/>
      <c r="AB10" s="21">
        <f t="shared" si="0"/>
        <v>450</v>
      </c>
      <c r="AC10">
        <f t="shared" si="1"/>
        <v>450</v>
      </c>
      <c r="AD10" s="166">
        <f t="shared" si="2"/>
        <v>0</v>
      </c>
    </row>
    <row r="11" spans="1:30" ht="18" customHeight="1" x14ac:dyDescent="0.2">
      <c r="A11" s="1"/>
      <c r="B11" s="13" t="s">
        <v>20</v>
      </c>
      <c r="C11" s="86">
        <v>18.75</v>
      </c>
      <c r="D11" s="131"/>
      <c r="E11" s="86">
        <v>18.75</v>
      </c>
      <c r="F11" s="131"/>
      <c r="G11" s="86">
        <v>18.75</v>
      </c>
      <c r="H11" s="131"/>
      <c r="I11" s="86">
        <v>18.75</v>
      </c>
      <c r="J11" s="131"/>
      <c r="K11" s="86">
        <v>18.75</v>
      </c>
      <c r="L11" s="131"/>
      <c r="M11" s="86">
        <v>18.75</v>
      </c>
      <c r="N11" s="131"/>
      <c r="O11" s="86">
        <v>18.75</v>
      </c>
      <c r="P11" s="132"/>
      <c r="Q11" s="86">
        <v>18.75</v>
      </c>
      <c r="R11" s="132"/>
      <c r="S11" s="86">
        <v>18.75</v>
      </c>
      <c r="T11" s="132"/>
      <c r="U11" s="86">
        <v>18.75</v>
      </c>
      <c r="V11" s="132"/>
      <c r="W11" s="86">
        <v>18.75</v>
      </c>
      <c r="X11" s="132"/>
      <c r="Y11" s="86">
        <v>18.75</v>
      </c>
      <c r="Z11" s="1"/>
      <c r="AA11" s="1"/>
      <c r="AB11" s="21">
        <f t="shared" si="0"/>
        <v>225</v>
      </c>
      <c r="AC11">
        <f>18.75*12</f>
        <v>225</v>
      </c>
      <c r="AD11" s="166">
        <f t="shared" si="2"/>
        <v>0</v>
      </c>
    </row>
    <row r="12" spans="1:30" ht="18" customHeight="1" x14ac:dyDescent="0.2">
      <c r="A12" s="1"/>
      <c r="B12" s="22" t="s">
        <v>21</v>
      </c>
      <c r="C12" s="86">
        <v>37.5</v>
      </c>
      <c r="D12" s="131"/>
      <c r="E12" s="86">
        <v>37.5</v>
      </c>
      <c r="F12" s="131"/>
      <c r="G12" s="86">
        <v>37.5</v>
      </c>
      <c r="H12" s="131"/>
      <c r="I12" s="86">
        <v>37.5</v>
      </c>
      <c r="J12" s="131"/>
      <c r="K12" s="86">
        <v>37.5</v>
      </c>
      <c r="L12" s="131"/>
      <c r="M12" s="86">
        <v>37.5</v>
      </c>
      <c r="N12" s="131"/>
      <c r="O12" s="86">
        <v>37.5</v>
      </c>
      <c r="P12" s="132"/>
      <c r="Q12" s="86">
        <v>37.5</v>
      </c>
      <c r="R12" s="132"/>
      <c r="S12" s="86">
        <v>37.5</v>
      </c>
      <c r="T12" s="132"/>
      <c r="U12" s="86">
        <v>37.5</v>
      </c>
      <c r="V12" s="132"/>
      <c r="W12" s="86">
        <v>37.5</v>
      </c>
      <c r="X12" s="132"/>
      <c r="Y12" s="86">
        <v>37.5</v>
      </c>
      <c r="Z12" s="1"/>
      <c r="AA12" s="1"/>
      <c r="AB12" s="21">
        <f t="shared" si="0"/>
        <v>450</v>
      </c>
      <c r="AC12">
        <f t="shared" si="1"/>
        <v>450</v>
      </c>
      <c r="AD12" s="166">
        <f t="shared" si="2"/>
        <v>0</v>
      </c>
    </row>
    <row r="13" spans="1:30" ht="18" customHeight="1" x14ac:dyDescent="0.2">
      <c r="A13" s="1"/>
      <c r="B13" s="13" t="s">
        <v>22</v>
      </c>
      <c r="C13" s="86">
        <v>37.5</v>
      </c>
      <c r="D13" s="131"/>
      <c r="E13" s="86">
        <v>37.5</v>
      </c>
      <c r="F13" s="131"/>
      <c r="G13" s="86">
        <v>37.5</v>
      </c>
      <c r="H13" s="131"/>
      <c r="I13" s="86">
        <v>37.5</v>
      </c>
      <c r="J13" s="131"/>
      <c r="K13" s="86">
        <v>37.5</v>
      </c>
      <c r="L13" s="131"/>
      <c r="M13" s="86">
        <v>37.5</v>
      </c>
      <c r="N13" s="131"/>
      <c r="O13" s="86">
        <v>37.5</v>
      </c>
      <c r="P13" s="132"/>
      <c r="Q13" s="86">
        <v>37.5</v>
      </c>
      <c r="R13" s="132"/>
      <c r="S13" s="86">
        <v>37.5</v>
      </c>
      <c r="T13" s="132"/>
      <c r="U13" s="86">
        <v>37.5</v>
      </c>
      <c r="V13" s="132"/>
      <c r="W13" s="86">
        <v>37.5</v>
      </c>
      <c r="X13" s="132"/>
      <c r="Y13" s="86">
        <v>37.5</v>
      </c>
      <c r="Z13" s="1"/>
      <c r="AA13" s="1"/>
      <c r="AB13" s="21">
        <f t="shared" si="0"/>
        <v>450</v>
      </c>
      <c r="AC13">
        <f t="shared" si="1"/>
        <v>450</v>
      </c>
      <c r="AD13" s="166">
        <f t="shared" si="2"/>
        <v>0</v>
      </c>
    </row>
    <row r="14" spans="1:30" ht="18" customHeight="1" x14ac:dyDescent="0.2">
      <c r="A14" s="1"/>
      <c r="B14" s="22" t="s">
        <v>23</v>
      </c>
      <c r="C14" s="86"/>
      <c r="D14" s="131"/>
      <c r="E14" s="86"/>
      <c r="F14" s="131"/>
      <c r="G14" s="86">
        <v>120</v>
      </c>
      <c r="H14" s="131"/>
      <c r="I14" s="86"/>
      <c r="J14" s="131"/>
      <c r="K14" s="86"/>
      <c r="L14" s="131"/>
      <c r="M14" s="86"/>
      <c r="N14" s="131"/>
      <c r="O14" s="86">
        <v>37.5</v>
      </c>
      <c r="P14" s="132"/>
      <c r="Q14" s="86"/>
      <c r="R14" s="132"/>
      <c r="S14" s="86">
        <v>120</v>
      </c>
      <c r="T14" s="132"/>
      <c r="U14" s="86"/>
      <c r="V14" s="132"/>
      <c r="W14" s="86">
        <v>75</v>
      </c>
      <c r="X14" s="132"/>
      <c r="Y14" s="86"/>
      <c r="Z14" s="1"/>
      <c r="AA14" s="1"/>
      <c r="AB14" s="21">
        <f t="shared" si="0"/>
        <v>352.5</v>
      </c>
      <c r="AC14">
        <f t="shared" si="1"/>
        <v>450</v>
      </c>
      <c r="AD14" s="166">
        <f t="shared" si="2"/>
        <v>97.5</v>
      </c>
    </row>
    <row r="15" spans="1:30" ht="18" customHeight="1" x14ac:dyDescent="0.2">
      <c r="A15" s="1"/>
      <c r="B15" s="13" t="s">
        <v>24</v>
      </c>
      <c r="C15" s="86">
        <v>450</v>
      </c>
      <c r="D15" s="131"/>
      <c r="E15" s="86"/>
      <c r="F15" s="131"/>
      <c r="G15" s="86"/>
      <c r="H15" s="131"/>
      <c r="I15" s="86"/>
      <c r="J15" s="131"/>
      <c r="K15" s="86"/>
      <c r="L15" s="131"/>
      <c r="M15" s="86"/>
      <c r="N15" s="131"/>
      <c r="O15" s="86"/>
      <c r="P15" s="132"/>
      <c r="Q15" s="86"/>
      <c r="R15" s="132"/>
      <c r="S15" s="86"/>
      <c r="T15" s="132"/>
      <c r="U15" s="86"/>
      <c r="V15" s="132"/>
      <c r="W15" s="86"/>
      <c r="X15" s="132"/>
      <c r="Y15" s="86"/>
      <c r="Z15" s="1"/>
      <c r="AA15" s="1"/>
      <c r="AB15" s="21">
        <f t="shared" si="0"/>
        <v>450</v>
      </c>
      <c r="AC15">
        <f t="shared" si="1"/>
        <v>450</v>
      </c>
      <c r="AD15" s="166">
        <f t="shared" si="2"/>
        <v>0</v>
      </c>
    </row>
    <row r="16" spans="1:30" ht="18" customHeight="1" x14ac:dyDescent="0.2">
      <c r="A16" s="1"/>
      <c r="B16" s="22" t="s">
        <v>25</v>
      </c>
      <c r="C16" s="86">
        <v>450</v>
      </c>
      <c r="D16" s="135"/>
      <c r="E16" s="86"/>
      <c r="F16" s="131"/>
      <c r="G16" s="86"/>
      <c r="H16" s="131"/>
      <c r="I16" s="86"/>
      <c r="J16" s="131"/>
      <c r="K16" s="86"/>
      <c r="L16" s="131"/>
      <c r="M16" s="86"/>
      <c r="N16" s="131"/>
      <c r="O16" s="86"/>
      <c r="P16" s="132"/>
      <c r="Q16" s="86"/>
      <c r="R16" s="132"/>
      <c r="S16" s="86"/>
      <c r="T16" s="132"/>
      <c r="U16" s="86"/>
      <c r="V16" s="132"/>
      <c r="W16" s="86"/>
      <c r="X16" s="132"/>
      <c r="Y16" s="86"/>
      <c r="Z16" s="1"/>
      <c r="AA16" s="1"/>
      <c r="AB16" s="21">
        <f t="shared" si="0"/>
        <v>450</v>
      </c>
      <c r="AC16">
        <f t="shared" si="1"/>
        <v>450</v>
      </c>
      <c r="AD16" s="166">
        <f t="shared" si="2"/>
        <v>0</v>
      </c>
    </row>
    <row r="17" spans="1:30" ht="18" customHeight="1" x14ac:dyDescent="0.2">
      <c r="A17" s="1"/>
      <c r="B17" s="13" t="s">
        <v>26</v>
      </c>
      <c r="C17" s="86">
        <v>112.5</v>
      </c>
      <c r="D17" s="131"/>
      <c r="E17" s="86">
        <v>75</v>
      </c>
      <c r="F17" s="131"/>
      <c r="G17" s="86">
        <v>37.5</v>
      </c>
      <c r="H17" s="131"/>
      <c r="I17" s="86"/>
      <c r="J17" s="131"/>
      <c r="K17" s="86">
        <v>75</v>
      </c>
      <c r="L17" s="131"/>
      <c r="M17" s="86"/>
      <c r="N17" s="131"/>
      <c r="O17" s="86">
        <v>75</v>
      </c>
      <c r="P17" s="132"/>
      <c r="Q17" s="86"/>
      <c r="R17" s="132"/>
      <c r="S17" s="86">
        <v>75</v>
      </c>
      <c r="T17" s="132"/>
      <c r="U17" s="86">
        <v>37.5</v>
      </c>
      <c r="V17" s="132"/>
      <c r="W17" s="86">
        <v>37.5</v>
      </c>
      <c r="X17" s="132"/>
      <c r="Y17" s="86">
        <v>37.5</v>
      </c>
      <c r="Z17" s="1"/>
      <c r="AA17" s="1"/>
      <c r="AB17" s="21">
        <f t="shared" si="0"/>
        <v>562.5</v>
      </c>
      <c r="AC17">
        <f t="shared" si="1"/>
        <v>450</v>
      </c>
      <c r="AD17" s="166">
        <f t="shared" si="2"/>
        <v>-112.5</v>
      </c>
    </row>
    <row r="18" spans="1:30" ht="18" customHeight="1" x14ac:dyDescent="0.2">
      <c r="A18" s="1"/>
      <c r="B18" s="22" t="s">
        <v>27</v>
      </c>
      <c r="C18" s="86"/>
      <c r="D18" s="135"/>
      <c r="E18" s="86">
        <v>37.5</v>
      </c>
      <c r="F18" s="131"/>
      <c r="G18" s="86">
        <v>75</v>
      </c>
      <c r="H18" s="131"/>
      <c r="I18" s="86">
        <v>37.5</v>
      </c>
      <c r="J18" s="131"/>
      <c r="K18" s="86"/>
      <c r="L18" s="131"/>
      <c r="M18" s="86">
        <v>37.5</v>
      </c>
      <c r="N18" s="131"/>
      <c r="O18" s="86">
        <v>37.5</v>
      </c>
      <c r="P18" s="132"/>
      <c r="Q18" s="86">
        <v>37.5</v>
      </c>
      <c r="R18" s="132"/>
      <c r="S18" s="86">
        <v>37.5</v>
      </c>
      <c r="T18" s="132"/>
      <c r="U18" s="86">
        <v>37.5</v>
      </c>
      <c r="V18" s="132"/>
      <c r="W18" s="86">
        <v>37.5</v>
      </c>
      <c r="X18" s="132"/>
      <c r="Y18" s="86">
        <v>75</v>
      </c>
      <c r="Z18" s="1"/>
      <c r="AA18" s="1"/>
      <c r="AB18" s="21">
        <f t="shared" si="0"/>
        <v>450</v>
      </c>
      <c r="AC18">
        <f t="shared" si="1"/>
        <v>450</v>
      </c>
      <c r="AD18" s="166">
        <f t="shared" si="2"/>
        <v>0</v>
      </c>
    </row>
    <row r="19" spans="1:30" ht="18" customHeight="1" x14ac:dyDescent="0.2">
      <c r="A19" s="1"/>
      <c r="B19" s="13" t="s">
        <v>28</v>
      </c>
      <c r="C19" s="86"/>
      <c r="D19" s="131"/>
      <c r="E19" s="86">
        <v>35</v>
      </c>
      <c r="F19" s="131"/>
      <c r="G19" s="86">
        <v>55</v>
      </c>
      <c r="H19" s="131"/>
      <c r="I19" s="86">
        <v>35</v>
      </c>
      <c r="J19" s="131"/>
      <c r="K19" s="86">
        <v>35</v>
      </c>
      <c r="L19" s="131"/>
      <c r="M19" s="86">
        <v>70</v>
      </c>
      <c r="N19" s="131"/>
      <c r="O19" s="86"/>
      <c r="P19" s="132"/>
      <c r="Q19" s="86">
        <v>45</v>
      </c>
      <c r="R19" s="132"/>
      <c r="S19" s="86">
        <v>45</v>
      </c>
      <c r="T19" s="132"/>
      <c r="U19" s="86">
        <v>45</v>
      </c>
      <c r="V19" s="132"/>
      <c r="W19" s="86">
        <v>45</v>
      </c>
      <c r="X19" s="132"/>
      <c r="Y19" s="86">
        <v>45</v>
      </c>
      <c r="Z19" s="1"/>
      <c r="AA19" s="1"/>
      <c r="AB19" s="21">
        <f t="shared" si="0"/>
        <v>455</v>
      </c>
      <c r="AC19">
        <f t="shared" si="1"/>
        <v>450</v>
      </c>
      <c r="AD19" s="166">
        <f t="shared" si="2"/>
        <v>-5</v>
      </c>
    </row>
    <row r="20" spans="1:30" ht="18" customHeight="1" x14ac:dyDescent="0.2">
      <c r="A20" s="1"/>
      <c r="B20" s="22" t="s">
        <v>29</v>
      </c>
      <c r="C20" s="86">
        <v>40</v>
      </c>
      <c r="D20" s="131"/>
      <c r="E20" s="86"/>
      <c r="F20" s="131"/>
      <c r="G20" s="86">
        <v>40</v>
      </c>
      <c r="H20" s="131"/>
      <c r="I20" s="86">
        <v>40</v>
      </c>
      <c r="J20" s="131"/>
      <c r="K20" s="86">
        <v>40</v>
      </c>
      <c r="L20" s="131"/>
      <c r="M20" s="86"/>
      <c r="N20" s="131"/>
      <c r="O20" s="86">
        <v>40</v>
      </c>
      <c r="P20" s="132"/>
      <c r="Q20" s="86">
        <v>40</v>
      </c>
      <c r="R20" s="132"/>
      <c r="S20" s="86"/>
      <c r="T20" s="132"/>
      <c r="U20" s="86"/>
      <c r="V20" s="132"/>
      <c r="W20" s="86">
        <v>40</v>
      </c>
      <c r="X20" s="132"/>
      <c r="Y20" s="86">
        <v>40</v>
      </c>
      <c r="Z20" s="1"/>
      <c r="AA20" s="1"/>
      <c r="AB20" s="21">
        <f t="shared" si="0"/>
        <v>320</v>
      </c>
      <c r="AC20">
        <f t="shared" si="1"/>
        <v>450</v>
      </c>
      <c r="AD20" s="166">
        <f t="shared" si="2"/>
        <v>130</v>
      </c>
    </row>
    <row r="21" spans="1:30" ht="18" customHeight="1" x14ac:dyDescent="0.2">
      <c r="A21" s="1"/>
      <c r="B21" s="13" t="s">
        <v>30</v>
      </c>
      <c r="C21" s="86"/>
      <c r="D21" s="131"/>
      <c r="E21" s="86"/>
      <c r="F21" s="131"/>
      <c r="G21" s="86"/>
      <c r="H21" s="131"/>
      <c r="I21" s="86"/>
      <c r="J21" s="131"/>
      <c r="K21" s="86"/>
      <c r="L21" s="131"/>
      <c r="M21" s="86"/>
      <c r="N21" s="131"/>
      <c r="O21" s="86"/>
      <c r="P21" s="132"/>
      <c r="Q21" s="86"/>
      <c r="R21" s="132"/>
      <c r="S21" s="86"/>
      <c r="T21" s="132"/>
      <c r="U21" s="86"/>
      <c r="V21" s="132"/>
      <c r="W21" s="86">
        <v>450</v>
      </c>
      <c r="X21" s="132"/>
      <c r="Y21" s="86"/>
      <c r="Z21" s="1"/>
      <c r="AA21" s="1"/>
      <c r="AB21" s="21">
        <f t="shared" si="0"/>
        <v>450</v>
      </c>
      <c r="AC21">
        <f t="shared" si="1"/>
        <v>450</v>
      </c>
      <c r="AD21" s="166">
        <f t="shared" si="2"/>
        <v>0</v>
      </c>
    </row>
    <row r="22" spans="1:30" ht="18" customHeight="1" x14ac:dyDescent="0.2">
      <c r="A22" s="1"/>
      <c r="B22" s="22" t="s">
        <v>31</v>
      </c>
      <c r="C22" s="86">
        <v>37.5</v>
      </c>
      <c r="D22" s="131"/>
      <c r="E22" s="86">
        <v>37.5</v>
      </c>
      <c r="F22" s="131"/>
      <c r="G22" s="86">
        <v>37.5</v>
      </c>
      <c r="H22" s="131"/>
      <c r="I22" s="86">
        <v>37.5</v>
      </c>
      <c r="J22" s="131"/>
      <c r="K22" s="86">
        <v>37.5</v>
      </c>
      <c r="L22" s="131"/>
      <c r="M22" s="86">
        <v>37.5</v>
      </c>
      <c r="N22" s="131"/>
      <c r="O22" s="86">
        <v>37.5</v>
      </c>
      <c r="P22" s="132"/>
      <c r="Q22" s="86">
        <v>37.5</v>
      </c>
      <c r="R22" s="132"/>
      <c r="S22" s="86">
        <v>37.5</v>
      </c>
      <c r="T22" s="132"/>
      <c r="U22" s="86">
        <v>37.5</v>
      </c>
      <c r="V22" s="132"/>
      <c r="W22" s="86">
        <v>37.5</v>
      </c>
      <c r="X22" s="132"/>
      <c r="Y22" s="86">
        <v>37.5</v>
      </c>
      <c r="Z22" s="1"/>
      <c r="AA22" s="1"/>
      <c r="AB22" s="21">
        <f t="shared" si="0"/>
        <v>450</v>
      </c>
      <c r="AC22">
        <f t="shared" si="1"/>
        <v>450</v>
      </c>
      <c r="AD22" s="166">
        <f t="shared" si="2"/>
        <v>0</v>
      </c>
    </row>
    <row r="23" spans="1:30" ht="3" customHeight="1" x14ac:dyDescent="0.2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4"/>
      <c r="AB23" s="114"/>
      <c r="AC23" s="1"/>
    </row>
    <row r="24" spans="1:30" ht="21" customHeight="1" x14ac:dyDescent="0.2">
      <c r="A24" s="116"/>
      <c r="B24" s="20" t="s">
        <v>133</v>
      </c>
      <c r="C24" s="117"/>
      <c r="D24" s="71"/>
      <c r="E24" s="118"/>
      <c r="F24" s="71"/>
      <c r="G24" s="118"/>
      <c r="H24" s="71"/>
      <c r="I24" s="118"/>
      <c r="J24" s="71"/>
      <c r="K24" s="118"/>
      <c r="L24" s="71"/>
      <c r="M24" s="118"/>
      <c r="N24" s="71"/>
      <c r="O24" s="118"/>
      <c r="P24" s="71"/>
      <c r="Q24" s="118"/>
      <c r="R24" s="71"/>
      <c r="S24" s="118"/>
      <c r="T24" s="71"/>
      <c r="U24" s="118"/>
      <c r="V24" s="71"/>
      <c r="W24" s="118"/>
      <c r="X24" s="71"/>
      <c r="Y24" s="118"/>
      <c r="Z24" s="116"/>
      <c r="AA24" s="116"/>
      <c r="AB24" s="116"/>
      <c r="AC24" s="1"/>
    </row>
    <row r="25" spans="1:30" ht="21" customHeight="1" x14ac:dyDescent="0.2">
      <c r="A25" s="116"/>
      <c r="B25" s="20"/>
      <c r="C25" s="117"/>
      <c r="D25" s="71"/>
      <c r="E25" s="118"/>
      <c r="F25" s="71"/>
      <c r="G25" s="118"/>
      <c r="H25" s="71"/>
      <c r="I25" s="118"/>
      <c r="J25" s="71"/>
      <c r="K25" s="86"/>
      <c r="L25" s="71"/>
      <c r="M25" s="119"/>
      <c r="N25" s="71"/>
      <c r="O25" s="119"/>
      <c r="P25" s="71"/>
      <c r="Q25" s="118"/>
      <c r="R25" s="71"/>
      <c r="S25" s="118"/>
      <c r="T25" s="71"/>
      <c r="U25" s="118"/>
      <c r="V25" s="71"/>
      <c r="W25" s="118"/>
      <c r="X25" s="71"/>
      <c r="Y25" s="118"/>
      <c r="Z25" s="116"/>
      <c r="AA25" s="116"/>
      <c r="AB25" s="116"/>
      <c r="AC25" s="1"/>
    </row>
    <row r="26" spans="1:30" ht="16.5" customHeight="1" x14ac:dyDescent="0.2">
      <c r="A26" s="1"/>
      <c r="B26" s="20"/>
      <c r="C26" s="70"/>
      <c r="D26" s="71"/>
      <c r="E26" s="65"/>
      <c r="F26" s="71"/>
      <c r="G26" s="65"/>
      <c r="H26" s="71"/>
      <c r="I26" s="65"/>
      <c r="J26" s="71"/>
      <c r="K26" s="65"/>
      <c r="L26" s="71"/>
      <c r="M26" s="65"/>
      <c r="N26" s="71"/>
      <c r="O26" s="119"/>
      <c r="P26" s="71"/>
      <c r="Q26" s="65"/>
      <c r="R26" s="71"/>
      <c r="S26" s="65"/>
      <c r="T26" s="71"/>
      <c r="U26" s="65"/>
      <c r="V26" s="71"/>
      <c r="W26" s="65"/>
      <c r="X26" s="71"/>
      <c r="Y26" s="65"/>
      <c r="Z26" s="1"/>
      <c r="AA26" s="1"/>
      <c r="AB26" s="1"/>
      <c r="AC26" s="1"/>
    </row>
    <row r="27" spans="1:30" ht="18" customHeight="1" x14ac:dyDescent="0.2">
      <c r="A27" s="1"/>
      <c r="B27" s="24"/>
      <c r="C27" s="70"/>
      <c r="D27" s="66"/>
      <c r="E27" s="65"/>
      <c r="F27" s="72"/>
      <c r="G27" s="65"/>
      <c r="H27" s="66"/>
      <c r="I27" s="86"/>
      <c r="J27" s="66"/>
      <c r="K27" s="86"/>
      <c r="L27" s="72"/>
      <c r="M27" s="120"/>
      <c r="N27" s="67"/>
      <c r="O27" s="121"/>
      <c r="P27" s="68"/>
      <c r="Q27" s="120"/>
      <c r="R27" s="68"/>
      <c r="S27" s="65"/>
      <c r="T27" s="68"/>
      <c r="U27" s="86"/>
      <c r="V27" s="68"/>
      <c r="W27" s="86"/>
      <c r="X27" s="73"/>
      <c r="Y27" s="86"/>
      <c r="Z27" s="1"/>
      <c r="AA27" s="1"/>
      <c r="AB27" s="21"/>
      <c r="AC27" s="1"/>
    </row>
    <row r="28" spans="1:30" ht="4.5" customHeight="1" x14ac:dyDescent="0.15">
      <c r="A28" s="1"/>
      <c r="B28" s="28"/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  <c r="AC28" s="1"/>
    </row>
    <row r="29" spans="1:30" ht="4.5" customHeight="1" x14ac:dyDescent="0.15">
      <c r="A29" s="1"/>
      <c r="B29" s="1"/>
      <c r="C29" s="31"/>
      <c r="D29" s="1"/>
      <c r="E29" s="31"/>
      <c r="F29" s="1"/>
      <c r="G29" s="31"/>
      <c r="H29" s="1"/>
      <c r="I29" s="31"/>
      <c r="J29" s="1"/>
      <c r="K29" s="31"/>
      <c r="L29" s="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"/>
      <c r="AA29" s="1"/>
      <c r="AB29" s="1"/>
      <c r="AC29" s="1"/>
    </row>
    <row r="30" spans="1:30" ht="21" customHeight="1" x14ac:dyDescent="0.2">
      <c r="A30" s="32"/>
      <c r="B30" s="33" t="s">
        <v>33</v>
      </c>
      <c r="C30" s="34">
        <f>C7+C8+C9+C10+C11+C12+C13+C14+C15+C16+C17+C18+C19+C20+C21+C22+C27</f>
        <v>1536.97</v>
      </c>
      <c r="D30" s="34"/>
      <c r="E30" s="34">
        <f>E7+E8+E9+E10+E11+E12+E13+E14+E15+E16+E17+E18+E19+E20+E21+E22+E27</f>
        <v>391.25</v>
      </c>
      <c r="F30" s="34"/>
      <c r="G30" s="34">
        <f>G7+G8+G9+G10+G11+G12+G13+G14+G15+G16+G17+G18+G19+G20+G21+G22+G27</f>
        <v>608.75</v>
      </c>
      <c r="H30" s="34"/>
      <c r="I30" s="34">
        <f>I7+I8+I9+I10+I11+I12+I13+I14+I15+I16+I17+I18+I19+I20+I21+I22+I27</f>
        <v>356.25</v>
      </c>
      <c r="J30" s="34"/>
      <c r="K30" s="34">
        <f>K7+K8+K9+K10+K11+K12+K13+K14+K15+K16+K17+K18+K19+K20+K21+K22+K25+K27</f>
        <v>356.25</v>
      </c>
      <c r="L30" s="34"/>
      <c r="M30" s="34">
        <f>M7+M8+M9+M10+M11+M12+M13+M14+M15+M16+M17+M18+M19+M20+M21+M22+M25+M27</f>
        <v>388.75</v>
      </c>
      <c r="N30" s="34"/>
      <c r="O30" s="34">
        <f>O7+O8+O9+O10+O11+O12+O13+O14+O15+O16+O17+O18+O19+O20+O21+O22+O25+O26+O27</f>
        <v>396.25</v>
      </c>
      <c r="P30" s="34"/>
      <c r="Q30" s="34">
        <f>Q7+Q8+Q9+Q10+Q11+Q12+Q13+Q14+Q15+Q16+Q17+Q18+Q19+Q20+Q21+Q22+Q24+Q25+Q26+Q27</f>
        <v>403.75</v>
      </c>
      <c r="R30" s="34"/>
      <c r="S30" s="34">
        <f>S7+S8+S9+S10+S11+S12+S13+S14+S15+S16+S17+S18+S19+S20+S21+S22+S25+S27</f>
        <v>521.25</v>
      </c>
      <c r="T30" s="34"/>
      <c r="U30" s="34">
        <f>U7+U8+U9+U10+U11+U12+U13+U14+U15+U16+U17+U18+U19+U20+U21+U22+U25+U27</f>
        <v>438.75</v>
      </c>
      <c r="V30" s="34"/>
      <c r="W30" s="34">
        <f>W7+W8+W9+W10+W11+W12+W13+W14+W15+W16+W17+W18+W19+W20+W21+W22+W25+W27</f>
        <v>891.25</v>
      </c>
      <c r="X30" s="34"/>
      <c r="Y30" s="34">
        <f>Y7+Y8+Y9+Y10+Y11+Y12+Y13+Y14+Y15+Y16+Y17+Y18+Y19+Y20+Y21+Y22+Y25+Y27</f>
        <v>478.75</v>
      </c>
      <c r="Z30" s="32"/>
      <c r="AA30" s="32"/>
      <c r="AB30" s="74">
        <f>SUM(C30:AA30)</f>
        <v>6768.22</v>
      </c>
      <c r="AC30" s="32"/>
    </row>
    <row r="31" spans="1:30" ht="57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K31" s="35"/>
      <c r="L31" s="28"/>
      <c r="M31" s="35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1"/>
      <c r="AA31" s="1"/>
      <c r="AB31" s="1"/>
      <c r="AC31" s="1"/>
    </row>
    <row r="32" spans="1:30" ht="27.75" customHeight="1" x14ac:dyDescent="0.25">
      <c r="A32" s="2"/>
      <c r="B32" s="3" t="s">
        <v>0</v>
      </c>
      <c r="C32" s="1"/>
      <c r="D32" s="1"/>
      <c r="E32" s="1"/>
      <c r="F32" s="1"/>
      <c r="G32" s="1"/>
      <c r="H32" s="1"/>
      <c r="I32" s="3"/>
      <c r="J32" s="1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62" t="s">
        <v>152</v>
      </c>
      <c r="W32" s="158"/>
      <c r="X32" s="158"/>
      <c r="Y32" s="1"/>
      <c r="Z32" s="1"/>
      <c r="AA32" s="1"/>
      <c r="AB32" s="1"/>
      <c r="AC32" s="1"/>
    </row>
    <row r="33" spans="1:29" ht="34.5" customHeight="1" x14ac:dyDescent="0.15">
      <c r="A33" s="144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"/>
    </row>
    <row r="34" spans="1:29" ht="8.25" customHeight="1" x14ac:dyDescent="0.15">
      <c r="A34" s="6"/>
      <c r="B34" s="6"/>
      <c r="C34" s="36"/>
      <c r="D34" s="6"/>
      <c r="E34" s="36"/>
      <c r="F34" s="6"/>
      <c r="G34" s="36"/>
      <c r="H34" s="6"/>
      <c r="I34" s="36"/>
      <c r="J34" s="6"/>
      <c r="K34" s="36"/>
      <c r="L34" s="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"/>
      <c r="AC34" s="1"/>
    </row>
    <row r="35" spans="1:29" ht="22.5" customHeight="1" x14ac:dyDescent="0.15">
      <c r="A35" s="6"/>
      <c r="B35" s="37" t="s">
        <v>34</v>
      </c>
      <c r="C35" s="75" t="s">
        <v>4</v>
      </c>
      <c r="D35" s="75"/>
      <c r="E35" s="75" t="s">
        <v>5</v>
      </c>
      <c r="F35" s="75"/>
      <c r="G35" s="75" t="s">
        <v>35</v>
      </c>
      <c r="H35" s="75"/>
      <c r="I35" s="75" t="s">
        <v>7</v>
      </c>
      <c r="J35" s="75"/>
      <c r="K35" s="75" t="s">
        <v>8</v>
      </c>
      <c r="L35" s="75"/>
      <c r="M35" s="75" t="s">
        <v>9</v>
      </c>
      <c r="N35" s="75"/>
      <c r="O35" s="75" t="s">
        <v>10</v>
      </c>
      <c r="P35" s="75"/>
      <c r="Q35" s="75" t="s">
        <v>11</v>
      </c>
      <c r="R35" s="75"/>
      <c r="S35" s="75" t="s">
        <v>12</v>
      </c>
      <c r="T35" s="75"/>
      <c r="U35" s="75" t="s">
        <v>13</v>
      </c>
      <c r="V35" s="75"/>
      <c r="W35" s="75" t="s">
        <v>14</v>
      </c>
      <c r="X35" s="75"/>
      <c r="Y35" s="75" t="s">
        <v>15</v>
      </c>
      <c r="Z35" s="39"/>
      <c r="AA35" s="6"/>
      <c r="AB35" s="76" t="s">
        <v>57</v>
      </c>
      <c r="AC35" s="1"/>
    </row>
    <row r="36" spans="1:29" ht="5.25" customHeight="1" x14ac:dyDescent="0.15">
      <c r="A36" s="6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6"/>
      <c r="AA36" s="6"/>
      <c r="AB36" s="1"/>
      <c r="AC36" s="1"/>
    </row>
    <row r="37" spans="1:29" ht="12.75" customHeight="1" x14ac:dyDescent="0.15">
      <c r="A37" s="1"/>
      <c r="B37" s="42"/>
      <c r="C37" s="43"/>
      <c r="D37" s="44"/>
      <c r="E37" s="31"/>
      <c r="F37" s="44"/>
      <c r="G37" s="31"/>
      <c r="H37" s="44"/>
      <c r="I37" s="31"/>
      <c r="J37" s="44"/>
      <c r="K37" s="31"/>
      <c r="L37" s="44"/>
      <c r="M37" s="31"/>
      <c r="N37" s="4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22" t="s">
        <v>36</v>
      </c>
      <c r="C38" s="45">
        <v>114.58</v>
      </c>
      <c r="D38" s="17"/>
      <c r="E38" s="45">
        <v>123.65</v>
      </c>
      <c r="F38" s="17"/>
      <c r="G38" s="45">
        <v>125.06</v>
      </c>
      <c r="H38" s="17"/>
      <c r="I38" s="45">
        <v>98.38</v>
      </c>
      <c r="J38" s="17"/>
      <c r="K38" s="45">
        <v>110.58</v>
      </c>
      <c r="L38" s="17"/>
      <c r="M38" s="45">
        <v>107.76</v>
      </c>
      <c r="N38" s="17"/>
      <c r="O38" s="45">
        <v>108.59</v>
      </c>
      <c r="P38" s="18"/>
      <c r="Q38" s="45">
        <v>108.87</v>
      </c>
      <c r="R38" s="18"/>
      <c r="S38" s="45">
        <v>111.47</v>
      </c>
      <c r="T38" s="18"/>
      <c r="U38" s="45">
        <v>105.85</v>
      </c>
      <c r="V38" s="18"/>
      <c r="W38" s="45">
        <v>106.5</v>
      </c>
      <c r="X38" s="18"/>
      <c r="Y38" s="45">
        <v>112.04</v>
      </c>
      <c r="Z38" s="1"/>
      <c r="AA38" s="1"/>
      <c r="AB38" s="21">
        <f t="shared" ref="AB38:AB48" si="3">SUM(C38:AA38)</f>
        <v>1333.33</v>
      </c>
      <c r="AC38" s="1"/>
    </row>
    <row r="39" spans="1:29" ht="18" customHeight="1" x14ac:dyDescent="0.2">
      <c r="A39" s="1"/>
      <c r="B39" s="13" t="s">
        <v>37</v>
      </c>
      <c r="C39" s="45">
        <v>168.49</v>
      </c>
      <c r="D39" s="17"/>
      <c r="E39" s="45">
        <v>168.49</v>
      </c>
      <c r="F39" s="17"/>
      <c r="G39" s="45">
        <v>168.49</v>
      </c>
      <c r="H39" s="17"/>
      <c r="I39" s="45">
        <v>168.49</v>
      </c>
      <c r="J39" s="17"/>
      <c r="K39" s="45">
        <v>168.49</v>
      </c>
      <c r="L39" s="17"/>
      <c r="M39" s="45">
        <v>168.49</v>
      </c>
      <c r="N39" s="17"/>
      <c r="O39" s="45">
        <v>168.49</v>
      </c>
      <c r="P39" s="18"/>
      <c r="Q39" s="45">
        <v>168.49</v>
      </c>
      <c r="R39" s="18"/>
      <c r="S39" s="45">
        <v>168.49</v>
      </c>
      <c r="T39" s="18"/>
      <c r="U39" s="45">
        <v>168.49</v>
      </c>
      <c r="V39" s="18"/>
      <c r="W39" s="45"/>
      <c r="X39" s="18"/>
      <c r="Y39" s="45">
        <v>352.12</v>
      </c>
      <c r="Z39" s="1"/>
      <c r="AA39" s="1"/>
      <c r="AB39" s="21">
        <f t="shared" si="3"/>
        <v>2037.02</v>
      </c>
      <c r="AC39" s="1"/>
    </row>
    <row r="40" spans="1:29" ht="18" customHeight="1" x14ac:dyDescent="0.2">
      <c r="A40" s="1"/>
      <c r="B40" s="22" t="s">
        <v>146</v>
      </c>
      <c r="C40" s="45"/>
      <c r="D40" s="17"/>
      <c r="E40" s="45"/>
      <c r="F40" s="17"/>
      <c r="G40" s="45"/>
      <c r="H40" s="17"/>
      <c r="I40" s="45"/>
      <c r="J40" s="17"/>
      <c r="K40" s="90"/>
      <c r="L40" s="17"/>
      <c r="M40" s="45"/>
      <c r="N40" s="17"/>
      <c r="O40" s="45"/>
      <c r="P40" s="18"/>
      <c r="Q40" s="45"/>
      <c r="R40" s="18"/>
      <c r="S40" s="90"/>
      <c r="T40" s="18"/>
      <c r="U40" s="45"/>
      <c r="V40" s="18"/>
      <c r="W40" s="45"/>
      <c r="X40" s="18"/>
      <c r="Y40" s="45">
        <v>516.6</v>
      </c>
      <c r="Z40" s="1"/>
      <c r="AA40" s="1"/>
      <c r="AB40" s="21">
        <f t="shared" si="3"/>
        <v>516.6</v>
      </c>
      <c r="AC40" s="1"/>
    </row>
    <row r="41" spans="1:29" ht="18" customHeight="1" x14ac:dyDescent="0.2">
      <c r="A41" s="1"/>
      <c r="B41" s="18" t="s">
        <v>107</v>
      </c>
      <c r="C41" s="45">
        <v>110.7</v>
      </c>
      <c r="D41" s="17"/>
      <c r="E41" s="45"/>
      <c r="F41" s="17"/>
      <c r="G41" s="45"/>
      <c r="H41" s="17"/>
      <c r="I41" s="45"/>
      <c r="J41" s="17"/>
      <c r="K41" s="45"/>
      <c r="L41" s="17"/>
      <c r="M41" s="45"/>
      <c r="N41" s="17"/>
      <c r="O41" s="45"/>
      <c r="P41" s="18"/>
      <c r="Q41" s="45"/>
      <c r="R41" s="18"/>
      <c r="S41" s="45"/>
      <c r="T41" s="18"/>
      <c r="U41" s="45"/>
      <c r="V41" s="18"/>
      <c r="W41" s="45"/>
      <c r="X41" s="18"/>
      <c r="Y41" s="45"/>
      <c r="Z41" s="1"/>
      <c r="AA41" s="1"/>
      <c r="AB41" s="21">
        <f t="shared" si="3"/>
        <v>110.7</v>
      </c>
      <c r="AC41" s="1"/>
    </row>
    <row r="42" spans="1:29" ht="18" customHeight="1" x14ac:dyDescent="0.2">
      <c r="A42" s="1"/>
      <c r="B42" s="22" t="s">
        <v>136</v>
      </c>
      <c r="C42" s="45"/>
      <c r="D42" s="17"/>
      <c r="E42" s="45"/>
      <c r="F42" s="17"/>
      <c r="G42" s="45">
        <v>528</v>
      </c>
      <c r="H42" s="17"/>
      <c r="I42" s="45"/>
      <c r="J42" s="17"/>
      <c r="K42" s="45"/>
      <c r="L42" s="17"/>
      <c r="M42" s="45"/>
      <c r="N42" s="17"/>
      <c r="O42" s="45"/>
      <c r="P42" s="18"/>
      <c r="Q42" s="45"/>
      <c r="R42" s="18"/>
      <c r="S42" s="45">
        <v>528</v>
      </c>
      <c r="T42" s="18"/>
      <c r="U42" s="45"/>
      <c r="V42" s="18"/>
      <c r="W42" s="45"/>
      <c r="X42" s="18"/>
      <c r="Y42" s="45"/>
      <c r="Z42" s="1"/>
      <c r="AA42" s="1"/>
      <c r="AB42" s="21">
        <f t="shared" si="3"/>
        <v>1056</v>
      </c>
      <c r="AC42" s="1"/>
    </row>
    <row r="43" spans="1:29" ht="18" customHeight="1" x14ac:dyDescent="0.2">
      <c r="A43" s="1"/>
      <c r="B43" s="13" t="s">
        <v>82</v>
      </c>
      <c r="C43" s="45"/>
      <c r="D43" s="17"/>
      <c r="E43" s="45">
        <v>54.5</v>
      </c>
      <c r="F43" s="17"/>
      <c r="G43" s="45"/>
      <c r="H43" s="17"/>
      <c r="I43" s="45"/>
      <c r="J43" s="17"/>
      <c r="K43" s="45"/>
      <c r="L43" s="17"/>
      <c r="M43" s="45"/>
      <c r="N43" s="17"/>
      <c r="O43" s="45"/>
      <c r="P43" s="18"/>
      <c r="Q43" s="45"/>
      <c r="R43" s="18"/>
      <c r="S43" s="45"/>
      <c r="T43" s="18"/>
      <c r="U43" s="45"/>
      <c r="V43" s="18"/>
      <c r="W43" s="45"/>
      <c r="X43" s="18"/>
      <c r="Y43" s="45"/>
      <c r="Z43" s="1"/>
      <c r="AA43" s="1"/>
      <c r="AB43" s="21">
        <f t="shared" si="3"/>
        <v>54.5</v>
      </c>
      <c r="AC43" s="1"/>
    </row>
    <row r="44" spans="1:29" ht="18" customHeight="1" x14ac:dyDescent="0.2">
      <c r="A44" s="1"/>
      <c r="B44" s="22" t="s">
        <v>42</v>
      </c>
      <c r="C44" s="45">
        <v>5.2</v>
      </c>
      <c r="D44" s="17"/>
      <c r="E44" s="45">
        <v>5.2</v>
      </c>
      <c r="F44" s="17"/>
      <c r="G44" s="45">
        <v>5.2</v>
      </c>
      <c r="H44" s="17"/>
      <c r="I44" s="45">
        <v>5.2</v>
      </c>
      <c r="J44" s="17"/>
      <c r="K44" s="45">
        <v>5.2</v>
      </c>
      <c r="L44" s="17"/>
      <c r="M44" s="45">
        <v>5.2</v>
      </c>
      <c r="N44" s="17"/>
      <c r="O44" s="45">
        <v>5.2</v>
      </c>
      <c r="P44" s="18"/>
      <c r="Q44" s="45">
        <v>5.2</v>
      </c>
      <c r="R44" s="18"/>
      <c r="S44" s="45">
        <v>5.2</v>
      </c>
      <c r="T44" s="18"/>
      <c r="U44" s="45">
        <v>5.2</v>
      </c>
      <c r="V44" s="18"/>
      <c r="W44" s="45">
        <v>5.2</v>
      </c>
      <c r="X44" s="18"/>
      <c r="Y44" s="45">
        <v>5.2</v>
      </c>
      <c r="Z44" s="1"/>
      <c r="AA44" s="1"/>
      <c r="AB44" s="21">
        <f t="shared" si="3"/>
        <v>62.400000000000013</v>
      </c>
      <c r="AC44" s="1"/>
    </row>
    <row r="45" spans="1:29" ht="18" customHeight="1" x14ac:dyDescent="0.2">
      <c r="A45" s="1"/>
      <c r="B45" s="13" t="s">
        <v>153</v>
      </c>
      <c r="C45" s="45"/>
      <c r="D45" s="17"/>
      <c r="E45" s="45"/>
      <c r="F45" s="17"/>
      <c r="G45" s="45">
        <v>5.15</v>
      </c>
      <c r="H45" s="17"/>
      <c r="I45" s="45"/>
      <c r="J45" s="17"/>
      <c r="K45" s="45"/>
      <c r="L45" s="17"/>
      <c r="M45" s="45"/>
      <c r="N45" s="17"/>
      <c r="O45" s="45"/>
      <c r="P45" s="18"/>
      <c r="Q45" s="45"/>
      <c r="R45" s="18"/>
      <c r="S45" s="45">
        <v>6.95</v>
      </c>
      <c r="T45" s="18"/>
      <c r="U45" s="45"/>
      <c r="V45" s="18"/>
      <c r="W45" s="45"/>
      <c r="X45" s="18"/>
      <c r="Y45" s="45"/>
      <c r="Z45" s="1"/>
      <c r="AA45" s="1"/>
      <c r="AB45" s="21">
        <f t="shared" si="3"/>
        <v>12.100000000000001</v>
      </c>
      <c r="AC45" s="1"/>
    </row>
    <row r="46" spans="1:29" ht="18" customHeight="1" x14ac:dyDescent="0.2">
      <c r="A46" s="1"/>
      <c r="B46" s="22" t="s">
        <v>94</v>
      </c>
      <c r="C46" s="45"/>
      <c r="D46" s="17"/>
      <c r="E46" s="45"/>
      <c r="F46" s="17"/>
      <c r="G46" s="45"/>
      <c r="H46" s="17"/>
      <c r="I46" s="45"/>
      <c r="J46" s="17"/>
      <c r="K46" s="45"/>
      <c r="L46" s="17"/>
      <c r="M46" s="45"/>
      <c r="N46" s="17"/>
      <c r="O46" s="45"/>
      <c r="P46" s="18"/>
      <c r="Q46" s="45"/>
      <c r="R46" s="18"/>
      <c r="S46" s="45"/>
      <c r="T46" s="18"/>
      <c r="U46" s="45"/>
      <c r="V46" s="18"/>
      <c r="W46" s="45"/>
      <c r="X46" s="18"/>
      <c r="Y46" s="45"/>
      <c r="Z46" s="1"/>
      <c r="AA46" s="1"/>
      <c r="AB46" s="21">
        <f t="shared" si="3"/>
        <v>0</v>
      </c>
      <c r="AC46" s="1"/>
    </row>
    <row r="47" spans="1:29" ht="18" customHeight="1" x14ac:dyDescent="0.2">
      <c r="A47" s="1"/>
      <c r="B47" s="20" t="s">
        <v>91</v>
      </c>
      <c r="C47" s="45"/>
      <c r="D47" s="17"/>
      <c r="E47" s="45"/>
      <c r="F47" s="17"/>
      <c r="G47" s="45"/>
      <c r="H47" s="17"/>
      <c r="I47" s="45"/>
      <c r="J47" s="17"/>
      <c r="K47" s="45"/>
      <c r="L47" s="17"/>
      <c r="M47" s="45"/>
      <c r="N47" s="17"/>
      <c r="O47" s="45"/>
      <c r="P47" s="18"/>
      <c r="Q47" s="45"/>
      <c r="R47" s="18"/>
      <c r="S47" s="45"/>
      <c r="T47" s="18"/>
      <c r="U47" s="45"/>
      <c r="V47" s="18"/>
      <c r="W47" s="45"/>
      <c r="X47" s="18"/>
      <c r="Y47" s="45"/>
      <c r="Z47" s="1"/>
      <c r="AA47" s="1"/>
      <c r="AB47" s="21">
        <f t="shared" si="3"/>
        <v>0</v>
      </c>
      <c r="AC47" s="1"/>
    </row>
    <row r="48" spans="1:29" ht="18" customHeight="1" x14ac:dyDescent="0.2">
      <c r="A48" s="1"/>
      <c r="B48" s="133" t="s">
        <v>138</v>
      </c>
      <c r="C48" s="106">
        <v>60</v>
      </c>
      <c r="D48" s="17"/>
      <c r="E48" s="106">
        <v>60</v>
      </c>
      <c r="F48" s="17"/>
      <c r="G48" s="106">
        <v>60</v>
      </c>
      <c r="H48" s="17"/>
      <c r="I48" s="106">
        <v>60</v>
      </c>
      <c r="J48" s="17"/>
      <c r="K48" s="106">
        <v>60</v>
      </c>
      <c r="L48" s="17"/>
      <c r="M48" s="106">
        <v>60</v>
      </c>
      <c r="N48" s="17"/>
      <c r="O48" s="106">
        <v>60</v>
      </c>
      <c r="P48" s="18"/>
      <c r="Q48" s="106">
        <v>60</v>
      </c>
      <c r="R48" s="18"/>
      <c r="S48" s="106">
        <v>60</v>
      </c>
      <c r="T48" s="18"/>
      <c r="U48" s="106">
        <v>60</v>
      </c>
      <c r="V48" s="18"/>
      <c r="W48" s="106">
        <v>60</v>
      </c>
      <c r="X48" s="18"/>
      <c r="Y48" s="106">
        <v>60</v>
      </c>
      <c r="Z48" s="1"/>
      <c r="AA48" s="1"/>
      <c r="AB48" s="21">
        <f t="shared" si="3"/>
        <v>720</v>
      </c>
      <c r="AC48" s="1"/>
    </row>
    <row r="49" spans="1:29" ht="12.75" customHeight="1" x14ac:dyDescent="0.15">
      <c r="A49" s="1"/>
      <c r="B49" s="28"/>
      <c r="C49" s="46"/>
      <c r="D49" s="28"/>
      <c r="E49" s="46"/>
      <c r="F49" s="28"/>
      <c r="G49" s="46"/>
      <c r="H49" s="28"/>
      <c r="I49" s="46"/>
      <c r="J49" s="28"/>
      <c r="K49" s="46"/>
      <c r="L49" s="28"/>
      <c r="M49" s="46"/>
      <c r="N49" s="28"/>
      <c r="O49" s="47"/>
      <c r="P49" s="28"/>
      <c r="Q49" s="47"/>
      <c r="R49" s="28"/>
      <c r="S49" s="47"/>
      <c r="T49" s="28"/>
      <c r="U49" s="47"/>
      <c r="V49" s="28"/>
      <c r="W49" s="47"/>
      <c r="X49" s="28"/>
      <c r="Y49" s="47"/>
      <c r="Z49" s="1"/>
      <c r="AA49" s="1"/>
      <c r="AB49" s="1"/>
      <c r="AC49" s="1"/>
    </row>
    <row r="50" spans="1:29" ht="12.75" customHeight="1" x14ac:dyDescent="0.2">
      <c r="A50" s="1"/>
      <c r="B50" s="1"/>
      <c r="C50" s="48"/>
      <c r="D50" s="13"/>
      <c r="E50" s="48"/>
      <c r="F50" s="13"/>
      <c r="G50" s="48"/>
      <c r="H50" s="13"/>
      <c r="I50" s="48"/>
      <c r="J50" s="13"/>
      <c r="K50" s="48"/>
      <c r="L50" s="13"/>
      <c r="M50" s="48"/>
      <c r="N50" s="49"/>
      <c r="O50" s="48"/>
      <c r="P50" s="49"/>
      <c r="Q50" s="48"/>
      <c r="R50" s="49"/>
      <c r="S50" s="48"/>
      <c r="T50" s="49"/>
      <c r="U50" s="48"/>
      <c r="V50" s="49"/>
      <c r="W50" s="48"/>
      <c r="X50" s="49"/>
      <c r="Y50" s="48"/>
      <c r="Z50" s="1"/>
      <c r="AA50" s="1"/>
      <c r="AB50" s="1"/>
      <c r="AC50" s="1"/>
    </row>
    <row r="51" spans="1:29" ht="12.75" customHeight="1" x14ac:dyDescent="0.2">
      <c r="A51" s="32"/>
      <c r="B51" s="33" t="s">
        <v>47</v>
      </c>
      <c r="C51" s="50">
        <f>SUM(C38:C48)</f>
        <v>458.96999999999997</v>
      </c>
      <c r="D51" s="50"/>
      <c r="E51" s="50">
        <f>SUM(E38:E48)</f>
        <v>411.84</v>
      </c>
      <c r="F51" s="50"/>
      <c r="G51" s="50">
        <f>SUM(G38:G48)</f>
        <v>891.9</v>
      </c>
      <c r="H51" s="50"/>
      <c r="I51" s="50">
        <f>SUM(I38:I48)</f>
        <v>332.07</v>
      </c>
      <c r="J51" s="50"/>
      <c r="K51" s="50">
        <f>SUM(K38:K48)</f>
        <v>344.27</v>
      </c>
      <c r="L51" s="50"/>
      <c r="M51" s="50">
        <f>SUM(M38:M48)</f>
        <v>341.45</v>
      </c>
      <c r="N51" s="50"/>
      <c r="O51" s="50">
        <f>SUM(O38:O48)</f>
        <v>342.28000000000003</v>
      </c>
      <c r="P51" s="50"/>
      <c r="Q51" s="50">
        <f>SUM(Q38:Q48)</f>
        <v>342.56</v>
      </c>
      <c r="R51" s="50"/>
      <c r="S51" s="50">
        <f>SUM(S38:S48)</f>
        <v>880.11000000000013</v>
      </c>
      <c r="T51" s="50"/>
      <c r="U51" s="50">
        <f>SUM(U38:U48)</f>
        <v>339.54</v>
      </c>
      <c r="V51" s="50"/>
      <c r="W51" s="50">
        <f>SUM(W38:W48)</f>
        <v>171.7</v>
      </c>
      <c r="X51" s="50"/>
      <c r="Y51" s="50">
        <f>SUM(Y38:Y48)</f>
        <v>1045.96</v>
      </c>
      <c r="Z51" s="32"/>
      <c r="AA51" s="32"/>
      <c r="AB51" s="74">
        <f>SUM(C51:AA51)</f>
        <v>5902.6500000000005</v>
      </c>
      <c r="AC51" s="32"/>
    </row>
    <row r="52" spans="1:29" ht="12.75" customHeight="1" x14ac:dyDescent="0.15">
      <c r="A52" s="1"/>
      <c r="B52" s="28"/>
      <c r="C52" s="35"/>
      <c r="D52" s="28"/>
      <c r="E52" s="35"/>
      <c r="F52" s="28"/>
      <c r="G52" s="35"/>
      <c r="H52" s="28"/>
      <c r="I52" s="35"/>
      <c r="J52" s="28"/>
      <c r="K52" s="35"/>
      <c r="L52" s="28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1"/>
      <c r="AA52" s="1"/>
      <c r="AB52" s="1"/>
      <c r="AC52" s="1"/>
    </row>
    <row r="53" spans="1:29" ht="12.75" customHeight="1" x14ac:dyDescent="0.15">
      <c r="A53" s="1"/>
      <c r="B53" s="1"/>
      <c r="C53" s="31"/>
      <c r="D53" s="1"/>
      <c r="E53" s="31"/>
      <c r="F53" s="1"/>
      <c r="G53" s="31"/>
      <c r="H53" s="1"/>
      <c r="I53" s="31"/>
      <c r="J53" s="1"/>
      <c r="K53" s="31"/>
      <c r="L53" s="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1"/>
      <c r="AA53" s="1"/>
      <c r="AB53" s="1"/>
      <c r="AC53" s="1"/>
    </row>
    <row r="54" spans="1:29" ht="12.75" customHeight="1" x14ac:dyDescent="0.15">
      <c r="A54" s="1"/>
      <c r="B54" s="28"/>
      <c r="C54" s="35"/>
      <c r="D54" s="28"/>
      <c r="E54" s="35"/>
      <c r="F54" s="28"/>
      <c r="G54" s="35"/>
      <c r="H54" s="28"/>
      <c r="I54" s="35"/>
      <c r="J54" s="28"/>
      <c r="K54" s="35"/>
      <c r="L54" s="28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  <c r="AA54" s="1"/>
      <c r="AB54" s="1"/>
      <c r="AC54" s="1"/>
    </row>
    <row r="55" spans="1:29" ht="12.75" customHeight="1" x14ac:dyDescent="0.15">
      <c r="A55" s="6"/>
      <c r="B55" s="6"/>
      <c r="C55" s="36"/>
      <c r="D55" s="6"/>
      <c r="E55" s="36"/>
      <c r="F55" s="6"/>
      <c r="G55" s="36"/>
      <c r="H55" s="6"/>
      <c r="I55" s="36"/>
      <c r="J55" s="6"/>
      <c r="K55" s="36"/>
      <c r="L55" s="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6"/>
      <c r="AA55" s="6"/>
      <c r="AB55" s="6" t="s">
        <v>83</v>
      </c>
      <c r="AC55" s="1"/>
    </row>
    <row r="56" spans="1:29" ht="12.75" customHeight="1" x14ac:dyDescent="0.15">
      <c r="A56" s="1"/>
      <c r="B56" s="1"/>
      <c r="C56" s="31"/>
      <c r="D56" s="1"/>
      <c r="E56" s="31"/>
      <c r="F56" s="1"/>
      <c r="G56" s="31"/>
      <c r="H56" s="1"/>
      <c r="I56" s="31"/>
      <c r="J56" s="1"/>
      <c r="K56" s="31"/>
      <c r="L56" s="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"/>
      <c r="AA56" s="1"/>
      <c r="AB56" s="1"/>
      <c r="AC56" s="1"/>
    </row>
    <row r="57" spans="1:29" ht="12.75" customHeight="1" x14ac:dyDescent="0.15">
      <c r="A57" s="52"/>
      <c r="B57" s="53" t="s">
        <v>48</v>
      </c>
      <c r="C57" s="54">
        <f>C30-C51</f>
        <v>1078</v>
      </c>
      <c r="D57" s="54"/>
      <c r="E57" s="54">
        <f>E30-E51</f>
        <v>-20.589999999999975</v>
      </c>
      <c r="F57" s="54"/>
      <c r="G57" s="54">
        <f>G30-G51</f>
        <v>-283.14999999999998</v>
      </c>
      <c r="H57" s="54"/>
      <c r="I57" s="54">
        <f>I30-I51</f>
        <v>24.180000000000007</v>
      </c>
      <c r="J57" s="54"/>
      <c r="K57" s="54">
        <f>K30-K51</f>
        <v>11.980000000000018</v>
      </c>
      <c r="L57" s="54"/>
      <c r="M57" s="54">
        <f>M30-M51</f>
        <v>47.300000000000011</v>
      </c>
      <c r="N57" s="54"/>
      <c r="O57" s="54">
        <f>O30-O51</f>
        <v>53.96999999999997</v>
      </c>
      <c r="P57" s="54"/>
      <c r="Q57" s="54">
        <f>Q30-Q51</f>
        <v>61.19</v>
      </c>
      <c r="R57" s="54"/>
      <c r="S57" s="54">
        <f>S30-S51</f>
        <v>-358.86000000000013</v>
      </c>
      <c r="T57" s="54"/>
      <c r="U57" s="54">
        <f>U30-U51</f>
        <v>99.20999999999998</v>
      </c>
      <c r="V57" s="54"/>
      <c r="W57" s="54">
        <f>W30-W51</f>
        <v>719.55</v>
      </c>
      <c r="X57" s="54"/>
      <c r="Y57" s="54">
        <f>Y30-Y51</f>
        <v>-567.21</v>
      </c>
      <c r="Z57" s="55"/>
      <c r="AA57" s="52"/>
      <c r="AB57" s="91">
        <f>SUM(C57:AA57)</f>
        <v>865.56999999999994</v>
      </c>
      <c r="AC57" s="32"/>
    </row>
    <row r="58" spans="1:29" ht="12.75" customHeight="1" x14ac:dyDescent="0.15">
      <c r="A58" s="6"/>
      <c r="B58" s="56"/>
      <c r="C58" s="57"/>
      <c r="D58" s="56"/>
      <c r="E58" s="57"/>
      <c r="F58" s="56"/>
      <c r="G58" s="57"/>
      <c r="H58" s="56"/>
      <c r="I58" s="57"/>
      <c r="J58" s="56"/>
      <c r="K58" s="57"/>
      <c r="L58" s="56"/>
      <c r="M58" s="57"/>
      <c r="N58" s="5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107"/>
    </row>
    <row r="59" spans="1:29" ht="12.75" customHeight="1" x14ac:dyDescent="0.15">
      <c r="A59" s="1"/>
      <c r="B59" s="1"/>
      <c r="C59" s="31"/>
      <c r="D59" s="1"/>
      <c r="E59" s="31"/>
      <c r="F59" s="1"/>
      <c r="G59" s="31"/>
      <c r="H59" s="1"/>
      <c r="I59" s="160" t="s">
        <v>154</v>
      </c>
      <c r="J59" s="145"/>
      <c r="K59" s="145"/>
      <c r="L59" s="145"/>
      <c r="M59" s="145"/>
      <c r="N59" s="145"/>
      <c r="O59" s="145"/>
      <c r="P59" s="145"/>
      <c r="Q59" s="145"/>
      <c r="R59" s="145"/>
      <c r="S59" s="1"/>
      <c r="T59" s="1"/>
      <c r="U59" s="1"/>
      <c r="V59" s="1"/>
      <c r="W59" s="1"/>
      <c r="X59" s="1"/>
      <c r="Y59" s="1"/>
      <c r="Z59" s="1"/>
      <c r="AA59" s="1"/>
      <c r="AB59" s="21"/>
    </row>
    <row r="60" spans="1:29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92" t="s">
        <v>148</v>
      </c>
      <c r="C61" s="111">
        <v>1157.95</v>
      </c>
      <c r="D61" s="1"/>
      <c r="E61" s="1"/>
      <c r="F61" s="1"/>
      <c r="G61" s="1"/>
      <c r="H61" s="1"/>
      <c r="I61" s="1"/>
      <c r="J61" s="1"/>
      <c r="K61" s="1"/>
      <c r="L61" s="163" t="s">
        <v>51</v>
      </c>
      <c r="M61" s="145"/>
      <c r="N61" s="145"/>
      <c r="O61" s="1"/>
      <c r="P61" s="1"/>
      <c r="Q61" s="1"/>
      <c r="R61" s="1"/>
      <c r="S61" s="1"/>
      <c r="T61" s="1"/>
      <c r="U61" s="1"/>
      <c r="V61" s="1"/>
      <c r="X61" s="1"/>
      <c r="Y61" s="1"/>
      <c r="Z61" s="1"/>
      <c r="AA61" s="1"/>
      <c r="AB61" s="1"/>
      <c r="AC61" s="1"/>
    </row>
    <row r="62" spans="1:29" ht="20.25" customHeight="1" x14ac:dyDescent="0.15">
      <c r="A62" s="1"/>
      <c r="B62" s="95" t="s">
        <v>149</v>
      </c>
      <c r="C62" s="96">
        <f>C30+E30+G30+I30+K30+M30+O30+Q30+S30+U30+W30+Y30</f>
        <v>6768.22</v>
      </c>
      <c r="D62" s="1"/>
      <c r="E62" s="1"/>
      <c r="F62" s="1"/>
      <c r="G62" s="1"/>
      <c r="H62" s="1"/>
      <c r="I62" s="160" t="s">
        <v>99</v>
      </c>
      <c r="J62" s="145"/>
      <c r="K62" s="145"/>
      <c r="L62" s="1"/>
      <c r="M62" s="1"/>
      <c r="N62" s="1"/>
      <c r="O62" s="160" t="s">
        <v>100</v>
      </c>
      <c r="P62" s="145"/>
      <c r="Q62" s="14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95"/>
      <c r="C63" s="97">
        <f>SUM(C61:C62)</f>
        <v>7926.17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98" t="s">
        <v>150</v>
      </c>
      <c r="C64" s="99">
        <f>C51+E51+G51+I51+K51+M51+O51+Q51+S51+U51+W51+Y51</f>
        <v>5902.6500000000005</v>
      </c>
      <c r="D64" s="1"/>
      <c r="E64" s="1"/>
      <c r="F64" s="1"/>
      <c r="G64" s="1"/>
      <c r="H64" s="1"/>
      <c r="I64" s="100"/>
      <c r="J64" s="100"/>
      <c r="K64" s="100"/>
      <c r="L64" s="1"/>
      <c r="M64" s="1"/>
      <c r="N64" s="1"/>
      <c r="O64" s="100"/>
      <c r="P64" s="100"/>
      <c r="Q64" s="100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01" t="s">
        <v>151</v>
      </c>
      <c r="C65" s="102">
        <f>C63-C64</f>
        <v>2023.5199999999995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"/>
      <c r="B67" s="32" t="s">
        <v>120</v>
      </c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9">
    <mergeCell ref="I62:K62"/>
    <mergeCell ref="O62:Q62"/>
    <mergeCell ref="I1:M1"/>
    <mergeCell ref="V1:AA1"/>
    <mergeCell ref="B2:AB2"/>
    <mergeCell ref="V32:X32"/>
    <mergeCell ref="A33:AB33"/>
    <mergeCell ref="I59:R59"/>
    <mergeCell ref="L61:N61"/>
  </mergeCells>
  <conditionalFormatting sqref="C24:C26 E24:E26 G24:G26 I24:I26 K24:K26 M24:M26 C27:N28 O28:Y28 C29:Y29 C30:N30 O30:Y31 K31:N31 C34:N34 C37:N50 O49:Y50 C51:Y56 C57:Z57 C58:N58 C59:H59">
    <cfRule type="cellIs" dxfId="808" priority="1" stopIfTrue="1" operator="lessThan">
      <formula>0</formula>
    </cfRule>
  </conditionalFormatting>
  <conditionalFormatting sqref="C24:C27 E24:E27 G24:G27 I24:I27 K24:K27 M24:M27 O24:O27 Q24:Q27 S24:S27 U24:U27 W24:W27 Y24:Y27">
    <cfRule type="cellIs" dxfId="807" priority="100" stopIfTrue="1" operator="lessThan">
      <formula>37.5</formula>
    </cfRule>
    <cfRule type="cellIs" dxfId="806" priority="103" stopIfTrue="1" operator="lessThan">
      <formula>37.5</formula>
    </cfRule>
  </conditionalFormatting>
  <conditionalFormatting sqref="C24:C27 E24:E27 G24:G27 I24:I27 K24:K27 M24:M27">
    <cfRule type="cellIs" dxfId="805" priority="2" stopIfTrue="1" operator="lessThan">
      <formula>37.5</formula>
    </cfRule>
  </conditionalFormatting>
  <conditionalFormatting sqref="C24:C27">
    <cfRule type="cellIs" dxfId="804" priority="3" stopIfTrue="1" operator="equal">
      <formula>37.5</formula>
    </cfRule>
    <cfRule type="cellIs" dxfId="803" priority="4" stopIfTrue="1" operator="lessThan">
      <formula>37.5</formula>
    </cfRule>
    <cfRule type="cellIs" dxfId="802" priority="111" operator="greaterThan">
      <formula>111.48</formula>
    </cfRule>
  </conditionalFormatting>
  <conditionalFormatting sqref="C24:C28">
    <cfRule type="cellIs" dxfId="801" priority="113" operator="equal">
      <formula>0</formula>
    </cfRule>
  </conditionalFormatting>
  <conditionalFormatting sqref="C24:Y27">
    <cfRule type="cellIs" dxfId="800" priority="112" operator="greaterThan">
      <formula>0</formula>
    </cfRule>
  </conditionalFormatting>
  <conditionalFormatting sqref="E24:E27 G24:G27 I24:I27 K24:K27 M24:M27 O24:O27 Q24:Q27 S24:S27 U24:U27 W24:W27 Y24:Y27 C24:C27">
    <cfRule type="cellIs" dxfId="799" priority="102" stopIfTrue="1" operator="equal">
      <formula>37.5</formula>
    </cfRule>
  </conditionalFormatting>
  <conditionalFormatting sqref="E24:E27 G24:G27 I24:I27 K24:K27 M24:M27 O24:O27 Q24:Q27 S24:S27 U24:U27 W24:W27 Y24:Y27">
    <cfRule type="cellIs" dxfId="798" priority="101" stopIfTrue="1" operator="greaterThan">
      <formula>37.5</formula>
    </cfRule>
    <cfRule type="cellIs" dxfId="797" priority="104" stopIfTrue="1" operator="equal">
      <formula>37.5</formula>
    </cfRule>
    <cfRule type="cellIs" dxfId="796" priority="105" stopIfTrue="1" operator="equal">
      <formula>37.5</formula>
    </cfRule>
    <cfRule type="cellIs" dxfId="795" priority="106" stopIfTrue="1" operator="lessThan">
      <formula>37.5</formula>
    </cfRule>
  </conditionalFormatting>
  <conditionalFormatting sqref="E24:E27">
    <cfRule type="cellIs" dxfId="794" priority="5" stopIfTrue="1" operator="equal">
      <formula>37.5</formula>
    </cfRule>
    <cfRule type="cellIs" dxfId="793" priority="6" stopIfTrue="1" operator="equal">
      <formula>37.5</formula>
    </cfRule>
    <cfRule type="cellIs" dxfId="792" priority="7" stopIfTrue="1" operator="lessThan">
      <formula>37.5</formula>
    </cfRule>
    <cfRule type="cellIs" dxfId="791" priority="12" stopIfTrue="1" operator="greaterThan">
      <formula>37.5</formula>
    </cfRule>
    <cfRule type="cellIs" dxfId="790" priority="13" stopIfTrue="1" operator="equal">
      <formula>37.5</formula>
    </cfRule>
    <cfRule type="cellIs" dxfId="789" priority="14" stopIfTrue="1" operator="lessThan">
      <formula>37.5</formula>
    </cfRule>
    <cfRule type="cellIs" dxfId="788" priority="114" stopIfTrue="1" operator="equal">
      <formula>37.5</formula>
    </cfRule>
    <cfRule type="cellIs" dxfId="787" priority="115" stopIfTrue="1" operator="lessThan">
      <formula>37.5</formula>
    </cfRule>
    <cfRule type="cellIs" dxfId="786" priority="116" operator="greaterThan">
      <formula>111.48</formula>
    </cfRule>
    <cfRule type="cellIs" dxfId="785" priority="117" operator="equal">
      <formula>0</formula>
    </cfRule>
  </conditionalFormatting>
  <conditionalFormatting sqref="G24:G27 I24:I27 M24:M27">
    <cfRule type="cellIs" dxfId="784" priority="8" stopIfTrue="1" operator="equal">
      <formula>37.5</formula>
    </cfRule>
    <cfRule type="cellIs" dxfId="783" priority="9" stopIfTrue="1" operator="lessThan">
      <formula>37.5</formula>
    </cfRule>
    <cfRule type="cellIs" dxfId="782" priority="107" stopIfTrue="1" operator="equal">
      <formula>37.5</formula>
    </cfRule>
    <cfRule type="cellIs" dxfId="781" priority="108" stopIfTrue="1" operator="lessThan">
      <formula>37.5</formula>
    </cfRule>
  </conditionalFormatting>
  <conditionalFormatting sqref="G24:G27">
    <cfRule type="cellIs" dxfId="780" priority="15" stopIfTrue="1" operator="equal">
      <formula>37.5</formula>
    </cfRule>
    <cfRule type="cellIs" dxfId="779" priority="16" stopIfTrue="1" operator="equal">
      <formula>37.5</formula>
    </cfRule>
    <cfRule type="cellIs" dxfId="778" priority="17" stopIfTrue="1" operator="lessThan">
      <formula>37.5</formula>
    </cfRule>
    <cfRule type="cellIs" dxfId="777" priority="18" stopIfTrue="1" operator="greaterThan">
      <formula>37.5</formula>
    </cfRule>
    <cfRule type="cellIs" dxfId="776" priority="19" stopIfTrue="1" operator="equal">
      <formula>37.5</formula>
    </cfRule>
    <cfRule type="cellIs" dxfId="775" priority="20" stopIfTrue="1" operator="lessThan">
      <formula>37.5</formula>
    </cfRule>
    <cfRule type="cellIs" dxfId="774" priority="118" stopIfTrue="1" operator="equal">
      <formula>37.5</formula>
    </cfRule>
    <cfRule type="cellIs" dxfId="773" priority="119" stopIfTrue="1" operator="lessThan">
      <formula>37.5</formula>
    </cfRule>
    <cfRule type="cellIs" dxfId="772" priority="120" operator="greaterThan">
      <formula>111.48</formula>
    </cfRule>
    <cfRule type="cellIs" dxfId="771" priority="121" operator="equal">
      <formula>0</formula>
    </cfRule>
  </conditionalFormatting>
  <conditionalFormatting sqref="I24:I27">
    <cfRule type="cellIs" dxfId="770" priority="21" stopIfTrue="1" operator="equal">
      <formula>37.5</formula>
    </cfRule>
    <cfRule type="cellIs" dxfId="769" priority="22" stopIfTrue="1" operator="equal">
      <formula>37.5</formula>
    </cfRule>
    <cfRule type="cellIs" dxfId="768" priority="23" stopIfTrue="1" operator="lessThan">
      <formula>37.5</formula>
    </cfRule>
    <cfRule type="cellIs" dxfId="767" priority="24" stopIfTrue="1" operator="greaterThan">
      <formula>37.5</formula>
    </cfRule>
    <cfRule type="cellIs" dxfId="766" priority="25" stopIfTrue="1" operator="equal">
      <formula>37.5</formula>
    </cfRule>
    <cfRule type="cellIs" dxfId="765" priority="26" stopIfTrue="1" operator="lessThan">
      <formula>37.5</formula>
    </cfRule>
    <cfRule type="cellIs" dxfId="764" priority="122" stopIfTrue="1" operator="equal">
      <formula>37.5</formula>
    </cfRule>
    <cfRule type="cellIs" dxfId="763" priority="123" stopIfTrue="1" operator="lessThan">
      <formula>37.5</formula>
    </cfRule>
    <cfRule type="cellIs" dxfId="762" priority="124" operator="greaterThan">
      <formula>111.48</formula>
    </cfRule>
    <cfRule type="cellIs" dxfId="761" priority="125" operator="equal">
      <formula>0</formula>
    </cfRule>
  </conditionalFormatting>
  <conditionalFormatting sqref="K24:K27">
    <cfRule type="cellIs" dxfId="760" priority="10" stopIfTrue="1" operator="equal">
      <formula>37.5</formula>
    </cfRule>
    <cfRule type="cellIs" dxfId="759" priority="11" stopIfTrue="1" operator="lessThan">
      <formula>37.5</formula>
    </cfRule>
    <cfRule type="cellIs" dxfId="758" priority="27" stopIfTrue="1" operator="equal">
      <formula>37.5</formula>
    </cfRule>
    <cfRule type="cellIs" dxfId="757" priority="28" stopIfTrue="1" operator="equal">
      <formula>37.5</formula>
    </cfRule>
    <cfRule type="cellIs" dxfId="756" priority="29" stopIfTrue="1" operator="lessThan">
      <formula>37.5</formula>
    </cfRule>
    <cfRule type="cellIs" dxfId="755" priority="30" stopIfTrue="1" operator="greaterThan">
      <formula>37.5</formula>
    </cfRule>
    <cfRule type="cellIs" dxfId="754" priority="31" stopIfTrue="1" operator="equal">
      <formula>37.5</formula>
    </cfRule>
    <cfRule type="cellIs" dxfId="753" priority="32" stopIfTrue="1" operator="lessThan">
      <formula>37.5</formula>
    </cfRule>
    <cfRule type="cellIs" dxfId="752" priority="109" stopIfTrue="1" operator="equal">
      <formula>37.5</formula>
    </cfRule>
    <cfRule type="cellIs" dxfId="751" priority="110" stopIfTrue="1" operator="lessThan">
      <formula>37.5</formula>
    </cfRule>
    <cfRule type="cellIs" dxfId="750" priority="126" stopIfTrue="1" operator="equal">
      <formula>37.5</formula>
    </cfRule>
    <cfRule type="cellIs" dxfId="749" priority="127" stopIfTrue="1" operator="lessThan">
      <formula>37.5</formula>
    </cfRule>
    <cfRule type="cellIs" dxfId="748" priority="128" operator="greaterThan">
      <formula>111.48</formula>
    </cfRule>
    <cfRule type="cellIs" dxfId="747" priority="129" operator="equal">
      <formula>0</formula>
    </cfRule>
  </conditionalFormatting>
  <conditionalFormatting sqref="M24:M27">
    <cfRule type="cellIs" dxfId="746" priority="33" stopIfTrue="1" operator="equal">
      <formula>37.5</formula>
    </cfRule>
    <cfRule type="cellIs" dxfId="745" priority="34" stopIfTrue="1" operator="equal">
      <formula>37.5</formula>
    </cfRule>
    <cfRule type="cellIs" dxfId="744" priority="35" stopIfTrue="1" operator="lessThan">
      <formula>37.5</formula>
    </cfRule>
    <cfRule type="cellIs" dxfId="743" priority="36" stopIfTrue="1" operator="greaterThan">
      <formula>37.5</formula>
    </cfRule>
    <cfRule type="cellIs" dxfId="742" priority="37" stopIfTrue="1" operator="equal">
      <formula>37.5</formula>
    </cfRule>
    <cfRule type="cellIs" dxfId="741" priority="38" stopIfTrue="1" operator="lessThan">
      <formula>37.5</formula>
    </cfRule>
    <cfRule type="cellIs" dxfId="740" priority="130" stopIfTrue="1" operator="equal">
      <formula>37.5</formula>
    </cfRule>
    <cfRule type="cellIs" dxfId="739" priority="131" stopIfTrue="1" operator="lessThan">
      <formula>37.5</formula>
    </cfRule>
    <cfRule type="cellIs" dxfId="738" priority="132" operator="greaterThan">
      <formula>111.48</formula>
    </cfRule>
    <cfRule type="cellIs" dxfId="737" priority="133" operator="equal">
      <formula>0</formula>
    </cfRule>
  </conditionalFormatting>
  <conditionalFormatting sqref="O24:O27">
    <cfRule type="cellIs" dxfId="736" priority="39" stopIfTrue="1" operator="lessThan">
      <formula>0</formula>
    </cfRule>
    <cfRule type="cellIs" dxfId="735" priority="40" stopIfTrue="1" operator="lessThan">
      <formula>37.5</formula>
    </cfRule>
    <cfRule type="cellIs" dxfId="734" priority="41" stopIfTrue="1" operator="equal">
      <formula>37.5</formula>
    </cfRule>
    <cfRule type="cellIs" dxfId="733" priority="42" stopIfTrue="1" operator="equal">
      <formula>37.5</formula>
    </cfRule>
    <cfRule type="cellIs" dxfId="732" priority="43" stopIfTrue="1" operator="lessThan">
      <formula>37.5</formula>
    </cfRule>
    <cfRule type="cellIs" dxfId="731" priority="44" stopIfTrue="1" operator="greaterThan">
      <formula>37.5</formula>
    </cfRule>
    <cfRule type="cellIs" dxfId="730" priority="45" stopIfTrue="1" operator="equal">
      <formula>37.5</formula>
    </cfRule>
    <cfRule type="cellIs" dxfId="729" priority="46" stopIfTrue="1" operator="lessThan">
      <formula>37.5</formula>
    </cfRule>
    <cfRule type="cellIs" dxfId="728" priority="134" stopIfTrue="1" operator="lessThan">
      <formula>0</formula>
    </cfRule>
    <cfRule type="cellIs" dxfId="727" priority="135" stopIfTrue="1" operator="lessThan">
      <formula>37.5</formula>
    </cfRule>
    <cfRule type="cellIs" dxfId="726" priority="136" stopIfTrue="1" operator="equal">
      <formula>37.5</formula>
    </cfRule>
    <cfRule type="cellIs" dxfId="725" priority="137" stopIfTrue="1" operator="lessThan">
      <formula>37.5</formula>
    </cfRule>
    <cfRule type="cellIs" dxfId="724" priority="138" operator="greaterThan">
      <formula>111.48</formula>
    </cfRule>
    <cfRule type="cellIs" dxfId="723" priority="139" operator="equal">
      <formula>0</formula>
    </cfRule>
  </conditionalFormatting>
  <conditionalFormatting sqref="O38:O48">
    <cfRule type="cellIs" dxfId="722" priority="87" stopIfTrue="1" operator="lessThan">
      <formula>0</formula>
    </cfRule>
  </conditionalFormatting>
  <conditionalFormatting sqref="Q24:Q27">
    <cfRule type="cellIs" dxfId="721" priority="47" stopIfTrue="1" operator="lessThan">
      <formula>0</formula>
    </cfRule>
    <cfRule type="cellIs" dxfId="720" priority="48" stopIfTrue="1" operator="lessThan">
      <formula>37.5</formula>
    </cfRule>
    <cfRule type="cellIs" dxfId="719" priority="49" stopIfTrue="1" operator="equal">
      <formula>37.5</formula>
    </cfRule>
    <cfRule type="cellIs" dxfId="718" priority="50" stopIfTrue="1" operator="equal">
      <formula>37.5</formula>
    </cfRule>
    <cfRule type="cellIs" dxfId="717" priority="51" stopIfTrue="1" operator="lessThan">
      <formula>37.5</formula>
    </cfRule>
    <cfRule type="cellIs" dxfId="716" priority="52" stopIfTrue="1" operator="greaterThan">
      <formula>37.5</formula>
    </cfRule>
    <cfRule type="cellIs" dxfId="715" priority="53" stopIfTrue="1" operator="equal">
      <formula>37.5</formula>
    </cfRule>
    <cfRule type="cellIs" dxfId="714" priority="54" stopIfTrue="1" operator="lessThan">
      <formula>37.5</formula>
    </cfRule>
    <cfRule type="cellIs" dxfId="713" priority="140" stopIfTrue="1" operator="lessThan">
      <formula>0</formula>
    </cfRule>
    <cfRule type="cellIs" dxfId="712" priority="141" stopIfTrue="1" operator="lessThan">
      <formula>37.5</formula>
    </cfRule>
    <cfRule type="cellIs" dxfId="711" priority="142" stopIfTrue="1" operator="equal">
      <formula>37.5</formula>
    </cfRule>
    <cfRule type="cellIs" dxfId="710" priority="143" stopIfTrue="1" operator="lessThan">
      <formula>37.5</formula>
    </cfRule>
    <cfRule type="cellIs" dxfId="709" priority="144" operator="greaterThan">
      <formula>111.48</formula>
    </cfRule>
    <cfRule type="cellIs" dxfId="708" priority="145" operator="equal">
      <formula>0</formula>
    </cfRule>
  </conditionalFormatting>
  <conditionalFormatting sqref="Q38:Q48">
    <cfRule type="cellIs" dxfId="707" priority="88" stopIfTrue="1" operator="lessThan">
      <formula>0</formula>
    </cfRule>
  </conditionalFormatting>
  <conditionalFormatting sqref="S24:S27">
    <cfRule type="cellIs" dxfId="706" priority="55" stopIfTrue="1" operator="lessThan">
      <formula>0</formula>
    </cfRule>
    <cfRule type="cellIs" dxfId="705" priority="56" stopIfTrue="1" operator="lessThan">
      <formula>37.5</formula>
    </cfRule>
    <cfRule type="cellIs" dxfId="704" priority="57" stopIfTrue="1" operator="equal">
      <formula>37.5</formula>
    </cfRule>
    <cfRule type="cellIs" dxfId="703" priority="58" stopIfTrue="1" operator="equal">
      <formula>37.5</formula>
    </cfRule>
    <cfRule type="cellIs" dxfId="702" priority="59" stopIfTrue="1" operator="lessThan">
      <formula>37.5</formula>
    </cfRule>
    <cfRule type="cellIs" dxfId="701" priority="60" stopIfTrue="1" operator="greaterThan">
      <formula>37.5</formula>
    </cfRule>
    <cfRule type="cellIs" dxfId="700" priority="61" stopIfTrue="1" operator="equal">
      <formula>37.5</formula>
    </cfRule>
    <cfRule type="cellIs" dxfId="699" priority="62" stopIfTrue="1" operator="lessThan">
      <formula>37.5</formula>
    </cfRule>
    <cfRule type="cellIs" dxfId="698" priority="146" stopIfTrue="1" operator="lessThan">
      <formula>0</formula>
    </cfRule>
    <cfRule type="cellIs" dxfId="697" priority="147" stopIfTrue="1" operator="lessThan">
      <formula>37.5</formula>
    </cfRule>
    <cfRule type="cellIs" dxfId="696" priority="148" stopIfTrue="1" operator="equal">
      <formula>37.5</formula>
    </cfRule>
    <cfRule type="cellIs" dxfId="695" priority="149" stopIfTrue="1" operator="lessThan">
      <formula>37.5</formula>
    </cfRule>
    <cfRule type="cellIs" dxfId="694" priority="150" operator="greaterThan">
      <formula>111.48</formula>
    </cfRule>
    <cfRule type="cellIs" dxfId="693" priority="151" operator="equal">
      <formula>0</formula>
    </cfRule>
  </conditionalFormatting>
  <conditionalFormatting sqref="S38:S48">
    <cfRule type="cellIs" dxfId="692" priority="89" stopIfTrue="1" operator="lessThan">
      <formula>0</formula>
    </cfRule>
  </conditionalFormatting>
  <conditionalFormatting sqref="U24:U27">
    <cfRule type="cellIs" dxfId="691" priority="63" stopIfTrue="1" operator="lessThan">
      <formula>0</formula>
    </cfRule>
    <cfRule type="cellIs" dxfId="690" priority="64" stopIfTrue="1" operator="lessThan">
      <formula>37.5</formula>
    </cfRule>
    <cfRule type="cellIs" dxfId="689" priority="65" stopIfTrue="1" operator="equal">
      <formula>37.5</formula>
    </cfRule>
    <cfRule type="cellIs" dxfId="688" priority="66" stopIfTrue="1" operator="equal">
      <formula>37.5</formula>
    </cfRule>
    <cfRule type="cellIs" dxfId="687" priority="67" stopIfTrue="1" operator="lessThan">
      <formula>37.5</formula>
    </cfRule>
    <cfRule type="cellIs" dxfId="686" priority="68" stopIfTrue="1" operator="greaterThan">
      <formula>37.5</formula>
    </cfRule>
    <cfRule type="cellIs" dxfId="685" priority="69" stopIfTrue="1" operator="equal">
      <formula>37.5</formula>
    </cfRule>
    <cfRule type="cellIs" dxfId="684" priority="70" stopIfTrue="1" operator="lessThan">
      <formula>37.5</formula>
    </cfRule>
    <cfRule type="cellIs" dxfId="683" priority="152" stopIfTrue="1" operator="lessThan">
      <formula>0</formula>
    </cfRule>
    <cfRule type="cellIs" dxfId="682" priority="153" stopIfTrue="1" operator="lessThan">
      <formula>37.5</formula>
    </cfRule>
    <cfRule type="cellIs" dxfId="681" priority="154" stopIfTrue="1" operator="equal">
      <formula>37.5</formula>
    </cfRule>
    <cfRule type="cellIs" dxfId="680" priority="155" stopIfTrue="1" operator="lessThan">
      <formula>37.5</formula>
    </cfRule>
    <cfRule type="cellIs" dxfId="679" priority="156" operator="greaterThan">
      <formula>111.48</formula>
    </cfRule>
    <cfRule type="cellIs" dxfId="678" priority="157" operator="equal">
      <formula>0</formula>
    </cfRule>
  </conditionalFormatting>
  <conditionalFormatting sqref="U38:U48">
    <cfRule type="cellIs" dxfId="677" priority="90" stopIfTrue="1" operator="lessThan">
      <formula>0</formula>
    </cfRule>
  </conditionalFormatting>
  <conditionalFormatting sqref="W24:W27">
    <cfRule type="cellIs" dxfId="676" priority="71" stopIfTrue="1" operator="lessThan">
      <formula>0</formula>
    </cfRule>
    <cfRule type="cellIs" dxfId="675" priority="72" stopIfTrue="1" operator="lessThan">
      <formula>37.5</formula>
    </cfRule>
    <cfRule type="cellIs" dxfId="674" priority="73" stopIfTrue="1" operator="equal">
      <formula>37.5</formula>
    </cfRule>
    <cfRule type="cellIs" dxfId="673" priority="74" stopIfTrue="1" operator="equal">
      <formula>37.5</formula>
    </cfRule>
    <cfRule type="cellIs" dxfId="672" priority="75" stopIfTrue="1" operator="lessThan">
      <formula>37.5</formula>
    </cfRule>
    <cfRule type="cellIs" dxfId="671" priority="76" stopIfTrue="1" operator="greaterThan">
      <formula>37.5</formula>
    </cfRule>
    <cfRule type="cellIs" dxfId="670" priority="77" stopIfTrue="1" operator="equal">
      <formula>37.5</formula>
    </cfRule>
    <cfRule type="cellIs" dxfId="669" priority="78" stopIfTrue="1" operator="lessThan">
      <formula>37.5</formula>
    </cfRule>
    <cfRule type="cellIs" dxfId="668" priority="158" stopIfTrue="1" operator="lessThan">
      <formula>0</formula>
    </cfRule>
    <cfRule type="cellIs" dxfId="667" priority="159" stopIfTrue="1" operator="lessThan">
      <formula>37.5</formula>
    </cfRule>
    <cfRule type="cellIs" dxfId="666" priority="160" stopIfTrue="1" operator="equal">
      <formula>37.5</formula>
    </cfRule>
    <cfRule type="cellIs" dxfId="665" priority="161" stopIfTrue="1" operator="lessThan">
      <formula>37.5</formula>
    </cfRule>
    <cfRule type="cellIs" dxfId="664" priority="162" operator="greaterThan">
      <formula>111.48</formula>
    </cfRule>
    <cfRule type="cellIs" dxfId="663" priority="163" operator="equal">
      <formula>0</formula>
    </cfRule>
  </conditionalFormatting>
  <conditionalFormatting sqref="W38:W48">
    <cfRule type="cellIs" dxfId="662" priority="91" stopIfTrue="1" operator="lessThan">
      <formula>0</formula>
    </cfRule>
  </conditionalFormatting>
  <conditionalFormatting sqref="Y24:Y27 W24:W27 U24:U27 S24:S27 Q24:Q27 O24:O27 M24:M26 C27:N28 K24:K26 I24:I26 G24:G26 E24:E26 C24:C26">
    <cfRule type="cellIs" dxfId="661" priority="99" stopIfTrue="1" operator="lessThan">
      <formula>0</formula>
    </cfRule>
  </conditionalFormatting>
  <conditionalFormatting sqref="Y24:Y27">
    <cfRule type="cellIs" dxfId="660" priority="79" stopIfTrue="1" operator="lessThan">
      <formula>0</formula>
    </cfRule>
    <cfRule type="cellIs" dxfId="659" priority="80" stopIfTrue="1" operator="lessThan">
      <formula>37.5</formula>
    </cfRule>
    <cfRule type="cellIs" dxfId="658" priority="81" stopIfTrue="1" operator="equal">
      <formula>37.5</formula>
    </cfRule>
    <cfRule type="cellIs" dxfId="657" priority="82" stopIfTrue="1" operator="equal">
      <formula>37.5</formula>
    </cfRule>
    <cfRule type="cellIs" dxfId="656" priority="83" stopIfTrue="1" operator="lessThan">
      <formula>37.5</formula>
    </cfRule>
    <cfRule type="cellIs" dxfId="655" priority="84" stopIfTrue="1" operator="greaterThan">
      <formula>37.5</formula>
    </cfRule>
    <cfRule type="cellIs" dxfId="654" priority="85" stopIfTrue="1" operator="equal">
      <formula>37.5</formula>
    </cfRule>
    <cfRule type="cellIs" dxfId="653" priority="86" stopIfTrue="1" operator="lessThan">
      <formula>37.5</formula>
    </cfRule>
    <cfRule type="cellIs" dxfId="652" priority="164" stopIfTrue="1" operator="lessThan">
      <formula>0</formula>
    </cfRule>
    <cfRule type="cellIs" dxfId="651" priority="165" stopIfTrue="1" operator="lessThan">
      <formula>37.5</formula>
    </cfRule>
    <cfRule type="cellIs" dxfId="650" priority="166" stopIfTrue="1" operator="equal">
      <formula>37.5</formula>
    </cfRule>
    <cfRule type="cellIs" dxfId="649" priority="167" stopIfTrue="1" operator="lessThan">
      <formula>37.5</formula>
    </cfRule>
    <cfRule type="cellIs" dxfId="648" priority="168" operator="greaterThan">
      <formula>111.48</formula>
    </cfRule>
    <cfRule type="cellIs" dxfId="647" priority="169" operator="equal">
      <formula>0</formula>
    </cfRule>
  </conditionalFormatting>
  <conditionalFormatting sqref="Y38:Y48">
    <cfRule type="cellIs" dxfId="646" priority="92" stopIfTrue="1" operator="lessThan">
      <formula>0</formula>
    </cfRule>
  </conditionalFormatting>
  <printOptions horizontalCentered="1" verticalCentered="1"/>
  <pageMargins left="0" right="0" top="0" bottom="0" header="0" footer="0"/>
  <pageSetup paperSize="9" orientation="landscape"/>
  <rowBreaks count="1" manualBreakCount="1">
    <brk id="31" man="1"/>
  </rowBreak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000"/>
  <sheetViews>
    <sheetView topLeftCell="D1" workbookViewId="0">
      <selection activeCell="AD19" sqref="AD19"/>
    </sheetView>
  </sheetViews>
  <sheetFormatPr baseColWidth="10" defaultColWidth="12.6640625" defaultRowHeight="15" customHeight="1" x14ac:dyDescent="0.15"/>
  <cols>
    <col min="1" max="1" width="0.83203125" customWidth="1"/>
    <col min="2" max="2" width="36.1640625" customWidth="1"/>
    <col min="3" max="3" width="13.6640625" customWidth="1"/>
    <col min="4" max="4" width="2.1640625" customWidth="1"/>
    <col min="5" max="5" width="13.1640625" customWidth="1"/>
    <col min="6" max="6" width="2.6640625" customWidth="1"/>
    <col min="7" max="7" width="11.83203125" customWidth="1"/>
    <col min="8" max="8" width="2.6640625" customWidth="1"/>
    <col min="9" max="9" width="12.1640625" customWidth="1"/>
    <col min="10" max="10" width="2.6640625" customWidth="1"/>
    <col min="11" max="11" width="10.83203125" customWidth="1"/>
    <col min="12" max="12" width="2.6640625" customWidth="1"/>
    <col min="13" max="13" width="12.33203125" customWidth="1"/>
    <col min="14" max="14" width="2.6640625" customWidth="1"/>
    <col min="15" max="15" width="13.1640625" customWidth="1"/>
    <col min="16" max="16" width="2.6640625" customWidth="1"/>
    <col min="17" max="17" width="11.6640625" customWidth="1"/>
    <col min="18" max="18" width="2.6640625" customWidth="1"/>
    <col min="19" max="19" width="13" customWidth="1"/>
    <col min="20" max="20" width="2.6640625" customWidth="1"/>
    <col min="21" max="21" width="12" customWidth="1"/>
    <col min="22" max="22" width="2.6640625" customWidth="1"/>
    <col min="23" max="23" width="11.6640625" customWidth="1"/>
    <col min="24" max="24" width="2.33203125" customWidth="1"/>
    <col min="25" max="25" width="13" customWidth="1"/>
    <col min="26" max="26" width="1.6640625" customWidth="1"/>
    <col min="27" max="27" width="1" customWidth="1"/>
    <col min="28" max="28" width="15.33203125" customWidth="1"/>
    <col min="29" max="29" width="12.33203125" customWidth="1"/>
  </cols>
  <sheetData>
    <row r="1" spans="1:30" ht="36" customHeight="1" x14ac:dyDescent="0.35">
      <c r="A1" s="2"/>
      <c r="B1" s="134" t="s">
        <v>0</v>
      </c>
      <c r="C1" s="134"/>
      <c r="D1" s="1"/>
      <c r="E1" s="1"/>
      <c r="F1" s="1"/>
      <c r="G1" s="1"/>
      <c r="H1" s="1"/>
      <c r="I1" s="147" t="s">
        <v>1</v>
      </c>
      <c r="J1" s="145"/>
      <c r="K1" s="145"/>
      <c r="L1" s="145"/>
      <c r="M1" s="145"/>
      <c r="N1" s="1"/>
      <c r="O1" s="1"/>
      <c r="P1" s="1"/>
      <c r="Q1" s="1"/>
      <c r="R1" s="1"/>
      <c r="S1" s="1"/>
      <c r="T1" s="1"/>
      <c r="U1" s="1"/>
      <c r="V1" s="164" t="s">
        <v>155</v>
      </c>
      <c r="W1" s="145"/>
      <c r="X1" s="145"/>
      <c r="Y1" s="145"/>
      <c r="Z1" s="145"/>
      <c r="AA1" s="145"/>
      <c r="AB1" s="1"/>
      <c r="AC1" s="1"/>
    </row>
    <row r="2" spans="1:30" ht="110.25" customHeight="1" x14ac:dyDescent="0.15">
      <c r="A2" s="1"/>
      <c r="B2" s="144" t="s">
        <v>79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  <c r="AC3" s="1"/>
    </row>
    <row r="4" spans="1:30" ht="21.75" customHeight="1" x14ac:dyDescent="0.15">
      <c r="A4" s="5"/>
      <c r="B4" s="62" t="s">
        <v>3</v>
      </c>
      <c r="C4" s="38" t="s">
        <v>4</v>
      </c>
      <c r="D4" s="38"/>
      <c r="E4" s="38" t="s">
        <v>5</v>
      </c>
      <c r="F4" s="38"/>
      <c r="G4" s="38" t="s">
        <v>6</v>
      </c>
      <c r="H4" s="38"/>
      <c r="I4" s="38" t="s">
        <v>7</v>
      </c>
      <c r="J4" s="38"/>
      <c r="K4" s="38" t="s">
        <v>8</v>
      </c>
      <c r="L4" s="38"/>
      <c r="M4" s="38" t="s">
        <v>9</v>
      </c>
      <c r="N4" s="63"/>
      <c r="O4" s="38" t="s">
        <v>10</v>
      </c>
      <c r="P4" s="63"/>
      <c r="Q4" s="38" t="s">
        <v>11</v>
      </c>
      <c r="R4" s="63"/>
      <c r="S4" s="63" t="s">
        <v>12</v>
      </c>
      <c r="T4" s="63"/>
      <c r="U4" s="38" t="s">
        <v>13</v>
      </c>
      <c r="V4" s="63"/>
      <c r="W4" s="63" t="s">
        <v>14</v>
      </c>
      <c r="X4" s="63"/>
      <c r="Y4" s="63" t="s">
        <v>15</v>
      </c>
      <c r="Z4" s="64"/>
      <c r="AA4" s="64"/>
      <c r="AB4" s="39" t="s">
        <v>57</v>
      </c>
      <c r="AC4" s="1" t="s">
        <v>187</v>
      </c>
      <c r="AD4" s="165" t="s">
        <v>180</v>
      </c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  <c r="AC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ht="18" customHeight="1" x14ac:dyDescent="0.2">
      <c r="A7" s="1"/>
      <c r="B7" s="13" t="s">
        <v>16</v>
      </c>
      <c r="C7" s="86">
        <v>37.5</v>
      </c>
      <c r="D7" s="131"/>
      <c r="E7" s="86"/>
      <c r="F7" s="131"/>
      <c r="G7" s="86"/>
      <c r="H7" s="131"/>
      <c r="I7" s="86"/>
      <c r="J7" s="131"/>
      <c r="K7" s="86">
        <v>75</v>
      </c>
      <c r="L7" s="131"/>
      <c r="M7" s="86">
        <v>37.5</v>
      </c>
      <c r="N7" s="131"/>
      <c r="O7" s="86">
        <v>37.5</v>
      </c>
      <c r="P7" s="132"/>
      <c r="Q7" s="86"/>
      <c r="R7" s="132"/>
      <c r="S7" s="86"/>
      <c r="T7" s="132"/>
      <c r="U7" s="86"/>
      <c r="V7" s="132"/>
      <c r="W7" s="86"/>
      <c r="X7" s="132"/>
      <c r="Y7" s="86">
        <v>37.5</v>
      </c>
      <c r="Z7" s="1"/>
      <c r="AA7" s="1"/>
      <c r="AB7" s="21">
        <f t="shared" ref="AB7:AB22" si="0">SUM(C7:AA7)</f>
        <v>225</v>
      </c>
      <c r="AC7">
        <f>37.5*12+200</f>
        <v>650</v>
      </c>
      <c r="AD7" s="166">
        <f>AC7-AB7</f>
        <v>425</v>
      </c>
    </row>
    <row r="8" spans="1:30" ht="18" customHeight="1" x14ac:dyDescent="0.2">
      <c r="A8" s="1"/>
      <c r="B8" s="22" t="s">
        <v>17</v>
      </c>
      <c r="C8" s="86">
        <v>75</v>
      </c>
      <c r="D8" s="131"/>
      <c r="E8" s="86"/>
      <c r="F8" s="131"/>
      <c r="G8" s="86">
        <v>75</v>
      </c>
      <c r="H8" s="131"/>
      <c r="I8" s="86"/>
      <c r="J8" s="131"/>
      <c r="K8" s="86">
        <v>75</v>
      </c>
      <c r="L8" s="131"/>
      <c r="M8" s="86"/>
      <c r="N8" s="131"/>
      <c r="O8" s="86">
        <v>75</v>
      </c>
      <c r="P8" s="132"/>
      <c r="Q8" s="86">
        <v>37.5</v>
      </c>
      <c r="R8" s="132"/>
      <c r="S8" s="86"/>
      <c r="T8" s="132"/>
      <c r="U8" s="86">
        <v>75</v>
      </c>
      <c r="V8" s="132"/>
      <c r="W8" s="86">
        <v>37.5</v>
      </c>
      <c r="X8" s="132"/>
      <c r="Y8" s="86"/>
      <c r="Z8" s="1"/>
      <c r="AA8" s="1"/>
      <c r="AB8" s="21">
        <f t="shared" si="0"/>
        <v>450</v>
      </c>
      <c r="AC8">
        <f t="shared" ref="AC8:AC23" si="1">37.5*12+200</f>
        <v>650</v>
      </c>
      <c r="AD8" s="166">
        <f t="shared" ref="AD8:AD22" si="2">AC8-AB8</f>
        <v>200</v>
      </c>
    </row>
    <row r="9" spans="1:30" ht="18" customHeight="1" x14ac:dyDescent="0.2">
      <c r="A9" s="1"/>
      <c r="B9" s="13" t="s">
        <v>18</v>
      </c>
      <c r="C9" s="86">
        <v>37.5</v>
      </c>
      <c r="D9" s="135"/>
      <c r="E9" s="86">
        <v>37.5</v>
      </c>
      <c r="F9" s="131"/>
      <c r="G9" s="86">
        <v>150</v>
      </c>
      <c r="H9" s="131"/>
      <c r="I9" s="86"/>
      <c r="J9" s="131"/>
      <c r="K9" s="86"/>
      <c r="L9" s="131"/>
      <c r="M9" s="86"/>
      <c r="N9" s="131"/>
      <c r="O9" s="86"/>
      <c r="P9" s="132"/>
      <c r="Q9" s="86"/>
      <c r="R9" s="132"/>
      <c r="S9" s="86"/>
      <c r="T9" s="132"/>
      <c r="U9" s="86"/>
      <c r="V9" s="132"/>
      <c r="W9" s="86">
        <v>200</v>
      </c>
      <c r="X9" s="132"/>
      <c r="Y9" s="86"/>
      <c r="Z9" s="1"/>
      <c r="AA9" s="1"/>
      <c r="AB9" s="21">
        <f t="shared" si="0"/>
        <v>425</v>
      </c>
      <c r="AC9">
        <f t="shared" si="1"/>
        <v>650</v>
      </c>
      <c r="AD9" s="166">
        <f t="shared" si="2"/>
        <v>225</v>
      </c>
    </row>
    <row r="10" spans="1:30" ht="18" customHeight="1" x14ac:dyDescent="0.2">
      <c r="A10" s="1"/>
      <c r="B10" s="22" t="s">
        <v>19</v>
      </c>
      <c r="C10" s="86">
        <v>37.5</v>
      </c>
      <c r="D10" s="131"/>
      <c r="E10" s="86">
        <v>37.5</v>
      </c>
      <c r="F10" s="131"/>
      <c r="G10" s="86">
        <v>37.5</v>
      </c>
      <c r="H10" s="131"/>
      <c r="I10" s="86">
        <v>37.5</v>
      </c>
      <c r="J10" s="131"/>
      <c r="K10" s="86">
        <v>37.5</v>
      </c>
      <c r="L10" s="131"/>
      <c r="M10" s="86">
        <v>37.5</v>
      </c>
      <c r="N10" s="131"/>
      <c r="O10" s="86">
        <v>37.5</v>
      </c>
      <c r="P10" s="132"/>
      <c r="Q10" s="86">
        <v>37.5</v>
      </c>
      <c r="R10" s="132"/>
      <c r="S10" s="86">
        <v>37.5</v>
      </c>
      <c r="T10" s="132"/>
      <c r="U10" s="86">
        <v>37.5</v>
      </c>
      <c r="V10" s="132"/>
      <c r="W10" s="86">
        <v>37.5</v>
      </c>
      <c r="X10" s="132"/>
      <c r="Y10" s="86">
        <v>37.5</v>
      </c>
      <c r="Z10" s="1"/>
      <c r="AA10" s="1"/>
      <c r="AB10" s="21">
        <f t="shared" si="0"/>
        <v>450</v>
      </c>
      <c r="AC10">
        <f t="shared" si="1"/>
        <v>650</v>
      </c>
      <c r="AD10" s="166">
        <f t="shared" si="2"/>
        <v>200</v>
      </c>
    </row>
    <row r="11" spans="1:30" ht="18" customHeight="1" x14ac:dyDescent="0.2">
      <c r="A11" s="1"/>
      <c r="B11" s="13" t="s">
        <v>20</v>
      </c>
      <c r="C11" s="86">
        <v>18.75</v>
      </c>
      <c r="D11" s="131"/>
      <c r="E11" s="86">
        <v>18.75</v>
      </c>
      <c r="F11" s="131"/>
      <c r="G11" s="86">
        <v>18.75</v>
      </c>
      <c r="H11" s="131"/>
      <c r="I11" s="86">
        <v>43.75</v>
      </c>
      <c r="J11" s="131"/>
      <c r="K11" s="86">
        <v>43.75</v>
      </c>
      <c r="L11" s="131"/>
      <c r="M11" s="86">
        <v>43.75</v>
      </c>
      <c r="N11" s="131"/>
      <c r="O11" s="86">
        <v>43.75</v>
      </c>
      <c r="P11" s="132"/>
      <c r="Q11" s="86">
        <v>43.75</v>
      </c>
      <c r="R11" s="132"/>
      <c r="S11" s="86">
        <v>43.75</v>
      </c>
      <c r="T11" s="132"/>
      <c r="U11" s="86">
        <v>43.75</v>
      </c>
      <c r="V11" s="132"/>
      <c r="W11" s="86">
        <v>43.75</v>
      </c>
      <c r="X11" s="132"/>
      <c r="Y11" s="86">
        <v>18.75</v>
      </c>
      <c r="Z11" s="1"/>
      <c r="AA11" s="1"/>
      <c r="AB11" s="21">
        <f t="shared" si="0"/>
        <v>425</v>
      </c>
      <c r="AC11">
        <f t="shared" si="1"/>
        <v>650</v>
      </c>
      <c r="AD11" s="166">
        <f t="shared" si="2"/>
        <v>225</v>
      </c>
    </row>
    <row r="12" spans="1:30" ht="18" customHeight="1" x14ac:dyDescent="0.2">
      <c r="A12" s="1"/>
      <c r="B12" s="22" t="s">
        <v>21</v>
      </c>
      <c r="C12" s="86">
        <v>37.5</v>
      </c>
      <c r="D12" s="131"/>
      <c r="E12" s="86">
        <v>37.5</v>
      </c>
      <c r="F12" s="131"/>
      <c r="G12" s="86">
        <v>37.5</v>
      </c>
      <c r="H12" s="131"/>
      <c r="I12" s="86">
        <v>37.5</v>
      </c>
      <c r="J12" s="131"/>
      <c r="K12" s="86">
        <v>137.5</v>
      </c>
      <c r="L12" s="131"/>
      <c r="M12" s="86">
        <v>37.5</v>
      </c>
      <c r="N12" s="131"/>
      <c r="O12" s="86">
        <v>137.5</v>
      </c>
      <c r="P12" s="132"/>
      <c r="Q12" s="86">
        <v>37.5</v>
      </c>
      <c r="R12" s="132"/>
      <c r="S12" s="86">
        <v>37.5</v>
      </c>
      <c r="T12" s="132"/>
      <c r="U12" s="86">
        <v>37.5</v>
      </c>
      <c r="V12" s="132"/>
      <c r="W12" s="86">
        <v>37.5</v>
      </c>
      <c r="X12" s="132"/>
      <c r="Y12" s="86">
        <v>37.5</v>
      </c>
      <c r="Z12" s="1"/>
      <c r="AA12" s="1"/>
      <c r="AB12" s="21">
        <f t="shared" si="0"/>
        <v>650</v>
      </c>
      <c r="AC12">
        <f t="shared" si="1"/>
        <v>650</v>
      </c>
      <c r="AD12" s="166">
        <f t="shared" si="2"/>
        <v>0</v>
      </c>
    </row>
    <row r="13" spans="1:30" ht="18" customHeight="1" x14ac:dyDescent="0.2">
      <c r="A13" s="1"/>
      <c r="B13" s="13" t="s">
        <v>22</v>
      </c>
      <c r="C13" s="86">
        <v>37.5</v>
      </c>
      <c r="D13" s="131"/>
      <c r="E13" s="86">
        <v>37.5</v>
      </c>
      <c r="F13" s="131"/>
      <c r="G13" s="86">
        <v>37.5</v>
      </c>
      <c r="H13" s="131"/>
      <c r="I13" s="86">
        <v>37.5</v>
      </c>
      <c r="J13" s="131"/>
      <c r="K13" s="86">
        <v>75</v>
      </c>
      <c r="L13" s="131"/>
      <c r="M13" s="86">
        <v>37.5</v>
      </c>
      <c r="N13" s="131"/>
      <c r="O13" s="86">
        <v>37.5</v>
      </c>
      <c r="P13" s="132"/>
      <c r="Q13" s="86">
        <v>37.5</v>
      </c>
      <c r="R13" s="132"/>
      <c r="S13" s="86">
        <v>37.5</v>
      </c>
      <c r="T13" s="132"/>
      <c r="U13" s="86">
        <v>37.5</v>
      </c>
      <c r="V13" s="132"/>
      <c r="W13" s="86">
        <v>37.5</v>
      </c>
      <c r="X13" s="132"/>
      <c r="Y13" s="86">
        <v>37.5</v>
      </c>
      <c r="Z13" s="1"/>
      <c r="AA13" s="1"/>
      <c r="AB13" s="21">
        <f t="shared" si="0"/>
        <v>487.5</v>
      </c>
      <c r="AC13">
        <f t="shared" si="1"/>
        <v>650</v>
      </c>
      <c r="AD13" s="166">
        <f t="shared" si="2"/>
        <v>162.5</v>
      </c>
    </row>
    <row r="14" spans="1:30" ht="18" customHeight="1" x14ac:dyDescent="0.2">
      <c r="A14" s="1"/>
      <c r="B14" s="22" t="s">
        <v>23</v>
      </c>
      <c r="C14" s="86"/>
      <c r="D14" s="131"/>
      <c r="E14" s="86">
        <v>75</v>
      </c>
      <c r="F14" s="131"/>
      <c r="G14" s="86"/>
      <c r="H14" s="131"/>
      <c r="I14" s="86">
        <v>37.5</v>
      </c>
      <c r="J14" s="131"/>
      <c r="K14" s="86">
        <v>75</v>
      </c>
      <c r="L14" s="131"/>
      <c r="M14" s="86"/>
      <c r="N14" s="131"/>
      <c r="O14" s="86"/>
      <c r="P14" s="132"/>
      <c r="Q14" s="86"/>
      <c r="R14" s="132"/>
      <c r="S14" s="86">
        <v>75</v>
      </c>
      <c r="T14" s="132"/>
      <c r="U14" s="86"/>
      <c r="V14" s="132"/>
      <c r="W14" s="86">
        <v>75</v>
      </c>
      <c r="X14" s="132"/>
      <c r="Y14" s="86"/>
      <c r="Z14" s="1"/>
      <c r="AA14" s="1"/>
      <c r="AB14" s="21">
        <f t="shared" si="0"/>
        <v>337.5</v>
      </c>
      <c r="AC14">
        <f t="shared" si="1"/>
        <v>650</v>
      </c>
      <c r="AD14" s="166">
        <f t="shared" si="2"/>
        <v>312.5</v>
      </c>
    </row>
    <row r="15" spans="1:30" ht="18" customHeight="1" x14ac:dyDescent="0.2">
      <c r="A15" s="1"/>
      <c r="B15" s="13" t="s">
        <v>24</v>
      </c>
      <c r="C15" s="86"/>
      <c r="D15" s="131"/>
      <c r="E15" s="86"/>
      <c r="F15" s="131"/>
      <c r="G15" s="86">
        <v>450</v>
      </c>
      <c r="H15" s="131"/>
      <c r="I15" s="86"/>
      <c r="J15" s="131"/>
      <c r="K15" s="86"/>
      <c r="L15" s="131"/>
      <c r="M15" s="86"/>
      <c r="N15" s="131"/>
      <c r="O15" s="86"/>
      <c r="P15" s="132"/>
      <c r="Q15" s="86"/>
      <c r="R15" s="132"/>
      <c r="S15" s="86"/>
      <c r="T15" s="132"/>
      <c r="U15" s="86"/>
      <c r="V15" s="132"/>
      <c r="W15" s="86"/>
      <c r="X15" s="132"/>
      <c r="Y15" s="86"/>
      <c r="Z15" s="1"/>
      <c r="AA15" s="1"/>
      <c r="AB15" s="21">
        <f t="shared" si="0"/>
        <v>450</v>
      </c>
      <c r="AC15">
        <f t="shared" si="1"/>
        <v>650</v>
      </c>
      <c r="AD15" s="166">
        <f t="shared" si="2"/>
        <v>200</v>
      </c>
    </row>
    <row r="16" spans="1:30" ht="18" customHeight="1" x14ac:dyDescent="0.2">
      <c r="A16" s="1"/>
      <c r="B16" s="22" t="s">
        <v>25</v>
      </c>
      <c r="C16" s="86"/>
      <c r="D16" s="135"/>
      <c r="E16" s="86"/>
      <c r="F16" s="131"/>
      <c r="G16" s="86">
        <v>450</v>
      </c>
      <c r="H16" s="131"/>
      <c r="I16" s="86"/>
      <c r="J16" s="131"/>
      <c r="K16" s="86"/>
      <c r="L16" s="131"/>
      <c r="M16" s="86"/>
      <c r="N16" s="131"/>
      <c r="O16" s="86"/>
      <c r="P16" s="132"/>
      <c r="Q16" s="86"/>
      <c r="R16" s="132"/>
      <c r="S16" s="86"/>
      <c r="T16" s="132"/>
      <c r="U16" s="86"/>
      <c r="V16" s="132"/>
      <c r="W16" s="86"/>
      <c r="X16" s="132"/>
      <c r="Y16" s="86"/>
      <c r="Z16" s="1"/>
      <c r="AA16" s="1"/>
      <c r="AB16" s="21">
        <f t="shared" si="0"/>
        <v>450</v>
      </c>
      <c r="AC16">
        <f t="shared" si="1"/>
        <v>650</v>
      </c>
      <c r="AD16" s="166">
        <f t="shared" si="2"/>
        <v>200</v>
      </c>
    </row>
    <row r="17" spans="1:30" ht="18" customHeight="1" x14ac:dyDescent="0.2">
      <c r="A17" s="1"/>
      <c r="B17" s="13" t="s">
        <v>26</v>
      </c>
      <c r="C17" s="86">
        <v>37.5</v>
      </c>
      <c r="D17" s="131"/>
      <c r="E17" s="86">
        <v>37.5</v>
      </c>
      <c r="F17" s="131"/>
      <c r="G17" s="86">
        <v>37.5</v>
      </c>
      <c r="H17" s="131"/>
      <c r="I17" s="86">
        <v>37.5</v>
      </c>
      <c r="J17" s="131"/>
      <c r="K17" s="86">
        <v>37.5</v>
      </c>
      <c r="L17" s="131"/>
      <c r="M17" s="86">
        <v>37.5</v>
      </c>
      <c r="N17" s="131"/>
      <c r="O17" s="86">
        <v>37.5</v>
      </c>
      <c r="P17" s="132"/>
      <c r="Q17" s="86">
        <v>37.5</v>
      </c>
      <c r="R17" s="132"/>
      <c r="S17" s="86">
        <v>37.5</v>
      </c>
      <c r="T17" s="132"/>
      <c r="U17" s="86">
        <v>37.5</v>
      </c>
      <c r="V17" s="132"/>
      <c r="W17" s="86"/>
      <c r="X17" s="132"/>
      <c r="Y17" s="86"/>
      <c r="Z17" s="1"/>
      <c r="AA17" s="1"/>
      <c r="AB17" s="21">
        <f t="shared" si="0"/>
        <v>375</v>
      </c>
      <c r="AC17">
        <f t="shared" si="1"/>
        <v>650</v>
      </c>
      <c r="AD17" s="166">
        <f t="shared" si="2"/>
        <v>275</v>
      </c>
    </row>
    <row r="18" spans="1:30" ht="18" customHeight="1" x14ac:dyDescent="0.2">
      <c r="A18" s="1"/>
      <c r="B18" s="22" t="s">
        <v>27</v>
      </c>
      <c r="C18" s="86"/>
      <c r="D18" s="135"/>
      <c r="E18" s="86">
        <v>37.5</v>
      </c>
      <c r="F18" s="131"/>
      <c r="G18" s="86">
        <v>75</v>
      </c>
      <c r="H18" s="131"/>
      <c r="I18" s="86"/>
      <c r="J18" s="131"/>
      <c r="K18" s="86">
        <v>87.5</v>
      </c>
      <c r="L18" s="131"/>
      <c r="M18" s="86">
        <v>87.5</v>
      </c>
      <c r="N18" s="131"/>
      <c r="O18" s="86">
        <v>50</v>
      </c>
      <c r="P18" s="132"/>
      <c r="Q18" s="86">
        <v>87.5</v>
      </c>
      <c r="R18" s="132"/>
      <c r="S18" s="86">
        <v>37.5</v>
      </c>
      <c r="T18" s="132"/>
      <c r="U18" s="86">
        <v>37.5</v>
      </c>
      <c r="V18" s="132"/>
      <c r="W18" s="86">
        <v>37.5</v>
      </c>
      <c r="X18" s="132"/>
      <c r="Y18" s="86">
        <v>37.5</v>
      </c>
      <c r="Z18" s="1"/>
      <c r="AA18" s="1"/>
      <c r="AB18" s="21">
        <f t="shared" si="0"/>
        <v>575</v>
      </c>
      <c r="AC18">
        <f t="shared" si="1"/>
        <v>650</v>
      </c>
      <c r="AD18" s="166">
        <f t="shared" si="2"/>
        <v>75</v>
      </c>
    </row>
    <row r="19" spans="1:30" ht="18" customHeight="1" x14ac:dyDescent="0.2">
      <c r="A19" s="1"/>
      <c r="B19" s="13" t="s">
        <v>28</v>
      </c>
      <c r="C19" s="86">
        <v>45</v>
      </c>
      <c r="D19" s="131"/>
      <c r="E19" s="86">
        <v>45</v>
      </c>
      <c r="F19" s="131"/>
      <c r="G19" s="86">
        <v>42.5</v>
      </c>
      <c r="H19" s="131"/>
      <c r="I19" s="86">
        <v>70</v>
      </c>
      <c r="J19" s="131"/>
      <c r="K19" s="86">
        <v>50</v>
      </c>
      <c r="L19" s="131"/>
      <c r="M19" s="86">
        <v>55</v>
      </c>
      <c r="N19" s="131"/>
      <c r="O19" s="86">
        <v>50</v>
      </c>
      <c r="P19" s="132"/>
      <c r="Q19" s="86">
        <v>50</v>
      </c>
      <c r="R19" s="132"/>
      <c r="S19" s="86">
        <v>50</v>
      </c>
      <c r="T19" s="132"/>
      <c r="U19" s="86">
        <v>50</v>
      </c>
      <c r="V19" s="132"/>
      <c r="W19" s="86">
        <v>35</v>
      </c>
      <c r="X19" s="132"/>
      <c r="Y19" s="86">
        <v>50</v>
      </c>
      <c r="Z19" s="1"/>
      <c r="AA19" s="1"/>
      <c r="AB19" s="21">
        <f t="shared" si="0"/>
        <v>592.5</v>
      </c>
      <c r="AC19">
        <f t="shared" si="1"/>
        <v>650</v>
      </c>
      <c r="AD19" s="166">
        <f t="shared" si="2"/>
        <v>57.5</v>
      </c>
    </row>
    <row r="20" spans="1:30" ht="18" customHeight="1" x14ac:dyDescent="0.2">
      <c r="A20" s="1"/>
      <c r="B20" s="22" t="s">
        <v>29</v>
      </c>
      <c r="C20" s="86">
        <v>40</v>
      </c>
      <c r="D20" s="131"/>
      <c r="E20" s="86">
        <v>40</v>
      </c>
      <c r="F20" s="131"/>
      <c r="G20" s="86"/>
      <c r="H20" s="131"/>
      <c r="I20" s="86">
        <v>40</v>
      </c>
      <c r="J20" s="131"/>
      <c r="K20" s="86"/>
      <c r="L20" s="131"/>
      <c r="M20" s="86"/>
      <c r="N20" s="131"/>
      <c r="O20" s="86">
        <v>40</v>
      </c>
      <c r="P20" s="132"/>
      <c r="Q20" s="86">
        <v>40</v>
      </c>
      <c r="R20" s="132"/>
      <c r="S20" s="86">
        <v>40</v>
      </c>
      <c r="T20" s="132"/>
      <c r="U20" s="86">
        <v>40</v>
      </c>
      <c r="V20" s="132"/>
      <c r="W20" s="86">
        <v>40</v>
      </c>
      <c r="X20" s="132"/>
      <c r="Y20" s="86">
        <v>40</v>
      </c>
      <c r="Z20" s="1"/>
      <c r="AA20" s="1"/>
      <c r="AB20" s="21">
        <f t="shared" si="0"/>
        <v>360</v>
      </c>
      <c r="AC20">
        <f t="shared" si="1"/>
        <v>650</v>
      </c>
      <c r="AD20" s="166">
        <f t="shared" si="2"/>
        <v>290</v>
      </c>
    </row>
    <row r="21" spans="1:30" ht="18" customHeight="1" x14ac:dyDescent="0.2">
      <c r="A21" s="1"/>
      <c r="B21" s="13" t="s">
        <v>30</v>
      </c>
      <c r="C21" s="86"/>
      <c r="D21" s="131"/>
      <c r="E21" s="86"/>
      <c r="F21" s="131"/>
      <c r="G21" s="86"/>
      <c r="H21" s="131"/>
      <c r="I21" s="86"/>
      <c r="J21" s="131"/>
      <c r="K21" s="86"/>
      <c r="L21" s="131"/>
      <c r="M21" s="86"/>
      <c r="N21" s="131"/>
      <c r="O21" s="86"/>
      <c r="P21" s="132"/>
      <c r="Q21" s="86"/>
      <c r="R21" s="132"/>
      <c r="S21" s="86"/>
      <c r="T21" s="132"/>
      <c r="U21" s="86"/>
      <c r="V21" s="132"/>
      <c r="W21" s="86">
        <v>450</v>
      </c>
      <c r="X21" s="132"/>
      <c r="Y21" s="86"/>
      <c r="Z21" s="1"/>
      <c r="AA21" s="1"/>
      <c r="AB21" s="21">
        <f t="shared" si="0"/>
        <v>450</v>
      </c>
      <c r="AC21">
        <f t="shared" si="1"/>
        <v>650</v>
      </c>
      <c r="AD21" s="166">
        <f t="shared" si="2"/>
        <v>200</v>
      </c>
    </row>
    <row r="22" spans="1:30" ht="18" customHeight="1" x14ac:dyDescent="0.2">
      <c r="A22" s="1"/>
      <c r="B22" s="22" t="s">
        <v>31</v>
      </c>
      <c r="C22" s="86">
        <v>37.5</v>
      </c>
      <c r="D22" s="131"/>
      <c r="E22" s="86">
        <v>37.5</v>
      </c>
      <c r="F22" s="131"/>
      <c r="G22" s="86">
        <v>37.5</v>
      </c>
      <c r="H22" s="131"/>
      <c r="I22" s="86">
        <v>37.5</v>
      </c>
      <c r="J22" s="131"/>
      <c r="K22" s="86">
        <v>237.5</v>
      </c>
      <c r="L22" s="131"/>
      <c r="M22" s="86">
        <v>37.5</v>
      </c>
      <c r="N22" s="131"/>
      <c r="O22" s="86">
        <v>37.5</v>
      </c>
      <c r="P22" s="132"/>
      <c r="Q22" s="86">
        <v>37.5</v>
      </c>
      <c r="R22" s="132"/>
      <c r="S22" s="86">
        <v>37.5</v>
      </c>
      <c r="T22" s="132"/>
      <c r="U22" s="86">
        <v>37.5</v>
      </c>
      <c r="V22" s="132"/>
      <c r="W22" s="86">
        <v>37.5</v>
      </c>
      <c r="X22" s="132"/>
      <c r="Y22" s="86">
        <v>37.5</v>
      </c>
      <c r="Z22" s="1"/>
      <c r="AA22" s="1"/>
      <c r="AB22" s="21">
        <f t="shared" si="0"/>
        <v>650</v>
      </c>
      <c r="AC22">
        <f t="shared" si="1"/>
        <v>650</v>
      </c>
      <c r="AD22" s="166">
        <f t="shared" si="2"/>
        <v>0</v>
      </c>
    </row>
    <row r="23" spans="1:30" ht="3" customHeight="1" x14ac:dyDescent="0.2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4"/>
      <c r="AB23" s="114"/>
      <c r="AC23">
        <f t="shared" si="1"/>
        <v>650</v>
      </c>
    </row>
    <row r="24" spans="1:30" ht="21" customHeight="1" x14ac:dyDescent="0.2">
      <c r="A24" s="116"/>
      <c r="B24" s="20" t="s">
        <v>133</v>
      </c>
      <c r="C24" s="117"/>
      <c r="D24" s="71"/>
      <c r="E24" s="118"/>
      <c r="F24" s="71"/>
      <c r="G24" s="118"/>
      <c r="H24" s="71"/>
      <c r="I24" s="118"/>
      <c r="J24" s="71"/>
      <c r="K24" s="118"/>
      <c r="L24" s="71"/>
      <c r="M24" s="118"/>
      <c r="N24" s="71"/>
      <c r="O24" s="118"/>
      <c r="P24" s="71"/>
      <c r="Q24" s="118"/>
      <c r="R24" s="71"/>
      <c r="S24" s="118"/>
      <c r="T24" s="71"/>
      <c r="U24" s="118"/>
      <c r="V24" s="71"/>
      <c r="W24" s="118"/>
      <c r="X24" s="71"/>
      <c r="Y24" s="118"/>
      <c r="Z24" s="116"/>
      <c r="AA24" s="116"/>
      <c r="AB24" s="21">
        <f t="shared" ref="AB24:AB27" si="3">SUM(C24:AA24)</f>
        <v>0</v>
      </c>
      <c r="AC24" s="1"/>
    </row>
    <row r="25" spans="1:30" ht="21" customHeight="1" x14ac:dyDescent="0.2">
      <c r="A25" s="116"/>
      <c r="B25" s="20" t="s">
        <v>156</v>
      </c>
      <c r="C25" s="117"/>
      <c r="D25" s="71"/>
      <c r="E25" s="118"/>
      <c r="F25" s="71"/>
      <c r="G25" s="118"/>
      <c r="H25" s="71"/>
      <c r="I25" s="119">
        <v>789.75</v>
      </c>
      <c r="J25" s="71"/>
      <c r="K25" s="86"/>
      <c r="L25" s="71"/>
      <c r="M25" s="119"/>
      <c r="N25" s="71"/>
      <c r="O25" s="119"/>
      <c r="P25" s="71"/>
      <c r="Q25" s="118"/>
      <c r="R25" s="71"/>
      <c r="S25" s="118"/>
      <c r="T25" s="71"/>
      <c r="U25" s="118"/>
      <c r="V25" s="71"/>
      <c r="W25" s="118"/>
      <c r="X25" s="71"/>
      <c r="Y25" s="118"/>
      <c r="Z25" s="116"/>
      <c r="AA25" s="116"/>
      <c r="AB25" s="21">
        <f t="shared" si="3"/>
        <v>789.75</v>
      </c>
      <c r="AC25" s="1"/>
    </row>
    <row r="26" spans="1:30" ht="16.5" customHeight="1" x14ac:dyDescent="0.2">
      <c r="A26" s="1"/>
      <c r="B26" s="20"/>
      <c r="C26" s="70"/>
      <c r="D26" s="71"/>
      <c r="E26" s="65"/>
      <c r="F26" s="71"/>
      <c r="G26" s="65"/>
      <c r="H26" s="71"/>
      <c r="I26" s="65"/>
      <c r="J26" s="71"/>
      <c r="K26" s="65"/>
      <c r="L26" s="71"/>
      <c r="M26" s="65"/>
      <c r="N26" s="71"/>
      <c r="O26" s="119"/>
      <c r="P26" s="71"/>
      <c r="Q26" s="65"/>
      <c r="R26" s="71"/>
      <c r="S26" s="65"/>
      <c r="T26" s="71"/>
      <c r="U26" s="65"/>
      <c r="V26" s="71"/>
      <c r="W26" s="65"/>
      <c r="X26" s="71"/>
      <c r="Y26" s="65"/>
      <c r="Z26" s="1"/>
      <c r="AA26" s="1"/>
      <c r="AB26" s="21">
        <f t="shared" si="3"/>
        <v>0</v>
      </c>
      <c r="AC26" s="1"/>
    </row>
    <row r="27" spans="1:30" ht="18" customHeight="1" x14ac:dyDescent="0.2">
      <c r="A27" s="1"/>
      <c r="B27" s="24"/>
      <c r="C27" s="70"/>
      <c r="D27" s="66"/>
      <c r="E27" s="65"/>
      <c r="F27" s="72"/>
      <c r="G27" s="65"/>
      <c r="H27" s="66"/>
      <c r="I27" s="86"/>
      <c r="J27" s="66"/>
      <c r="K27" s="86"/>
      <c r="L27" s="72"/>
      <c r="M27" s="120"/>
      <c r="N27" s="67"/>
      <c r="O27" s="121"/>
      <c r="P27" s="68"/>
      <c r="Q27" s="120"/>
      <c r="R27" s="68"/>
      <c r="S27" s="65"/>
      <c r="T27" s="68"/>
      <c r="U27" s="86"/>
      <c r="V27" s="68"/>
      <c r="W27" s="86"/>
      <c r="X27" s="73"/>
      <c r="Y27" s="86"/>
      <c r="Z27" s="1"/>
      <c r="AA27" s="1"/>
      <c r="AB27" s="21">
        <f t="shared" si="3"/>
        <v>0</v>
      </c>
      <c r="AC27" s="1"/>
    </row>
    <row r="28" spans="1:30" ht="4.5" customHeight="1" x14ac:dyDescent="0.15">
      <c r="A28" s="1"/>
      <c r="B28" s="28"/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  <c r="AC28" s="1"/>
    </row>
    <row r="29" spans="1:30" ht="4.5" customHeight="1" x14ac:dyDescent="0.15">
      <c r="A29" s="1"/>
      <c r="B29" s="1"/>
      <c r="C29" s="31"/>
      <c r="D29" s="1"/>
      <c r="E29" s="31"/>
      <c r="F29" s="1"/>
      <c r="G29" s="31"/>
      <c r="H29" s="1"/>
      <c r="I29" s="31"/>
      <c r="J29" s="1"/>
      <c r="K29" s="31"/>
      <c r="L29" s="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"/>
      <c r="AA29" s="1"/>
      <c r="AB29" s="1"/>
      <c r="AC29" s="1"/>
    </row>
    <row r="30" spans="1:30" ht="21" customHeight="1" x14ac:dyDescent="0.2">
      <c r="A30" s="32"/>
      <c r="B30" s="33" t="s">
        <v>33</v>
      </c>
      <c r="C30" s="34">
        <f>C7+C8+C9+C10+C11+C12+C13+C14+C15+C16+C17+C18+C19+C20+C21+C22+C27</f>
        <v>441.25</v>
      </c>
      <c r="D30" s="34"/>
      <c r="E30" s="34">
        <f>E7+E8+E9+E10+E11+E12+E13+E14+E15+E16+E17+E18+E19+E20+E21+E22+E27</f>
        <v>441.25</v>
      </c>
      <c r="F30" s="34"/>
      <c r="G30" s="34">
        <f>G7+G8+G9+G10+G11+G12+G13+G14+G15+G16+G17+G18+G19+G20+G21+G22+G27</f>
        <v>1448.75</v>
      </c>
      <c r="H30" s="34"/>
      <c r="I30" s="34">
        <f>I7+I8+I9+I10+I11+I12+I13+I14+I15+I16+I17+I18+I19+I20+I21+I22+I27+I25</f>
        <v>1168.5</v>
      </c>
      <c r="J30" s="34"/>
      <c r="K30" s="34">
        <f>K7+K8+K9+K10+K11+K12+K13+K14+K15+K16+K17+K18+K19+K20+K21+K22+K25+K27</f>
        <v>931.25</v>
      </c>
      <c r="L30" s="34"/>
      <c r="M30" s="34">
        <f>M7+M8+M9+M10+M11+M12+M13+M14+M15+M16+M17+M18+M19+M20+M21+M22+M25+M27</f>
        <v>411.25</v>
      </c>
      <c r="N30" s="34"/>
      <c r="O30" s="34">
        <f>O7+O8+O9+O10+O11+O12+O13+O14+O15+O16+O17+O18+O19+O20+O21+O22+O25+O26+O27</f>
        <v>583.75</v>
      </c>
      <c r="P30" s="34"/>
      <c r="Q30" s="34">
        <f>Q7+Q8+Q9+Q10+Q11+Q12+Q13+Q14+Q15+Q16+Q17+Q18+Q19+Q20+Q21+Q22+Q24+Q25+Q26+Q27</f>
        <v>446.25</v>
      </c>
      <c r="R30" s="34"/>
      <c r="S30" s="34">
        <f>S7+S8+S9+S10+S11+S12+S13+S14+S15+S16+S17+S18+S19+S20+S21+S22+S25+S27</f>
        <v>433.75</v>
      </c>
      <c r="T30" s="34"/>
      <c r="U30" s="34">
        <f>U7+U8+U9+U10+U11+U12+U13+U14+U15+U16+U17+U18+U19+U20+U21+U22+U25+U27</f>
        <v>433.75</v>
      </c>
      <c r="V30" s="34"/>
      <c r="W30" s="34">
        <f>W7+W8+W9+W10+W11+W12+W13+W14+W15+W16+W17+W18+W19+W20+W21+W22+W25+W27</f>
        <v>1068.75</v>
      </c>
      <c r="X30" s="34"/>
      <c r="Y30" s="34">
        <f>Y7+Y8+Y9+Y10+Y11+Y12+Y13+Y14+Y15+Y16+Y17+Y18+Y19+Y20+Y21+Y22+Y25+Y27</f>
        <v>333.75</v>
      </c>
      <c r="Z30" s="32"/>
      <c r="AA30" s="32"/>
      <c r="AB30" s="74">
        <f>SUM(C30:AA30)</f>
        <v>8142.25</v>
      </c>
      <c r="AC30" s="32"/>
    </row>
    <row r="31" spans="1:30" ht="57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K31" s="35"/>
      <c r="L31" s="28"/>
      <c r="M31" s="35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1"/>
      <c r="AA31" s="1"/>
      <c r="AB31" s="1"/>
      <c r="AC31" s="1"/>
    </row>
    <row r="32" spans="1:30" ht="27.75" customHeight="1" x14ac:dyDescent="0.25">
      <c r="A32" s="2"/>
      <c r="B32" s="3" t="s">
        <v>0</v>
      </c>
      <c r="C32" s="1"/>
      <c r="D32" s="1"/>
      <c r="E32" s="1"/>
      <c r="F32" s="1"/>
      <c r="G32" s="1"/>
      <c r="H32" s="1"/>
      <c r="I32" s="3"/>
      <c r="J32" s="1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62" t="s">
        <v>155</v>
      </c>
      <c r="W32" s="158"/>
      <c r="X32" s="158"/>
      <c r="Y32" s="1"/>
      <c r="Z32" s="1"/>
      <c r="AA32" s="1"/>
      <c r="AB32" s="1"/>
      <c r="AC32" s="1"/>
    </row>
    <row r="33" spans="1:29" ht="72.75" customHeight="1" x14ac:dyDescent="0.15">
      <c r="A33" s="144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"/>
    </row>
    <row r="34" spans="1:29" ht="8.25" customHeight="1" x14ac:dyDescent="0.15">
      <c r="A34" s="6"/>
      <c r="B34" s="6"/>
      <c r="C34" s="36"/>
      <c r="D34" s="6"/>
      <c r="E34" s="36"/>
      <c r="F34" s="6"/>
      <c r="G34" s="36"/>
      <c r="H34" s="6"/>
      <c r="I34" s="36"/>
      <c r="J34" s="6"/>
      <c r="K34" s="36"/>
      <c r="L34" s="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"/>
      <c r="AC34" s="1"/>
    </row>
    <row r="35" spans="1:29" ht="22.5" customHeight="1" x14ac:dyDescent="0.15">
      <c r="A35" s="6"/>
      <c r="B35" s="37" t="s">
        <v>34</v>
      </c>
      <c r="C35" s="75" t="s">
        <v>4</v>
      </c>
      <c r="D35" s="75"/>
      <c r="E35" s="75" t="s">
        <v>5</v>
      </c>
      <c r="F35" s="75"/>
      <c r="G35" s="75" t="s">
        <v>35</v>
      </c>
      <c r="H35" s="75"/>
      <c r="I35" s="75" t="s">
        <v>7</v>
      </c>
      <c r="J35" s="75"/>
      <c r="K35" s="75" t="s">
        <v>8</v>
      </c>
      <c r="L35" s="75"/>
      <c r="M35" s="75" t="s">
        <v>9</v>
      </c>
      <c r="N35" s="75"/>
      <c r="O35" s="75" t="s">
        <v>10</v>
      </c>
      <c r="P35" s="75"/>
      <c r="Q35" s="75" t="s">
        <v>11</v>
      </c>
      <c r="R35" s="75"/>
      <c r="S35" s="75" t="s">
        <v>12</v>
      </c>
      <c r="T35" s="75"/>
      <c r="U35" s="75" t="s">
        <v>13</v>
      </c>
      <c r="V35" s="75"/>
      <c r="W35" s="75" t="s">
        <v>14</v>
      </c>
      <c r="X35" s="75"/>
      <c r="Y35" s="75" t="s">
        <v>15</v>
      </c>
      <c r="Z35" s="39"/>
      <c r="AA35" s="6"/>
      <c r="AB35" s="76" t="s">
        <v>57</v>
      </c>
      <c r="AC35" s="1"/>
    </row>
    <row r="36" spans="1:29" ht="5.25" customHeight="1" x14ac:dyDescent="0.15">
      <c r="A36" s="6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6"/>
      <c r="AA36" s="6"/>
      <c r="AB36" s="1"/>
      <c r="AC36" s="1"/>
    </row>
    <row r="37" spans="1:29" ht="12.75" customHeight="1" x14ac:dyDescent="0.15">
      <c r="A37" s="1"/>
      <c r="B37" s="42"/>
      <c r="C37" s="43"/>
      <c r="D37" s="44"/>
      <c r="E37" s="31"/>
      <c r="F37" s="44"/>
      <c r="G37" s="31"/>
      <c r="H37" s="44"/>
      <c r="I37" s="31"/>
      <c r="J37" s="44"/>
      <c r="K37" s="31"/>
      <c r="L37" s="44"/>
      <c r="M37" s="31"/>
      <c r="N37" s="4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22" t="s">
        <v>36</v>
      </c>
      <c r="C38" s="45">
        <v>108.29</v>
      </c>
      <c r="D38" s="17"/>
      <c r="E38" s="45">
        <v>104.74</v>
      </c>
      <c r="F38" s="17"/>
      <c r="G38" s="45">
        <v>84.26</v>
      </c>
      <c r="H38" s="17"/>
      <c r="I38" s="45">
        <v>77.22</v>
      </c>
      <c r="J38" s="17"/>
      <c r="K38" s="45">
        <v>84.99</v>
      </c>
      <c r="L38" s="17"/>
      <c r="M38" s="45">
        <v>82.24</v>
      </c>
      <c r="N38" s="17"/>
      <c r="O38" s="45">
        <v>105.37</v>
      </c>
      <c r="P38" s="18"/>
      <c r="Q38" s="45">
        <v>99.77</v>
      </c>
      <c r="R38" s="18"/>
      <c r="S38" s="45">
        <v>91.65</v>
      </c>
      <c r="T38" s="18"/>
      <c r="U38" s="45">
        <v>88.53</v>
      </c>
      <c r="V38" s="18"/>
      <c r="W38" s="45">
        <v>87.65</v>
      </c>
      <c r="X38" s="18"/>
      <c r="Y38" s="45">
        <v>89.08</v>
      </c>
      <c r="Z38" s="1"/>
      <c r="AA38" s="1"/>
      <c r="AB38" s="21">
        <f t="shared" ref="AB38:AB48" si="4">SUM(C38:AA38)</f>
        <v>1103.79</v>
      </c>
      <c r="AC38" s="1"/>
    </row>
    <row r="39" spans="1:29" ht="18" customHeight="1" x14ac:dyDescent="0.2">
      <c r="A39" s="1"/>
      <c r="B39" s="13" t="s">
        <v>37</v>
      </c>
      <c r="C39" s="45">
        <v>176.06</v>
      </c>
      <c r="D39" s="17"/>
      <c r="E39" s="45">
        <v>176.06</v>
      </c>
      <c r="F39" s="17"/>
      <c r="G39" s="45">
        <v>176.06</v>
      </c>
      <c r="H39" s="17"/>
      <c r="I39" s="45">
        <v>176.06</v>
      </c>
      <c r="J39" s="17"/>
      <c r="K39" s="45">
        <v>176.06</v>
      </c>
      <c r="L39" s="17"/>
      <c r="M39" s="45">
        <v>176.06</v>
      </c>
      <c r="N39" s="17"/>
      <c r="O39" s="45">
        <v>176.06</v>
      </c>
      <c r="P39" s="18"/>
      <c r="Q39" s="45">
        <v>176.06</v>
      </c>
      <c r="R39" s="18"/>
      <c r="S39" s="45">
        <v>176.06</v>
      </c>
      <c r="T39" s="18"/>
      <c r="U39" s="45">
        <v>176.06</v>
      </c>
      <c r="V39" s="18"/>
      <c r="W39" s="45"/>
      <c r="X39" s="18"/>
      <c r="Y39" s="45"/>
      <c r="Z39" s="1"/>
      <c r="AA39" s="1"/>
      <c r="AB39" s="21">
        <f t="shared" si="4"/>
        <v>1760.5999999999997</v>
      </c>
      <c r="AC39" s="1"/>
    </row>
    <row r="40" spans="1:29" ht="18" customHeight="1" x14ac:dyDescent="0.2">
      <c r="A40" s="1"/>
      <c r="B40" s="22" t="s">
        <v>146</v>
      </c>
      <c r="C40" s="45"/>
      <c r="D40" s="17"/>
      <c r="E40" s="45"/>
      <c r="F40" s="17"/>
      <c r="G40" s="45">
        <v>866.42</v>
      </c>
      <c r="H40" s="17"/>
      <c r="I40" s="45">
        <v>381.3</v>
      </c>
      <c r="J40" s="17"/>
      <c r="K40" s="90"/>
      <c r="L40" s="17"/>
      <c r="M40" s="45"/>
      <c r="N40" s="17"/>
      <c r="O40" s="45"/>
      <c r="P40" s="18"/>
      <c r="Q40" s="45"/>
      <c r="R40" s="18"/>
      <c r="S40" s="90"/>
      <c r="T40" s="18"/>
      <c r="U40" s="45"/>
      <c r="V40" s="18"/>
      <c r="W40" s="45"/>
      <c r="X40" s="18"/>
      <c r="Y40" s="45"/>
      <c r="Z40" s="1"/>
      <c r="AA40" s="1"/>
      <c r="AB40" s="21">
        <f t="shared" si="4"/>
        <v>1247.72</v>
      </c>
      <c r="AC40" s="1"/>
    </row>
    <row r="41" spans="1:29" ht="18" customHeight="1" x14ac:dyDescent="0.2">
      <c r="A41" s="1"/>
      <c r="B41" s="18" t="s">
        <v>107</v>
      </c>
      <c r="C41" s="45"/>
      <c r="D41" s="17"/>
      <c r="E41" s="45"/>
      <c r="F41" s="17"/>
      <c r="G41" s="45"/>
      <c r="H41" s="17"/>
      <c r="I41" s="45"/>
      <c r="J41" s="17"/>
      <c r="K41" s="45"/>
      <c r="L41" s="17"/>
      <c r="M41" s="45"/>
      <c r="N41" s="17"/>
      <c r="O41" s="45">
        <v>110.7</v>
      </c>
      <c r="P41" s="18"/>
      <c r="Q41" s="45"/>
      <c r="R41" s="18"/>
      <c r="S41" s="45"/>
      <c r="T41" s="18"/>
      <c r="U41" s="45"/>
      <c r="V41" s="18"/>
      <c r="W41" s="45"/>
      <c r="X41" s="18"/>
      <c r="Y41" s="45"/>
      <c r="Z41" s="1"/>
      <c r="AA41" s="1"/>
      <c r="AB41" s="21">
        <f t="shared" si="4"/>
        <v>110.7</v>
      </c>
      <c r="AC41" s="1"/>
    </row>
    <row r="42" spans="1:29" ht="18" customHeight="1" x14ac:dyDescent="0.2">
      <c r="A42" s="1"/>
      <c r="B42" s="22" t="s">
        <v>136</v>
      </c>
      <c r="C42" s="45"/>
      <c r="D42" s="17"/>
      <c r="E42" s="45"/>
      <c r="F42" s="17"/>
      <c r="G42" s="45">
        <v>543</v>
      </c>
      <c r="H42" s="17"/>
      <c r="I42" s="45"/>
      <c r="J42" s="17"/>
      <c r="K42" s="45"/>
      <c r="L42" s="17"/>
      <c r="M42" s="45"/>
      <c r="N42" s="17"/>
      <c r="O42" s="45"/>
      <c r="P42" s="18"/>
      <c r="Q42" s="45"/>
      <c r="R42" s="18"/>
      <c r="S42" s="45">
        <v>744</v>
      </c>
      <c r="T42" s="18"/>
      <c r="U42" s="45"/>
      <c r="V42" s="18"/>
      <c r="W42" s="45"/>
      <c r="X42" s="18"/>
      <c r="Y42" s="45"/>
      <c r="Z42" s="1"/>
      <c r="AA42" s="1"/>
      <c r="AB42" s="21">
        <f t="shared" si="4"/>
        <v>1287</v>
      </c>
      <c r="AC42" s="1"/>
    </row>
    <row r="43" spans="1:29" ht="18" customHeight="1" x14ac:dyDescent="0.2">
      <c r="A43" s="1"/>
      <c r="B43" s="13" t="s">
        <v>82</v>
      </c>
      <c r="C43" s="45"/>
      <c r="D43" s="17"/>
      <c r="E43" s="45">
        <v>94</v>
      </c>
      <c r="F43" s="17"/>
      <c r="G43" s="45">
        <v>1.77</v>
      </c>
      <c r="H43" s="17"/>
      <c r="I43" s="45"/>
      <c r="J43" s="17"/>
      <c r="K43" s="45"/>
      <c r="L43" s="17"/>
      <c r="M43" s="45"/>
      <c r="N43" s="17"/>
      <c r="O43" s="45"/>
      <c r="P43" s="18"/>
      <c r="Q43" s="45"/>
      <c r="R43" s="18"/>
      <c r="S43" s="45"/>
      <c r="T43" s="18"/>
      <c r="U43" s="45"/>
      <c r="V43" s="18"/>
      <c r="W43" s="45"/>
      <c r="X43" s="18"/>
      <c r="Y43" s="45"/>
      <c r="Z43" s="1"/>
      <c r="AA43" s="1"/>
      <c r="AB43" s="21">
        <f t="shared" si="4"/>
        <v>95.77</v>
      </c>
      <c r="AC43" s="1"/>
    </row>
    <row r="44" spans="1:29" ht="18" customHeight="1" x14ac:dyDescent="0.2">
      <c r="A44" s="1"/>
      <c r="B44" s="22" t="s">
        <v>42</v>
      </c>
      <c r="C44" s="45">
        <v>5.2</v>
      </c>
      <c r="D44" s="17"/>
      <c r="E44" s="45">
        <v>5.2</v>
      </c>
      <c r="F44" s="17"/>
      <c r="G44" s="45">
        <v>5.2</v>
      </c>
      <c r="H44" s="17"/>
      <c r="I44" s="45">
        <v>5.2</v>
      </c>
      <c r="J44" s="17"/>
      <c r="K44" s="45">
        <v>5.2</v>
      </c>
      <c r="L44" s="17"/>
      <c r="M44" s="45">
        <v>5.2</v>
      </c>
      <c r="N44" s="17"/>
      <c r="O44" s="45">
        <v>5.2</v>
      </c>
      <c r="P44" s="18"/>
      <c r="Q44" s="45">
        <v>5.2</v>
      </c>
      <c r="R44" s="18"/>
      <c r="S44" s="45">
        <v>5.2</v>
      </c>
      <c r="T44" s="18"/>
      <c r="U44" s="45">
        <v>6.24</v>
      </c>
      <c r="V44" s="18"/>
      <c r="W44" s="45">
        <v>5.2</v>
      </c>
      <c r="X44" s="18"/>
      <c r="Y44" s="45">
        <v>5.2</v>
      </c>
      <c r="Z44" s="1"/>
      <c r="AA44" s="1"/>
      <c r="AB44" s="21">
        <f t="shared" si="4"/>
        <v>63.440000000000012</v>
      </c>
      <c r="AC44" s="1"/>
    </row>
    <row r="45" spans="1:29" ht="18" customHeight="1" x14ac:dyDescent="0.2">
      <c r="A45" s="1"/>
      <c r="B45" s="13" t="s">
        <v>153</v>
      </c>
      <c r="C45" s="45"/>
      <c r="D45" s="17"/>
      <c r="E45" s="45"/>
      <c r="F45" s="17"/>
      <c r="G45" s="45"/>
      <c r="H45" s="17"/>
      <c r="I45" s="45"/>
      <c r="J45" s="17"/>
      <c r="K45" s="45"/>
      <c r="L45" s="17"/>
      <c r="M45" s="45"/>
      <c r="N45" s="17"/>
      <c r="O45" s="45"/>
      <c r="P45" s="18"/>
      <c r="Q45" s="45"/>
      <c r="R45" s="18"/>
      <c r="S45" s="45"/>
      <c r="T45" s="18"/>
      <c r="U45" s="45"/>
      <c r="V45" s="18"/>
      <c r="W45" s="45"/>
      <c r="X45" s="18"/>
      <c r="Y45" s="45"/>
      <c r="Z45" s="1"/>
      <c r="AA45" s="1"/>
      <c r="AB45" s="21">
        <f t="shared" si="4"/>
        <v>0</v>
      </c>
      <c r="AC45" s="1"/>
    </row>
    <row r="46" spans="1:29" ht="18" customHeight="1" x14ac:dyDescent="0.2">
      <c r="A46" s="1"/>
      <c r="B46" s="22" t="s">
        <v>94</v>
      </c>
      <c r="C46" s="45"/>
      <c r="D46" s="17"/>
      <c r="E46" s="45"/>
      <c r="F46" s="17"/>
      <c r="G46" s="45"/>
      <c r="H46" s="17"/>
      <c r="I46" s="45"/>
      <c r="J46" s="17"/>
      <c r="K46" s="45"/>
      <c r="L46" s="17"/>
      <c r="M46" s="45"/>
      <c r="N46" s="17"/>
      <c r="O46" s="45"/>
      <c r="P46" s="18"/>
      <c r="Q46" s="45"/>
      <c r="R46" s="18"/>
      <c r="S46" s="45"/>
      <c r="T46" s="18"/>
      <c r="U46" s="45"/>
      <c r="V46" s="18"/>
      <c r="W46" s="45"/>
      <c r="X46" s="18"/>
      <c r="Y46" s="45"/>
      <c r="Z46" s="1"/>
      <c r="AA46" s="1"/>
      <c r="AB46" s="21">
        <f t="shared" si="4"/>
        <v>0</v>
      </c>
      <c r="AC46" s="1"/>
    </row>
    <row r="47" spans="1:29" ht="18" customHeight="1" x14ac:dyDescent="0.2">
      <c r="A47" s="1"/>
      <c r="B47" s="20" t="s">
        <v>91</v>
      </c>
      <c r="C47" s="45">
        <v>280</v>
      </c>
      <c r="D47" s="17"/>
      <c r="E47" s="45"/>
      <c r="F47" s="17"/>
      <c r="G47" s="45"/>
      <c r="H47" s="17"/>
      <c r="I47" s="45"/>
      <c r="J47" s="17"/>
      <c r="K47" s="45"/>
      <c r="L47" s="17"/>
      <c r="M47" s="45"/>
      <c r="N47" s="17"/>
      <c r="O47" s="45"/>
      <c r="P47" s="18"/>
      <c r="Q47" s="45"/>
      <c r="R47" s="18"/>
      <c r="S47" s="45"/>
      <c r="T47" s="18"/>
      <c r="U47" s="45"/>
      <c r="V47" s="18"/>
      <c r="W47" s="45"/>
      <c r="X47" s="18"/>
      <c r="Y47" s="45"/>
      <c r="Z47" s="1"/>
      <c r="AA47" s="1"/>
      <c r="AB47" s="21">
        <f t="shared" si="4"/>
        <v>280</v>
      </c>
      <c r="AC47" s="1"/>
    </row>
    <row r="48" spans="1:29" ht="18" customHeight="1" x14ac:dyDescent="0.2">
      <c r="A48" s="1"/>
      <c r="B48" s="133" t="s">
        <v>138</v>
      </c>
      <c r="C48" s="106">
        <v>60</v>
      </c>
      <c r="D48" s="17"/>
      <c r="E48" s="106">
        <v>60</v>
      </c>
      <c r="F48" s="17"/>
      <c r="G48" s="106">
        <v>60</v>
      </c>
      <c r="H48" s="17"/>
      <c r="I48" s="106">
        <v>60</v>
      </c>
      <c r="J48" s="17"/>
      <c r="K48" s="106">
        <v>60</v>
      </c>
      <c r="L48" s="17"/>
      <c r="M48" s="106">
        <v>60</v>
      </c>
      <c r="N48" s="17"/>
      <c r="O48" s="106">
        <v>60</v>
      </c>
      <c r="P48" s="18"/>
      <c r="Q48" s="106">
        <v>60</v>
      </c>
      <c r="R48" s="18"/>
      <c r="S48" s="106">
        <v>60</v>
      </c>
      <c r="T48" s="18"/>
      <c r="U48" s="106">
        <v>60</v>
      </c>
      <c r="V48" s="18"/>
      <c r="W48" s="106">
        <v>60</v>
      </c>
      <c r="X48" s="18"/>
      <c r="Y48" s="106">
        <v>60</v>
      </c>
      <c r="Z48" s="1"/>
      <c r="AA48" s="1"/>
      <c r="AB48" s="21">
        <f t="shared" si="4"/>
        <v>720</v>
      </c>
      <c r="AC48" s="1"/>
    </row>
    <row r="49" spans="1:29" ht="12.75" customHeight="1" x14ac:dyDescent="0.15">
      <c r="A49" s="1"/>
      <c r="B49" s="28"/>
      <c r="C49" s="46"/>
      <c r="D49" s="28"/>
      <c r="E49" s="46"/>
      <c r="F49" s="28"/>
      <c r="G49" s="46"/>
      <c r="H49" s="28"/>
      <c r="I49" s="46"/>
      <c r="J49" s="28"/>
      <c r="K49" s="46"/>
      <c r="L49" s="28"/>
      <c r="M49" s="46"/>
      <c r="N49" s="28"/>
      <c r="O49" s="47"/>
      <c r="P49" s="28"/>
      <c r="Q49" s="47"/>
      <c r="R49" s="28"/>
      <c r="S49" s="47"/>
      <c r="T49" s="28"/>
      <c r="U49" s="47"/>
      <c r="V49" s="28"/>
      <c r="W49" s="47"/>
      <c r="X49" s="28"/>
      <c r="Y49" s="47"/>
      <c r="Z49" s="1"/>
      <c r="AA49" s="1"/>
      <c r="AB49" s="1"/>
      <c r="AC49" s="1"/>
    </row>
    <row r="50" spans="1:29" ht="12.75" customHeight="1" x14ac:dyDescent="0.2">
      <c r="A50" s="1"/>
      <c r="B50" s="1"/>
      <c r="C50" s="48"/>
      <c r="D50" s="13"/>
      <c r="E50" s="48"/>
      <c r="F50" s="13"/>
      <c r="G50" s="48"/>
      <c r="H50" s="13"/>
      <c r="I50" s="48"/>
      <c r="J50" s="13"/>
      <c r="K50" s="48"/>
      <c r="L50" s="13"/>
      <c r="M50" s="48"/>
      <c r="N50" s="49"/>
      <c r="O50" s="48"/>
      <c r="P50" s="49"/>
      <c r="Q50" s="48"/>
      <c r="R50" s="49"/>
      <c r="S50" s="48"/>
      <c r="T50" s="49"/>
      <c r="U50" s="48"/>
      <c r="V50" s="49"/>
      <c r="W50" s="48"/>
      <c r="X50" s="49"/>
      <c r="Y50" s="48"/>
      <c r="Z50" s="1"/>
      <c r="AA50" s="1"/>
      <c r="AB50" s="1"/>
      <c r="AC50" s="1"/>
    </row>
    <row r="51" spans="1:29" ht="12.75" customHeight="1" x14ac:dyDescent="0.2">
      <c r="A51" s="32"/>
      <c r="B51" s="33" t="s">
        <v>47</v>
      </c>
      <c r="C51" s="50">
        <f>SUM(C38:C48)</f>
        <v>629.54999999999995</v>
      </c>
      <c r="D51" s="50"/>
      <c r="E51" s="50">
        <f>SUM(E38:E48)</f>
        <v>440</v>
      </c>
      <c r="F51" s="50"/>
      <c r="G51" s="50">
        <f>SUM(G38:G48)</f>
        <v>1736.71</v>
      </c>
      <c r="H51" s="50"/>
      <c r="I51" s="50">
        <f>SUM(I38:I48)</f>
        <v>699.78000000000009</v>
      </c>
      <c r="J51" s="50"/>
      <c r="K51" s="50">
        <f>SUM(K38:K48)</f>
        <v>326.25</v>
      </c>
      <c r="L51" s="50"/>
      <c r="M51" s="50">
        <f>SUM(M38:M48)</f>
        <v>323.5</v>
      </c>
      <c r="N51" s="50"/>
      <c r="O51" s="50">
        <f>SUM(O38:O48)</f>
        <v>457.33</v>
      </c>
      <c r="P51" s="50"/>
      <c r="Q51" s="50">
        <f>SUM(Q38:Q48)</f>
        <v>341.03</v>
      </c>
      <c r="R51" s="50"/>
      <c r="S51" s="50">
        <f>SUM(S38:S48)</f>
        <v>1076.9100000000001</v>
      </c>
      <c r="T51" s="50"/>
      <c r="U51" s="50">
        <f>SUM(U38:U48)</f>
        <v>330.83000000000004</v>
      </c>
      <c r="V51" s="50"/>
      <c r="W51" s="50">
        <f>SUM(W38:W48)</f>
        <v>152.85000000000002</v>
      </c>
      <c r="X51" s="50"/>
      <c r="Y51" s="50">
        <f>SUM(Y38:Y48)</f>
        <v>154.28</v>
      </c>
      <c r="Z51" s="32"/>
      <c r="AA51" s="32"/>
      <c r="AB51" s="74">
        <f>SUM(C51:AA51)</f>
        <v>6669.02</v>
      </c>
      <c r="AC51" s="32"/>
    </row>
    <row r="52" spans="1:29" ht="12.75" customHeight="1" x14ac:dyDescent="0.15">
      <c r="A52" s="1"/>
      <c r="B52" s="28"/>
      <c r="C52" s="35"/>
      <c r="D52" s="28"/>
      <c r="E52" s="35"/>
      <c r="F52" s="28"/>
      <c r="G52" s="35"/>
      <c r="H52" s="28"/>
      <c r="I52" s="35"/>
      <c r="J52" s="28"/>
      <c r="K52" s="35"/>
      <c r="L52" s="28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1"/>
      <c r="AA52" s="1"/>
      <c r="AB52" s="1"/>
      <c r="AC52" s="1"/>
    </row>
    <row r="53" spans="1:29" ht="12.75" customHeight="1" x14ac:dyDescent="0.15">
      <c r="A53" s="1"/>
      <c r="B53" s="1"/>
      <c r="C53" s="31"/>
      <c r="D53" s="1"/>
      <c r="E53" s="31"/>
      <c r="F53" s="1"/>
      <c r="G53" s="31"/>
      <c r="H53" s="1"/>
      <c r="I53" s="31"/>
      <c r="J53" s="1"/>
      <c r="K53" s="31"/>
      <c r="L53" s="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1"/>
      <c r="AA53" s="1"/>
      <c r="AB53" s="1"/>
      <c r="AC53" s="1"/>
    </row>
    <row r="54" spans="1:29" ht="12.75" customHeight="1" x14ac:dyDescent="0.15">
      <c r="A54" s="1"/>
      <c r="B54" s="28"/>
      <c r="C54" s="35"/>
      <c r="D54" s="28"/>
      <c r="E54" s="35"/>
      <c r="F54" s="28"/>
      <c r="G54" s="35"/>
      <c r="H54" s="28"/>
      <c r="I54" s="35"/>
      <c r="J54" s="28"/>
      <c r="K54" s="35"/>
      <c r="L54" s="28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  <c r="AA54" s="1"/>
      <c r="AB54" s="1"/>
      <c r="AC54" s="1"/>
    </row>
    <row r="55" spans="1:29" ht="12.75" customHeight="1" x14ac:dyDescent="0.15">
      <c r="A55" s="6"/>
      <c r="B55" s="6"/>
      <c r="C55" s="36"/>
      <c r="D55" s="6"/>
      <c r="E55" s="36"/>
      <c r="F55" s="6"/>
      <c r="G55" s="36"/>
      <c r="H55" s="6"/>
      <c r="I55" s="36"/>
      <c r="J55" s="6"/>
      <c r="K55" s="36"/>
      <c r="L55" s="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6"/>
      <c r="AA55" s="6"/>
      <c r="AB55" s="6" t="s">
        <v>83</v>
      </c>
      <c r="AC55" s="1"/>
    </row>
    <row r="56" spans="1:29" ht="12.75" customHeight="1" x14ac:dyDescent="0.15">
      <c r="A56" s="1"/>
      <c r="B56" s="1"/>
      <c r="C56" s="31"/>
      <c r="D56" s="1"/>
      <c r="E56" s="31"/>
      <c r="F56" s="1"/>
      <c r="G56" s="31"/>
      <c r="H56" s="1"/>
      <c r="I56" s="31"/>
      <c r="J56" s="1"/>
      <c r="K56" s="31"/>
      <c r="L56" s="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"/>
      <c r="AA56" s="1"/>
      <c r="AB56" s="1"/>
      <c r="AC56" s="1"/>
    </row>
    <row r="57" spans="1:29" ht="12.75" customHeight="1" x14ac:dyDescent="0.15">
      <c r="A57" s="52"/>
      <c r="B57" s="53" t="s">
        <v>48</v>
      </c>
      <c r="C57" s="54">
        <f>C30-C51</f>
        <v>-188.29999999999995</v>
      </c>
      <c r="D57" s="54"/>
      <c r="E57" s="54">
        <f>E30-E51</f>
        <v>1.25</v>
      </c>
      <c r="F57" s="54"/>
      <c r="G57" s="54">
        <f>G30-G51</f>
        <v>-287.96000000000004</v>
      </c>
      <c r="H57" s="54"/>
      <c r="I57" s="54">
        <f>I30-I51</f>
        <v>468.71999999999991</v>
      </c>
      <c r="J57" s="54"/>
      <c r="K57" s="54">
        <f>K30-K51</f>
        <v>605</v>
      </c>
      <c r="L57" s="54"/>
      <c r="M57" s="54">
        <f>M30-M51</f>
        <v>87.75</v>
      </c>
      <c r="N57" s="54"/>
      <c r="O57" s="54">
        <f>O30-O51</f>
        <v>126.42000000000002</v>
      </c>
      <c r="P57" s="54"/>
      <c r="Q57" s="54">
        <f>Q30-Q51</f>
        <v>105.22000000000003</v>
      </c>
      <c r="R57" s="54"/>
      <c r="S57" s="54">
        <f>S30-S51</f>
        <v>-643.16000000000008</v>
      </c>
      <c r="T57" s="54"/>
      <c r="U57" s="54">
        <f>U30-U51</f>
        <v>102.91999999999996</v>
      </c>
      <c r="V57" s="54"/>
      <c r="W57" s="54">
        <f>W30-W51</f>
        <v>915.9</v>
      </c>
      <c r="X57" s="54"/>
      <c r="Y57" s="54">
        <f>Y30-Y51</f>
        <v>179.47</v>
      </c>
      <c r="Z57" s="55"/>
      <c r="AA57" s="52"/>
      <c r="AB57" s="91">
        <f>SUM(C57:AA57)</f>
        <v>1473.2299999999998</v>
      </c>
      <c r="AC57" s="32"/>
    </row>
    <row r="58" spans="1:29" ht="12.75" customHeight="1" x14ac:dyDescent="0.15">
      <c r="A58" s="6"/>
      <c r="B58" s="56"/>
      <c r="C58" s="57"/>
      <c r="D58" s="56"/>
      <c r="E58" s="57"/>
      <c r="F58" s="56"/>
      <c r="G58" s="57"/>
      <c r="H58" s="56"/>
      <c r="I58" s="57"/>
      <c r="J58" s="56"/>
      <c r="K58" s="57"/>
      <c r="L58" s="56"/>
      <c r="M58" s="57"/>
      <c r="N58" s="5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107"/>
    </row>
    <row r="59" spans="1:29" ht="12.75" customHeight="1" x14ac:dyDescent="0.15">
      <c r="A59" s="1"/>
      <c r="B59" s="1"/>
      <c r="C59" s="31"/>
      <c r="D59" s="1"/>
      <c r="E59" s="31"/>
      <c r="F59" s="1"/>
      <c r="G59" s="31"/>
      <c r="H59" s="1"/>
      <c r="I59" s="160" t="s">
        <v>157</v>
      </c>
      <c r="J59" s="145"/>
      <c r="K59" s="145"/>
      <c r="L59" s="145"/>
      <c r="M59" s="145"/>
      <c r="N59" s="145"/>
      <c r="O59" s="145"/>
      <c r="P59" s="145"/>
      <c r="Q59" s="145"/>
      <c r="R59" s="145"/>
      <c r="S59" s="1"/>
      <c r="T59" s="1"/>
      <c r="U59" s="1"/>
      <c r="V59" s="1"/>
      <c r="W59" s="1"/>
      <c r="X59" s="1"/>
      <c r="Y59" s="1"/>
      <c r="Z59" s="1"/>
      <c r="AA59" s="1"/>
      <c r="AB59" s="21"/>
    </row>
    <row r="60" spans="1:29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15">
      <c r="A61" s="1"/>
      <c r="B61" s="92" t="s">
        <v>158</v>
      </c>
      <c r="C61" s="111">
        <v>2023.52</v>
      </c>
      <c r="D61" s="1"/>
      <c r="E61" s="1"/>
      <c r="F61" s="1"/>
      <c r="G61" s="1"/>
      <c r="H61" s="1"/>
      <c r="I61" s="1"/>
      <c r="J61" s="1"/>
      <c r="K61" s="1"/>
      <c r="L61" s="163" t="s">
        <v>51</v>
      </c>
      <c r="M61" s="145"/>
      <c r="N61" s="145"/>
      <c r="O61" s="1"/>
      <c r="P61" s="1"/>
      <c r="Q61" s="1"/>
      <c r="R61" s="1"/>
      <c r="S61" s="1"/>
      <c r="T61" s="1"/>
      <c r="U61" s="1"/>
      <c r="V61" s="1"/>
      <c r="X61" s="1"/>
      <c r="Y61" s="1"/>
      <c r="Z61" s="1"/>
      <c r="AA61" s="1"/>
      <c r="AB61" s="1"/>
      <c r="AC61" s="1"/>
    </row>
    <row r="62" spans="1:29" ht="20.25" customHeight="1" x14ac:dyDescent="0.15">
      <c r="A62" s="1"/>
      <c r="B62" s="95" t="s">
        <v>159</v>
      </c>
      <c r="C62" s="96">
        <f>C30+E30+G30+I30+K30+M30+O30+Q30+S30+U30+W30+Y30</f>
        <v>8142.25</v>
      </c>
      <c r="D62" s="1"/>
      <c r="E62" s="1"/>
      <c r="F62" s="1"/>
      <c r="G62" s="1"/>
      <c r="H62" s="1"/>
      <c r="I62" s="160" t="s">
        <v>99</v>
      </c>
      <c r="J62" s="145"/>
      <c r="K62" s="145"/>
      <c r="L62" s="1"/>
      <c r="M62" s="1"/>
      <c r="N62" s="1"/>
      <c r="O62" s="160" t="s">
        <v>100</v>
      </c>
      <c r="P62" s="145"/>
      <c r="Q62" s="14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15">
      <c r="A63" s="1"/>
      <c r="B63" s="95"/>
      <c r="C63" s="97">
        <f>SUM(C61:C62)</f>
        <v>10165.77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98" t="s">
        <v>160</v>
      </c>
      <c r="C64" s="99">
        <f>C51+E51+G51+I51+K51+M51+O51+Q51+S51+U51+W51+Y51</f>
        <v>6669.02</v>
      </c>
      <c r="D64" s="1"/>
      <c r="E64" s="1"/>
      <c r="F64" s="1"/>
      <c r="G64" s="1"/>
      <c r="H64" s="1"/>
      <c r="I64" s="100"/>
      <c r="J64" s="100"/>
      <c r="K64" s="100"/>
      <c r="L64" s="1"/>
      <c r="M64" s="1"/>
      <c r="N64" s="1"/>
      <c r="O64" s="100"/>
      <c r="P64" s="100"/>
      <c r="Q64" s="100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101" t="s">
        <v>161</v>
      </c>
      <c r="C65" s="102">
        <f>C63-C64</f>
        <v>3496.75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"/>
      <c r="B67" s="32" t="s">
        <v>120</v>
      </c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9">
    <mergeCell ref="I62:K62"/>
    <mergeCell ref="O62:Q62"/>
    <mergeCell ref="I1:M1"/>
    <mergeCell ref="V1:AA1"/>
    <mergeCell ref="B2:AB2"/>
    <mergeCell ref="V32:X32"/>
    <mergeCell ref="A33:AB33"/>
    <mergeCell ref="I59:R59"/>
    <mergeCell ref="L61:N61"/>
  </mergeCells>
  <conditionalFormatting sqref="C24:C26 E24:E26 G24:G26 I24:I26 K24:K26 M24:M26 C27:N28 O28:Y28 C29:Y29 C30:N30 O30:Y31 K31:N31 C34:N34 C37:N50 O49:Y50 C51:Y56 C57:Z57 C58:N58 C59:H59">
    <cfRule type="cellIs" dxfId="645" priority="1" stopIfTrue="1" operator="lessThan">
      <formula>0</formula>
    </cfRule>
  </conditionalFormatting>
  <conditionalFormatting sqref="C24:C27 E24:E27 G24:G27 I24:I27 K24:K27 M24:M27 O24:O27 Q24:Q27 S24:S27 U24:U27 W24:W27 Y24:Y27">
    <cfRule type="cellIs" dxfId="644" priority="100" stopIfTrue="1" operator="lessThan">
      <formula>37.5</formula>
    </cfRule>
    <cfRule type="cellIs" dxfId="643" priority="103" stopIfTrue="1" operator="lessThan">
      <formula>37.5</formula>
    </cfRule>
  </conditionalFormatting>
  <conditionalFormatting sqref="C24:C27 E24:E27 G24:G27 I24:I27 K24:K27 M24:M27">
    <cfRule type="cellIs" dxfId="642" priority="2" stopIfTrue="1" operator="lessThan">
      <formula>37.5</formula>
    </cfRule>
  </conditionalFormatting>
  <conditionalFormatting sqref="C24:C27">
    <cfRule type="cellIs" dxfId="641" priority="3" stopIfTrue="1" operator="equal">
      <formula>37.5</formula>
    </cfRule>
    <cfRule type="cellIs" dxfId="640" priority="4" stopIfTrue="1" operator="lessThan">
      <formula>37.5</formula>
    </cfRule>
    <cfRule type="cellIs" dxfId="639" priority="111" operator="greaterThan">
      <formula>111.48</formula>
    </cfRule>
  </conditionalFormatting>
  <conditionalFormatting sqref="C24:C28">
    <cfRule type="cellIs" dxfId="638" priority="113" operator="equal">
      <formula>0</formula>
    </cfRule>
  </conditionalFormatting>
  <conditionalFormatting sqref="C24:Y27">
    <cfRule type="cellIs" dxfId="637" priority="112" operator="greaterThan">
      <formula>0</formula>
    </cfRule>
  </conditionalFormatting>
  <conditionalFormatting sqref="E24:E27 G24:G27 I24:I27 K24:K27 M24:M27 O24:O27 Q24:Q27 S24:S27 U24:U27 W24:W27 Y24:Y27 C24:C27">
    <cfRule type="cellIs" dxfId="636" priority="102" stopIfTrue="1" operator="equal">
      <formula>37.5</formula>
    </cfRule>
  </conditionalFormatting>
  <conditionalFormatting sqref="E24:E27 G24:G27 I24:I27 K24:K27 M24:M27 O24:O27 Q24:Q27 S24:S27 U24:U27 W24:W27 Y24:Y27">
    <cfRule type="cellIs" dxfId="635" priority="101" stopIfTrue="1" operator="greaterThan">
      <formula>37.5</formula>
    </cfRule>
    <cfRule type="cellIs" dxfId="634" priority="104" stopIfTrue="1" operator="equal">
      <formula>37.5</formula>
    </cfRule>
    <cfRule type="cellIs" dxfId="633" priority="105" stopIfTrue="1" operator="equal">
      <formula>37.5</formula>
    </cfRule>
    <cfRule type="cellIs" dxfId="632" priority="106" stopIfTrue="1" operator="lessThan">
      <formula>37.5</formula>
    </cfRule>
  </conditionalFormatting>
  <conditionalFormatting sqref="E24:E27">
    <cfRule type="cellIs" dxfId="631" priority="5" stopIfTrue="1" operator="equal">
      <formula>37.5</formula>
    </cfRule>
    <cfRule type="cellIs" dxfId="630" priority="6" stopIfTrue="1" operator="equal">
      <formula>37.5</formula>
    </cfRule>
    <cfRule type="cellIs" dxfId="629" priority="7" stopIfTrue="1" operator="lessThan">
      <formula>37.5</formula>
    </cfRule>
    <cfRule type="cellIs" dxfId="628" priority="12" stopIfTrue="1" operator="greaterThan">
      <formula>37.5</formula>
    </cfRule>
    <cfRule type="cellIs" dxfId="627" priority="13" stopIfTrue="1" operator="equal">
      <formula>37.5</formula>
    </cfRule>
    <cfRule type="cellIs" dxfId="626" priority="14" stopIfTrue="1" operator="lessThan">
      <formula>37.5</formula>
    </cfRule>
    <cfRule type="cellIs" dxfId="625" priority="114" stopIfTrue="1" operator="equal">
      <formula>37.5</formula>
    </cfRule>
    <cfRule type="cellIs" dxfId="624" priority="115" stopIfTrue="1" operator="lessThan">
      <formula>37.5</formula>
    </cfRule>
    <cfRule type="cellIs" dxfId="623" priority="116" operator="greaterThan">
      <formula>111.48</formula>
    </cfRule>
    <cfRule type="cellIs" dxfId="622" priority="117" operator="equal">
      <formula>0</formula>
    </cfRule>
  </conditionalFormatting>
  <conditionalFormatting sqref="G24:G27 I24:I27 M24:M27">
    <cfRule type="cellIs" dxfId="621" priority="8" stopIfTrue="1" operator="equal">
      <formula>37.5</formula>
    </cfRule>
    <cfRule type="cellIs" dxfId="620" priority="9" stopIfTrue="1" operator="lessThan">
      <formula>37.5</formula>
    </cfRule>
    <cfRule type="cellIs" dxfId="619" priority="107" stopIfTrue="1" operator="equal">
      <formula>37.5</formula>
    </cfRule>
    <cfRule type="cellIs" dxfId="618" priority="108" stopIfTrue="1" operator="lessThan">
      <formula>37.5</formula>
    </cfRule>
  </conditionalFormatting>
  <conditionalFormatting sqref="G24:G27">
    <cfRule type="cellIs" dxfId="617" priority="15" stopIfTrue="1" operator="equal">
      <formula>37.5</formula>
    </cfRule>
    <cfRule type="cellIs" dxfId="616" priority="16" stopIfTrue="1" operator="equal">
      <formula>37.5</formula>
    </cfRule>
    <cfRule type="cellIs" dxfId="615" priority="17" stopIfTrue="1" operator="lessThan">
      <formula>37.5</formula>
    </cfRule>
    <cfRule type="cellIs" dxfId="614" priority="18" stopIfTrue="1" operator="greaterThan">
      <formula>37.5</formula>
    </cfRule>
    <cfRule type="cellIs" dxfId="613" priority="19" stopIfTrue="1" operator="equal">
      <formula>37.5</formula>
    </cfRule>
    <cfRule type="cellIs" dxfId="612" priority="20" stopIfTrue="1" operator="lessThan">
      <formula>37.5</formula>
    </cfRule>
    <cfRule type="cellIs" dxfId="611" priority="118" stopIfTrue="1" operator="equal">
      <formula>37.5</formula>
    </cfRule>
    <cfRule type="cellIs" dxfId="610" priority="119" stopIfTrue="1" operator="lessThan">
      <formula>37.5</formula>
    </cfRule>
    <cfRule type="cellIs" dxfId="609" priority="120" operator="greaterThan">
      <formula>111.48</formula>
    </cfRule>
    <cfRule type="cellIs" dxfId="608" priority="121" operator="equal">
      <formula>0</formula>
    </cfRule>
  </conditionalFormatting>
  <conditionalFormatting sqref="I24:I27">
    <cfRule type="cellIs" dxfId="607" priority="21" stopIfTrue="1" operator="equal">
      <formula>37.5</formula>
    </cfRule>
    <cfRule type="cellIs" dxfId="606" priority="22" stopIfTrue="1" operator="equal">
      <formula>37.5</formula>
    </cfRule>
    <cfRule type="cellIs" dxfId="605" priority="23" stopIfTrue="1" operator="lessThan">
      <formula>37.5</formula>
    </cfRule>
    <cfRule type="cellIs" dxfId="604" priority="24" stopIfTrue="1" operator="greaterThan">
      <formula>37.5</formula>
    </cfRule>
    <cfRule type="cellIs" dxfId="603" priority="25" stopIfTrue="1" operator="equal">
      <formula>37.5</formula>
    </cfRule>
    <cfRule type="cellIs" dxfId="602" priority="26" stopIfTrue="1" operator="lessThan">
      <formula>37.5</formula>
    </cfRule>
    <cfRule type="cellIs" dxfId="601" priority="122" stopIfTrue="1" operator="equal">
      <formula>37.5</formula>
    </cfRule>
    <cfRule type="cellIs" dxfId="600" priority="123" stopIfTrue="1" operator="lessThan">
      <formula>37.5</formula>
    </cfRule>
    <cfRule type="cellIs" dxfId="599" priority="124" operator="greaterThan">
      <formula>111.48</formula>
    </cfRule>
    <cfRule type="cellIs" dxfId="598" priority="125" operator="equal">
      <formula>0</formula>
    </cfRule>
  </conditionalFormatting>
  <conditionalFormatting sqref="K24:K27">
    <cfRule type="cellIs" dxfId="597" priority="10" stopIfTrue="1" operator="equal">
      <formula>37.5</formula>
    </cfRule>
    <cfRule type="cellIs" dxfId="596" priority="11" stopIfTrue="1" operator="lessThan">
      <formula>37.5</formula>
    </cfRule>
    <cfRule type="cellIs" dxfId="595" priority="27" stopIfTrue="1" operator="equal">
      <formula>37.5</formula>
    </cfRule>
    <cfRule type="cellIs" dxfId="594" priority="28" stopIfTrue="1" operator="equal">
      <formula>37.5</formula>
    </cfRule>
    <cfRule type="cellIs" dxfId="593" priority="29" stopIfTrue="1" operator="lessThan">
      <formula>37.5</formula>
    </cfRule>
    <cfRule type="cellIs" dxfId="592" priority="30" stopIfTrue="1" operator="greaterThan">
      <formula>37.5</formula>
    </cfRule>
    <cfRule type="cellIs" dxfId="591" priority="31" stopIfTrue="1" operator="equal">
      <formula>37.5</formula>
    </cfRule>
    <cfRule type="cellIs" dxfId="590" priority="32" stopIfTrue="1" operator="lessThan">
      <formula>37.5</formula>
    </cfRule>
    <cfRule type="cellIs" dxfId="589" priority="109" stopIfTrue="1" operator="equal">
      <formula>37.5</formula>
    </cfRule>
    <cfRule type="cellIs" dxfId="588" priority="110" stopIfTrue="1" operator="lessThan">
      <formula>37.5</formula>
    </cfRule>
    <cfRule type="cellIs" dxfId="587" priority="126" stopIfTrue="1" operator="equal">
      <formula>37.5</formula>
    </cfRule>
    <cfRule type="cellIs" dxfId="586" priority="127" stopIfTrue="1" operator="lessThan">
      <formula>37.5</formula>
    </cfRule>
    <cfRule type="cellIs" dxfId="585" priority="128" operator="greaterThan">
      <formula>111.48</formula>
    </cfRule>
    <cfRule type="cellIs" dxfId="584" priority="129" operator="equal">
      <formula>0</formula>
    </cfRule>
  </conditionalFormatting>
  <conditionalFormatting sqref="M24:M27">
    <cfRule type="cellIs" dxfId="583" priority="33" stopIfTrue="1" operator="equal">
      <formula>37.5</formula>
    </cfRule>
    <cfRule type="cellIs" dxfId="582" priority="34" stopIfTrue="1" operator="equal">
      <formula>37.5</formula>
    </cfRule>
    <cfRule type="cellIs" dxfId="581" priority="35" stopIfTrue="1" operator="lessThan">
      <formula>37.5</formula>
    </cfRule>
    <cfRule type="cellIs" dxfId="580" priority="36" stopIfTrue="1" operator="greaterThan">
      <formula>37.5</formula>
    </cfRule>
    <cfRule type="cellIs" dxfId="579" priority="37" stopIfTrue="1" operator="equal">
      <formula>37.5</formula>
    </cfRule>
    <cfRule type="cellIs" dxfId="578" priority="38" stopIfTrue="1" operator="lessThan">
      <formula>37.5</formula>
    </cfRule>
    <cfRule type="cellIs" dxfId="577" priority="130" stopIfTrue="1" operator="equal">
      <formula>37.5</formula>
    </cfRule>
    <cfRule type="cellIs" dxfId="576" priority="131" stopIfTrue="1" operator="lessThan">
      <formula>37.5</formula>
    </cfRule>
    <cfRule type="cellIs" dxfId="575" priority="132" operator="greaterThan">
      <formula>111.48</formula>
    </cfRule>
    <cfRule type="cellIs" dxfId="574" priority="133" operator="equal">
      <formula>0</formula>
    </cfRule>
  </conditionalFormatting>
  <conditionalFormatting sqref="O24:O27">
    <cfRule type="cellIs" dxfId="573" priority="39" stopIfTrue="1" operator="lessThan">
      <formula>0</formula>
    </cfRule>
    <cfRule type="cellIs" dxfId="572" priority="40" stopIfTrue="1" operator="lessThan">
      <formula>37.5</formula>
    </cfRule>
    <cfRule type="cellIs" dxfId="571" priority="41" stopIfTrue="1" operator="equal">
      <formula>37.5</formula>
    </cfRule>
    <cfRule type="cellIs" dxfId="570" priority="42" stopIfTrue="1" operator="equal">
      <formula>37.5</formula>
    </cfRule>
    <cfRule type="cellIs" dxfId="569" priority="43" stopIfTrue="1" operator="lessThan">
      <formula>37.5</formula>
    </cfRule>
    <cfRule type="cellIs" dxfId="568" priority="44" stopIfTrue="1" operator="greaterThan">
      <formula>37.5</formula>
    </cfRule>
    <cfRule type="cellIs" dxfId="567" priority="45" stopIfTrue="1" operator="equal">
      <formula>37.5</formula>
    </cfRule>
    <cfRule type="cellIs" dxfId="566" priority="46" stopIfTrue="1" operator="lessThan">
      <formula>37.5</formula>
    </cfRule>
    <cfRule type="cellIs" dxfId="565" priority="134" stopIfTrue="1" operator="lessThan">
      <formula>0</formula>
    </cfRule>
    <cfRule type="cellIs" dxfId="564" priority="135" stopIfTrue="1" operator="lessThan">
      <formula>37.5</formula>
    </cfRule>
    <cfRule type="cellIs" dxfId="563" priority="136" stopIfTrue="1" operator="equal">
      <formula>37.5</formula>
    </cfRule>
    <cfRule type="cellIs" dxfId="562" priority="137" stopIfTrue="1" operator="lessThan">
      <formula>37.5</formula>
    </cfRule>
    <cfRule type="cellIs" dxfId="561" priority="138" operator="greaterThan">
      <formula>111.48</formula>
    </cfRule>
    <cfRule type="cellIs" dxfId="560" priority="139" operator="equal">
      <formula>0</formula>
    </cfRule>
  </conditionalFormatting>
  <conditionalFormatting sqref="O38:O48">
    <cfRule type="cellIs" dxfId="559" priority="87" stopIfTrue="1" operator="lessThan">
      <formula>0</formula>
    </cfRule>
  </conditionalFormatting>
  <conditionalFormatting sqref="Q24:Q27">
    <cfRule type="cellIs" dxfId="558" priority="47" stopIfTrue="1" operator="lessThan">
      <formula>0</formula>
    </cfRule>
    <cfRule type="cellIs" dxfId="557" priority="48" stopIfTrue="1" operator="lessThan">
      <formula>37.5</formula>
    </cfRule>
    <cfRule type="cellIs" dxfId="556" priority="49" stopIfTrue="1" operator="equal">
      <formula>37.5</formula>
    </cfRule>
    <cfRule type="cellIs" dxfId="555" priority="50" stopIfTrue="1" operator="equal">
      <formula>37.5</formula>
    </cfRule>
    <cfRule type="cellIs" dxfId="554" priority="51" stopIfTrue="1" operator="lessThan">
      <formula>37.5</formula>
    </cfRule>
    <cfRule type="cellIs" dxfId="553" priority="52" stopIfTrue="1" operator="greaterThan">
      <formula>37.5</formula>
    </cfRule>
    <cfRule type="cellIs" dxfId="552" priority="53" stopIfTrue="1" operator="equal">
      <formula>37.5</formula>
    </cfRule>
    <cfRule type="cellIs" dxfId="551" priority="54" stopIfTrue="1" operator="lessThan">
      <formula>37.5</formula>
    </cfRule>
    <cfRule type="cellIs" dxfId="550" priority="140" stopIfTrue="1" operator="lessThan">
      <formula>0</formula>
    </cfRule>
    <cfRule type="cellIs" dxfId="549" priority="141" stopIfTrue="1" operator="lessThan">
      <formula>37.5</formula>
    </cfRule>
    <cfRule type="cellIs" dxfId="548" priority="142" stopIfTrue="1" operator="equal">
      <formula>37.5</formula>
    </cfRule>
    <cfRule type="cellIs" dxfId="547" priority="143" stopIfTrue="1" operator="lessThan">
      <formula>37.5</formula>
    </cfRule>
    <cfRule type="cellIs" dxfId="546" priority="144" operator="greaterThan">
      <formula>111.48</formula>
    </cfRule>
    <cfRule type="cellIs" dxfId="545" priority="145" operator="equal">
      <formula>0</formula>
    </cfRule>
  </conditionalFormatting>
  <conditionalFormatting sqref="Q38:Q48">
    <cfRule type="cellIs" dxfId="544" priority="88" stopIfTrue="1" operator="lessThan">
      <formula>0</formula>
    </cfRule>
  </conditionalFormatting>
  <conditionalFormatting sqref="S24:S27">
    <cfRule type="cellIs" dxfId="543" priority="55" stopIfTrue="1" operator="lessThan">
      <formula>0</formula>
    </cfRule>
    <cfRule type="cellIs" dxfId="542" priority="56" stopIfTrue="1" operator="lessThan">
      <formula>37.5</formula>
    </cfRule>
    <cfRule type="cellIs" dxfId="541" priority="57" stopIfTrue="1" operator="equal">
      <formula>37.5</formula>
    </cfRule>
    <cfRule type="cellIs" dxfId="540" priority="58" stopIfTrue="1" operator="equal">
      <formula>37.5</formula>
    </cfRule>
    <cfRule type="cellIs" dxfId="539" priority="59" stopIfTrue="1" operator="lessThan">
      <formula>37.5</formula>
    </cfRule>
    <cfRule type="cellIs" dxfId="538" priority="60" stopIfTrue="1" operator="greaterThan">
      <formula>37.5</formula>
    </cfRule>
    <cfRule type="cellIs" dxfId="537" priority="61" stopIfTrue="1" operator="equal">
      <formula>37.5</formula>
    </cfRule>
    <cfRule type="cellIs" dxfId="536" priority="62" stopIfTrue="1" operator="lessThan">
      <formula>37.5</formula>
    </cfRule>
    <cfRule type="cellIs" dxfId="535" priority="146" stopIfTrue="1" operator="lessThan">
      <formula>0</formula>
    </cfRule>
    <cfRule type="cellIs" dxfId="534" priority="147" stopIfTrue="1" operator="lessThan">
      <formula>37.5</formula>
    </cfRule>
    <cfRule type="cellIs" dxfId="533" priority="148" stopIfTrue="1" operator="equal">
      <formula>37.5</formula>
    </cfRule>
    <cfRule type="cellIs" dxfId="532" priority="149" stopIfTrue="1" operator="lessThan">
      <formula>37.5</formula>
    </cfRule>
    <cfRule type="cellIs" dxfId="531" priority="150" operator="greaterThan">
      <formula>111.48</formula>
    </cfRule>
    <cfRule type="cellIs" dxfId="530" priority="151" operator="equal">
      <formula>0</formula>
    </cfRule>
  </conditionalFormatting>
  <conditionalFormatting sqref="S38:S48">
    <cfRule type="cellIs" dxfId="529" priority="89" stopIfTrue="1" operator="lessThan">
      <formula>0</formula>
    </cfRule>
  </conditionalFormatting>
  <conditionalFormatting sqref="U24:U27">
    <cfRule type="cellIs" dxfId="528" priority="63" stopIfTrue="1" operator="lessThan">
      <formula>0</formula>
    </cfRule>
    <cfRule type="cellIs" dxfId="527" priority="64" stopIfTrue="1" operator="lessThan">
      <formula>37.5</formula>
    </cfRule>
    <cfRule type="cellIs" dxfId="526" priority="65" stopIfTrue="1" operator="equal">
      <formula>37.5</formula>
    </cfRule>
    <cfRule type="cellIs" dxfId="525" priority="66" stopIfTrue="1" operator="equal">
      <formula>37.5</formula>
    </cfRule>
    <cfRule type="cellIs" dxfId="524" priority="67" stopIfTrue="1" operator="lessThan">
      <formula>37.5</formula>
    </cfRule>
    <cfRule type="cellIs" dxfId="523" priority="68" stopIfTrue="1" operator="greaterThan">
      <formula>37.5</formula>
    </cfRule>
    <cfRule type="cellIs" dxfId="522" priority="69" stopIfTrue="1" operator="equal">
      <formula>37.5</formula>
    </cfRule>
    <cfRule type="cellIs" dxfId="521" priority="70" stopIfTrue="1" operator="lessThan">
      <formula>37.5</formula>
    </cfRule>
    <cfRule type="cellIs" dxfId="520" priority="152" stopIfTrue="1" operator="lessThan">
      <formula>0</formula>
    </cfRule>
    <cfRule type="cellIs" dxfId="519" priority="153" stopIfTrue="1" operator="lessThan">
      <formula>37.5</formula>
    </cfRule>
    <cfRule type="cellIs" dxfId="518" priority="154" stopIfTrue="1" operator="equal">
      <formula>37.5</formula>
    </cfRule>
    <cfRule type="cellIs" dxfId="517" priority="155" stopIfTrue="1" operator="lessThan">
      <formula>37.5</formula>
    </cfRule>
    <cfRule type="cellIs" dxfId="516" priority="156" operator="greaterThan">
      <formula>111.48</formula>
    </cfRule>
    <cfRule type="cellIs" dxfId="515" priority="157" operator="equal">
      <formula>0</formula>
    </cfRule>
  </conditionalFormatting>
  <conditionalFormatting sqref="U38:U48">
    <cfRule type="cellIs" dxfId="514" priority="90" stopIfTrue="1" operator="lessThan">
      <formula>0</formula>
    </cfRule>
  </conditionalFormatting>
  <conditionalFormatting sqref="W24:W27">
    <cfRule type="cellIs" dxfId="513" priority="71" stopIfTrue="1" operator="lessThan">
      <formula>0</formula>
    </cfRule>
    <cfRule type="cellIs" dxfId="512" priority="72" stopIfTrue="1" operator="lessThan">
      <formula>37.5</formula>
    </cfRule>
    <cfRule type="cellIs" dxfId="511" priority="73" stopIfTrue="1" operator="equal">
      <formula>37.5</formula>
    </cfRule>
    <cfRule type="cellIs" dxfId="510" priority="74" stopIfTrue="1" operator="equal">
      <formula>37.5</formula>
    </cfRule>
    <cfRule type="cellIs" dxfId="509" priority="75" stopIfTrue="1" operator="lessThan">
      <formula>37.5</formula>
    </cfRule>
    <cfRule type="cellIs" dxfId="508" priority="76" stopIfTrue="1" operator="greaterThan">
      <formula>37.5</formula>
    </cfRule>
    <cfRule type="cellIs" dxfId="507" priority="77" stopIfTrue="1" operator="equal">
      <formula>37.5</formula>
    </cfRule>
    <cfRule type="cellIs" dxfId="506" priority="78" stopIfTrue="1" operator="lessThan">
      <formula>37.5</formula>
    </cfRule>
    <cfRule type="cellIs" dxfId="505" priority="158" stopIfTrue="1" operator="lessThan">
      <formula>0</formula>
    </cfRule>
    <cfRule type="cellIs" dxfId="504" priority="159" stopIfTrue="1" operator="lessThan">
      <formula>37.5</formula>
    </cfRule>
    <cfRule type="cellIs" dxfId="503" priority="160" stopIfTrue="1" operator="equal">
      <formula>37.5</formula>
    </cfRule>
    <cfRule type="cellIs" dxfId="502" priority="161" stopIfTrue="1" operator="lessThan">
      <formula>37.5</formula>
    </cfRule>
    <cfRule type="cellIs" dxfId="501" priority="162" operator="greaterThan">
      <formula>111.48</formula>
    </cfRule>
    <cfRule type="cellIs" dxfId="500" priority="163" operator="equal">
      <formula>0</formula>
    </cfRule>
  </conditionalFormatting>
  <conditionalFormatting sqref="W38:W48">
    <cfRule type="cellIs" dxfId="499" priority="91" stopIfTrue="1" operator="lessThan">
      <formula>0</formula>
    </cfRule>
  </conditionalFormatting>
  <conditionalFormatting sqref="Y24:Y27 W24:W27 U24:U27 S24:S27 Q24:Q27 O24:O27 M24:M26 C27:N28 K24:K26 I24:I26 G24:G26 E24:E26 C24:C26">
    <cfRule type="cellIs" dxfId="498" priority="99" stopIfTrue="1" operator="lessThan">
      <formula>0</formula>
    </cfRule>
  </conditionalFormatting>
  <conditionalFormatting sqref="Y24:Y27">
    <cfRule type="cellIs" dxfId="497" priority="79" stopIfTrue="1" operator="lessThan">
      <formula>0</formula>
    </cfRule>
    <cfRule type="cellIs" dxfId="496" priority="80" stopIfTrue="1" operator="lessThan">
      <formula>37.5</formula>
    </cfRule>
    <cfRule type="cellIs" dxfId="495" priority="81" stopIfTrue="1" operator="equal">
      <formula>37.5</formula>
    </cfRule>
    <cfRule type="cellIs" dxfId="494" priority="82" stopIfTrue="1" operator="equal">
      <formula>37.5</formula>
    </cfRule>
    <cfRule type="cellIs" dxfId="493" priority="83" stopIfTrue="1" operator="lessThan">
      <formula>37.5</formula>
    </cfRule>
    <cfRule type="cellIs" dxfId="492" priority="84" stopIfTrue="1" operator="greaterThan">
      <formula>37.5</formula>
    </cfRule>
    <cfRule type="cellIs" dxfId="491" priority="85" stopIfTrue="1" operator="equal">
      <formula>37.5</formula>
    </cfRule>
    <cfRule type="cellIs" dxfId="490" priority="86" stopIfTrue="1" operator="lessThan">
      <formula>37.5</formula>
    </cfRule>
    <cfRule type="cellIs" dxfId="489" priority="164" stopIfTrue="1" operator="lessThan">
      <formula>0</formula>
    </cfRule>
    <cfRule type="cellIs" dxfId="488" priority="165" stopIfTrue="1" operator="lessThan">
      <formula>37.5</formula>
    </cfRule>
    <cfRule type="cellIs" dxfId="487" priority="166" stopIfTrue="1" operator="equal">
      <formula>37.5</formula>
    </cfRule>
    <cfRule type="cellIs" dxfId="486" priority="167" stopIfTrue="1" operator="lessThan">
      <formula>37.5</formula>
    </cfRule>
    <cfRule type="cellIs" dxfId="485" priority="168" operator="greaterThan">
      <formula>111.48</formula>
    </cfRule>
    <cfRule type="cellIs" dxfId="484" priority="169" operator="equal">
      <formula>0</formula>
    </cfRule>
  </conditionalFormatting>
  <conditionalFormatting sqref="Y38:Y48">
    <cfRule type="cellIs" dxfId="483" priority="92" stopIfTrue="1" operator="lessThan">
      <formula>0</formula>
    </cfRule>
  </conditionalFormatting>
  <pageMargins left="0.23622047244094491" right="0.23622047244094491" top="0.74803149606299213" bottom="0.74803149606299213" header="0" footer="0"/>
  <pageSetup paperSize="9" orientation="landscape"/>
  <rowBreaks count="1" manualBreakCount="1">
    <brk id="31" man="1"/>
  </rowBreak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D1001"/>
  <sheetViews>
    <sheetView workbookViewId="0">
      <pane ySplit="4" topLeftCell="A5" activePane="bottomLeft" state="frozen"/>
      <selection pane="bottomLeft" activeCell="B18" sqref="B18"/>
    </sheetView>
  </sheetViews>
  <sheetFormatPr baseColWidth="10" defaultColWidth="12.6640625" defaultRowHeight="15" customHeight="1" x14ac:dyDescent="0.15"/>
  <cols>
    <col min="1" max="1" width="0.83203125" customWidth="1"/>
    <col min="2" max="2" width="36.1640625" customWidth="1"/>
    <col min="3" max="3" width="13.6640625" customWidth="1"/>
    <col min="4" max="4" width="2.1640625" customWidth="1"/>
    <col min="5" max="5" width="13.1640625" customWidth="1"/>
    <col min="6" max="6" width="2.6640625" customWidth="1"/>
    <col min="7" max="7" width="11.83203125" customWidth="1"/>
    <col min="8" max="8" width="2.6640625" customWidth="1"/>
    <col min="9" max="9" width="12.1640625" customWidth="1"/>
    <col min="10" max="10" width="2.6640625" customWidth="1"/>
    <col min="11" max="11" width="10.83203125" customWidth="1"/>
    <col min="12" max="12" width="2.6640625" customWidth="1"/>
    <col min="13" max="13" width="12.33203125" customWidth="1"/>
    <col min="14" max="14" width="2.6640625" customWidth="1"/>
    <col min="15" max="15" width="13.1640625" customWidth="1"/>
    <col min="16" max="16" width="2.6640625" customWidth="1"/>
    <col min="17" max="17" width="11.6640625" customWidth="1"/>
    <col min="18" max="18" width="2.6640625" customWidth="1"/>
    <col min="19" max="19" width="13" customWidth="1"/>
    <col min="20" max="20" width="2.6640625" customWidth="1"/>
    <col min="21" max="21" width="12" customWidth="1"/>
    <col min="22" max="22" width="2.6640625" customWidth="1"/>
    <col min="23" max="23" width="11.6640625" customWidth="1"/>
    <col min="24" max="24" width="2.33203125" customWidth="1"/>
    <col min="25" max="25" width="13" customWidth="1"/>
    <col min="26" max="26" width="1.6640625" customWidth="1"/>
    <col min="27" max="27" width="1" customWidth="1"/>
    <col min="28" max="28" width="15.33203125" customWidth="1"/>
    <col min="29" max="29" width="12.33203125" customWidth="1"/>
  </cols>
  <sheetData>
    <row r="1" spans="1:30" ht="36" customHeight="1" x14ac:dyDescent="0.35">
      <c r="A1" s="2"/>
      <c r="B1" s="134" t="s">
        <v>0</v>
      </c>
      <c r="C1" s="134"/>
      <c r="D1" s="1"/>
      <c r="E1" s="1"/>
      <c r="F1" s="1"/>
      <c r="G1" s="1"/>
      <c r="H1" s="1"/>
      <c r="I1" s="147" t="s">
        <v>1</v>
      </c>
      <c r="J1" s="145"/>
      <c r="K1" s="145"/>
      <c r="L1" s="145"/>
      <c r="M1" s="145"/>
      <c r="N1" s="1"/>
      <c r="O1" s="1"/>
      <c r="P1" s="1"/>
      <c r="Q1" s="1"/>
      <c r="R1" s="1"/>
      <c r="S1" s="1"/>
      <c r="T1" s="1"/>
      <c r="U1" s="1"/>
      <c r="V1" s="161" t="s">
        <v>162</v>
      </c>
      <c r="W1" s="145"/>
      <c r="X1" s="145"/>
      <c r="Y1" s="145"/>
      <c r="Z1" s="145"/>
      <c r="AA1" s="145"/>
      <c r="AB1" s="1"/>
      <c r="AC1" s="1"/>
    </row>
    <row r="2" spans="1:30" ht="51.75" customHeight="1" x14ac:dyDescent="0.15">
      <c r="A2" s="1"/>
      <c r="B2" s="144" t="s">
        <v>79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  <c r="AC3" s="1"/>
    </row>
    <row r="4" spans="1:30" ht="21.75" customHeight="1" x14ac:dyDescent="0.15">
      <c r="A4" s="5"/>
      <c r="B4" s="62" t="s">
        <v>3</v>
      </c>
      <c r="C4" s="38" t="s">
        <v>4</v>
      </c>
      <c r="D4" s="38"/>
      <c r="E4" s="38" t="s">
        <v>5</v>
      </c>
      <c r="F4" s="38"/>
      <c r="G4" s="38" t="s">
        <v>6</v>
      </c>
      <c r="H4" s="38"/>
      <c r="I4" s="38" t="s">
        <v>7</v>
      </c>
      <c r="J4" s="38"/>
      <c r="K4" s="38" t="s">
        <v>8</v>
      </c>
      <c r="L4" s="38"/>
      <c r="M4" s="38" t="s">
        <v>9</v>
      </c>
      <c r="N4" s="63"/>
      <c r="O4" s="38" t="s">
        <v>10</v>
      </c>
      <c r="P4" s="63"/>
      <c r="Q4" s="38" t="s">
        <v>11</v>
      </c>
      <c r="R4" s="63"/>
      <c r="S4" s="63" t="s">
        <v>12</v>
      </c>
      <c r="T4" s="63"/>
      <c r="U4" s="38" t="s">
        <v>13</v>
      </c>
      <c r="V4" s="63"/>
      <c r="W4" s="63" t="s">
        <v>14</v>
      </c>
      <c r="X4" s="63"/>
      <c r="Y4" s="63" t="s">
        <v>15</v>
      </c>
      <c r="Z4" s="64"/>
      <c r="AA4" s="64"/>
      <c r="AB4" s="39" t="s">
        <v>57</v>
      </c>
      <c r="AC4" s="1"/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  <c r="AC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ht="18" customHeight="1" x14ac:dyDescent="0.2">
      <c r="A7" s="1"/>
      <c r="B7" s="13" t="s">
        <v>16</v>
      </c>
      <c r="C7" s="136">
        <v>37.5</v>
      </c>
      <c r="D7" s="131"/>
      <c r="E7" s="86"/>
      <c r="F7" s="131"/>
      <c r="G7" s="86"/>
      <c r="H7" s="131"/>
      <c r="I7" s="86">
        <v>37.5</v>
      </c>
      <c r="J7" s="131"/>
      <c r="K7" s="86"/>
      <c r="L7" s="131"/>
      <c r="M7" s="86"/>
      <c r="N7" s="131"/>
      <c r="O7" s="86"/>
      <c r="P7" s="132"/>
      <c r="Q7" s="86"/>
      <c r="R7" s="132"/>
      <c r="S7" s="86"/>
      <c r="T7" s="132"/>
      <c r="U7" s="86">
        <v>37.5</v>
      </c>
      <c r="V7" s="132"/>
      <c r="W7" s="86"/>
      <c r="X7" s="132"/>
      <c r="Y7" s="86"/>
      <c r="Z7" s="1"/>
      <c r="AA7" s="1"/>
      <c r="AB7" s="21">
        <f t="shared" ref="AB7:AB22" si="0">SUM(C7:AA7)</f>
        <v>112.5</v>
      </c>
      <c r="AC7">
        <f>37.5*12</f>
        <v>450</v>
      </c>
      <c r="AD7" s="166">
        <f>AC7-AB7</f>
        <v>337.5</v>
      </c>
    </row>
    <row r="8" spans="1:30" ht="18" customHeight="1" x14ac:dyDescent="0.2">
      <c r="A8" s="1"/>
      <c r="B8" s="22" t="s">
        <v>17</v>
      </c>
      <c r="C8" s="137">
        <v>75</v>
      </c>
      <c r="D8" s="131"/>
      <c r="E8" s="86">
        <v>237.5</v>
      </c>
      <c r="F8" s="131"/>
      <c r="G8" s="86">
        <v>37.5</v>
      </c>
      <c r="H8" s="131"/>
      <c r="I8" s="86">
        <v>37.5</v>
      </c>
      <c r="J8" s="131"/>
      <c r="K8" s="86">
        <v>37.5</v>
      </c>
      <c r="L8" s="131"/>
      <c r="M8" s="86">
        <v>37.5</v>
      </c>
      <c r="N8" s="131"/>
      <c r="O8" s="86">
        <v>37.5</v>
      </c>
      <c r="P8" s="132"/>
      <c r="Q8" s="86">
        <v>37.5</v>
      </c>
      <c r="R8" s="132"/>
      <c r="S8" s="86">
        <v>37.5</v>
      </c>
      <c r="T8" s="132"/>
      <c r="U8" s="86">
        <v>37.5</v>
      </c>
      <c r="V8" s="132"/>
      <c r="W8" s="86">
        <v>37.5</v>
      </c>
      <c r="X8" s="132"/>
      <c r="Y8" s="86">
        <v>37.5</v>
      </c>
      <c r="Z8" s="1"/>
      <c r="AA8" s="1"/>
      <c r="AB8" s="21">
        <f t="shared" si="0"/>
        <v>687.5</v>
      </c>
      <c r="AC8">
        <f t="shared" ref="AC8:AC22" si="1">37.5*12</f>
        <v>450</v>
      </c>
      <c r="AD8" s="166">
        <f t="shared" ref="AD8:AD22" si="2">AC8-AB8</f>
        <v>-237.5</v>
      </c>
    </row>
    <row r="9" spans="1:30" ht="18" customHeight="1" x14ac:dyDescent="0.2">
      <c r="A9" s="1"/>
      <c r="B9" s="13" t="s">
        <v>18</v>
      </c>
      <c r="C9" s="137">
        <v>150</v>
      </c>
      <c r="D9" s="135"/>
      <c r="E9" s="86"/>
      <c r="F9" s="131"/>
      <c r="G9" s="86"/>
      <c r="H9" s="131"/>
      <c r="I9" s="86"/>
      <c r="J9" s="131"/>
      <c r="K9" s="86"/>
      <c r="L9" s="131"/>
      <c r="M9" s="86">
        <v>75</v>
      </c>
      <c r="N9" s="131"/>
      <c r="O9" s="86">
        <v>75</v>
      </c>
      <c r="P9" s="132"/>
      <c r="Q9" s="86"/>
      <c r="R9" s="132"/>
      <c r="S9" s="86">
        <v>75</v>
      </c>
      <c r="T9" s="132"/>
      <c r="U9" s="86"/>
      <c r="V9" s="132"/>
      <c r="W9" s="86">
        <v>75</v>
      </c>
      <c r="X9" s="132"/>
      <c r="Y9" s="86"/>
      <c r="Z9" s="1"/>
      <c r="AA9" s="1"/>
      <c r="AB9" s="21">
        <f t="shared" si="0"/>
        <v>450</v>
      </c>
      <c r="AC9">
        <f t="shared" si="1"/>
        <v>450</v>
      </c>
      <c r="AD9" s="166">
        <f t="shared" si="2"/>
        <v>0</v>
      </c>
    </row>
    <row r="10" spans="1:30" ht="18" customHeight="1" x14ac:dyDescent="0.2">
      <c r="A10" s="1"/>
      <c r="B10" s="22" t="s">
        <v>19</v>
      </c>
      <c r="C10" s="137">
        <v>37.5</v>
      </c>
      <c r="D10" s="131"/>
      <c r="E10" s="86">
        <v>37.5</v>
      </c>
      <c r="F10" s="131"/>
      <c r="G10" s="86">
        <v>37.5</v>
      </c>
      <c r="H10" s="131"/>
      <c r="I10" s="86">
        <v>37.5</v>
      </c>
      <c r="J10" s="131"/>
      <c r="K10" s="86">
        <v>37.5</v>
      </c>
      <c r="L10" s="131"/>
      <c r="M10" s="86">
        <v>237.5</v>
      </c>
      <c r="N10" s="131"/>
      <c r="O10" s="86">
        <v>37.5</v>
      </c>
      <c r="P10" s="132"/>
      <c r="Q10" s="86">
        <v>37.5</v>
      </c>
      <c r="R10" s="132"/>
      <c r="S10" s="86">
        <v>37.5</v>
      </c>
      <c r="T10" s="132"/>
      <c r="U10" s="86">
        <v>37.5</v>
      </c>
      <c r="V10" s="132"/>
      <c r="W10" s="86">
        <v>37.5</v>
      </c>
      <c r="X10" s="132"/>
      <c r="Y10" s="86">
        <v>37.5</v>
      </c>
      <c r="Z10" s="1"/>
      <c r="AA10" s="1"/>
      <c r="AB10" s="21">
        <f t="shared" si="0"/>
        <v>650</v>
      </c>
      <c r="AC10">
        <f t="shared" si="1"/>
        <v>450</v>
      </c>
      <c r="AD10" s="166">
        <f t="shared" si="2"/>
        <v>-200</v>
      </c>
    </row>
    <row r="11" spans="1:30" ht="18" customHeight="1" x14ac:dyDescent="0.2">
      <c r="A11" s="1"/>
      <c r="B11" s="13" t="s">
        <v>20</v>
      </c>
      <c r="C11" s="137">
        <v>37.5</v>
      </c>
      <c r="D11" s="131"/>
      <c r="E11" s="86">
        <v>237.5</v>
      </c>
      <c r="F11" s="131"/>
      <c r="G11" s="86">
        <v>37.5</v>
      </c>
      <c r="H11" s="131"/>
      <c r="I11" s="86">
        <v>37.5</v>
      </c>
      <c r="J11" s="131"/>
      <c r="K11" s="86">
        <v>37.5</v>
      </c>
      <c r="L11" s="131"/>
      <c r="M11" s="86">
        <v>37.5</v>
      </c>
      <c r="N11" s="131"/>
      <c r="O11" s="86">
        <v>37.5</v>
      </c>
      <c r="P11" s="132"/>
      <c r="Q11" s="86">
        <v>37.5</v>
      </c>
      <c r="R11" s="132"/>
      <c r="S11" s="86">
        <v>37.5</v>
      </c>
      <c r="T11" s="132"/>
      <c r="U11" s="86">
        <v>37.5</v>
      </c>
      <c r="V11" s="132"/>
      <c r="W11" s="86">
        <v>37.5</v>
      </c>
      <c r="X11" s="132"/>
      <c r="Y11" s="86">
        <v>37.5</v>
      </c>
      <c r="Z11" s="1"/>
      <c r="AA11" s="1"/>
      <c r="AB11" s="21">
        <f t="shared" si="0"/>
        <v>650</v>
      </c>
      <c r="AC11">
        <f t="shared" si="1"/>
        <v>450</v>
      </c>
      <c r="AD11" s="166">
        <f t="shared" si="2"/>
        <v>-200</v>
      </c>
    </row>
    <row r="12" spans="1:30" ht="18" customHeight="1" x14ac:dyDescent="0.2">
      <c r="A12" s="1"/>
      <c r="B12" s="22" t="s">
        <v>21</v>
      </c>
      <c r="C12" s="137">
        <v>37.5</v>
      </c>
      <c r="D12" s="131"/>
      <c r="E12" s="86">
        <v>37.5</v>
      </c>
      <c r="F12" s="131"/>
      <c r="G12" s="86">
        <v>37.5</v>
      </c>
      <c r="H12" s="131"/>
      <c r="I12" s="86">
        <v>37.5</v>
      </c>
      <c r="J12" s="131"/>
      <c r="K12" s="86">
        <v>37.5</v>
      </c>
      <c r="L12" s="131"/>
      <c r="M12" s="86">
        <v>37.5</v>
      </c>
      <c r="N12" s="131"/>
      <c r="O12" s="86">
        <v>37.5</v>
      </c>
      <c r="P12" s="132"/>
      <c r="Q12" s="86">
        <v>37.5</v>
      </c>
      <c r="R12" s="132"/>
      <c r="S12" s="86">
        <v>37.5</v>
      </c>
      <c r="T12" s="132"/>
      <c r="U12" s="86">
        <v>37.5</v>
      </c>
      <c r="V12" s="132"/>
      <c r="W12" s="86">
        <v>37.5</v>
      </c>
      <c r="X12" s="132"/>
      <c r="Y12" s="86">
        <v>37.5</v>
      </c>
      <c r="Z12" s="1"/>
      <c r="AA12" s="1"/>
      <c r="AB12" s="21">
        <f t="shared" si="0"/>
        <v>450</v>
      </c>
      <c r="AC12">
        <f t="shared" si="1"/>
        <v>450</v>
      </c>
      <c r="AD12" s="166">
        <f t="shared" si="2"/>
        <v>0</v>
      </c>
    </row>
    <row r="13" spans="1:30" ht="18" customHeight="1" x14ac:dyDescent="0.2">
      <c r="A13" s="1"/>
      <c r="B13" s="13" t="s">
        <v>22</v>
      </c>
      <c r="C13" s="137">
        <v>37.5</v>
      </c>
      <c r="D13" s="131"/>
      <c r="E13" s="86">
        <v>137.5</v>
      </c>
      <c r="F13" s="131"/>
      <c r="G13" s="86">
        <v>87.5</v>
      </c>
      <c r="H13" s="131"/>
      <c r="I13" s="86">
        <v>37.5</v>
      </c>
      <c r="J13" s="131"/>
      <c r="K13" s="86">
        <v>37.5</v>
      </c>
      <c r="L13" s="131"/>
      <c r="M13" s="86">
        <v>37.5</v>
      </c>
      <c r="N13" s="131"/>
      <c r="O13" s="86">
        <v>37.5</v>
      </c>
      <c r="P13" s="132"/>
      <c r="Q13" s="86">
        <v>37.5</v>
      </c>
      <c r="R13" s="132"/>
      <c r="S13" s="86">
        <v>37.5</v>
      </c>
      <c r="T13" s="132"/>
      <c r="U13" s="86">
        <v>37.5</v>
      </c>
      <c r="V13" s="132"/>
      <c r="W13" s="86">
        <v>37.5</v>
      </c>
      <c r="X13" s="132"/>
      <c r="Y13" s="86">
        <v>37.5</v>
      </c>
      <c r="Z13" s="1"/>
      <c r="AA13" s="1"/>
      <c r="AB13" s="21">
        <f t="shared" si="0"/>
        <v>600</v>
      </c>
      <c r="AC13">
        <f t="shared" si="1"/>
        <v>450</v>
      </c>
      <c r="AD13" s="166">
        <f t="shared" si="2"/>
        <v>-150</v>
      </c>
    </row>
    <row r="14" spans="1:30" ht="18" customHeight="1" x14ac:dyDescent="0.2">
      <c r="A14" s="1"/>
      <c r="B14" s="22" t="s">
        <v>23</v>
      </c>
      <c r="C14" s="137">
        <v>120</v>
      </c>
      <c r="D14" s="131"/>
      <c r="E14" s="86">
        <v>117.5</v>
      </c>
      <c r="F14" s="131"/>
      <c r="G14" s="86">
        <v>37.5</v>
      </c>
      <c r="H14" s="131"/>
      <c r="I14" s="86">
        <v>200</v>
      </c>
      <c r="J14" s="131"/>
      <c r="K14" s="86">
        <v>150</v>
      </c>
      <c r="L14" s="131"/>
      <c r="M14" s="86"/>
      <c r="N14" s="131"/>
      <c r="O14" s="86">
        <v>37.5</v>
      </c>
      <c r="P14" s="132"/>
      <c r="Q14" s="86"/>
      <c r="R14" s="132"/>
      <c r="S14" s="86">
        <v>75</v>
      </c>
      <c r="T14" s="132"/>
      <c r="U14" s="86">
        <v>75</v>
      </c>
      <c r="V14" s="132"/>
      <c r="W14" s="86">
        <v>37.5</v>
      </c>
      <c r="X14" s="132"/>
      <c r="Y14" s="86"/>
      <c r="Z14" s="1"/>
      <c r="AA14" s="1"/>
      <c r="AB14" s="21">
        <f t="shared" si="0"/>
        <v>850</v>
      </c>
      <c r="AC14">
        <f t="shared" si="1"/>
        <v>450</v>
      </c>
      <c r="AD14" s="166">
        <f t="shared" si="2"/>
        <v>-400</v>
      </c>
    </row>
    <row r="15" spans="1:30" ht="18" customHeight="1" x14ac:dyDescent="0.2">
      <c r="A15" s="1"/>
      <c r="B15" s="13" t="s">
        <v>24</v>
      </c>
      <c r="C15" s="137">
        <v>650</v>
      </c>
      <c r="D15" s="131"/>
      <c r="E15" s="86"/>
      <c r="F15" s="131"/>
      <c r="G15" s="86"/>
      <c r="H15" s="131"/>
      <c r="I15" s="86"/>
      <c r="J15" s="131"/>
      <c r="K15" s="86"/>
      <c r="L15" s="131"/>
      <c r="M15" s="86"/>
      <c r="N15" s="131"/>
      <c r="O15" s="86"/>
      <c r="P15" s="132"/>
      <c r="Q15" s="86"/>
      <c r="R15" s="132"/>
      <c r="S15" s="86"/>
      <c r="T15" s="132"/>
      <c r="U15" s="86"/>
      <c r="V15" s="132"/>
      <c r="W15" s="86"/>
      <c r="X15" s="132"/>
      <c r="Y15" s="86"/>
      <c r="Z15" s="1"/>
      <c r="AA15" s="1"/>
      <c r="AB15" s="21">
        <f t="shared" si="0"/>
        <v>650</v>
      </c>
      <c r="AC15">
        <f t="shared" si="1"/>
        <v>450</v>
      </c>
      <c r="AD15" s="166">
        <f t="shared" si="2"/>
        <v>-200</v>
      </c>
    </row>
    <row r="16" spans="1:30" ht="18" customHeight="1" x14ac:dyDescent="0.2">
      <c r="A16" s="1"/>
      <c r="B16" s="22" t="s">
        <v>25</v>
      </c>
      <c r="C16" s="137">
        <v>650</v>
      </c>
      <c r="D16" s="135"/>
      <c r="E16" s="86"/>
      <c r="F16" s="131"/>
      <c r="G16" s="86"/>
      <c r="H16" s="131"/>
      <c r="I16" s="86"/>
      <c r="J16" s="131"/>
      <c r="K16" s="86"/>
      <c r="L16" s="131"/>
      <c r="M16" s="86"/>
      <c r="N16" s="131"/>
      <c r="O16" s="86"/>
      <c r="P16" s="132"/>
      <c r="Q16" s="86"/>
      <c r="R16" s="132"/>
      <c r="S16" s="86"/>
      <c r="T16" s="132"/>
      <c r="U16" s="86"/>
      <c r="V16" s="132"/>
      <c r="W16" s="86"/>
      <c r="X16" s="132"/>
      <c r="Y16" s="86"/>
      <c r="Z16" s="1"/>
      <c r="AA16" s="1"/>
      <c r="AB16" s="21">
        <f t="shared" si="0"/>
        <v>650</v>
      </c>
      <c r="AC16">
        <f t="shared" si="1"/>
        <v>450</v>
      </c>
      <c r="AD16" s="166">
        <f t="shared" si="2"/>
        <v>-200</v>
      </c>
    </row>
    <row r="17" spans="1:30" ht="18" customHeight="1" x14ac:dyDescent="0.2">
      <c r="A17" s="1"/>
      <c r="B17" s="13" t="s">
        <v>26</v>
      </c>
      <c r="C17" s="137">
        <v>112.5</v>
      </c>
      <c r="D17" s="131"/>
      <c r="E17" s="86">
        <v>237.5</v>
      </c>
      <c r="F17" s="131"/>
      <c r="G17" s="86">
        <v>37.5</v>
      </c>
      <c r="H17" s="131"/>
      <c r="I17" s="86">
        <v>37.5</v>
      </c>
      <c r="J17" s="131"/>
      <c r="K17" s="86">
        <v>37.5</v>
      </c>
      <c r="L17" s="131"/>
      <c r="M17" s="86"/>
      <c r="N17" s="131"/>
      <c r="O17" s="86">
        <v>75</v>
      </c>
      <c r="P17" s="132"/>
      <c r="Q17" s="86">
        <v>37.5</v>
      </c>
      <c r="R17" s="132"/>
      <c r="S17" s="86">
        <v>37.5</v>
      </c>
      <c r="T17" s="132"/>
      <c r="U17" s="86">
        <v>37.5</v>
      </c>
      <c r="V17" s="132"/>
      <c r="W17" s="86">
        <v>37.5</v>
      </c>
      <c r="X17" s="132"/>
      <c r="Y17" s="86">
        <v>37.5</v>
      </c>
      <c r="Z17" s="1"/>
      <c r="AA17" s="1"/>
      <c r="AB17" s="21">
        <f t="shared" si="0"/>
        <v>725</v>
      </c>
      <c r="AC17">
        <f t="shared" si="1"/>
        <v>450</v>
      </c>
      <c r="AD17" s="166">
        <f t="shared" si="2"/>
        <v>-275</v>
      </c>
    </row>
    <row r="18" spans="1:30" ht="18" customHeight="1" x14ac:dyDescent="0.2">
      <c r="A18" s="1"/>
      <c r="B18" s="22" t="s">
        <v>27</v>
      </c>
      <c r="C18" s="137">
        <v>112.5</v>
      </c>
      <c r="D18" s="135"/>
      <c r="E18" s="86"/>
      <c r="F18" s="131"/>
      <c r="G18" s="86">
        <v>37.5</v>
      </c>
      <c r="H18" s="131"/>
      <c r="I18" s="86"/>
      <c r="J18" s="131"/>
      <c r="K18" s="86">
        <v>75</v>
      </c>
      <c r="L18" s="131"/>
      <c r="M18" s="86">
        <v>37.5</v>
      </c>
      <c r="N18" s="131"/>
      <c r="O18" s="86"/>
      <c r="P18" s="132"/>
      <c r="Q18" s="86"/>
      <c r="R18" s="132"/>
      <c r="S18" s="86">
        <v>75</v>
      </c>
      <c r="T18" s="132"/>
      <c r="U18" s="86">
        <v>37.5</v>
      </c>
      <c r="V18" s="132"/>
      <c r="W18" s="86">
        <v>37.5</v>
      </c>
      <c r="X18" s="132"/>
      <c r="Y18" s="86">
        <v>37.5</v>
      </c>
      <c r="Z18" s="1"/>
      <c r="AA18" s="1"/>
      <c r="AB18" s="21">
        <f t="shared" si="0"/>
        <v>450</v>
      </c>
      <c r="AC18">
        <f t="shared" si="1"/>
        <v>450</v>
      </c>
      <c r="AD18" s="166">
        <f t="shared" si="2"/>
        <v>0</v>
      </c>
    </row>
    <row r="19" spans="1:30" ht="18" customHeight="1" x14ac:dyDescent="0.2">
      <c r="A19" s="1"/>
      <c r="B19" s="13" t="s">
        <v>28</v>
      </c>
      <c r="C19" s="137">
        <v>35</v>
      </c>
      <c r="D19" s="131"/>
      <c r="E19" s="86">
        <v>32.5</v>
      </c>
      <c r="F19" s="131"/>
      <c r="G19" s="86">
        <v>32.5</v>
      </c>
      <c r="H19" s="131"/>
      <c r="I19" s="86">
        <v>35</v>
      </c>
      <c r="J19" s="131"/>
      <c r="K19" s="86">
        <v>40</v>
      </c>
      <c r="L19" s="131"/>
      <c r="M19" s="86">
        <v>17.5</v>
      </c>
      <c r="N19" s="131"/>
      <c r="O19" s="86">
        <v>17.5</v>
      </c>
      <c r="P19" s="132"/>
      <c r="Q19" s="86">
        <v>17.5</v>
      </c>
      <c r="R19" s="132"/>
      <c r="S19" s="86">
        <v>17.5</v>
      </c>
      <c r="T19" s="132"/>
      <c r="U19" s="86">
        <v>17.5</v>
      </c>
      <c r="V19" s="132"/>
      <c r="W19" s="86">
        <v>17.5</v>
      </c>
      <c r="X19" s="132"/>
      <c r="Y19" s="86">
        <v>17.5</v>
      </c>
      <c r="Z19" s="1"/>
      <c r="AA19" s="1"/>
      <c r="AB19" s="21">
        <f t="shared" si="0"/>
        <v>297.5</v>
      </c>
      <c r="AC19">
        <f>32.5*5+17.5*7</f>
        <v>285</v>
      </c>
      <c r="AD19" s="166">
        <f t="shared" si="2"/>
        <v>-12.5</v>
      </c>
    </row>
    <row r="20" spans="1:30" ht="18" customHeight="1" x14ac:dyDescent="0.2">
      <c r="A20" s="1"/>
      <c r="B20" s="22" t="s">
        <v>29</v>
      </c>
      <c r="C20" s="137">
        <v>40</v>
      </c>
      <c r="D20" s="131"/>
      <c r="E20" s="86">
        <v>140</v>
      </c>
      <c r="F20" s="131"/>
      <c r="G20" s="86">
        <v>50</v>
      </c>
      <c r="H20" s="131"/>
      <c r="I20" s="86">
        <v>100</v>
      </c>
      <c r="J20" s="131"/>
      <c r="K20" s="86"/>
      <c r="L20" s="131"/>
      <c r="M20" s="86">
        <v>50</v>
      </c>
      <c r="N20" s="131"/>
      <c r="O20" s="86">
        <v>50</v>
      </c>
      <c r="P20" s="132"/>
      <c r="Q20" s="86">
        <v>50</v>
      </c>
      <c r="R20" s="132"/>
      <c r="S20" s="86">
        <v>50</v>
      </c>
      <c r="T20" s="132"/>
      <c r="U20" s="86">
        <v>50</v>
      </c>
      <c r="V20" s="132"/>
      <c r="W20" s="86">
        <v>50</v>
      </c>
      <c r="X20" s="132"/>
      <c r="Y20" s="86">
        <v>50</v>
      </c>
      <c r="Z20" s="1"/>
      <c r="AA20" s="1"/>
      <c r="AB20" s="21">
        <f t="shared" si="0"/>
        <v>680</v>
      </c>
      <c r="AC20">
        <f t="shared" si="1"/>
        <v>450</v>
      </c>
      <c r="AD20" s="166">
        <f t="shared" si="2"/>
        <v>-230</v>
      </c>
    </row>
    <row r="21" spans="1:30" ht="18" customHeight="1" x14ac:dyDescent="0.2">
      <c r="A21" s="1"/>
      <c r="B21" s="13" t="s">
        <v>30</v>
      </c>
      <c r="C21" s="86"/>
      <c r="D21" s="131"/>
      <c r="E21" s="86"/>
      <c r="F21" s="131"/>
      <c r="G21" s="86"/>
      <c r="H21" s="131"/>
      <c r="I21" s="86"/>
      <c r="J21" s="131"/>
      <c r="K21" s="86"/>
      <c r="L21" s="131"/>
      <c r="M21" s="86"/>
      <c r="N21" s="131"/>
      <c r="O21" s="86"/>
      <c r="P21" s="132"/>
      <c r="Q21" s="86"/>
      <c r="R21" s="132"/>
      <c r="S21" s="86"/>
      <c r="T21" s="132"/>
      <c r="U21" s="86"/>
      <c r="V21" s="132"/>
      <c r="W21" s="86"/>
      <c r="X21" s="132"/>
      <c r="Y21" s="86">
        <v>450</v>
      </c>
      <c r="Z21" s="1"/>
      <c r="AA21" s="1"/>
      <c r="AB21" s="21">
        <f t="shared" si="0"/>
        <v>450</v>
      </c>
      <c r="AC21">
        <f t="shared" si="1"/>
        <v>450</v>
      </c>
      <c r="AD21" s="166">
        <f t="shared" si="2"/>
        <v>0</v>
      </c>
    </row>
    <row r="22" spans="1:30" ht="18" customHeight="1" x14ac:dyDescent="0.2">
      <c r="A22" s="1"/>
      <c r="B22" s="22" t="s">
        <v>31</v>
      </c>
      <c r="C22" s="86">
        <v>37.5</v>
      </c>
      <c r="D22" s="131"/>
      <c r="E22" s="86">
        <v>37.5</v>
      </c>
      <c r="F22" s="131"/>
      <c r="G22" s="86">
        <v>37.5</v>
      </c>
      <c r="H22" s="131"/>
      <c r="I22" s="86">
        <v>37.5</v>
      </c>
      <c r="J22" s="131"/>
      <c r="K22" s="86">
        <v>37.5</v>
      </c>
      <c r="L22" s="131"/>
      <c r="M22" s="86">
        <v>37.5</v>
      </c>
      <c r="N22" s="131"/>
      <c r="O22" s="86">
        <v>37.5</v>
      </c>
      <c r="P22" s="132"/>
      <c r="Q22" s="86">
        <v>37.5</v>
      </c>
      <c r="R22" s="132"/>
      <c r="S22" s="86">
        <v>37.5</v>
      </c>
      <c r="T22" s="132"/>
      <c r="U22" s="86">
        <v>37.5</v>
      </c>
      <c r="V22" s="132"/>
      <c r="W22" s="86">
        <v>37.5</v>
      </c>
      <c r="X22" s="132"/>
      <c r="Y22" s="86">
        <v>37.5</v>
      </c>
      <c r="Z22" s="1"/>
      <c r="AA22" s="1"/>
      <c r="AB22" s="21">
        <f t="shared" si="0"/>
        <v>450</v>
      </c>
      <c r="AC22">
        <f t="shared" si="1"/>
        <v>450</v>
      </c>
      <c r="AD22" s="166">
        <f t="shared" si="2"/>
        <v>0</v>
      </c>
    </row>
    <row r="23" spans="1:30" ht="3" customHeight="1" x14ac:dyDescent="0.2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4"/>
      <c r="AB23" s="114"/>
      <c r="AC23" s="1"/>
    </row>
    <row r="24" spans="1:30" ht="21" customHeight="1" x14ac:dyDescent="0.2">
      <c r="A24" s="116"/>
      <c r="B24" s="20" t="s">
        <v>133</v>
      </c>
      <c r="C24" s="117"/>
      <c r="D24" s="71"/>
      <c r="E24" s="118"/>
      <c r="F24" s="71"/>
      <c r="G24" s="118"/>
      <c r="H24" s="71"/>
      <c r="I24" s="118"/>
      <c r="J24" s="71"/>
      <c r="K24" s="118"/>
      <c r="L24" s="71"/>
      <c r="M24" s="118"/>
      <c r="N24" s="71"/>
      <c r="O24" s="118"/>
      <c r="P24" s="71"/>
      <c r="Q24" s="118"/>
      <c r="R24" s="71"/>
      <c r="S24" s="118"/>
      <c r="T24" s="71"/>
      <c r="U24" s="118"/>
      <c r="V24" s="71"/>
      <c r="W24" s="118"/>
      <c r="X24" s="71"/>
      <c r="Y24" s="118"/>
      <c r="Z24" s="116"/>
      <c r="AA24" s="116"/>
      <c r="AB24" s="21">
        <f t="shared" ref="AB24:AB27" si="3">SUM(C24:AA24)</f>
        <v>0</v>
      </c>
      <c r="AC24" s="1"/>
    </row>
    <row r="25" spans="1:30" ht="21" customHeight="1" x14ac:dyDescent="0.2">
      <c r="A25" s="116"/>
      <c r="B25" s="20" t="s">
        <v>156</v>
      </c>
      <c r="C25" s="117"/>
      <c r="D25" s="71"/>
      <c r="E25" s="118"/>
      <c r="F25" s="71"/>
      <c r="G25" s="118"/>
      <c r="H25" s="71"/>
      <c r="I25" s="119"/>
      <c r="J25" s="71"/>
      <c r="K25" s="86"/>
      <c r="L25" s="71"/>
      <c r="M25" s="119"/>
      <c r="N25" s="71"/>
      <c r="O25" s="119"/>
      <c r="P25" s="71"/>
      <c r="Q25" s="118"/>
      <c r="R25" s="71"/>
      <c r="S25" s="118"/>
      <c r="T25" s="71"/>
      <c r="U25" s="118"/>
      <c r="V25" s="71"/>
      <c r="W25" s="118"/>
      <c r="X25" s="71"/>
      <c r="Y25" s="118"/>
      <c r="Z25" s="116"/>
      <c r="AA25" s="116"/>
      <c r="AB25" s="21">
        <f t="shared" si="3"/>
        <v>0</v>
      </c>
      <c r="AC25" s="1"/>
    </row>
    <row r="26" spans="1:30" ht="16.5" customHeight="1" x14ac:dyDescent="0.2">
      <c r="A26" s="1"/>
      <c r="B26" s="20"/>
      <c r="C26" s="70"/>
      <c r="D26" s="71"/>
      <c r="E26" s="65"/>
      <c r="F26" s="71"/>
      <c r="G26" s="65"/>
      <c r="H26" s="71"/>
      <c r="I26" s="65"/>
      <c r="J26" s="71"/>
      <c r="K26" s="65"/>
      <c r="L26" s="71"/>
      <c r="M26" s="65"/>
      <c r="N26" s="71"/>
      <c r="O26" s="119"/>
      <c r="P26" s="71"/>
      <c r="Q26" s="65"/>
      <c r="R26" s="71"/>
      <c r="S26" s="65"/>
      <c r="T26" s="71"/>
      <c r="U26" s="65"/>
      <c r="V26" s="71"/>
      <c r="W26" s="65"/>
      <c r="X26" s="71"/>
      <c r="Y26" s="65"/>
      <c r="Z26" s="1"/>
      <c r="AA26" s="1"/>
      <c r="AB26" s="21">
        <f t="shared" si="3"/>
        <v>0</v>
      </c>
      <c r="AC26" s="1"/>
    </row>
    <row r="27" spans="1:30" ht="18" customHeight="1" x14ac:dyDescent="0.2">
      <c r="A27" s="1"/>
      <c r="B27" s="24"/>
      <c r="C27" s="70"/>
      <c r="D27" s="66"/>
      <c r="E27" s="65"/>
      <c r="F27" s="72"/>
      <c r="G27" s="65"/>
      <c r="H27" s="66"/>
      <c r="I27" s="86"/>
      <c r="J27" s="66"/>
      <c r="K27" s="86"/>
      <c r="L27" s="72"/>
      <c r="M27" s="120"/>
      <c r="N27" s="67"/>
      <c r="O27" s="121"/>
      <c r="P27" s="68"/>
      <c r="Q27" s="120"/>
      <c r="R27" s="68"/>
      <c r="S27" s="65"/>
      <c r="T27" s="68"/>
      <c r="U27" s="86"/>
      <c r="V27" s="68"/>
      <c r="W27" s="86"/>
      <c r="X27" s="73"/>
      <c r="Y27" s="86"/>
      <c r="Z27" s="1"/>
      <c r="AA27" s="1"/>
      <c r="AB27" s="21">
        <f t="shared" si="3"/>
        <v>0</v>
      </c>
      <c r="AC27" s="1"/>
    </row>
    <row r="28" spans="1:30" ht="4.5" customHeight="1" x14ac:dyDescent="0.15">
      <c r="A28" s="1"/>
      <c r="B28" s="28"/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  <c r="AC28" s="1"/>
    </row>
    <row r="29" spans="1:30" ht="4.5" customHeight="1" x14ac:dyDescent="0.15">
      <c r="A29" s="1"/>
      <c r="B29" s="1"/>
      <c r="C29" s="31"/>
      <c r="D29" s="1"/>
      <c r="E29" s="31"/>
      <c r="F29" s="1"/>
      <c r="G29" s="31"/>
      <c r="H29" s="1"/>
      <c r="I29" s="31"/>
      <c r="J29" s="1"/>
      <c r="K29" s="31"/>
      <c r="L29" s="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"/>
      <c r="AA29" s="1"/>
      <c r="AB29" s="1"/>
      <c r="AC29" s="1"/>
    </row>
    <row r="30" spans="1:30" ht="21" customHeight="1" x14ac:dyDescent="0.2">
      <c r="A30" s="32"/>
      <c r="B30" s="33" t="s">
        <v>33</v>
      </c>
      <c r="C30" s="34">
        <f>C7+C8+C9+C10+C11+C12+C13+C14+C15+C16+C18+C19+C20+C21+C22+C27+C17</f>
        <v>2170</v>
      </c>
      <c r="D30" s="34"/>
      <c r="E30" s="34">
        <f>E7+E8+E9+E10+E11+E12+E13+E14+E15+E16+E17+E18+E19+E20+E21+E22+E27</f>
        <v>1252.5</v>
      </c>
      <c r="F30" s="34"/>
      <c r="G30" s="34">
        <f>G7+G8+G9+G10+G11+G12+G13+G14+G15+G16+G17+G18+G19+G20+G21+G22+G27</f>
        <v>470</v>
      </c>
      <c r="H30" s="34"/>
      <c r="I30" s="34">
        <f>I7+I8+I9+I10+I11+I12+I13+I14+I15+I16+I17+I18+I19+I20+I21+I22+I27+I25</f>
        <v>635</v>
      </c>
      <c r="J30" s="34"/>
      <c r="K30" s="34">
        <f>K7+K8+K9+K10+K11+K12+K13+K14+K15+K16+K17+K18+K19+K20+K21+K22+K25+K27</f>
        <v>527.5</v>
      </c>
      <c r="L30" s="34"/>
      <c r="M30" s="34">
        <f>M7+M8+M9+M10+M11+M12+M13+M14+M15+M16+M17+M18+M19+M20+M21+M22+M25+M27</f>
        <v>605</v>
      </c>
      <c r="N30" s="34"/>
      <c r="O30" s="34">
        <f>O7+O8+O9+O10+O11+O12+O13+O14+O15+O16+O17+O18+O19+O20+O21+O22+O25+O26+O27</f>
        <v>480</v>
      </c>
      <c r="P30" s="34"/>
      <c r="Q30" s="34">
        <f>Q7+Q8+Q9+Q10+Q11+Q12+Q13+Q14+Q15+Q16+Q17+Q18+Q19+Q20+Q21+Q22+Q24+Q25+Q26+Q27</f>
        <v>330</v>
      </c>
      <c r="R30" s="34"/>
      <c r="S30" s="34">
        <f>S7+S8+S9+S10+S11+S12+S13+S14+S15+S16+S17+S18+S19+S20+S21+S22+S25+S27</f>
        <v>555</v>
      </c>
      <c r="T30" s="34"/>
      <c r="U30" s="34">
        <f>U7+U8+U9+U10+U11+U12+U13+U14+U15+U16+U17+U18+U19+U20+U21+U22+U25+U27</f>
        <v>480</v>
      </c>
      <c r="V30" s="34"/>
      <c r="W30" s="34">
        <f>W7+W8+W9+W10+W11+W12+W13+W14+W15+W16+W17+W18+W19+W20+W21+W22+W25+W27</f>
        <v>480</v>
      </c>
      <c r="X30" s="34"/>
      <c r="Y30" s="34">
        <f>Y7+Y8+Y9+Y10+Y11+Y12+Y13+Y14+Y15+Y16+Y17+Y18+Y19+Y20+Y21+Y22+Y25+Y27</f>
        <v>817.5</v>
      </c>
      <c r="Z30" s="32"/>
      <c r="AA30" s="32"/>
      <c r="AB30" s="74">
        <f>SUM(C30:AA30)</f>
        <v>8802.5</v>
      </c>
      <c r="AC30" s="32"/>
    </row>
    <row r="31" spans="1:30" ht="57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K31" s="35"/>
      <c r="L31" s="28"/>
      <c r="M31" s="35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1"/>
      <c r="AA31" s="1"/>
      <c r="AB31" s="1"/>
      <c r="AC31" s="1"/>
    </row>
    <row r="32" spans="1:30" ht="27.75" customHeight="1" x14ac:dyDescent="0.25">
      <c r="A32" s="2"/>
      <c r="B32" s="3" t="s">
        <v>0</v>
      </c>
      <c r="C32" s="1"/>
      <c r="D32" s="1"/>
      <c r="E32" s="1"/>
      <c r="F32" s="1"/>
      <c r="G32" s="1"/>
      <c r="H32" s="1"/>
      <c r="I32" s="3"/>
      <c r="J32" s="1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62" t="s">
        <v>162</v>
      </c>
      <c r="W32" s="158"/>
      <c r="X32" s="158"/>
      <c r="Y32" s="1"/>
      <c r="Z32" s="1"/>
      <c r="AA32" s="1"/>
      <c r="AB32" s="1"/>
      <c r="AC32" s="1"/>
    </row>
    <row r="33" spans="1:29" ht="34.5" customHeight="1" x14ac:dyDescent="0.15">
      <c r="A33" s="144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"/>
    </row>
    <row r="34" spans="1:29" ht="8.25" customHeight="1" x14ac:dyDescent="0.15">
      <c r="A34" s="6"/>
      <c r="B34" s="6"/>
      <c r="C34" s="36"/>
      <c r="D34" s="6"/>
      <c r="E34" s="36"/>
      <c r="F34" s="6"/>
      <c r="G34" s="36"/>
      <c r="H34" s="6"/>
      <c r="I34" s="36"/>
      <c r="J34" s="6"/>
      <c r="K34" s="36"/>
      <c r="L34" s="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"/>
      <c r="AC34" s="1"/>
    </row>
    <row r="35" spans="1:29" ht="22.5" customHeight="1" x14ac:dyDescent="0.15">
      <c r="A35" s="6"/>
      <c r="B35" s="37" t="s">
        <v>34</v>
      </c>
      <c r="C35" s="75" t="s">
        <v>4</v>
      </c>
      <c r="D35" s="75"/>
      <c r="E35" s="75" t="s">
        <v>5</v>
      </c>
      <c r="F35" s="75"/>
      <c r="G35" s="75" t="s">
        <v>35</v>
      </c>
      <c r="H35" s="75"/>
      <c r="I35" s="75" t="s">
        <v>7</v>
      </c>
      <c r="J35" s="75"/>
      <c r="K35" s="75" t="s">
        <v>8</v>
      </c>
      <c r="L35" s="75"/>
      <c r="M35" s="75" t="s">
        <v>9</v>
      </c>
      <c r="N35" s="75"/>
      <c r="O35" s="75" t="s">
        <v>10</v>
      </c>
      <c r="P35" s="75"/>
      <c r="Q35" s="75" t="s">
        <v>11</v>
      </c>
      <c r="R35" s="75"/>
      <c r="S35" s="75" t="s">
        <v>12</v>
      </c>
      <c r="T35" s="75"/>
      <c r="U35" s="75" t="s">
        <v>13</v>
      </c>
      <c r="V35" s="75"/>
      <c r="W35" s="75" t="s">
        <v>14</v>
      </c>
      <c r="X35" s="75"/>
      <c r="Y35" s="75" t="s">
        <v>15</v>
      </c>
      <c r="Z35" s="39"/>
      <c r="AA35" s="6"/>
      <c r="AB35" s="76" t="s">
        <v>57</v>
      </c>
      <c r="AC35" s="1"/>
    </row>
    <row r="36" spans="1:29" ht="5.25" customHeight="1" x14ac:dyDescent="0.15">
      <c r="A36" s="6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6"/>
      <c r="AA36" s="6"/>
      <c r="AB36" s="1"/>
      <c r="AC36" s="1"/>
    </row>
    <row r="37" spans="1:29" ht="12.75" customHeight="1" x14ac:dyDescent="0.15">
      <c r="A37" s="1"/>
      <c r="B37" s="42"/>
      <c r="C37" s="43"/>
      <c r="D37" s="44"/>
      <c r="E37" s="31"/>
      <c r="F37" s="44"/>
      <c r="G37" s="31"/>
      <c r="H37" s="44"/>
      <c r="I37" s="31"/>
      <c r="J37" s="44"/>
      <c r="K37" s="31"/>
      <c r="L37" s="44"/>
      <c r="M37" s="31"/>
      <c r="N37" s="4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22" t="s">
        <v>36</v>
      </c>
      <c r="C38" s="45">
        <v>88.22</v>
      </c>
      <c r="D38" s="17"/>
      <c r="E38" s="45">
        <v>84.95</v>
      </c>
      <c r="F38" s="17"/>
      <c r="G38" s="45">
        <v>95.34</v>
      </c>
      <c r="H38" s="17"/>
      <c r="I38" s="45">
        <v>98.84</v>
      </c>
      <c r="J38" s="17"/>
      <c r="K38" s="45">
        <v>108.27</v>
      </c>
      <c r="L38" s="17"/>
      <c r="M38" s="45">
        <v>118.39</v>
      </c>
      <c r="N38" s="17"/>
      <c r="O38" s="45">
        <v>114.8</v>
      </c>
      <c r="P38" s="18"/>
      <c r="Q38" s="45">
        <v>88.43</v>
      </c>
      <c r="R38" s="18"/>
      <c r="S38" s="45">
        <v>111.11</v>
      </c>
      <c r="T38" s="18"/>
      <c r="U38" s="45">
        <v>109.28</v>
      </c>
      <c r="V38" s="18"/>
      <c r="W38" s="45">
        <v>109.63</v>
      </c>
      <c r="X38" s="18"/>
      <c r="Y38" s="45">
        <v>110.73</v>
      </c>
      <c r="Z38" s="1"/>
      <c r="AA38" s="1"/>
      <c r="AB38" s="21">
        <f t="shared" ref="AB38:AB45" si="4">SUM(C38:AA38)</f>
        <v>1237.99</v>
      </c>
      <c r="AC38" s="1"/>
    </row>
    <row r="39" spans="1:29" ht="18" customHeight="1" x14ac:dyDescent="0.2">
      <c r="A39" s="1"/>
      <c r="B39" s="13" t="s">
        <v>37</v>
      </c>
      <c r="C39" s="45">
        <v>950.8</v>
      </c>
      <c r="D39" s="17"/>
      <c r="E39" s="45">
        <v>190.16</v>
      </c>
      <c r="F39" s="17"/>
      <c r="G39" s="45"/>
      <c r="H39" s="17"/>
      <c r="I39" s="45">
        <v>190.16</v>
      </c>
      <c r="J39" s="17"/>
      <c r="K39" s="45"/>
      <c r="L39" s="17"/>
      <c r="M39" s="45">
        <v>190.16</v>
      </c>
      <c r="N39" s="17"/>
      <c r="O39" s="45">
        <v>190.16</v>
      </c>
      <c r="P39" s="18"/>
      <c r="Q39" s="45">
        <v>357.56</v>
      </c>
      <c r="R39" s="18"/>
      <c r="S39" s="45">
        <v>463.84</v>
      </c>
      <c r="T39" s="18"/>
      <c r="U39" s="45">
        <v>463.84</v>
      </c>
      <c r="V39" s="18"/>
      <c r="W39" s="45">
        <v>480</v>
      </c>
      <c r="X39" s="18"/>
      <c r="Y39" s="45">
        <v>480</v>
      </c>
      <c r="Z39" s="1"/>
      <c r="AA39" s="1"/>
      <c r="AB39" s="21">
        <f t="shared" si="4"/>
        <v>3956.6800000000007</v>
      </c>
      <c r="AC39" s="1"/>
    </row>
    <row r="40" spans="1:29" ht="18" customHeight="1" x14ac:dyDescent="0.2">
      <c r="A40" s="1"/>
      <c r="B40" s="22" t="s">
        <v>146</v>
      </c>
      <c r="C40" s="45"/>
      <c r="D40" s="17"/>
      <c r="E40" s="45"/>
      <c r="F40" s="17"/>
      <c r="G40" s="45"/>
      <c r="H40" s="17"/>
      <c r="I40" s="45"/>
      <c r="J40" s="17"/>
      <c r="K40" s="90"/>
      <c r="L40" s="17"/>
      <c r="M40" s="45"/>
      <c r="N40" s="17"/>
      <c r="O40" s="45"/>
      <c r="P40" s="18"/>
      <c r="Q40" s="45"/>
      <c r="R40" s="18"/>
      <c r="S40" s="90"/>
      <c r="T40" s="18"/>
      <c r="U40" s="45"/>
      <c r="V40" s="18"/>
      <c r="W40" s="45"/>
      <c r="X40" s="18"/>
      <c r="Y40" s="45"/>
      <c r="Z40" s="1"/>
      <c r="AA40" s="1"/>
      <c r="AB40" s="21">
        <f t="shared" si="4"/>
        <v>0</v>
      </c>
      <c r="AC40" s="1"/>
    </row>
    <row r="41" spans="1:29" ht="18" customHeight="1" x14ac:dyDescent="0.2">
      <c r="A41" s="1"/>
      <c r="B41" s="18" t="s">
        <v>107</v>
      </c>
      <c r="C41" s="45"/>
      <c r="D41" s="17"/>
      <c r="E41" s="45"/>
      <c r="F41" s="17"/>
      <c r="G41" s="45"/>
      <c r="H41" s="17"/>
      <c r="I41" s="45">
        <v>224.48</v>
      </c>
      <c r="J41" s="17"/>
      <c r="K41" s="45"/>
      <c r="L41" s="17"/>
      <c r="M41" s="45"/>
      <c r="N41" s="17"/>
      <c r="O41" s="45"/>
      <c r="P41" s="18"/>
      <c r="Q41" s="45"/>
      <c r="R41" s="18"/>
      <c r="S41" s="45"/>
      <c r="T41" s="18"/>
      <c r="U41" s="45"/>
      <c r="V41" s="18"/>
      <c r="W41" s="45"/>
      <c r="X41" s="18"/>
      <c r="Y41" s="45"/>
      <c r="Z41" s="1"/>
      <c r="AA41" s="1"/>
      <c r="AB41" s="21">
        <f t="shared" si="4"/>
        <v>224.48</v>
      </c>
      <c r="AC41" s="1"/>
    </row>
    <row r="42" spans="1:29" ht="18" customHeight="1" x14ac:dyDescent="0.2">
      <c r="A42" s="1"/>
      <c r="B42" s="22" t="s">
        <v>136</v>
      </c>
      <c r="C42" s="45">
        <v>100</v>
      </c>
      <c r="D42" s="17"/>
      <c r="E42" s="45">
        <v>100</v>
      </c>
      <c r="F42" s="17"/>
      <c r="G42" s="45">
        <v>100</v>
      </c>
      <c r="H42" s="17"/>
      <c r="I42" s="45">
        <v>100</v>
      </c>
      <c r="J42" s="17"/>
      <c r="K42" s="45">
        <v>100</v>
      </c>
      <c r="L42" s="17"/>
      <c r="M42" s="45">
        <v>100</v>
      </c>
      <c r="N42" s="17"/>
      <c r="O42" s="45">
        <v>100</v>
      </c>
      <c r="P42" s="18"/>
      <c r="Q42" s="45">
        <v>100</v>
      </c>
      <c r="R42" s="18"/>
      <c r="S42" s="45">
        <v>100</v>
      </c>
      <c r="T42" s="18"/>
      <c r="U42" s="45">
        <v>100</v>
      </c>
      <c r="V42" s="18"/>
      <c r="W42" s="45">
        <v>100</v>
      </c>
      <c r="X42" s="18"/>
      <c r="Y42" s="45">
        <v>100</v>
      </c>
      <c r="Z42" s="1"/>
      <c r="AA42" s="1"/>
      <c r="AB42" s="21">
        <f t="shared" si="4"/>
        <v>1200</v>
      </c>
      <c r="AC42" s="1"/>
    </row>
    <row r="43" spans="1:29" ht="18" customHeight="1" x14ac:dyDescent="0.2">
      <c r="A43" s="1"/>
      <c r="B43" s="13" t="s">
        <v>82</v>
      </c>
      <c r="C43" s="45"/>
      <c r="D43" s="17"/>
      <c r="E43" s="45">
        <v>56</v>
      </c>
      <c r="F43" s="17"/>
      <c r="G43" s="45"/>
      <c r="H43" s="17"/>
      <c r="I43" s="45"/>
      <c r="J43" s="17"/>
      <c r="K43" s="45"/>
      <c r="L43" s="17"/>
      <c r="M43" s="45"/>
      <c r="N43" s="17"/>
      <c r="O43" s="45"/>
      <c r="P43" s="18"/>
      <c r="Q43" s="45"/>
      <c r="R43" s="18"/>
      <c r="S43" s="45"/>
      <c r="T43" s="18"/>
      <c r="U43" s="45"/>
      <c r="V43" s="18"/>
      <c r="W43" s="45"/>
      <c r="X43" s="18"/>
      <c r="Y43" s="45"/>
      <c r="Z43" s="1"/>
      <c r="AA43" s="1"/>
      <c r="AB43" s="21">
        <f t="shared" si="4"/>
        <v>56</v>
      </c>
      <c r="AC43" s="1"/>
    </row>
    <row r="44" spans="1:29" ht="18" customHeight="1" x14ac:dyDescent="0.2">
      <c r="A44" s="1"/>
      <c r="B44" s="22" t="s">
        <v>42</v>
      </c>
      <c r="C44" s="45">
        <v>5.2</v>
      </c>
      <c r="D44" s="17"/>
      <c r="E44" s="45">
        <v>5.2</v>
      </c>
      <c r="F44" s="17"/>
      <c r="G44" s="45">
        <v>13.2</v>
      </c>
      <c r="H44" s="17"/>
      <c r="I44" s="45">
        <v>5.2</v>
      </c>
      <c r="J44" s="17"/>
      <c r="K44" s="45">
        <v>5.2</v>
      </c>
      <c r="L44" s="17"/>
      <c r="M44" s="45">
        <v>5.2</v>
      </c>
      <c r="N44" s="17"/>
      <c r="O44" s="45">
        <v>23.4</v>
      </c>
      <c r="P44" s="18"/>
      <c r="Q44" s="45">
        <v>5.2</v>
      </c>
      <c r="R44" s="18"/>
      <c r="S44" s="45">
        <v>5.2</v>
      </c>
      <c r="T44" s="18"/>
      <c r="U44" s="45">
        <v>5.2</v>
      </c>
      <c r="V44" s="18"/>
      <c r="W44" s="45">
        <v>5.2</v>
      </c>
      <c r="X44" s="18"/>
      <c r="Y44" s="45">
        <v>5.2</v>
      </c>
      <c r="Z44" s="1"/>
      <c r="AA44" s="1"/>
      <c r="AB44" s="21">
        <f t="shared" si="4"/>
        <v>88.600000000000009</v>
      </c>
      <c r="AC44" s="1"/>
    </row>
    <row r="45" spans="1:29" ht="18" customHeight="1" x14ac:dyDescent="0.2">
      <c r="A45" s="1"/>
      <c r="B45" s="13" t="s">
        <v>163</v>
      </c>
      <c r="C45" s="45"/>
      <c r="D45" s="17"/>
      <c r="E45" s="45"/>
      <c r="F45" s="17"/>
      <c r="G45" s="45">
        <v>400</v>
      </c>
      <c r="H45" s="17"/>
      <c r="I45" s="45"/>
      <c r="J45" s="17"/>
      <c r="K45" s="45"/>
      <c r="L45" s="17"/>
      <c r="M45" s="45"/>
      <c r="N45" s="17"/>
      <c r="O45" s="45"/>
      <c r="P45" s="18"/>
      <c r="Q45" s="45"/>
      <c r="R45" s="18"/>
      <c r="S45" s="45"/>
      <c r="T45" s="18"/>
      <c r="U45" s="45"/>
      <c r="V45" s="18"/>
      <c r="W45" s="45"/>
      <c r="X45" s="18"/>
      <c r="Y45" s="45"/>
      <c r="Z45" s="1"/>
      <c r="AA45" s="1"/>
      <c r="AB45" s="21">
        <f t="shared" si="4"/>
        <v>400</v>
      </c>
      <c r="AC45" s="1"/>
    </row>
    <row r="46" spans="1:29" ht="18" customHeight="1" x14ac:dyDescent="0.2">
      <c r="A46" s="1"/>
      <c r="B46" s="138" t="s">
        <v>164</v>
      </c>
      <c r="C46" s="139">
        <v>2812.11</v>
      </c>
      <c r="D46" s="17"/>
      <c r="E46" s="45">
        <v>502.3</v>
      </c>
      <c r="F46" s="17"/>
      <c r="G46" s="45"/>
      <c r="H46" s="17"/>
      <c r="I46" s="45"/>
      <c r="J46" s="17"/>
      <c r="K46" s="45"/>
      <c r="L46" s="17"/>
      <c r="M46" s="45"/>
      <c r="N46" s="17"/>
      <c r="O46" s="45"/>
      <c r="P46" s="18"/>
      <c r="Q46" s="45"/>
      <c r="R46" s="18"/>
      <c r="S46" s="45"/>
      <c r="T46" s="18"/>
      <c r="U46" s="45"/>
      <c r="V46" s="18"/>
      <c r="W46" s="45"/>
      <c r="X46" s="18"/>
      <c r="Y46" s="45"/>
      <c r="Z46" s="1"/>
      <c r="AA46" s="1"/>
      <c r="AB46" s="21"/>
      <c r="AC46" s="1"/>
    </row>
    <row r="47" spans="1:29" ht="18" customHeight="1" x14ac:dyDescent="0.2">
      <c r="A47" s="1"/>
      <c r="B47" s="22" t="s">
        <v>94</v>
      </c>
      <c r="C47" s="45"/>
      <c r="D47" s="17"/>
      <c r="E47" s="45"/>
      <c r="F47" s="17"/>
      <c r="G47" s="45"/>
      <c r="H47" s="17"/>
      <c r="I47" s="45"/>
      <c r="J47" s="17"/>
      <c r="K47" s="45"/>
      <c r="L47" s="17"/>
      <c r="M47" s="45"/>
      <c r="N47" s="17"/>
      <c r="O47" s="45"/>
      <c r="P47" s="18"/>
      <c r="Q47" s="45"/>
      <c r="R47" s="18"/>
      <c r="S47" s="45"/>
      <c r="T47" s="18"/>
      <c r="U47" s="45"/>
      <c r="V47" s="18"/>
      <c r="W47" s="45"/>
      <c r="X47" s="18"/>
      <c r="Y47" s="45"/>
      <c r="Z47" s="1"/>
      <c r="AA47" s="1"/>
      <c r="AB47" s="21">
        <f t="shared" ref="AB47:AB49" si="5">SUM(C47:AA47)</f>
        <v>0</v>
      </c>
      <c r="AC47" s="1"/>
    </row>
    <row r="48" spans="1:29" ht="18" customHeight="1" x14ac:dyDescent="0.2">
      <c r="A48" s="1"/>
      <c r="B48" s="20" t="s">
        <v>91</v>
      </c>
      <c r="C48" s="45"/>
      <c r="D48" s="17"/>
      <c r="E48" s="45"/>
      <c r="F48" s="17"/>
      <c r="G48" s="45"/>
      <c r="H48" s="17"/>
      <c r="I48" s="45"/>
      <c r="J48" s="17"/>
      <c r="K48" s="45"/>
      <c r="L48" s="17"/>
      <c r="M48" s="45"/>
      <c r="N48" s="17"/>
      <c r="O48" s="45"/>
      <c r="P48" s="18"/>
      <c r="Q48" s="45"/>
      <c r="R48" s="18"/>
      <c r="S48" s="45"/>
      <c r="T48" s="18"/>
      <c r="U48" s="45"/>
      <c r="V48" s="18"/>
      <c r="W48" s="45"/>
      <c r="X48" s="18"/>
      <c r="Y48" s="45"/>
      <c r="Z48" s="1"/>
      <c r="AA48" s="1"/>
      <c r="AB48" s="21">
        <f t="shared" si="5"/>
        <v>0</v>
      </c>
      <c r="AC48" s="1"/>
    </row>
    <row r="49" spans="1:29" ht="18" customHeight="1" x14ac:dyDescent="0.2">
      <c r="A49" s="1"/>
      <c r="B49" s="133" t="s">
        <v>138</v>
      </c>
      <c r="C49" s="106">
        <v>60</v>
      </c>
      <c r="D49" s="17"/>
      <c r="E49" s="106">
        <v>60</v>
      </c>
      <c r="F49" s="17"/>
      <c r="G49" s="106">
        <v>60</v>
      </c>
      <c r="H49" s="17"/>
      <c r="I49" s="106">
        <v>60</v>
      </c>
      <c r="J49" s="17"/>
      <c r="K49" s="106">
        <v>60</v>
      </c>
      <c r="L49" s="17"/>
      <c r="M49" s="106">
        <v>60</v>
      </c>
      <c r="N49" s="17"/>
      <c r="O49" s="106">
        <v>60</v>
      </c>
      <c r="P49" s="18"/>
      <c r="Q49" s="106">
        <v>60</v>
      </c>
      <c r="R49" s="18"/>
      <c r="S49" s="106">
        <v>60</v>
      </c>
      <c r="T49" s="18"/>
      <c r="U49" s="106">
        <v>60</v>
      </c>
      <c r="V49" s="18"/>
      <c r="W49" s="106">
        <v>60</v>
      </c>
      <c r="X49" s="18"/>
      <c r="Y49" s="106">
        <v>60</v>
      </c>
      <c r="Z49" s="1"/>
      <c r="AA49" s="1"/>
      <c r="AB49" s="21">
        <f t="shared" si="5"/>
        <v>720</v>
      </c>
      <c r="AC49" s="1"/>
    </row>
    <row r="50" spans="1:29" ht="12.75" customHeight="1" x14ac:dyDescent="0.15">
      <c r="A50" s="1"/>
      <c r="B50" s="28"/>
      <c r="C50" s="46"/>
      <c r="D50" s="28"/>
      <c r="E50" s="46"/>
      <c r="F50" s="28"/>
      <c r="G50" s="46"/>
      <c r="H50" s="28"/>
      <c r="I50" s="46"/>
      <c r="J50" s="28"/>
      <c r="K50" s="46"/>
      <c r="L50" s="28"/>
      <c r="M50" s="46"/>
      <c r="N50" s="28"/>
      <c r="O50" s="47"/>
      <c r="P50" s="28"/>
      <c r="Q50" s="47"/>
      <c r="R50" s="28"/>
      <c r="S50" s="47"/>
      <c r="T50" s="28"/>
      <c r="U50" s="47"/>
      <c r="V50" s="28"/>
      <c r="W50" s="47"/>
      <c r="X50" s="28"/>
      <c r="Y50" s="47"/>
      <c r="Z50" s="1"/>
      <c r="AA50" s="1"/>
      <c r="AB50" s="1"/>
      <c r="AC50" s="1"/>
    </row>
    <row r="51" spans="1:29" ht="12.75" customHeight="1" x14ac:dyDescent="0.2">
      <c r="A51" s="1"/>
      <c r="B51" s="1"/>
      <c r="C51" s="48"/>
      <c r="D51" s="13"/>
      <c r="E51" s="48"/>
      <c r="F51" s="13"/>
      <c r="G51" s="48"/>
      <c r="H51" s="13"/>
      <c r="I51" s="48"/>
      <c r="J51" s="13"/>
      <c r="K51" s="48"/>
      <c r="L51" s="13"/>
      <c r="M51" s="48"/>
      <c r="N51" s="49"/>
      <c r="O51" s="48"/>
      <c r="P51" s="49"/>
      <c r="Q51" s="48"/>
      <c r="R51" s="49"/>
      <c r="S51" s="48"/>
      <c r="T51" s="49"/>
      <c r="U51" s="48"/>
      <c r="V51" s="49"/>
      <c r="W51" s="48"/>
      <c r="X51" s="49"/>
      <c r="Y51" s="48"/>
      <c r="Z51" s="1"/>
      <c r="AA51" s="1"/>
      <c r="AB51" s="1"/>
      <c r="AC51" s="1"/>
    </row>
    <row r="52" spans="1:29" ht="12.75" customHeight="1" x14ac:dyDescent="0.2">
      <c r="A52" s="32"/>
      <c r="B52" s="33" t="s">
        <v>47</v>
      </c>
      <c r="C52" s="50">
        <f>SUM(C38:C49)</f>
        <v>4016.33</v>
      </c>
      <c r="D52" s="50"/>
      <c r="E52" s="50">
        <f>SUM(E38:E49)</f>
        <v>998.61</v>
      </c>
      <c r="F52" s="50"/>
      <c r="G52" s="50">
        <f>SUM(G38:G49)</f>
        <v>668.54</v>
      </c>
      <c r="H52" s="50"/>
      <c r="I52" s="50">
        <f>SUM(I38:I49)</f>
        <v>678.68000000000006</v>
      </c>
      <c r="J52" s="50"/>
      <c r="K52" s="50">
        <f>SUM(K38:K49)</f>
        <v>273.46999999999997</v>
      </c>
      <c r="L52" s="50"/>
      <c r="M52" s="50">
        <f>SUM(M38:M49)</f>
        <v>473.75</v>
      </c>
      <c r="N52" s="50"/>
      <c r="O52" s="50">
        <f>SUM(O38:O49)</f>
        <v>488.35999999999996</v>
      </c>
      <c r="P52" s="50"/>
      <c r="Q52" s="50">
        <f>SUM(Q38:Q49)</f>
        <v>611.19000000000005</v>
      </c>
      <c r="R52" s="50"/>
      <c r="S52" s="50">
        <f>SUM(S38:S49)</f>
        <v>740.15</v>
      </c>
      <c r="T52" s="50"/>
      <c r="U52" s="50">
        <f>SUM(U38:U49)</f>
        <v>738.32</v>
      </c>
      <c r="V52" s="50"/>
      <c r="W52" s="50">
        <f>SUM(W38:W49)</f>
        <v>754.83</v>
      </c>
      <c r="X52" s="50"/>
      <c r="Y52" s="50">
        <f>SUM(Y38:Y49)</f>
        <v>755.93000000000006</v>
      </c>
      <c r="Z52" s="32"/>
      <c r="AA52" s="32"/>
      <c r="AB52" s="74">
        <f>SUM(C52:AA52)</f>
        <v>11198.16</v>
      </c>
      <c r="AC52" s="32"/>
    </row>
    <row r="53" spans="1:29" ht="12.75" customHeight="1" x14ac:dyDescent="0.15">
      <c r="A53" s="1"/>
      <c r="B53" s="28"/>
      <c r="C53" s="35"/>
      <c r="D53" s="28"/>
      <c r="E53" s="35"/>
      <c r="F53" s="28"/>
      <c r="G53" s="35"/>
      <c r="H53" s="28"/>
      <c r="I53" s="35"/>
      <c r="J53" s="28"/>
      <c r="K53" s="35"/>
      <c r="L53" s="28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1"/>
      <c r="AA53" s="1"/>
      <c r="AB53" s="1"/>
      <c r="AC53" s="1"/>
    </row>
    <row r="54" spans="1:29" ht="12.75" customHeight="1" x14ac:dyDescent="0.15">
      <c r="A54" s="1"/>
      <c r="B54" s="1"/>
      <c r="C54" s="31"/>
      <c r="D54" s="1"/>
      <c r="E54" s="31"/>
      <c r="F54" s="1"/>
      <c r="G54" s="31"/>
      <c r="H54" s="1"/>
      <c r="I54" s="31"/>
      <c r="J54" s="1"/>
      <c r="K54" s="31"/>
      <c r="L54" s="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1"/>
      <c r="AA54" s="1"/>
      <c r="AB54" s="1"/>
      <c r="AC54" s="1"/>
    </row>
    <row r="55" spans="1:29" ht="12.75" customHeight="1" x14ac:dyDescent="0.15">
      <c r="A55" s="1"/>
      <c r="B55" s="28"/>
      <c r="C55" s="35"/>
      <c r="D55" s="28"/>
      <c r="E55" s="35"/>
      <c r="F55" s="28"/>
      <c r="G55" s="35"/>
      <c r="H55" s="28"/>
      <c r="I55" s="35"/>
      <c r="J55" s="28"/>
      <c r="K55" s="35"/>
      <c r="L55" s="28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1"/>
      <c r="AA55" s="1"/>
      <c r="AB55" s="1"/>
      <c r="AC55" s="1"/>
    </row>
    <row r="56" spans="1:29" ht="12.75" customHeight="1" x14ac:dyDescent="0.15">
      <c r="A56" s="6"/>
      <c r="B56" s="6"/>
      <c r="C56" s="36"/>
      <c r="D56" s="6"/>
      <c r="E56" s="36"/>
      <c r="F56" s="6"/>
      <c r="G56" s="36"/>
      <c r="H56" s="6"/>
      <c r="I56" s="36"/>
      <c r="J56" s="6"/>
      <c r="K56" s="36"/>
      <c r="L56" s="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6"/>
      <c r="AA56" s="6"/>
      <c r="AB56" s="6" t="s">
        <v>83</v>
      </c>
      <c r="AC56" s="1"/>
    </row>
    <row r="57" spans="1:29" ht="12.75" customHeight="1" x14ac:dyDescent="0.15">
      <c r="A57" s="1"/>
      <c r="B57" s="1"/>
      <c r="C57" s="31"/>
      <c r="D57" s="1"/>
      <c r="E57" s="31"/>
      <c r="F57" s="1"/>
      <c r="G57" s="31"/>
      <c r="H57" s="1"/>
      <c r="I57" s="31"/>
      <c r="J57" s="1"/>
      <c r="K57" s="31"/>
      <c r="L57" s="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"/>
      <c r="AA57" s="1"/>
      <c r="AB57" s="1"/>
      <c r="AC57" s="1"/>
    </row>
    <row r="58" spans="1:29" ht="12.75" customHeight="1" x14ac:dyDescent="0.15">
      <c r="A58" s="52"/>
      <c r="B58" s="53" t="s">
        <v>48</v>
      </c>
      <c r="C58" s="54">
        <f>C30-C52</f>
        <v>-1846.33</v>
      </c>
      <c r="D58" s="54"/>
      <c r="E58" s="54">
        <f>E30-E52</f>
        <v>253.89</v>
      </c>
      <c r="F58" s="54"/>
      <c r="G58" s="54">
        <f>G30-G52</f>
        <v>-198.53999999999996</v>
      </c>
      <c r="H58" s="54"/>
      <c r="I58" s="54">
        <f>I30-I52</f>
        <v>-43.680000000000064</v>
      </c>
      <c r="J58" s="54"/>
      <c r="K58" s="54">
        <f>K30-K52</f>
        <v>254.03000000000003</v>
      </c>
      <c r="L58" s="54"/>
      <c r="M58" s="54">
        <f>M30-M52</f>
        <v>131.25</v>
      </c>
      <c r="N58" s="54"/>
      <c r="O58" s="54">
        <f>O30-O52</f>
        <v>-8.3599999999999568</v>
      </c>
      <c r="P58" s="54"/>
      <c r="Q58" s="54">
        <f>Q30-Q52</f>
        <v>-281.19000000000005</v>
      </c>
      <c r="R58" s="54"/>
      <c r="S58" s="54">
        <f>S30-S52</f>
        <v>-185.14999999999998</v>
      </c>
      <c r="T58" s="54"/>
      <c r="U58" s="54">
        <f>U30-U52</f>
        <v>-258.32000000000005</v>
      </c>
      <c r="V58" s="54"/>
      <c r="W58" s="54">
        <f>W30-W52</f>
        <v>-274.83000000000004</v>
      </c>
      <c r="X58" s="54"/>
      <c r="Y58" s="54">
        <f>Y30-Y52</f>
        <v>61.569999999999936</v>
      </c>
      <c r="Z58" s="55"/>
      <c r="AA58" s="52"/>
      <c r="AB58" s="91">
        <f>SUM(C58:AA58)</f>
        <v>-2395.66</v>
      </c>
      <c r="AC58" s="32"/>
    </row>
    <row r="59" spans="1:29" ht="12.75" customHeight="1" x14ac:dyDescent="0.15">
      <c r="A59" s="6"/>
      <c r="B59" s="56"/>
      <c r="C59" s="57"/>
      <c r="D59" s="56"/>
      <c r="E59" s="57"/>
      <c r="F59" s="56"/>
      <c r="G59" s="57"/>
      <c r="H59" s="56"/>
      <c r="I59" s="57"/>
      <c r="J59" s="56"/>
      <c r="K59" s="57"/>
      <c r="L59" s="56"/>
      <c r="M59" s="57"/>
      <c r="N59" s="5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107"/>
    </row>
    <row r="60" spans="1:29" ht="12.75" customHeight="1" x14ac:dyDescent="0.15">
      <c r="A60" s="1"/>
      <c r="B60" s="1"/>
      <c r="C60" s="31"/>
      <c r="D60" s="1"/>
      <c r="E60" s="31"/>
      <c r="F60" s="1"/>
      <c r="G60" s="31"/>
      <c r="H60" s="1"/>
      <c r="I60" s="160"/>
      <c r="J60" s="145"/>
      <c r="K60" s="145"/>
      <c r="L60" s="145"/>
      <c r="M60" s="145"/>
      <c r="N60" s="145"/>
      <c r="O60" s="145"/>
      <c r="P60" s="145"/>
      <c r="Q60" s="145"/>
      <c r="R60" s="145"/>
      <c r="S60" s="1"/>
      <c r="T60" s="1"/>
      <c r="U60" s="1"/>
      <c r="V60" s="1"/>
      <c r="W60" s="1"/>
      <c r="X60" s="1"/>
      <c r="Y60" s="1"/>
      <c r="Z60" s="1"/>
      <c r="AA60" s="1"/>
      <c r="AB60" s="21"/>
    </row>
    <row r="61" spans="1:29" ht="12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15">
      <c r="A62" s="1"/>
      <c r="B62" s="92" t="s">
        <v>165</v>
      </c>
      <c r="C62" s="111">
        <v>3496.75</v>
      </c>
      <c r="D62" s="1"/>
      <c r="E62" s="1"/>
      <c r="F62" s="1"/>
      <c r="G62" s="1"/>
      <c r="H62" s="1"/>
      <c r="I62" s="1"/>
      <c r="J62" s="1"/>
      <c r="K62" s="1"/>
      <c r="L62" s="163" t="s">
        <v>51</v>
      </c>
      <c r="M62" s="145"/>
      <c r="N62" s="145"/>
      <c r="O62" s="1"/>
      <c r="P62" s="1"/>
      <c r="Q62" s="1"/>
      <c r="R62" s="1"/>
      <c r="S62" s="1"/>
      <c r="T62" s="1"/>
      <c r="U62" s="1"/>
      <c r="V62" s="1"/>
      <c r="X62" s="1"/>
      <c r="Y62" s="1"/>
      <c r="Z62" s="1"/>
      <c r="AA62" s="1"/>
      <c r="AB62" s="1"/>
      <c r="AC62" s="1"/>
    </row>
    <row r="63" spans="1:29" ht="20.25" customHeight="1" x14ac:dyDescent="0.15">
      <c r="A63" s="1"/>
      <c r="B63" s="95" t="s">
        <v>166</v>
      </c>
      <c r="C63" s="96">
        <f>C30+E30+G30+I30+K30+M30+O30+Q30+S30+U30+W30+Y30</f>
        <v>8802.5</v>
      </c>
      <c r="D63" s="1"/>
      <c r="E63" s="1"/>
      <c r="F63" s="1"/>
      <c r="G63" s="1"/>
      <c r="H63" s="1"/>
      <c r="I63" s="160"/>
      <c r="J63" s="145"/>
      <c r="K63" s="145"/>
      <c r="L63" s="1"/>
      <c r="M63" s="1"/>
      <c r="N63" s="1"/>
      <c r="O63" s="160"/>
      <c r="P63" s="145"/>
      <c r="Q63" s="14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95"/>
      <c r="C64" s="97">
        <f>SUM(C62:C63)</f>
        <v>12299.25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98" t="s">
        <v>167</v>
      </c>
      <c r="C65" s="99">
        <f>C52+E52+G52+I52+K52+M52+O52+Q52+S52+U52+W52+Y52</f>
        <v>11198.16</v>
      </c>
      <c r="D65" s="1"/>
      <c r="E65" s="1"/>
      <c r="F65" s="1"/>
      <c r="G65" s="1"/>
      <c r="H65" s="1"/>
      <c r="I65" s="100"/>
      <c r="J65" s="100"/>
      <c r="K65" s="100"/>
      <c r="L65" s="1"/>
      <c r="M65" s="1"/>
      <c r="N65" s="1"/>
      <c r="O65" s="100"/>
      <c r="P65" s="100"/>
      <c r="Q65" s="100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01" t="s">
        <v>168</v>
      </c>
      <c r="C66" s="102">
        <f>C64-C65</f>
        <v>1101.0900000000001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">
      <c r="A68" s="1"/>
      <c r="B68" s="32" t="s">
        <v>120</v>
      </c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9">
    <mergeCell ref="I63:K63"/>
    <mergeCell ref="O63:Q63"/>
    <mergeCell ref="I1:M1"/>
    <mergeCell ref="V1:AA1"/>
    <mergeCell ref="B2:AB2"/>
    <mergeCell ref="V32:X32"/>
    <mergeCell ref="A33:AB33"/>
    <mergeCell ref="I60:R60"/>
    <mergeCell ref="L62:N62"/>
  </mergeCells>
  <conditionalFormatting sqref="C24:C27 E24:E27 G24:G27 I24:I27 K24:K27 M24:M27 O24:O27 Q24:Q27 S24:S27 U24:U27 W24:W27 Y24:Y27">
    <cfRule type="cellIs" dxfId="482" priority="100" stopIfTrue="1" operator="lessThan">
      <formula>37.5</formula>
    </cfRule>
    <cfRule type="cellIs" dxfId="481" priority="103" stopIfTrue="1" operator="lessThan">
      <formula>37.5</formula>
    </cfRule>
  </conditionalFormatting>
  <conditionalFormatting sqref="C24:C27 E24:E27 G24:G27 I24:I27 K24:K27 M24:M27">
    <cfRule type="cellIs" dxfId="480" priority="2" stopIfTrue="1" operator="lessThan">
      <formula>37.5</formula>
    </cfRule>
  </conditionalFormatting>
  <conditionalFormatting sqref="C24:C27">
    <cfRule type="cellIs" dxfId="479" priority="3" stopIfTrue="1" operator="equal">
      <formula>37.5</formula>
    </cfRule>
    <cfRule type="cellIs" dxfId="478" priority="4" stopIfTrue="1" operator="lessThan">
      <formula>37.5</formula>
    </cfRule>
    <cfRule type="cellIs" dxfId="477" priority="111" operator="greaterThan">
      <formula>111.48</formula>
    </cfRule>
  </conditionalFormatting>
  <conditionalFormatting sqref="C24:C28">
    <cfRule type="cellIs" dxfId="476" priority="113" operator="equal">
      <formula>0</formula>
    </cfRule>
  </conditionalFormatting>
  <conditionalFormatting sqref="C24:C30 E24:E30 G24:G30 I24:I30 K24:K31 M24:M31 D27:D30 F27:F30 H27:H30 J27:J30 L27:L31 N27:N31 O28:Y31 C34:N34 I37:N59 C37:H60 O50:Y58 Z58">
    <cfRule type="cellIs" dxfId="475" priority="1" stopIfTrue="1" operator="lessThan">
      <formula>0</formula>
    </cfRule>
  </conditionalFormatting>
  <conditionalFormatting sqref="C24:Y27">
    <cfRule type="cellIs" dxfId="474" priority="112" operator="greaterThan">
      <formula>0</formula>
    </cfRule>
  </conditionalFormatting>
  <conditionalFormatting sqref="E24:E27 G24:G27 I24:I27 K24:K27 M24:M27 O24:O27 Q24:Q27 S24:S27 U24:U27 W24:W27 Y24:Y27 C24:C27">
    <cfRule type="cellIs" dxfId="473" priority="102" stopIfTrue="1" operator="equal">
      <formula>37.5</formula>
    </cfRule>
  </conditionalFormatting>
  <conditionalFormatting sqref="E24:E27 G24:G27 I24:I27 K24:K27 M24:M27 O24:O27 Q24:Q27 S24:S27 U24:U27 W24:W27 Y24:Y27">
    <cfRule type="cellIs" dxfId="472" priority="101" stopIfTrue="1" operator="greaterThan">
      <formula>37.5</formula>
    </cfRule>
    <cfRule type="cellIs" dxfId="471" priority="104" stopIfTrue="1" operator="equal">
      <formula>37.5</formula>
    </cfRule>
    <cfRule type="cellIs" dxfId="470" priority="105" stopIfTrue="1" operator="equal">
      <formula>37.5</formula>
    </cfRule>
    <cfRule type="cellIs" dxfId="469" priority="106" stopIfTrue="1" operator="lessThan">
      <formula>37.5</formula>
    </cfRule>
  </conditionalFormatting>
  <conditionalFormatting sqref="E24:E27">
    <cfRule type="cellIs" dxfId="468" priority="5" stopIfTrue="1" operator="equal">
      <formula>37.5</formula>
    </cfRule>
    <cfRule type="cellIs" dxfId="467" priority="6" stopIfTrue="1" operator="equal">
      <formula>37.5</formula>
    </cfRule>
    <cfRule type="cellIs" dxfId="466" priority="7" stopIfTrue="1" operator="lessThan">
      <formula>37.5</formula>
    </cfRule>
    <cfRule type="cellIs" dxfId="465" priority="12" stopIfTrue="1" operator="greaterThan">
      <formula>37.5</formula>
    </cfRule>
    <cfRule type="cellIs" dxfId="464" priority="13" stopIfTrue="1" operator="equal">
      <formula>37.5</formula>
    </cfRule>
    <cfRule type="cellIs" dxfId="463" priority="14" stopIfTrue="1" operator="lessThan">
      <formula>37.5</formula>
    </cfRule>
    <cfRule type="cellIs" dxfId="462" priority="114" stopIfTrue="1" operator="equal">
      <formula>37.5</formula>
    </cfRule>
    <cfRule type="cellIs" dxfId="461" priority="115" stopIfTrue="1" operator="lessThan">
      <formula>37.5</formula>
    </cfRule>
    <cfRule type="cellIs" dxfId="460" priority="116" operator="greaterThan">
      <formula>111.48</formula>
    </cfRule>
    <cfRule type="cellIs" dxfId="459" priority="117" operator="equal">
      <formula>0</formula>
    </cfRule>
  </conditionalFormatting>
  <conditionalFormatting sqref="G24:G27 I24:I27 M24:M27">
    <cfRule type="cellIs" dxfId="458" priority="8" stopIfTrue="1" operator="equal">
      <formula>37.5</formula>
    </cfRule>
    <cfRule type="cellIs" dxfId="457" priority="9" stopIfTrue="1" operator="lessThan">
      <formula>37.5</formula>
    </cfRule>
    <cfRule type="cellIs" dxfId="456" priority="107" stopIfTrue="1" operator="equal">
      <formula>37.5</formula>
    </cfRule>
    <cfRule type="cellIs" dxfId="455" priority="108" stopIfTrue="1" operator="lessThan">
      <formula>37.5</formula>
    </cfRule>
  </conditionalFormatting>
  <conditionalFormatting sqref="G24:G27">
    <cfRule type="cellIs" dxfId="454" priority="15" stopIfTrue="1" operator="equal">
      <formula>37.5</formula>
    </cfRule>
    <cfRule type="cellIs" dxfId="453" priority="16" stopIfTrue="1" operator="equal">
      <formula>37.5</formula>
    </cfRule>
    <cfRule type="cellIs" dxfId="452" priority="17" stopIfTrue="1" operator="lessThan">
      <formula>37.5</formula>
    </cfRule>
    <cfRule type="cellIs" dxfId="451" priority="18" stopIfTrue="1" operator="greaterThan">
      <formula>37.5</formula>
    </cfRule>
    <cfRule type="cellIs" dxfId="450" priority="19" stopIfTrue="1" operator="equal">
      <formula>37.5</formula>
    </cfRule>
    <cfRule type="cellIs" dxfId="449" priority="20" stopIfTrue="1" operator="lessThan">
      <formula>37.5</formula>
    </cfRule>
    <cfRule type="cellIs" dxfId="448" priority="118" stopIfTrue="1" operator="equal">
      <formula>37.5</formula>
    </cfRule>
    <cfRule type="cellIs" dxfId="447" priority="119" stopIfTrue="1" operator="lessThan">
      <formula>37.5</formula>
    </cfRule>
    <cfRule type="cellIs" dxfId="446" priority="120" operator="greaterThan">
      <formula>111.48</formula>
    </cfRule>
    <cfRule type="cellIs" dxfId="445" priority="121" operator="equal">
      <formula>0</formula>
    </cfRule>
  </conditionalFormatting>
  <conditionalFormatting sqref="I24:I27">
    <cfRule type="cellIs" dxfId="444" priority="21" stopIfTrue="1" operator="equal">
      <formula>37.5</formula>
    </cfRule>
    <cfRule type="cellIs" dxfId="443" priority="22" stopIfTrue="1" operator="equal">
      <formula>37.5</formula>
    </cfRule>
    <cfRule type="cellIs" dxfId="442" priority="23" stopIfTrue="1" operator="lessThan">
      <formula>37.5</formula>
    </cfRule>
    <cfRule type="cellIs" dxfId="441" priority="24" stopIfTrue="1" operator="greaterThan">
      <formula>37.5</formula>
    </cfRule>
    <cfRule type="cellIs" dxfId="440" priority="25" stopIfTrue="1" operator="equal">
      <formula>37.5</formula>
    </cfRule>
    <cfRule type="cellIs" dxfId="439" priority="26" stopIfTrue="1" operator="lessThan">
      <formula>37.5</formula>
    </cfRule>
    <cfRule type="cellIs" dxfId="438" priority="122" stopIfTrue="1" operator="equal">
      <formula>37.5</formula>
    </cfRule>
    <cfRule type="cellIs" dxfId="437" priority="123" stopIfTrue="1" operator="lessThan">
      <formula>37.5</formula>
    </cfRule>
    <cfRule type="cellIs" dxfId="436" priority="124" operator="greaterThan">
      <formula>111.48</formula>
    </cfRule>
    <cfRule type="cellIs" dxfId="435" priority="125" operator="equal">
      <formula>0</formula>
    </cfRule>
  </conditionalFormatting>
  <conditionalFormatting sqref="K24:K27">
    <cfRule type="cellIs" dxfId="434" priority="10" stopIfTrue="1" operator="equal">
      <formula>37.5</formula>
    </cfRule>
    <cfRule type="cellIs" dxfId="433" priority="11" stopIfTrue="1" operator="lessThan">
      <formula>37.5</formula>
    </cfRule>
    <cfRule type="cellIs" dxfId="432" priority="27" stopIfTrue="1" operator="equal">
      <formula>37.5</formula>
    </cfRule>
    <cfRule type="cellIs" dxfId="431" priority="28" stopIfTrue="1" operator="equal">
      <formula>37.5</formula>
    </cfRule>
    <cfRule type="cellIs" dxfId="430" priority="29" stopIfTrue="1" operator="lessThan">
      <formula>37.5</formula>
    </cfRule>
    <cfRule type="cellIs" dxfId="429" priority="30" stopIfTrue="1" operator="greaterThan">
      <formula>37.5</formula>
    </cfRule>
    <cfRule type="cellIs" dxfId="428" priority="31" stopIfTrue="1" operator="equal">
      <formula>37.5</formula>
    </cfRule>
    <cfRule type="cellIs" dxfId="427" priority="32" stopIfTrue="1" operator="lessThan">
      <formula>37.5</formula>
    </cfRule>
    <cfRule type="cellIs" dxfId="426" priority="109" stopIfTrue="1" operator="equal">
      <formula>37.5</formula>
    </cfRule>
    <cfRule type="cellIs" dxfId="425" priority="110" stopIfTrue="1" operator="lessThan">
      <formula>37.5</formula>
    </cfRule>
    <cfRule type="cellIs" dxfId="424" priority="126" stopIfTrue="1" operator="equal">
      <formula>37.5</formula>
    </cfRule>
    <cfRule type="cellIs" dxfId="423" priority="127" stopIfTrue="1" operator="lessThan">
      <formula>37.5</formula>
    </cfRule>
    <cfRule type="cellIs" dxfId="422" priority="128" operator="greaterThan">
      <formula>111.48</formula>
    </cfRule>
    <cfRule type="cellIs" dxfId="421" priority="129" operator="equal">
      <formula>0</formula>
    </cfRule>
  </conditionalFormatting>
  <conditionalFormatting sqref="M24:M27">
    <cfRule type="cellIs" dxfId="420" priority="33" stopIfTrue="1" operator="equal">
      <formula>37.5</formula>
    </cfRule>
    <cfRule type="cellIs" dxfId="419" priority="34" stopIfTrue="1" operator="equal">
      <formula>37.5</formula>
    </cfRule>
    <cfRule type="cellIs" dxfId="418" priority="35" stopIfTrue="1" operator="lessThan">
      <formula>37.5</formula>
    </cfRule>
    <cfRule type="cellIs" dxfId="417" priority="36" stopIfTrue="1" operator="greaterThan">
      <formula>37.5</formula>
    </cfRule>
    <cfRule type="cellIs" dxfId="416" priority="37" stopIfTrue="1" operator="equal">
      <formula>37.5</formula>
    </cfRule>
    <cfRule type="cellIs" dxfId="415" priority="38" stopIfTrue="1" operator="lessThan">
      <formula>37.5</formula>
    </cfRule>
    <cfRule type="cellIs" dxfId="414" priority="130" stopIfTrue="1" operator="equal">
      <formula>37.5</formula>
    </cfRule>
    <cfRule type="cellIs" dxfId="413" priority="131" stopIfTrue="1" operator="lessThan">
      <formula>37.5</formula>
    </cfRule>
    <cfRule type="cellIs" dxfId="412" priority="132" operator="greaterThan">
      <formula>111.48</formula>
    </cfRule>
    <cfRule type="cellIs" dxfId="411" priority="133" operator="equal">
      <formula>0</formula>
    </cfRule>
  </conditionalFormatting>
  <conditionalFormatting sqref="O24:O27">
    <cfRule type="cellIs" dxfId="410" priority="39" stopIfTrue="1" operator="lessThan">
      <formula>0</formula>
    </cfRule>
    <cfRule type="cellIs" dxfId="409" priority="40" stopIfTrue="1" operator="lessThan">
      <formula>37.5</formula>
    </cfRule>
    <cfRule type="cellIs" dxfId="408" priority="41" stopIfTrue="1" operator="equal">
      <formula>37.5</formula>
    </cfRule>
    <cfRule type="cellIs" dxfId="407" priority="42" stopIfTrue="1" operator="equal">
      <formula>37.5</formula>
    </cfRule>
    <cfRule type="cellIs" dxfId="406" priority="43" stopIfTrue="1" operator="lessThan">
      <formula>37.5</formula>
    </cfRule>
    <cfRule type="cellIs" dxfId="405" priority="44" stopIfTrue="1" operator="greaterThan">
      <formula>37.5</formula>
    </cfRule>
    <cfRule type="cellIs" dxfId="404" priority="45" stopIfTrue="1" operator="equal">
      <formula>37.5</formula>
    </cfRule>
    <cfRule type="cellIs" dxfId="403" priority="46" stopIfTrue="1" operator="lessThan">
      <formula>37.5</formula>
    </cfRule>
    <cfRule type="cellIs" dxfId="402" priority="134" stopIfTrue="1" operator="lessThan">
      <formula>0</formula>
    </cfRule>
    <cfRule type="cellIs" dxfId="401" priority="135" stopIfTrue="1" operator="lessThan">
      <formula>37.5</formula>
    </cfRule>
    <cfRule type="cellIs" dxfId="400" priority="136" stopIfTrue="1" operator="equal">
      <formula>37.5</formula>
    </cfRule>
    <cfRule type="cellIs" dxfId="399" priority="137" stopIfTrue="1" operator="lessThan">
      <formula>37.5</formula>
    </cfRule>
    <cfRule type="cellIs" dxfId="398" priority="138" operator="greaterThan">
      <formula>111.48</formula>
    </cfRule>
    <cfRule type="cellIs" dxfId="397" priority="139" operator="equal">
      <formula>0</formula>
    </cfRule>
  </conditionalFormatting>
  <conditionalFormatting sqref="O38:O58">
    <cfRule type="cellIs" dxfId="396" priority="87" stopIfTrue="1" operator="lessThan">
      <formula>0</formula>
    </cfRule>
  </conditionalFormatting>
  <conditionalFormatting sqref="Q24:Q27">
    <cfRule type="cellIs" dxfId="395" priority="47" stopIfTrue="1" operator="lessThan">
      <formula>0</formula>
    </cfRule>
    <cfRule type="cellIs" dxfId="394" priority="48" stopIfTrue="1" operator="lessThan">
      <formula>37.5</formula>
    </cfRule>
    <cfRule type="cellIs" dxfId="393" priority="49" stopIfTrue="1" operator="equal">
      <formula>37.5</formula>
    </cfRule>
    <cfRule type="cellIs" dxfId="392" priority="50" stopIfTrue="1" operator="equal">
      <formula>37.5</formula>
    </cfRule>
    <cfRule type="cellIs" dxfId="391" priority="51" stopIfTrue="1" operator="lessThan">
      <formula>37.5</formula>
    </cfRule>
    <cfRule type="cellIs" dxfId="390" priority="52" stopIfTrue="1" operator="greaterThan">
      <formula>37.5</formula>
    </cfRule>
    <cfRule type="cellIs" dxfId="389" priority="53" stopIfTrue="1" operator="equal">
      <formula>37.5</formula>
    </cfRule>
    <cfRule type="cellIs" dxfId="388" priority="54" stopIfTrue="1" operator="lessThan">
      <formula>37.5</formula>
    </cfRule>
    <cfRule type="cellIs" dxfId="387" priority="140" stopIfTrue="1" operator="lessThan">
      <formula>0</formula>
    </cfRule>
    <cfRule type="cellIs" dxfId="386" priority="141" stopIfTrue="1" operator="lessThan">
      <formula>37.5</formula>
    </cfRule>
    <cfRule type="cellIs" dxfId="385" priority="142" stopIfTrue="1" operator="equal">
      <formula>37.5</formula>
    </cfRule>
    <cfRule type="cellIs" dxfId="384" priority="143" stopIfTrue="1" operator="lessThan">
      <formula>37.5</formula>
    </cfRule>
    <cfRule type="cellIs" dxfId="383" priority="144" operator="greaterThan">
      <formula>111.48</formula>
    </cfRule>
    <cfRule type="cellIs" dxfId="382" priority="145" operator="equal">
      <formula>0</formula>
    </cfRule>
  </conditionalFormatting>
  <conditionalFormatting sqref="Q38:Q58">
    <cfRule type="cellIs" dxfId="381" priority="88" stopIfTrue="1" operator="lessThan">
      <formula>0</formula>
    </cfRule>
  </conditionalFormatting>
  <conditionalFormatting sqref="S24:S27">
    <cfRule type="cellIs" dxfId="380" priority="55" stopIfTrue="1" operator="lessThan">
      <formula>0</formula>
    </cfRule>
    <cfRule type="cellIs" dxfId="379" priority="56" stopIfTrue="1" operator="lessThan">
      <formula>37.5</formula>
    </cfRule>
    <cfRule type="cellIs" dxfId="378" priority="57" stopIfTrue="1" operator="equal">
      <formula>37.5</formula>
    </cfRule>
    <cfRule type="cellIs" dxfId="377" priority="58" stopIfTrue="1" operator="equal">
      <formula>37.5</formula>
    </cfRule>
    <cfRule type="cellIs" dxfId="376" priority="59" stopIfTrue="1" operator="lessThan">
      <formula>37.5</formula>
    </cfRule>
    <cfRule type="cellIs" dxfId="375" priority="60" stopIfTrue="1" operator="greaterThan">
      <formula>37.5</formula>
    </cfRule>
    <cfRule type="cellIs" dxfId="374" priority="61" stopIfTrue="1" operator="equal">
      <formula>37.5</formula>
    </cfRule>
    <cfRule type="cellIs" dxfId="373" priority="62" stopIfTrue="1" operator="lessThan">
      <formula>37.5</formula>
    </cfRule>
    <cfRule type="cellIs" dxfId="372" priority="146" stopIfTrue="1" operator="lessThan">
      <formula>0</formula>
    </cfRule>
    <cfRule type="cellIs" dxfId="371" priority="147" stopIfTrue="1" operator="lessThan">
      <formula>37.5</formula>
    </cfRule>
    <cfRule type="cellIs" dxfId="370" priority="148" stopIfTrue="1" operator="equal">
      <formula>37.5</formula>
    </cfRule>
    <cfRule type="cellIs" dxfId="369" priority="149" stopIfTrue="1" operator="lessThan">
      <formula>37.5</formula>
    </cfRule>
    <cfRule type="cellIs" dxfId="368" priority="150" operator="greaterThan">
      <formula>111.48</formula>
    </cfRule>
    <cfRule type="cellIs" dxfId="367" priority="151" operator="equal">
      <formula>0</formula>
    </cfRule>
  </conditionalFormatting>
  <conditionalFormatting sqref="S38:S58">
    <cfRule type="cellIs" dxfId="366" priority="89" stopIfTrue="1" operator="lessThan">
      <formula>0</formula>
    </cfRule>
  </conditionalFormatting>
  <conditionalFormatting sqref="U24:U27">
    <cfRule type="cellIs" dxfId="365" priority="63" stopIfTrue="1" operator="lessThan">
      <formula>0</formula>
    </cfRule>
    <cfRule type="cellIs" dxfId="364" priority="64" stopIfTrue="1" operator="lessThan">
      <formula>37.5</formula>
    </cfRule>
    <cfRule type="cellIs" dxfId="363" priority="65" stopIfTrue="1" operator="equal">
      <formula>37.5</formula>
    </cfRule>
    <cfRule type="cellIs" dxfId="362" priority="66" stopIfTrue="1" operator="equal">
      <formula>37.5</formula>
    </cfRule>
    <cfRule type="cellIs" dxfId="361" priority="67" stopIfTrue="1" operator="lessThan">
      <formula>37.5</formula>
    </cfRule>
    <cfRule type="cellIs" dxfId="360" priority="68" stopIfTrue="1" operator="greaterThan">
      <formula>37.5</formula>
    </cfRule>
    <cfRule type="cellIs" dxfId="359" priority="69" stopIfTrue="1" operator="equal">
      <formula>37.5</formula>
    </cfRule>
    <cfRule type="cellIs" dxfId="358" priority="70" stopIfTrue="1" operator="lessThan">
      <formula>37.5</formula>
    </cfRule>
    <cfRule type="cellIs" dxfId="357" priority="152" stopIfTrue="1" operator="lessThan">
      <formula>0</formula>
    </cfRule>
    <cfRule type="cellIs" dxfId="356" priority="153" stopIfTrue="1" operator="lessThan">
      <formula>37.5</formula>
    </cfRule>
    <cfRule type="cellIs" dxfId="355" priority="154" stopIfTrue="1" operator="equal">
      <formula>37.5</formula>
    </cfRule>
    <cfRule type="cellIs" dxfId="354" priority="155" stopIfTrue="1" operator="lessThan">
      <formula>37.5</formula>
    </cfRule>
    <cfRule type="cellIs" dxfId="353" priority="156" operator="greaterThan">
      <formula>111.48</formula>
    </cfRule>
    <cfRule type="cellIs" dxfId="352" priority="157" operator="equal">
      <formula>0</formula>
    </cfRule>
  </conditionalFormatting>
  <conditionalFormatting sqref="U38:U58">
    <cfRule type="cellIs" dxfId="351" priority="90" stopIfTrue="1" operator="lessThan">
      <formula>0</formula>
    </cfRule>
  </conditionalFormatting>
  <conditionalFormatting sqref="W24:W27">
    <cfRule type="cellIs" dxfId="350" priority="71" stopIfTrue="1" operator="lessThan">
      <formula>0</formula>
    </cfRule>
    <cfRule type="cellIs" dxfId="349" priority="72" stopIfTrue="1" operator="lessThan">
      <formula>37.5</formula>
    </cfRule>
    <cfRule type="cellIs" dxfId="348" priority="73" stopIfTrue="1" operator="equal">
      <formula>37.5</formula>
    </cfRule>
    <cfRule type="cellIs" dxfId="347" priority="74" stopIfTrue="1" operator="equal">
      <formula>37.5</formula>
    </cfRule>
    <cfRule type="cellIs" dxfId="346" priority="75" stopIfTrue="1" operator="lessThan">
      <formula>37.5</formula>
    </cfRule>
    <cfRule type="cellIs" dxfId="345" priority="76" stopIfTrue="1" operator="greaterThan">
      <formula>37.5</formula>
    </cfRule>
    <cfRule type="cellIs" dxfId="344" priority="77" stopIfTrue="1" operator="equal">
      <formula>37.5</formula>
    </cfRule>
    <cfRule type="cellIs" dxfId="343" priority="78" stopIfTrue="1" operator="lessThan">
      <formula>37.5</formula>
    </cfRule>
    <cfRule type="cellIs" dxfId="342" priority="158" stopIfTrue="1" operator="lessThan">
      <formula>0</formula>
    </cfRule>
    <cfRule type="cellIs" dxfId="341" priority="159" stopIfTrue="1" operator="lessThan">
      <formula>37.5</formula>
    </cfRule>
    <cfRule type="cellIs" dxfId="340" priority="160" stopIfTrue="1" operator="equal">
      <formula>37.5</formula>
    </cfRule>
    <cfRule type="cellIs" dxfId="339" priority="161" stopIfTrue="1" operator="lessThan">
      <formula>37.5</formula>
    </cfRule>
    <cfRule type="cellIs" dxfId="338" priority="162" operator="greaterThan">
      <formula>111.48</formula>
    </cfRule>
    <cfRule type="cellIs" dxfId="337" priority="163" operator="equal">
      <formula>0</formula>
    </cfRule>
  </conditionalFormatting>
  <conditionalFormatting sqref="W38:W58">
    <cfRule type="cellIs" dxfId="336" priority="91" stopIfTrue="1" operator="lessThan">
      <formula>0</formula>
    </cfRule>
  </conditionalFormatting>
  <conditionalFormatting sqref="Y24:Y27">
    <cfRule type="cellIs" dxfId="335" priority="79" stopIfTrue="1" operator="lessThan">
      <formula>0</formula>
    </cfRule>
    <cfRule type="cellIs" dxfId="334" priority="80" stopIfTrue="1" operator="lessThan">
      <formula>37.5</formula>
    </cfRule>
    <cfRule type="cellIs" dxfId="333" priority="81" stopIfTrue="1" operator="equal">
      <formula>37.5</formula>
    </cfRule>
    <cfRule type="cellIs" dxfId="332" priority="82" stopIfTrue="1" operator="equal">
      <formula>37.5</formula>
    </cfRule>
    <cfRule type="cellIs" dxfId="331" priority="83" stopIfTrue="1" operator="lessThan">
      <formula>37.5</formula>
    </cfRule>
    <cfRule type="cellIs" dxfId="330" priority="84" stopIfTrue="1" operator="greaterThan">
      <formula>37.5</formula>
    </cfRule>
    <cfRule type="cellIs" dxfId="329" priority="85" stopIfTrue="1" operator="equal">
      <formula>37.5</formula>
    </cfRule>
    <cfRule type="cellIs" dxfId="328" priority="86" stopIfTrue="1" operator="lessThan">
      <formula>37.5</formula>
    </cfRule>
    <cfRule type="cellIs" dxfId="327" priority="164" stopIfTrue="1" operator="lessThan">
      <formula>0</formula>
    </cfRule>
    <cfRule type="cellIs" dxfId="326" priority="165" stopIfTrue="1" operator="lessThan">
      <formula>37.5</formula>
    </cfRule>
    <cfRule type="cellIs" dxfId="325" priority="166" stopIfTrue="1" operator="equal">
      <formula>37.5</formula>
    </cfRule>
    <cfRule type="cellIs" dxfId="324" priority="167" stopIfTrue="1" operator="lessThan">
      <formula>37.5</formula>
    </cfRule>
    <cfRule type="cellIs" dxfId="323" priority="168" operator="greaterThan">
      <formula>111.48</formula>
    </cfRule>
    <cfRule type="cellIs" dxfId="322" priority="169" operator="equal">
      <formula>0</formula>
    </cfRule>
  </conditionalFormatting>
  <conditionalFormatting sqref="Y24:Y31 W24:W31 U24:U31 S24:S31 Q24:Q31 O24:O31 M24:M31 K24:K31 I24:I30 G24:G30 E24:E30 C24:C30">
    <cfRule type="cellIs" dxfId="321" priority="99" stopIfTrue="1" operator="lessThan">
      <formula>0</formula>
    </cfRule>
  </conditionalFormatting>
  <conditionalFormatting sqref="Y38:Y58">
    <cfRule type="cellIs" dxfId="320" priority="92" stopIfTrue="1" operator="lessThan">
      <formula>0</formula>
    </cfRule>
  </conditionalFormatting>
  <pageMargins left="0.511811024" right="0.30849388507287656" top="0.19659574468085106" bottom="0.19902831295024295" header="0" footer="0"/>
  <pageSetup paperSize="9" fitToWidth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D1001"/>
  <sheetViews>
    <sheetView topLeftCell="B1" workbookViewId="0">
      <pane ySplit="4" topLeftCell="A5" activePane="bottomLeft" state="frozen"/>
      <selection pane="bottomLeft" activeCell="AD7" sqref="AD7"/>
    </sheetView>
  </sheetViews>
  <sheetFormatPr baseColWidth="10" defaultColWidth="12.6640625" defaultRowHeight="15" customHeight="1" x14ac:dyDescent="0.15"/>
  <cols>
    <col min="1" max="1" width="0.83203125" customWidth="1"/>
    <col min="2" max="2" width="36.1640625" customWidth="1"/>
    <col min="3" max="3" width="13.6640625" customWidth="1"/>
    <col min="4" max="4" width="2.1640625" customWidth="1"/>
    <col min="5" max="5" width="13.1640625" customWidth="1"/>
    <col min="6" max="6" width="2.6640625" customWidth="1"/>
    <col min="7" max="7" width="11.83203125" customWidth="1"/>
    <col min="8" max="8" width="2.6640625" customWidth="1"/>
    <col min="9" max="9" width="12.1640625" customWidth="1"/>
    <col min="10" max="10" width="2.6640625" customWidth="1"/>
    <col min="11" max="11" width="10.83203125" customWidth="1"/>
    <col min="12" max="12" width="2.6640625" customWidth="1"/>
    <col min="13" max="13" width="12.33203125" customWidth="1"/>
    <col min="14" max="14" width="2.6640625" customWidth="1"/>
    <col min="15" max="15" width="13.1640625" customWidth="1"/>
    <col min="16" max="16" width="2.6640625" customWidth="1"/>
    <col min="17" max="17" width="11.6640625" customWidth="1"/>
    <col min="18" max="18" width="2.6640625" customWidth="1"/>
    <col min="19" max="19" width="13" customWidth="1"/>
    <col min="20" max="20" width="2.6640625" customWidth="1"/>
    <col min="21" max="21" width="12" customWidth="1"/>
    <col min="22" max="22" width="2.6640625" customWidth="1"/>
    <col min="23" max="23" width="11.6640625" customWidth="1"/>
    <col min="24" max="24" width="2.33203125" customWidth="1"/>
    <col min="25" max="25" width="13" customWidth="1"/>
    <col min="26" max="26" width="1.6640625" customWidth="1"/>
    <col min="27" max="27" width="1" customWidth="1"/>
    <col min="28" max="28" width="15.33203125" customWidth="1"/>
    <col min="29" max="29" width="12.33203125" customWidth="1"/>
  </cols>
  <sheetData>
    <row r="1" spans="1:30" ht="36" customHeight="1" x14ac:dyDescent="0.35">
      <c r="A1" s="2"/>
      <c r="B1" s="134" t="s">
        <v>0</v>
      </c>
      <c r="C1" s="134"/>
      <c r="D1" s="1"/>
      <c r="E1" s="1"/>
      <c r="F1" s="1"/>
      <c r="G1" s="1"/>
      <c r="H1" s="1"/>
      <c r="I1" s="147" t="s">
        <v>1</v>
      </c>
      <c r="J1" s="145"/>
      <c r="K1" s="145"/>
      <c r="L1" s="145"/>
      <c r="M1" s="145"/>
      <c r="N1" s="1"/>
      <c r="O1" s="1"/>
      <c r="P1" s="1"/>
      <c r="Q1" s="1"/>
      <c r="R1" s="1"/>
      <c r="S1" s="1"/>
      <c r="T1" s="1"/>
      <c r="U1" s="1"/>
      <c r="V1" s="161" t="s">
        <v>169</v>
      </c>
      <c r="W1" s="145"/>
      <c r="X1" s="145"/>
      <c r="Y1" s="145"/>
      <c r="Z1" s="145"/>
      <c r="AA1" s="145"/>
      <c r="AB1" s="1"/>
      <c r="AC1" s="1"/>
    </row>
    <row r="2" spans="1:30" ht="51.75" customHeight="1" x14ac:dyDescent="0.15">
      <c r="A2" s="1"/>
      <c r="B2" s="144" t="s">
        <v>79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  <c r="AC3" s="1"/>
    </row>
    <row r="4" spans="1:30" ht="21.75" customHeight="1" x14ac:dyDescent="0.15">
      <c r="A4" s="5"/>
      <c r="B4" s="62" t="s">
        <v>3</v>
      </c>
      <c r="C4" s="38" t="s">
        <v>4</v>
      </c>
      <c r="D4" s="38"/>
      <c r="E4" s="38" t="s">
        <v>5</v>
      </c>
      <c r="F4" s="38"/>
      <c r="G4" s="38" t="s">
        <v>6</v>
      </c>
      <c r="H4" s="38"/>
      <c r="I4" s="38" t="s">
        <v>7</v>
      </c>
      <c r="J4" s="38"/>
      <c r="K4" s="38" t="s">
        <v>8</v>
      </c>
      <c r="L4" s="38"/>
      <c r="M4" s="38" t="s">
        <v>9</v>
      </c>
      <c r="N4" s="63"/>
      <c r="O4" s="38" t="s">
        <v>10</v>
      </c>
      <c r="P4" s="63"/>
      <c r="Q4" s="38" t="s">
        <v>11</v>
      </c>
      <c r="R4" s="63"/>
      <c r="S4" s="63" t="s">
        <v>12</v>
      </c>
      <c r="T4" s="63"/>
      <c r="U4" s="38" t="s">
        <v>13</v>
      </c>
      <c r="V4" s="63"/>
      <c r="W4" s="63" t="s">
        <v>14</v>
      </c>
      <c r="X4" s="63"/>
      <c r="Y4" s="63" t="s">
        <v>15</v>
      </c>
      <c r="Z4" s="64"/>
      <c r="AA4" s="64"/>
      <c r="AB4" s="39" t="s">
        <v>57</v>
      </c>
      <c r="AC4" s="1"/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  <c r="AC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ht="18" customHeight="1" x14ac:dyDescent="0.2">
      <c r="A7" s="1"/>
      <c r="B7" s="13" t="s">
        <v>16</v>
      </c>
      <c r="C7" s="140"/>
      <c r="D7" s="131"/>
      <c r="E7" s="86">
        <v>37.5</v>
      </c>
      <c r="F7" s="131"/>
      <c r="G7" s="141"/>
      <c r="H7" s="131"/>
      <c r="I7" s="141"/>
      <c r="J7" s="131"/>
      <c r="K7" s="86">
        <v>37.5</v>
      </c>
      <c r="L7" s="131"/>
      <c r="M7" s="141"/>
      <c r="N7" s="131"/>
      <c r="O7" s="141"/>
      <c r="P7" s="132"/>
      <c r="Q7" s="141"/>
      <c r="R7" s="132"/>
      <c r="S7" s="141"/>
      <c r="T7" s="132"/>
      <c r="U7" s="141"/>
      <c r="V7" s="132"/>
      <c r="W7" s="86">
        <v>558.25</v>
      </c>
      <c r="X7" s="132"/>
      <c r="Y7" s="141"/>
      <c r="Z7" s="1"/>
      <c r="AA7" s="1"/>
      <c r="AB7" s="21">
        <f t="shared" ref="AB7:AB22" si="0">SUM(C7:AA7)</f>
        <v>633.25</v>
      </c>
      <c r="AC7">
        <f>37.5*5+45*7</f>
        <v>502.5</v>
      </c>
      <c r="AD7" s="166">
        <f>AC7-AB7</f>
        <v>-130.75</v>
      </c>
    </row>
    <row r="8" spans="1:30" ht="18" customHeight="1" x14ac:dyDescent="0.2">
      <c r="A8" s="1"/>
      <c r="B8" s="22" t="s">
        <v>17</v>
      </c>
      <c r="C8" s="137">
        <v>37.5</v>
      </c>
      <c r="D8" s="131"/>
      <c r="E8" s="142"/>
      <c r="F8" s="131"/>
      <c r="G8" s="86">
        <v>75</v>
      </c>
      <c r="H8" s="131"/>
      <c r="I8" s="86">
        <v>37.5</v>
      </c>
      <c r="J8" s="131"/>
      <c r="K8" s="86">
        <v>37.5</v>
      </c>
      <c r="L8" s="131"/>
      <c r="M8" s="86">
        <v>45</v>
      </c>
      <c r="N8" s="131"/>
      <c r="O8" s="86">
        <v>45</v>
      </c>
      <c r="P8" s="132"/>
      <c r="Q8" s="86">
        <v>45</v>
      </c>
      <c r="R8" s="132"/>
      <c r="S8" s="86">
        <v>45</v>
      </c>
      <c r="T8" s="132"/>
      <c r="U8" s="86">
        <v>45</v>
      </c>
      <c r="V8" s="132"/>
      <c r="W8" s="86">
        <v>45</v>
      </c>
      <c r="X8" s="132"/>
      <c r="Y8" s="86">
        <v>45</v>
      </c>
      <c r="Z8" s="1"/>
      <c r="AA8" s="1"/>
      <c r="AB8" s="21">
        <f t="shared" si="0"/>
        <v>502.5</v>
      </c>
      <c r="AC8">
        <f t="shared" ref="AC8:AC22" si="1">37.5*5+45*7</f>
        <v>502.5</v>
      </c>
      <c r="AD8" s="166">
        <f t="shared" ref="AD8:AD22" si="2">AC8-AB8</f>
        <v>0</v>
      </c>
    </row>
    <row r="9" spans="1:30" ht="18" customHeight="1" x14ac:dyDescent="0.2">
      <c r="A9" s="1"/>
      <c r="B9" s="13" t="s">
        <v>18</v>
      </c>
      <c r="C9" s="137">
        <v>75</v>
      </c>
      <c r="D9" s="135"/>
      <c r="E9" s="142"/>
      <c r="F9" s="131"/>
      <c r="G9" s="86">
        <v>112.5</v>
      </c>
      <c r="H9" s="131"/>
      <c r="I9" s="142"/>
      <c r="J9" s="131"/>
      <c r="K9" s="142"/>
      <c r="L9" s="131"/>
      <c r="M9" s="86">
        <v>45</v>
      </c>
      <c r="N9" s="131"/>
      <c r="O9" s="86">
        <v>45</v>
      </c>
      <c r="P9" s="132"/>
      <c r="Q9" s="141"/>
      <c r="R9" s="132"/>
      <c r="S9" s="86">
        <v>45</v>
      </c>
      <c r="T9" s="132"/>
      <c r="U9" s="86">
        <v>45</v>
      </c>
      <c r="V9" s="132"/>
      <c r="W9" s="86">
        <v>45</v>
      </c>
      <c r="X9" s="132"/>
      <c r="Y9" s="86">
        <v>45</v>
      </c>
      <c r="Z9" s="1"/>
      <c r="AA9" s="1"/>
      <c r="AB9" s="21">
        <f t="shared" si="0"/>
        <v>457.5</v>
      </c>
      <c r="AC9">
        <f t="shared" si="1"/>
        <v>502.5</v>
      </c>
      <c r="AD9" s="166">
        <f t="shared" si="2"/>
        <v>45</v>
      </c>
    </row>
    <row r="10" spans="1:30" ht="18" customHeight="1" x14ac:dyDescent="0.2">
      <c r="A10" s="1"/>
      <c r="B10" s="22" t="s">
        <v>19</v>
      </c>
      <c r="C10" s="137">
        <v>37.5</v>
      </c>
      <c r="D10" s="131"/>
      <c r="E10" s="86">
        <v>37.5</v>
      </c>
      <c r="F10" s="131"/>
      <c r="G10" s="86">
        <v>37.5</v>
      </c>
      <c r="H10" s="131"/>
      <c r="I10" s="86">
        <v>37.5</v>
      </c>
      <c r="J10" s="131"/>
      <c r="K10" s="86">
        <v>37.5</v>
      </c>
      <c r="L10" s="131"/>
      <c r="M10" s="86">
        <v>45</v>
      </c>
      <c r="N10" s="131"/>
      <c r="O10" s="86">
        <v>45</v>
      </c>
      <c r="P10" s="132"/>
      <c r="Q10" s="86">
        <v>45</v>
      </c>
      <c r="R10" s="132"/>
      <c r="S10" s="86">
        <v>45</v>
      </c>
      <c r="T10" s="132"/>
      <c r="U10" s="86">
        <v>45</v>
      </c>
      <c r="V10" s="132"/>
      <c r="W10" s="86">
        <v>45</v>
      </c>
      <c r="X10" s="132"/>
      <c r="Y10" s="86">
        <v>45</v>
      </c>
      <c r="Z10" s="1"/>
      <c r="AA10" s="1"/>
      <c r="AB10" s="21">
        <f t="shared" si="0"/>
        <v>502.5</v>
      </c>
      <c r="AC10">
        <f t="shared" si="1"/>
        <v>502.5</v>
      </c>
      <c r="AD10" s="166">
        <f t="shared" si="2"/>
        <v>0</v>
      </c>
    </row>
    <row r="11" spans="1:30" ht="18" customHeight="1" x14ac:dyDescent="0.2">
      <c r="A11" s="1"/>
      <c r="B11" s="13" t="s">
        <v>20</v>
      </c>
      <c r="C11" s="137">
        <v>37.5</v>
      </c>
      <c r="D11" s="131"/>
      <c r="E11" s="86">
        <v>37.5</v>
      </c>
      <c r="F11" s="131"/>
      <c r="G11" s="86">
        <v>37.5</v>
      </c>
      <c r="H11" s="131"/>
      <c r="I11" s="86">
        <v>37.5</v>
      </c>
      <c r="J11" s="131"/>
      <c r="K11" s="86">
        <v>37.5</v>
      </c>
      <c r="L11" s="131"/>
      <c r="M11" s="86">
        <v>45</v>
      </c>
      <c r="N11" s="131"/>
      <c r="O11" s="86">
        <v>45</v>
      </c>
      <c r="P11" s="132"/>
      <c r="Q11" s="86">
        <v>45</v>
      </c>
      <c r="R11" s="132"/>
      <c r="S11" s="86">
        <v>45</v>
      </c>
      <c r="T11" s="132"/>
      <c r="U11" s="86">
        <v>45</v>
      </c>
      <c r="V11" s="132"/>
      <c r="W11" s="86">
        <v>45</v>
      </c>
      <c r="X11" s="132"/>
      <c r="Y11" s="86">
        <v>45</v>
      </c>
      <c r="Z11" s="1"/>
      <c r="AA11" s="1"/>
      <c r="AB11" s="21">
        <f t="shared" si="0"/>
        <v>502.5</v>
      </c>
      <c r="AC11">
        <f t="shared" si="1"/>
        <v>502.5</v>
      </c>
      <c r="AD11" s="166">
        <f t="shared" si="2"/>
        <v>0</v>
      </c>
    </row>
    <row r="12" spans="1:30" ht="18" customHeight="1" x14ac:dyDescent="0.2">
      <c r="A12" s="1"/>
      <c r="B12" s="22" t="s">
        <v>21</v>
      </c>
      <c r="C12" s="137">
        <v>37.5</v>
      </c>
      <c r="D12" s="131"/>
      <c r="E12" s="86">
        <v>37.5</v>
      </c>
      <c r="F12" s="131"/>
      <c r="G12" s="86">
        <v>37.5</v>
      </c>
      <c r="H12" s="131"/>
      <c r="I12" s="86">
        <v>37.5</v>
      </c>
      <c r="J12" s="131"/>
      <c r="K12" s="86">
        <v>37.5</v>
      </c>
      <c r="L12" s="131"/>
      <c r="M12" s="86">
        <v>45</v>
      </c>
      <c r="N12" s="131"/>
      <c r="O12" s="86">
        <v>45</v>
      </c>
      <c r="P12" s="132"/>
      <c r="Q12" s="86">
        <v>45</v>
      </c>
      <c r="R12" s="132"/>
      <c r="S12" s="86">
        <v>45</v>
      </c>
      <c r="T12" s="132"/>
      <c r="U12" s="86">
        <v>45</v>
      </c>
      <c r="V12" s="132"/>
      <c r="W12" s="86">
        <v>45</v>
      </c>
      <c r="X12" s="132"/>
      <c r="Y12" s="86">
        <v>45</v>
      </c>
      <c r="Z12" s="1"/>
      <c r="AA12" s="1"/>
      <c r="AB12" s="21">
        <f t="shared" si="0"/>
        <v>502.5</v>
      </c>
      <c r="AC12">
        <f t="shared" si="1"/>
        <v>502.5</v>
      </c>
      <c r="AD12" s="166">
        <f t="shared" si="2"/>
        <v>0</v>
      </c>
    </row>
    <row r="13" spans="1:30" ht="18" customHeight="1" x14ac:dyDescent="0.2">
      <c r="A13" s="1"/>
      <c r="B13" s="13" t="s">
        <v>22</v>
      </c>
      <c r="C13" s="137">
        <v>37.5</v>
      </c>
      <c r="D13" s="131"/>
      <c r="E13" s="86">
        <v>37.5</v>
      </c>
      <c r="F13" s="131"/>
      <c r="G13" s="86">
        <v>37.5</v>
      </c>
      <c r="H13" s="131"/>
      <c r="I13" s="86">
        <v>37.5</v>
      </c>
      <c r="J13" s="131"/>
      <c r="K13" s="86">
        <v>37.5</v>
      </c>
      <c r="L13" s="131"/>
      <c r="M13" s="86">
        <v>45</v>
      </c>
      <c r="N13" s="131"/>
      <c r="O13" s="86">
        <v>45</v>
      </c>
      <c r="P13" s="132"/>
      <c r="Q13" s="141"/>
      <c r="R13" s="132"/>
      <c r="S13" s="86">
        <v>45</v>
      </c>
      <c r="T13" s="132"/>
      <c r="U13" s="86">
        <v>45</v>
      </c>
      <c r="V13" s="132"/>
      <c r="W13" s="86">
        <v>45</v>
      </c>
      <c r="X13" s="132"/>
      <c r="Y13" s="86">
        <v>45</v>
      </c>
      <c r="Z13" s="1"/>
      <c r="AA13" s="1"/>
      <c r="AB13" s="21">
        <f t="shared" si="0"/>
        <v>457.5</v>
      </c>
      <c r="AC13">
        <f t="shared" si="1"/>
        <v>502.5</v>
      </c>
      <c r="AD13" s="166">
        <f t="shared" si="2"/>
        <v>45</v>
      </c>
    </row>
    <row r="14" spans="1:30" ht="18" customHeight="1" x14ac:dyDescent="0.2">
      <c r="A14" s="1"/>
      <c r="B14" s="22" t="s">
        <v>23</v>
      </c>
      <c r="C14" s="137">
        <v>75</v>
      </c>
      <c r="D14" s="131"/>
      <c r="E14" s="86">
        <v>75</v>
      </c>
      <c r="F14" s="131"/>
      <c r="G14" s="142"/>
      <c r="H14" s="131"/>
      <c r="I14" s="86">
        <v>75</v>
      </c>
      <c r="J14" s="131"/>
      <c r="K14" s="142"/>
      <c r="L14" s="131"/>
      <c r="M14" s="142"/>
      <c r="N14" s="131"/>
      <c r="O14" s="86">
        <v>90</v>
      </c>
      <c r="P14" s="132"/>
      <c r="Q14" s="86">
        <v>45</v>
      </c>
      <c r="R14" s="132"/>
      <c r="S14" s="86">
        <v>45</v>
      </c>
      <c r="T14" s="132"/>
      <c r="U14" s="142"/>
      <c r="V14" s="132"/>
      <c r="W14" s="86">
        <v>90</v>
      </c>
      <c r="X14" s="132"/>
      <c r="Y14" s="141"/>
      <c r="Z14" s="1"/>
      <c r="AA14" s="1"/>
      <c r="AB14" s="21">
        <f t="shared" si="0"/>
        <v>495</v>
      </c>
      <c r="AC14">
        <f t="shared" si="1"/>
        <v>502.5</v>
      </c>
      <c r="AD14" s="166">
        <f t="shared" si="2"/>
        <v>7.5</v>
      </c>
    </row>
    <row r="15" spans="1:30" ht="18" customHeight="1" x14ac:dyDescent="0.2">
      <c r="A15" s="1"/>
      <c r="B15" s="13" t="s">
        <v>24</v>
      </c>
      <c r="C15" s="137">
        <v>37.5</v>
      </c>
      <c r="D15" s="131"/>
      <c r="E15" s="86">
        <v>37.5</v>
      </c>
      <c r="F15" s="131"/>
      <c r="G15" s="86">
        <v>37.5</v>
      </c>
      <c r="H15" s="131"/>
      <c r="I15" s="86">
        <v>37.5</v>
      </c>
      <c r="J15" s="131"/>
      <c r="K15" s="86">
        <v>37.5</v>
      </c>
      <c r="L15" s="131"/>
      <c r="M15" s="119">
        <v>45</v>
      </c>
      <c r="N15" s="131"/>
      <c r="O15" s="86">
        <v>45</v>
      </c>
      <c r="P15" s="132"/>
      <c r="Q15" s="86">
        <v>45</v>
      </c>
      <c r="R15" s="132"/>
      <c r="S15" s="86">
        <v>45</v>
      </c>
      <c r="T15" s="132"/>
      <c r="U15" s="86">
        <v>45</v>
      </c>
      <c r="V15" s="132"/>
      <c r="W15" s="86">
        <v>45</v>
      </c>
      <c r="X15" s="132"/>
      <c r="Y15" s="86">
        <v>45</v>
      </c>
      <c r="Z15" s="1"/>
      <c r="AA15" s="1"/>
      <c r="AB15" s="21">
        <f t="shared" si="0"/>
        <v>502.5</v>
      </c>
      <c r="AC15">
        <f t="shared" si="1"/>
        <v>502.5</v>
      </c>
      <c r="AD15" s="166">
        <f t="shared" si="2"/>
        <v>0</v>
      </c>
    </row>
    <row r="16" spans="1:30" ht="18" customHeight="1" x14ac:dyDescent="0.2">
      <c r="A16" s="1"/>
      <c r="B16" s="22" t="s">
        <v>25</v>
      </c>
      <c r="C16" s="137">
        <v>37.5</v>
      </c>
      <c r="D16" s="131"/>
      <c r="E16" s="86">
        <v>37.5</v>
      </c>
      <c r="F16" s="131"/>
      <c r="G16" s="86">
        <v>37.5</v>
      </c>
      <c r="H16" s="131"/>
      <c r="I16" s="86">
        <v>37.5</v>
      </c>
      <c r="J16" s="131"/>
      <c r="K16" s="86">
        <v>37.5</v>
      </c>
      <c r="L16" s="131"/>
      <c r="M16" s="86">
        <v>37.5</v>
      </c>
      <c r="N16" s="131"/>
      <c r="O16" s="142"/>
      <c r="P16" s="132"/>
      <c r="Q16" s="142"/>
      <c r="R16" s="132"/>
      <c r="S16" s="142"/>
      <c r="T16" s="132"/>
      <c r="U16" s="86">
        <v>277.5</v>
      </c>
      <c r="V16" s="132"/>
      <c r="W16" s="142"/>
      <c r="X16" s="132"/>
      <c r="Y16" s="142"/>
      <c r="Z16" s="1"/>
      <c r="AA16" s="1"/>
      <c r="AB16" s="21">
        <f t="shared" si="0"/>
        <v>502.5</v>
      </c>
      <c r="AC16">
        <f t="shared" si="1"/>
        <v>502.5</v>
      </c>
      <c r="AD16" s="166">
        <f t="shared" si="2"/>
        <v>0</v>
      </c>
    </row>
    <row r="17" spans="1:30" ht="18" customHeight="1" x14ac:dyDescent="0.2">
      <c r="A17" s="1"/>
      <c r="B17" s="13" t="s">
        <v>26</v>
      </c>
      <c r="C17" s="137">
        <v>37.5</v>
      </c>
      <c r="D17" s="131"/>
      <c r="E17" s="86">
        <v>37.5</v>
      </c>
      <c r="F17" s="131"/>
      <c r="G17" s="86">
        <v>37.5</v>
      </c>
      <c r="H17" s="131"/>
      <c r="I17" s="86">
        <v>37.5</v>
      </c>
      <c r="J17" s="131"/>
      <c r="K17" s="86">
        <v>37.5</v>
      </c>
      <c r="L17" s="131"/>
      <c r="M17" s="86">
        <v>45</v>
      </c>
      <c r="N17" s="131"/>
      <c r="O17" s="86">
        <v>45</v>
      </c>
      <c r="P17" s="132"/>
      <c r="Q17" s="86">
        <v>45</v>
      </c>
      <c r="R17" s="132"/>
      <c r="S17" s="86">
        <v>45</v>
      </c>
      <c r="T17" s="132"/>
      <c r="U17" s="86">
        <v>45</v>
      </c>
      <c r="V17" s="132"/>
      <c r="W17" s="86">
        <v>45</v>
      </c>
      <c r="X17" s="132"/>
      <c r="Y17" s="86">
        <v>45</v>
      </c>
      <c r="Z17" s="1"/>
      <c r="AA17" s="1"/>
      <c r="AB17" s="21">
        <f t="shared" si="0"/>
        <v>502.5</v>
      </c>
      <c r="AC17">
        <f t="shared" si="1"/>
        <v>502.5</v>
      </c>
      <c r="AD17" s="166">
        <f t="shared" si="2"/>
        <v>0</v>
      </c>
    </row>
    <row r="18" spans="1:30" ht="18" customHeight="1" x14ac:dyDescent="0.2">
      <c r="A18" s="1"/>
      <c r="B18" s="22" t="s">
        <v>27</v>
      </c>
      <c r="C18" s="137">
        <v>37.5</v>
      </c>
      <c r="D18" s="135"/>
      <c r="E18" s="86">
        <v>37.5</v>
      </c>
      <c r="F18" s="131"/>
      <c r="G18" s="86">
        <v>37.5</v>
      </c>
      <c r="H18" s="131"/>
      <c r="I18" s="86">
        <v>37.5</v>
      </c>
      <c r="J18" s="131"/>
      <c r="K18" s="86">
        <v>37.5</v>
      </c>
      <c r="L18" s="131"/>
      <c r="M18" s="86">
        <v>90</v>
      </c>
      <c r="N18" s="131"/>
      <c r="O18" s="141"/>
      <c r="P18" s="132"/>
      <c r="Q18" s="86">
        <v>45</v>
      </c>
      <c r="R18" s="132"/>
      <c r="S18" s="141"/>
      <c r="T18" s="132"/>
      <c r="U18" s="86">
        <v>45</v>
      </c>
      <c r="V18" s="132"/>
      <c r="W18" s="141"/>
      <c r="X18" s="132"/>
      <c r="Y18" s="141"/>
      <c r="Z18" s="1"/>
      <c r="AA18" s="1"/>
      <c r="AB18" s="21">
        <f t="shared" si="0"/>
        <v>367.5</v>
      </c>
      <c r="AC18">
        <f t="shared" si="1"/>
        <v>502.5</v>
      </c>
      <c r="AD18" s="166">
        <f t="shared" si="2"/>
        <v>135</v>
      </c>
    </row>
    <row r="19" spans="1:30" ht="18" customHeight="1" x14ac:dyDescent="0.2">
      <c r="A19" s="1"/>
      <c r="B19" s="13" t="s">
        <v>28</v>
      </c>
      <c r="C19" s="137">
        <v>17.5</v>
      </c>
      <c r="D19" s="131"/>
      <c r="E19" s="86">
        <v>17.5</v>
      </c>
      <c r="F19" s="131"/>
      <c r="G19" s="86">
        <v>17.5</v>
      </c>
      <c r="H19" s="131"/>
      <c r="I19" s="86">
        <v>17.5</v>
      </c>
      <c r="J19" s="131"/>
      <c r="K19" s="86">
        <v>20</v>
      </c>
      <c r="L19" s="131"/>
      <c r="M19" s="86">
        <v>20</v>
      </c>
      <c r="N19" s="131"/>
      <c r="O19" s="86">
        <v>20</v>
      </c>
      <c r="P19" s="132"/>
      <c r="Q19" s="86">
        <v>20</v>
      </c>
      <c r="R19" s="132"/>
      <c r="S19" s="86">
        <v>20</v>
      </c>
      <c r="T19" s="132"/>
      <c r="U19" s="86">
        <v>60</v>
      </c>
      <c r="V19" s="132"/>
      <c r="W19" s="86"/>
      <c r="X19" s="132"/>
      <c r="Y19" s="86"/>
      <c r="Z19" s="1"/>
      <c r="AA19" s="1"/>
      <c r="AB19" s="21">
        <f t="shared" si="0"/>
        <v>230</v>
      </c>
      <c r="AC19">
        <f>17.5*5+20*7</f>
        <v>227.5</v>
      </c>
      <c r="AD19" s="166">
        <f t="shared" si="2"/>
        <v>-2.5</v>
      </c>
    </row>
    <row r="20" spans="1:30" ht="18" customHeight="1" x14ac:dyDescent="0.2">
      <c r="A20" s="1"/>
      <c r="B20" s="22" t="s">
        <v>29</v>
      </c>
      <c r="C20" s="137">
        <v>50</v>
      </c>
      <c r="D20" s="131"/>
      <c r="E20" s="86">
        <v>50</v>
      </c>
      <c r="F20" s="131"/>
      <c r="G20" s="86">
        <v>50</v>
      </c>
      <c r="H20" s="131"/>
      <c r="I20" s="86">
        <v>50</v>
      </c>
      <c r="J20" s="131"/>
      <c r="K20" s="86">
        <v>50</v>
      </c>
      <c r="L20" s="131"/>
      <c r="M20" s="86">
        <v>50</v>
      </c>
      <c r="N20" s="131"/>
      <c r="O20" s="86">
        <v>50</v>
      </c>
      <c r="P20" s="132"/>
      <c r="Q20" s="86"/>
      <c r="R20" s="132"/>
      <c r="S20" s="86">
        <v>50</v>
      </c>
      <c r="T20" s="132"/>
      <c r="U20" s="86">
        <v>50</v>
      </c>
      <c r="V20" s="132"/>
      <c r="W20" s="86">
        <v>50</v>
      </c>
      <c r="X20" s="132"/>
      <c r="Y20" s="86">
        <v>50</v>
      </c>
      <c r="Z20" s="1"/>
      <c r="AA20" s="1"/>
      <c r="AB20" s="21">
        <f t="shared" si="0"/>
        <v>550</v>
      </c>
      <c r="AC20">
        <f t="shared" si="1"/>
        <v>502.5</v>
      </c>
      <c r="AD20" s="166">
        <f t="shared" si="2"/>
        <v>-47.5</v>
      </c>
    </row>
    <row r="21" spans="1:30" ht="18" customHeight="1" x14ac:dyDescent="0.2">
      <c r="A21" s="1"/>
      <c r="B21" s="13" t="s">
        <v>30</v>
      </c>
      <c r="C21" s="86"/>
      <c r="D21" s="131"/>
      <c r="E21" s="86"/>
      <c r="F21" s="131"/>
      <c r="G21" s="86"/>
      <c r="H21" s="131"/>
      <c r="I21" s="86"/>
      <c r="J21" s="131"/>
      <c r="K21" s="86"/>
      <c r="L21" s="131"/>
      <c r="M21" s="86"/>
      <c r="N21" s="131"/>
      <c r="O21" s="86"/>
      <c r="P21" s="132"/>
      <c r="Q21" s="86"/>
      <c r="R21" s="132"/>
      <c r="S21" s="86"/>
      <c r="T21" s="132"/>
      <c r="U21" s="86"/>
      <c r="V21" s="132"/>
      <c r="W21" s="86"/>
      <c r="X21" s="132"/>
      <c r="Y21" s="86">
        <v>450</v>
      </c>
      <c r="Z21" s="1"/>
      <c r="AA21" s="1"/>
      <c r="AB21" s="21">
        <f t="shared" si="0"/>
        <v>450</v>
      </c>
      <c r="AC21">
        <f t="shared" si="1"/>
        <v>502.5</v>
      </c>
      <c r="AD21" s="166">
        <f t="shared" si="2"/>
        <v>52.5</v>
      </c>
    </row>
    <row r="22" spans="1:30" ht="18" customHeight="1" x14ac:dyDescent="0.2">
      <c r="A22" s="1"/>
      <c r="B22" s="22" t="s">
        <v>31</v>
      </c>
      <c r="C22" s="86">
        <v>37.5</v>
      </c>
      <c r="D22" s="131"/>
      <c r="E22" s="86">
        <v>37.5</v>
      </c>
      <c r="F22" s="131"/>
      <c r="G22" s="86">
        <v>37.5</v>
      </c>
      <c r="H22" s="131"/>
      <c r="I22" s="86">
        <v>37.5</v>
      </c>
      <c r="J22" s="131"/>
      <c r="K22" s="86">
        <v>37.5</v>
      </c>
      <c r="L22" s="131"/>
      <c r="M22" s="86">
        <v>45</v>
      </c>
      <c r="N22" s="131"/>
      <c r="O22" s="86">
        <v>45</v>
      </c>
      <c r="P22" s="132"/>
      <c r="Q22" s="86">
        <v>45</v>
      </c>
      <c r="R22" s="132"/>
      <c r="S22" s="86">
        <v>45</v>
      </c>
      <c r="T22" s="132"/>
      <c r="U22" s="86">
        <v>45</v>
      </c>
      <c r="V22" s="132"/>
      <c r="W22" s="86">
        <v>45</v>
      </c>
      <c r="X22" s="132"/>
      <c r="Y22" s="86">
        <v>45</v>
      </c>
      <c r="Z22" s="1"/>
      <c r="AA22" s="1"/>
      <c r="AB22" s="21">
        <f t="shared" si="0"/>
        <v>502.5</v>
      </c>
      <c r="AC22">
        <f t="shared" si="1"/>
        <v>502.5</v>
      </c>
      <c r="AD22" s="166">
        <f t="shared" si="2"/>
        <v>0</v>
      </c>
    </row>
    <row r="23" spans="1:30" ht="3" customHeight="1" x14ac:dyDescent="0.2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4"/>
      <c r="AB23" s="114"/>
      <c r="AC23" s="1"/>
    </row>
    <row r="24" spans="1:30" ht="21" customHeight="1" x14ac:dyDescent="0.2">
      <c r="A24" s="116"/>
      <c r="B24" s="20" t="s">
        <v>133</v>
      </c>
      <c r="C24" s="117"/>
      <c r="D24" s="71"/>
      <c r="E24" s="118"/>
      <c r="F24" s="71"/>
      <c r="G24" s="118"/>
      <c r="H24" s="71"/>
      <c r="I24" s="118"/>
      <c r="J24" s="71"/>
      <c r="K24" s="118"/>
      <c r="L24" s="71"/>
      <c r="M24" s="118"/>
      <c r="N24" s="71"/>
      <c r="O24" s="118"/>
      <c r="P24" s="71"/>
      <c r="Q24" s="118"/>
      <c r="R24" s="71"/>
      <c r="S24" s="118"/>
      <c r="T24" s="71"/>
      <c r="U24" s="118"/>
      <c r="V24" s="71"/>
      <c r="W24" s="118"/>
      <c r="X24" s="71"/>
      <c r="Y24" s="118"/>
      <c r="Z24" s="116"/>
      <c r="AA24" s="116"/>
      <c r="AB24" s="21">
        <f t="shared" ref="AB24:AB27" si="3">SUM(C24:AA24)</f>
        <v>0</v>
      </c>
      <c r="AC24" s="1"/>
    </row>
    <row r="25" spans="1:30" ht="21" customHeight="1" x14ac:dyDescent="0.2">
      <c r="A25" s="116"/>
      <c r="B25" s="20" t="s">
        <v>156</v>
      </c>
      <c r="C25" s="117"/>
      <c r="D25" s="71"/>
      <c r="E25" s="118"/>
      <c r="F25" s="71"/>
      <c r="G25" s="118"/>
      <c r="H25" s="71"/>
      <c r="I25" s="119"/>
      <c r="J25" s="71"/>
      <c r="K25" s="86"/>
      <c r="L25" s="71"/>
      <c r="M25" s="119"/>
      <c r="N25" s="71"/>
      <c r="O25" s="119"/>
      <c r="P25" s="71"/>
      <c r="Q25" s="118"/>
      <c r="R25" s="71"/>
      <c r="S25" s="118"/>
      <c r="T25" s="71"/>
      <c r="U25" s="118"/>
      <c r="V25" s="71"/>
      <c r="W25" s="118"/>
      <c r="X25" s="71"/>
      <c r="Y25" s="118"/>
      <c r="Z25" s="116"/>
      <c r="AA25" s="116"/>
      <c r="AB25" s="21">
        <f t="shared" si="3"/>
        <v>0</v>
      </c>
      <c r="AC25" s="1"/>
    </row>
    <row r="26" spans="1:30" ht="16.5" customHeight="1" x14ac:dyDescent="0.2">
      <c r="A26" s="1"/>
      <c r="B26" s="20"/>
      <c r="C26" s="70"/>
      <c r="D26" s="71"/>
      <c r="E26" s="65"/>
      <c r="F26" s="71"/>
      <c r="G26" s="65"/>
      <c r="H26" s="71"/>
      <c r="I26" s="65"/>
      <c r="J26" s="71"/>
      <c r="K26" s="65"/>
      <c r="L26" s="71"/>
      <c r="M26" s="65"/>
      <c r="N26" s="71"/>
      <c r="O26" s="119"/>
      <c r="P26" s="71"/>
      <c r="Q26" s="65"/>
      <c r="R26" s="71"/>
      <c r="S26" s="65"/>
      <c r="T26" s="71"/>
      <c r="U26" s="65"/>
      <c r="V26" s="71"/>
      <c r="W26" s="65"/>
      <c r="X26" s="71"/>
      <c r="Y26" s="65"/>
      <c r="Z26" s="1"/>
      <c r="AA26" s="1"/>
      <c r="AB26" s="21">
        <f t="shared" si="3"/>
        <v>0</v>
      </c>
      <c r="AC26" s="1"/>
    </row>
    <row r="27" spans="1:30" ht="18" customHeight="1" x14ac:dyDescent="0.2">
      <c r="A27" s="1"/>
      <c r="B27" s="24"/>
      <c r="C27" s="70"/>
      <c r="D27" s="66"/>
      <c r="E27" s="65"/>
      <c r="F27" s="72"/>
      <c r="G27" s="65"/>
      <c r="H27" s="66"/>
      <c r="I27" s="86"/>
      <c r="J27" s="66"/>
      <c r="K27" s="86"/>
      <c r="L27" s="72"/>
      <c r="M27" s="120"/>
      <c r="N27" s="67"/>
      <c r="O27" s="121"/>
      <c r="P27" s="68"/>
      <c r="Q27" s="120"/>
      <c r="R27" s="68"/>
      <c r="S27" s="65"/>
      <c r="T27" s="68"/>
      <c r="U27" s="86"/>
      <c r="V27" s="68"/>
      <c r="W27" s="86"/>
      <c r="X27" s="73"/>
      <c r="Y27" s="86"/>
      <c r="Z27" s="1"/>
      <c r="AA27" s="1"/>
      <c r="AB27" s="21">
        <f t="shared" si="3"/>
        <v>0</v>
      </c>
      <c r="AC27" s="1"/>
    </row>
    <row r="28" spans="1:30" ht="4.5" customHeight="1" x14ac:dyDescent="0.15">
      <c r="A28" s="1"/>
      <c r="B28" s="28"/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  <c r="AC28" s="1"/>
    </row>
    <row r="29" spans="1:30" ht="4.5" customHeight="1" x14ac:dyDescent="0.15">
      <c r="A29" s="1"/>
      <c r="B29" s="1"/>
      <c r="C29" s="31"/>
      <c r="D29" s="1"/>
      <c r="E29" s="31"/>
      <c r="F29" s="1"/>
      <c r="G29" s="31"/>
      <c r="H29" s="1"/>
      <c r="I29" s="31"/>
      <c r="J29" s="1"/>
      <c r="K29" s="31"/>
      <c r="L29" s="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"/>
      <c r="AA29" s="1"/>
      <c r="AB29" s="1"/>
      <c r="AC29" s="1"/>
    </row>
    <row r="30" spans="1:30" ht="21" customHeight="1" x14ac:dyDescent="0.2">
      <c r="A30" s="32"/>
      <c r="B30" s="33" t="s">
        <v>33</v>
      </c>
      <c r="C30" s="34">
        <f>C7+C8+C9+C10+C11+C12+C13+C14+C15+C16+C18+C19+C20+C21+C22+C27+C17</f>
        <v>592.5</v>
      </c>
      <c r="D30" s="34"/>
      <c r="E30" s="34">
        <f>E7+E8+E9+E10+E11+E12+E13+E14+E15+E16+E17+E18+E19+E20+E21+E22+E27</f>
        <v>517.5</v>
      </c>
      <c r="F30" s="34"/>
      <c r="G30" s="34">
        <f>G7+G8+G9+G10+G11+G12+G13+G14+G15+G16+G17+G18+G19+G20+G21+G22+G27</f>
        <v>592.5</v>
      </c>
      <c r="H30" s="34"/>
      <c r="I30" s="34">
        <f>I7+I8+I9+I10+I11+I12+I13+I14+I15+I16+I17+I18+I19+I20+I21+I22+I27+I25</f>
        <v>517.5</v>
      </c>
      <c r="J30" s="34"/>
      <c r="K30" s="34">
        <f>K7+K8+K9+K10+K11+K12+K13+K14+K15+K16+K17+K18+K19+K20+K21+K22+K25+K27</f>
        <v>482.5</v>
      </c>
      <c r="L30" s="34"/>
      <c r="M30" s="34">
        <f>M7+M8+M9+M10+M11+M12+M13+M14+M15+M16+M17+M18+M19+M20+M21+M22+M25+M27</f>
        <v>602.5</v>
      </c>
      <c r="N30" s="34"/>
      <c r="O30" s="34">
        <f>O7+O8+O9+O10+O11+O12+O13+O14+O15+O16+O17+O18+O19+O20+O21+O22+O25+O26+O27</f>
        <v>565</v>
      </c>
      <c r="P30" s="34"/>
      <c r="Q30" s="34">
        <f>Q7+Q8+Q9+Q10+Q11+Q12+Q13+Q14+Q15+Q16+Q17+Q18+Q19+Q20+Q21+Q22+Q24+Q25+Q26+Q27</f>
        <v>425</v>
      </c>
      <c r="R30" s="34"/>
      <c r="S30" s="34">
        <f>S7+S8+S9+S10+S11+S12+S13+S14+S15+S16+S17+S18+S19+S20+S21+S22+S25+S27</f>
        <v>520</v>
      </c>
      <c r="T30" s="34"/>
      <c r="U30" s="34">
        <f>U7+U8+U9+U10+U11+U12+U13+U14+U15+U16+U17+U18+U19+U20+U21+U22+U25+U27</f>
        <v>837.5</v>
      </c>
      <c r="V30" s="34"/>
      <c r="W30" s="34">
        <f>W7+W8+W9+W10+W11+W12+W13+W14+W15+W16+W17+W18+W19+W20+W21+W22+W25+W27</f>
        <v>1103.25</v>
      </c>
      <c r="X30" s="34"/>
      <c r="Y30" s="34">
        <f>Y7+Y8+Y9+Y10+Y11+Y12+Y13+Y14+Y15+Y16+Y17+Y18+Y19+Y20+Y21+Y22+Y25+Y27</f>
        <v>905</v>
      </c>
      <c r="Z30" s="32"/>
      <c r="AA30" s="32"/>
      <c r="AB30" s="74">
        <f>SUM(C30:AA30)</f>
        <v>7660.75</v>
      </c>
      <c r="AC30" s="32"/>
    </row>
    <row r="31" spans="1:30" ht="57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K31" s="35"/>
      <c r="L31" s="28"/>
      <c r="M31" s="35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1"/>
      <c r="AA31" s="1"/>
      <c r="AB31" s="1"/>
      <c r="AC31" s="1"/>
    </row>
    <row r="32" spans="1:30" ht="27.75" customHeight="1" x14ac:dyDescent="0.25">
      <c r="A32" s="2"/>
      <c r="B32" s="3" t="s">
        <v>0</v>
      </c>
      <c r="C32" s="1"/>
      <c r="D32" s="1"/>
      <c r="E32" s="1"/>
      <c r="F32" s="1"/>
      <c r="G32" s="1"/>
      <c r="H32" s="1"/>
      <c r="I32" s="3"/>
      <c r="J32" s="1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62" t="s">
        <v>169</v>
      </c>
      <c r="W32" s="158"/>
      <c r="X32" s="158"/>
      <c r="Y32" s="1"/>
      <c r="Z32" s="1"/>
      <c r="AA32" s="1"/>
      <c r="AB32" s="1"/>
      <c r="AC32" s="1"/>
    </row>
    <row r="33" spans="1:29" ht="34.5" customHeight="1" x14ac:dyDescent="0.15">
      <c r="A33" s="144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"/>
    </row>
    <row r="34" spans="1:29" ht="8.25" customHeight="1" x14ac:dyDescent="0.15">
      <c r="A34" s="6"/>
      <c r="B34" s="6"/>
      <c r="C34" s="36"/>
      <c r="D34" s="6"/>
      <c r="E34" s="36"/>
      <c r="F34" s="6"/>
      <c r="G34" s="36"/>
      <c r="H34" s="6"/>
      <c r="I34" s="36"/>
      <c r="J34" s="6"/>
      <c r="K34" s="36"/>
      <c r="L34" s="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"/>
      <c r="AC34" s="1"/>
    </row>
    <row r="35" spans="1:29" ht="22.5" customHeight="1" x14ac:dyDescent="0.15">
      <c r="A35" s="6"/>
      <c r="B35" s="37" t="s">
        <v>34</v>
      </c>
      <c r="C35" s="75" t="s">
        <v>4</v>
      </c>
      <c r="D35" s="75"/>
      <c r="E35" s="75" t="s">
        <v>5</v>
      </c>
      <c r="F35" s="75"/>
      <c r="G35" s="75" t="s">
        <v>35</v>
      </c>
      <c r="H35" s="75"/>
      <c r="I35" s="75" t="s">
        <v>7</v>
      </c>
      <c r="J35" s="75"/>
      <c r="K35" s="75" t="s">
        <v>8</v>
      </c>
      <c r="L35" s="75"/>
      <c r="M35" s="75" t="s">
        <v>9</v>
      </c>
      <c r="N35" s="75"/>
      <c r="O35" s="75" t="s">
        <v>10</v>
      </c>
      <c r="P35" s="75"/>
      <c r="Q35" s="75" t="s">
        <v>11</v>
      </c>
      <c r="R35" s="75"/>
      <c r="S35" s="75" t="s">
        <v>12</v>
      </c>
      <c r="T35" s="75"/>
      <c r="U35" s="75" t="s">
        <v>13</v>
      </c>
      <c r="V35" s="75"/>
      <c r="W35" s="75" t="s">
        <v>14</v>
      </c>
      <c r="X35" s="75"/>
      <c r="Y35" s="75" t="s">
        <v>15</v>
      </c>
      <c r="Z35" s="39"/>
      <c r="AA35" s="6"/>
      <c r="AB35" s="76" t="s">
        <v>57</v>
      </c>
      <c r="AC35" s="1"/>
    </row>
    <row r="36" spans="1:29" ht="5.25" customHeight="1" x14ac:dyDescent="0.15">
      <c r="A36" s="6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6"/>
      <c r="AA36" s="6"/>
      <c r="AB36" s="1"/>
      <c r="AC36" s="1"/>
    </row>
    <row r="37" spans="1:29" ht="12.75" customHeight="1" x14ac:dyDescent="0.15">
      <c r="A37" s="1"/>
      <c r="B37" s="42"/>
      <c r="C37" s="43"/>
      <c r="D37" s="44"/>
      <c r="E37" s="31"/>
      <c r="F37" s="44"/>
      <c r="G37" s="31"/>
      <c r="H37" s="44"/>
      <c r="I37" s="31"/>
      <c r="J37" s="44"/>
      <c r="K37" s="31"/>
      <c r="L37" s="44"/>
      <c r="M37" s="31"/>
      <c r="N37" s="4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22" t="s">
        <v>36</v>
      </c>
      <c r="C38" s="45">
        <v>109.08</v>
      </c>
      <c r="D38" s="17"/>
      <c r="E38" s="45">
        <v>114.08</v>
      </c>
      <c r="F38" s="17"/>
      <c r="G38" s="45">
        <v>140.07</v>
      </c>
      <c r="H38" s="17"/>
      <c r="I38" s="45">
        <v>128.33000000000001</v>
      </c>
      <c r="J38" s="17"/>
      <c r="K38" s="45">
        <v>137.08000000000001</v>
      </c>
      <c r="L38" s="17"/>
      <c r="M38" s="45">
        <v>150.24</v>
      </c>
      <c r="N38" s="17"/>
      <c r="O38" s="45">
        <v>149.81</v>
      </c>
      <c r="P38" s="18"/>
      <c r="Q38" s="45">
        <v>148.06</v>
      </c>
      <c r="R38" s="18"/>
      <c r="S38" s="45">
        <v>144.77000000000001</v>
      </c>
      <c r="T38" s="18"/>
      <c r="U38" s="45">
        <v>146.47</v>
      </c>
      <c r="V38" s="18"/>
      <c r="W38" s="45"/>
      <c r="X38" s="18"/>
      <c r="Y38" s="45"/>
      <c r="Z38" s="1"/>
      <c r="AA38" s="1"/>
      <c r="AB38" s="21">
        <f t="shared" ref="AB38:AB49" si="4">SUM(C38:AA38)</f>
        <v>1367.99</v>
      </c>
      <c r="AC38" s="1"/>
    </row>
    <row r="39" spans="1:29" ht="18" customHeight="1" x14ac:dyDescent="0.2">
      <c r="A39" s="1"/>
      <c r="B39" s="13" t="s">
        <v>37</v>
      </c>
      <c r="C39" s="45">
        <v>480</v>
      </c>
      <c r="D39" s="17"/>
      <c r="E39" s="45">
        <v>480</v>
      </c>
      <c r="F39" s="17"/>
      <c r="G39" s="45">
        <v>206.32</v>
      </c>
      <c r="H39" s="17"/>
      <c r="I39" s="45">
        <v>206.32</v>
      </c>
      <c r="J39" s="17"/>
      <c r="K39" s="45">
        <v>206.32</v>
      </c>
      <c r="L39" s="17"/>
      <c r="M39" s="45">
        <v>206.32</v>
      </c>
      <c r="N39" s="17"/>
      <c r="O39" s="45">
        <v>206.32</v>
      </c>
      <c r="P39" s="18"/>
      <c r="Q39" s="45">
        <v>206.32</v>
      </c>
      <c r="R39" s="18"/>
      <c r="S39" s="45">
        <v>206.32</v>
      </c>
      <c r="T39" s="18"/>
      <c r="U39" s="45">
        <v>218.92</v>
      </c>
      <c r="V39" s="18"/>
      <c r="W39" s="45">
        <v>218.92</v>
      </c>
      <c r="X39" s="18"/>
      <c r="Y39" s="45">
        <v>218.92</v>
      </c>
      <c r="Z39" s="1"/>
      <c r="AA39" s="1"/>
      <c r="AB39" s="21">
        <f t="shared" si="4"/>
        <v>3061</v>
      </c>
      <c r="AC39" s="1"/>
    </row>
    <row r="40" spans="1:29" ht="18" customHeight="1" x14ac:dyDescent="0.2">
      <c r="A40" s="1"/>
      <c r="B40" s="22" t="s">
        <v>146</v>
      </c>
      <c r="C40" s="45"/>
      <c r="D40" s="17"/>
      <c r="E40" s="45">
        <v>51.82</v>
      </c>
      <c r="F40" s="17"/>
      <c r="G40" s="45"/>
      <c r="H40" s="17"/>
      <c r="I40" s="45"/>
      <c r="J40" s="17"/>
      <c r="K40" s="90"/>
      <c r="L40" s="17"/>
      <c r="M40" s="45"/>
      <c r="N40" s="17"/>
      <c r="O40" s="45"/>
      <c r="P40" s="18"/>
      <c r="Q40" s="45"/>
      <c r="R40" s="18"/>
      <c r="S40" s="90"/>
      <c r="T40" s="18"/>
      <c r="U40" s="45">
        <v>514.16</v>
      </c>
      <c r="V40" s="18"/>
      <c r="W40" s="45"/>
      <c r="X40" s="18"/>
      <c r="Y40" s="45"/>
      <c r="Z40" s="1"/>
      <c r="AA40" s="1"/>
      <c r="AB40" s="21">
        <f t="shared" si="4"/>
        <v>565.98</v>
      </c>
      <c r="AC40" s="1"/>
    </row>
    <row r="41" spans="1:29" ht="18" customHeight="1" x14ac:dyDescent="0.2">
      <c r="A41" s="1"/>
      <c r="B41" s="18" t="s">
        <v>107</v>
      </c>
      <c r="C41" s="45"/>
      <c r="D41" s="17"/>
      <c r="E41" s="45"/>
      <c r="F41" s="17"/>
      <c r="G41" s="45"/>
      <c r="H41" s="17"/>
      <c r="I41" s="45"/>
      <c r="J41" s="17"/>
      <c r="K41" s="45"/>
      <c r="L41" s="17"/>
      <c r="M41" s="45"/>
      <c r="N41" s="17"/>
      <c r="O41" s="45"/>
      <c r="P41" s="18"/>
      <c r="Q41" s="45"/>
      <c r="R41" s="18"/>
      <c r="S41" s="45"/>
      <c r="T41" s="18"/>
      <c r="U41" s="45"/>
      <c r="V41" s="18"/>
      <c r="W41" s="45"/>
      <c r="X41" s="18"/>
      <c r="Y41" s="45">
        <v>198.65</v>
      </c>
      <c r="Z41" s="1"/>
      <c r="AA41" s="1"/>
      <c r="AB41" s="21">
        <f t="shared" si="4"/>
        <v>198.65</v>
      </c>
      <c r="AC41" s="1"/>
    </row>
    <row r="42" spans="1:29" ht="18" customHeight="1" x14ac:dyDescent="0.2">
      <c r="A42" s="1"/>
      <c r="B42" s="22" t="s">
        <v>136</v>
      </c>
      <c r="C42" s="45">
        <v>100</v>
      </c>
      <c r="D42" s="17"/>
      <c r="E42" s="45">
        <v>107</v>
      </c>
      <c r="F42" s="17"/>
      <c r="G42" s="45">
        <v>107</v>
      </c>
      <c r="H42" s="17"/>
      <c r="I42" s="143">
        <v>107</v>
      </c>
      <c r="J42" s="17"/>
      <c r="K42" s="143">
        <v>107</v>
      </c>
      <c r="M42" s="143">
        <v>107</v>
      </c>
      <c r="N42" s="17"/>
      <c r="O42" s="143">
        <v>107</v>
      </c>
      <c r="P42" s="18"/>
      <c r="Q42" s="143">
        <v>107</v>
      </c>
      <c r="R42" s="18"/>
      <c r="S42" s="143">
        <v>107</v>
      </c>
      <c r="T42" s="18"/>
      <c r="U42" s="143">
        <v>107</v>
      </c>
      <c r="V42" s="18"/>
      <c r="W42" s="143">
        <v>107</v>
      </c>
      <c r="X42" s="18"/>
      <c r="Y42" s="143">
        <v>107</v>
      </c>
      <c r="Z42" s="1"/>
      <c r="AA42" s="1"/>
      <c r="AB42" s="21">
        <f t="shared" si="4"/>
        <v>1277</v>
      </c>
      <c r="AC42" s="1"/>
    </row>
    <row r="43" spans="1:29" ht="18" customHeight="1" x14ac:dyDescent="0.2">
      <c r="A43" s="1"/>
      <c r="B43" s="13" t="s">
        <v>82</v>
      </c>
      <c r="C43" s="45"/>
      <c r="D43" s="17"/>
      <c r="E43" s="45">
        <v>56</v>
      </c>
      <c r="F43" s="17"/>
      <c r="G43" s="45"/>
      <c r="H43" s="17"/>
      <c r="I43" s="45"/>
      <c r="J43" s="17"/>
      <c r="K43" s="45"/>
      <c r="L43" s="17"/>
      <c r="M43" s="45"/>
      <c r="N43" s="17"/>
      <c r="O43" s="45"/>
      <c r="P43" s="18"/>
      <c r="Q43" s="45"/>
      <c r="R43" s="18"/>
      <c r="S43" s="45"/>
      <c r="T43" s="18"/>
      <c r="U43" s="45"/>
      <c r="V43" s="18"/>
      <c r="W43" s="45"/>
      <c r="X43" s="18"/>
      <c r="Y43" s="45"/>
      <c r="Z43" s="1"/>
      <c r="AA43" s="1"/>
      <c r="AB43" s="21">
        <f t="shared" si="4"/>
        <v>56</v>
      </c>
      <c r="AC43" s="1"/>
    </row>
    <row r="44" spans="1:29" ht="18" customHeight="1" x14ac:dyDescent="0.2">
      <c r="A44" s="1"/>
      <c r="B44" s="22" t="s">
        <v>42</v>
      </c>
      <c r="C44" s="45">
        <v>9.36</v>
      </c>
      <c r="D44" s="17"/>
      <c r="E44" s="45">
        <v>8.32</v>
      </c>
      <c r="F44" s="17"/>
      <c r="G44" s="45">
        <v>8.32</v>
      </c>
      <c r="H44" s="17"/>
      <c r="I44" s="45">
        <v>8.32</v>
      </c>
      <c r="J44" s="17"/>
      <c r="K44" s="45">
        <v>8.32</v>
      </c>
      <c r="L44" s="17"/>
      <c r="M44" s="45">
        <v>8.32</v>
      </c>
      <c r="N44" s="17"/>
      <c r="O44" s="45">
        <v>8.32</v>
      </c>
      <c r="P44" s="18"/>
      <c r="Q44" s="45">
        <v>8.32</v>
      </c>
      <c r="R44" s="18"/>
      <c r="S44" s="45">
        <v>8.32</v>
      </c>
      <c r="T44" s="18"/>
      <c r="U44" s="45">
        <v>8.32</v>
      </c>
      <c r="V44" s="18"/>
      <c r="W44" s="45">
        <v>9.2799999999999994</v>
      </c>
      <c r="X44" s="18"/>
      <c r="Y44" s="45">
        <v>8.32</v>
      </c>
      <c r="Z44" s="1"/>
      <c r="AA44" s="1"/>
      <c r="AB44" s="21">
        <f t="shared" si="4"/>
        <v>101.83999999999997</v>
      </c>
      <c r="AC44" s="1"/>
    </row>
    <row r="45" spans="1:29" ht="18" customHeight="1" x14ac:dyDescent="0.2">
      <c r="A45" s="1"/>
      <c r="B45" s="13" t="s">
        <v>163</v>
      </c>
      <c r="C45" s="45"/>
      <c r="D45" s="17"/>
      <c r="E45" s="45"/>
      <c r="F45" s="17"/>
      <c r="G45" s="45"/>
      <c r="H45" s="17"/>
      <c r="I45" s="45"/>
      <c r="J45" s="17"/>
      <c r="K45" s="45"/>
      <c r="L45" s="17"/>
      <c r="M45" s="45"/>
      <c r="N45" s="17"/>
      <c r="O45" s="45"/>
      <c r="P45" s="18"/>
      <c r="Q45" s="45"/>
      <c r="R45" s="18"/>
      <c r="S45" s="45"/>
      <c r="T45" s="18"/>
      <c r="U45" s="45"/>
      <c r="V45" s="18"/>
      <c r="W45" s="45"/>
      <c r="X45" s="18"/>
      <c r="Y45" s="45"/>
      <c r="Z45" s="1"/>
      <c r="AA45" s="1"/>
      <c r="AB45" s="21">
        <f t="shared" si="4"/>
        <v>0</v>
      </c>
      <c r="AC45" s="1"/>
    </row>
    <row r="46" spans="1:29" ht="18" customHeight="1" x14ac:dyDescent="0.2">
      <c r="A46" s="1"/>
      <c r="B46" s="138" t="s">
        <v>170</v>
      </c>
      <c r="C46" s="139"/>
      <c r="D46" s="17"/>
      <c r="E46" s="45"/>
      <c r="F46" s="17"/>
      <c r="G46" s="45"/>
      <c r="H46" s="17"/>
      <c r="J46" s="45"/>
      <c r="K46" s="45"/>
      <c r="L46" s="17"/>
      <c r="M46" s="45"/>
      <c r="N46" s="17"/>
      <c r="O46" s="45"/>
      <c r="P46" s="18"/>
      <c r="Q46" s="45"/>
      <c r="R46" s="18"/>
      <c r="S46" s="45"/>
      <c r="T46" s="18"/>
      <c r="U46" s="45"/>
      <c r="V46" s="18"/>
      <c r="W46" s="45"/>
      <c r="X46" s="18"/>
      <c r="Y46" s="45">
        <v>140</v>
      </c>
      <c r="Z46" s="1"/>
      <c r="AA46" s="1"/>
      <c r="AB46" s="21">
        <f t="shared" si="4"/>
        <v>140</v>
      </c>
      <c r="AC46" s="1"/>
    </row>
    <row r="47" spans="1:29" ht="18" customHeight="1" x14ac:dyDescent="0.2">
      <c r="A47" s="1"/>
      <c r="B47" s="22" t="s">
        <v>94</v>
      </c>
      <c r="C47" s="45"/>
      <c r="D47" s="17"/>
      <c r="E47" s="45"/>
      <c r="F47" s="17"/>
      <c r="G47" s="45"/>
      <c r="H47" s="17"/>
      <c r="I47" s="45"/>
      <c r="J47" s="17"/>
      <c r="K47" s="45"/>
      <c r="L47" s="17"/>
      <c r="M47" s="45"/>
      <c r="N47" s="17"/>
      <c r="O47" s="45"/>
      <c r="P47" s="18"/>
      <c r="Q47" s="45"/>
      <c r="R47" s="18"/>
      <c r="S47" s="45"/>
      <c r="T47" s="18"/>
      <c r="U47" s="45"/>
      <c r="V47" s="18"/>
      <c r="W47" s="45"/>
      <c r="X47" s="18"/>
      <c r="Y47" s="45"/>
      <c r="Z47" s="1"/>
      <c r="AA47" s="1"/>
      <c r="AB47" s="21">
        <f t="shared" si="4"/>
        <v>0</v>
      </c>
      <c r="AC47" s="1"/>
    </row>
    <row r="48" spans="1:29" ht="18" customHeight="1" x14ac:dyDescent="0.2">
      <c r="A48" s="1"/>
      <c r="B48" s="20" t="s">
        <v>91</v>
      </c>
      <c r="C48" s="45"/>
      <c r="D48" s="17"/>
      <c r="E48" s="45">
        <v>280</v>
      </c>
      <c r="F48" s="17"/>
      <c r="G48" s="45"/>
      <c r="H48" s="17"/>
      <c r="I48" s="45"/>
      <c r="J48" s="17"/>
      <c r="K48" s="45"/>
      <c r="L48" s="17"/>
      <c r="M48" s="45"/>
      <c r="N48" s="17"/>
      <c r="O48" s="45"/>
      <c r="P48" s="18"/>
      <c r="Q48" s="45"/>
      <c r="R48" s="18"/>
      <c r="S48" s="45"/>
      <c r="T48" s="18"/>
      <c r="U48" s="45"/>
      <c r="V48" s="18"/>
      <c r="W48" s="45"/>
      <c r="X48" s="18"/>
      <c r="Y48" s="45"/>
      <c r="Z48" s="1"/>
      <c r="AA48" s="1"/>
      <c r="AB48" s="21">
        <f t="shared" si="4"/>
        <v>280</v>
      </c>
      <c r="AC48" s="1"/>
    </row>
    <row r="49" spans="1:29" ht="18" customHeight="1" x14ac:dyDescent="0.2">
      <c r="A49" s="1"/>
      <c r="B49" s="133" t="s">
        <v>138</v>
      </c>
      <c r="C49" s="106">
        <v>60</v>
      </c>
      <c r="D49" s="17"/>
      <c r="E49" s="106">
        <v>60</v>
      </c>
      <c r="F49" s="17"/>
      <c r="G49" s="106">
        <v>60</v>
      </c>
      <c r="H49" s="17"/>
      <c r="I49" s="106">
        <v>60</v>
      </c>
      <c r="J49" s="17"/>
      <c r="K49" s="106">
        <v>60</v>
      </c>
      <c r="L49" s="17"/>
      <c r="M49" s="106">
        <v>60</v>
      </c>
      <c r="N49" s="17"/>
      <c r="O49" s="106">
        <v>60</v>
      </c>
      <c r="P49" s="18"/>
      <c r="Q49" s="106">
        <v>60</v>
      </c>
      <c r="R49" s="18"/>
      <c r="S49" s="106">
        <v>60</v>
      </c>
      <c r="T49" s="18"/>
      <c r="U49" s="106">
        <v>60</v>
      </c>
      <c r="V49" s="18"/>
      <c r="W49" s="106">
        <v>60</v>
      </c>
      <c r="X49" s="18"/>
      <c r="Y49" s="106">
        <v>60</v>
      </c>
      <c r="Z49" s="1"/>
      <c r="AA49" s="1"/>
      <c r="AB49" s="21">
        <f t="shared" si="4"/>
        <v>720</v>
      </c>
      <c r="AC49" s="1"/>
    </row>
    <row r="50" spans="1:29" ht="12.75" customHeight="1" x14ac:dyDescent="0.15">
      <c r="A50" s="1"/>
      <c r="B50" s="28"/>
      <c r="C50" s="46"/>
      <c r="D50" s="28"/>
      <c r="E50" s="46"/>
      <c r="F50" s="28"/>
      <c r="G50" s="46"/>
      <c r="H50" s="28"/>
      <c r="I50" s="46"/>
      <c r="J50" s="28"/>
      <c r="K50" s="46"/>
      <c r="L50" s="28"/>
      <c r="M50" s="46"/>
      <c r="N50" s="28"/>
      <c r="O50" s="47"/>
      <c r="P50" s="28"/>
      <c r="Q50" s="47"/>
      <c r="R50" s="28"/>
      <c r="S50" s="47"/>
      <c r="T50" s="28"/>
      <c r="U50" s="47"/>
      <c r="V50" s="28"/>
      <c r="W50" s="47"/>
      <c r="X50" s="28"/>
      <c r="Y50" s="47"/>
      <c r="Z50" s="1"/>
      <c r="AA50" s="1"/>
      <c r="AB50" s="1"/>
      <c r="AC50" s="1"/>
    </row>
    <row r="51" spans="1:29" ht="12.75" customHeight="1" x14ac:dyDescent="0.2">
      <c r="A51" s="1"/>
      <c r="B51" s="1"/>
      <c r="C51" s="48"/>
      <c r="D51" s="13"/>
      <c r="E51" s="48"/>
      <c r="F51" s="13"/>
      <c r="G51" s="48"/>
      <c r="H51" s="13"/>
      <c r="I51" s="48"/>
      <c r="J51" s="13"/>
      <c r="K51" s="48"/>
      <c r="L51" s="13"/>
      <c r="M51" s="48"/>
      <c r="N51" s="49"/>
      <c r="O51" s="48"/>
      <c r="P51" s="49"/>
      <c r="Q51" s="48"/>
      <c r="R51" s="49"/>
      <c r="S51" s="48"/>
      <c r="T51" s="49"/>
      <c r="U51" s="48"/>
      <c r="V51" s="49"/>
      <c r="W51" s="48"/>
      <c r="X51" s="49"/>
      <c r="Y51" s="48"/>
      <c r="Z51" s="1"/>
      <c r="AA51" s="1"/>
      <c r="AB51" s="1"/>
      <c r="AC51" s="1"/>
    </row>
    <row r="52" spans="1:29" ht="12.75" customHeight="1" x14ac:dyDescent="0.2">
      <c r="A52" s="32"/>
      <c r="B52" s="33" t="s">
        <v>47</v>
      </c>
      <c r="C52" s="50">
        <f>SUM(C38:C49)</f>
        <v>758.44</v>
      </c>
      <c r="D52" s="50"/>
      <c r="E52" s="50">
        <f>SUM(E38:E49)</f>
        <v>1157.2200000000003</v>
      </c>
      <c r="F52" s="50"/>
      <c r="G52" s="50">
        <f>SUM(G38:G49)</f>
        <v>521.71</v>
      </c>
      <c r="H52" s="50"/>
      <c r="I52" s="50">
        <f>SUM(I38:I49)</f>
        <v>509.96999999999997</v>
      </c>
      <c r="J52" s="50"/>
      <c r="K52" s="50">
        <f>SUM(K38:K49)</f>
        <v>518.72</v>
      </c>
      <c r="L52" s="50"/>
      <c r="M52" s="50">
        <f>SUM(M38:M49)</f>
        <v>531.88</v>
      </c>
      <c r="N52" s="50"/>
      <c r="O52" s="50">
        <f>SUM(O38:O49)</f>
        <v>531.45000000000005</v>
      </c>
      <c r="P52" s="50"/>
      <c r="Q52" s="50">
        <f>SUM(Q38:Q49)</f>
        <v>529.70000000000005</v>
      </c>
      <c r="R52" s="50"/>
      <c r="S52" s="50">
        <f>SUM(S38:S49)</f>
        <v>526.41000000000008</v>
      </c>
      <c r="T52" s="50"/>
      <c r="U52" s="50">
        <f>SUM(U38:U49)</f>
        <v>1054.8699999999999</v>
      </c>
      <c r="V52" s="50"/>
      <c r="W52" s="50">
        <f>SUM(W38:W49)</f>
        <v>395.19999999999993</v>
      </c>
      <c r="X52" s="50"/>
      <c r="Y52" s="50">
        <f>SUM(Y38:Y49)</f>
        <v>732.89</v>
      </c>
      <c r="Z52" s="32"/>
      <c r="AA52" s="32"/>
      <c r="AB52" s="74">
        <f>SUM(C52:AA52)</f>
        <v>7768.46</v>
      </c>
      <c r="AC52" s="32"/>
    </row>
    <row r="53" spans="1:29" ht="12.75" customHeight="1" x14ac:dyDescent="0.15">
      <c r="A53" s="1"/>
      <c r="B53" s="28"/>
      <c r="C53" s="35"/>
      <c r="D53" s="28"/>
      <c r="E53" s="35"/>
      <c r="F53" s="28"/>
      <c r="G53" s="35"/>
      <c r="H53" s="28"/>
      <c r="I53" s="35"/>
      <c r="J53" s="28"/>
      <c r="K53" s="35"/>
      <c r="L53" s="28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1"/>
      <c r="AA53" s="1"/>
      <c r="AB53" s="1"/>
      <c r="AC53" s="1"/>
    </row>
    <row r="54" spans="1:29" ht="12.75" customHeight="1" x14ac:dyDescent="0.15">
      <c r="A54" s="1"/>
      <c r="B54" s="1"/>
      <c r="C54" s="31"/>
      <c r="D54" s="1"/>
      <c r="E54" s="31"/>
      <c r="F54" s="1"/>
      <c r="G54" s="31"/>
      <c r="H54" s="1"/>
      <c r="I54" s="31"/>
      <c r="J54" s="1"/>
      <c r="K54" s="31"/>
      <c r="L54" s="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1"/>
      <c r="AA54" s="1"/>
      <c r="AB54" s="1"/>
      <c r="AC54" s="1"/>
    </row>
    <row r="55" spans="1:29" ht="12.75" customHeight="1" x14ac:dyDescent="0.15">
      <c r="A55" s="1"/>
      <c r="B55" s="28"/>
      <c r="C55" s="35"/>
      <c r="D55" s="28"/>
      <c r="E55" s="35"/>
      <c r="F55" s="28"/>
      <c r="G55" s="35"/>
      <c r="H55" s="28"/>
      <c r="I55" s="35"/>
      <c r="J55" s="28"/>
      <c r="K55" s="35"/>
      <c r="L55" s="28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1"/>
      <c r="AA55" s="1"/>
      <c r="AB55" s="1"/>
      <c r="AC55" s="1"/>
    </row>
    <row r="56" spans="1:29" ht="12.75" customHeight="1" x14ac:dyDescent="0.15">
      <c r="A56" s="6"/>
      <c r="B56" s="6"/>
      <c r="C56" s="36"/>
      <c r="D56" s="6"/>
      <c r="E56" s="36"/>
      <c r="F56" s="6"/>
      <c r="G56" s="36"/>
      <c r="H56" s="6"/>
      <c r="I56" s="36"/>
      <c r="J56" s="6"/>
      <c r="K56" s="36"/>
      <c r="L56" s="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6"/>
      <c r="AA56" s="6"/>
      <c r="AB56" s="6" t="s">
        <v>83</v>
      </c>
      <c r="AC56" s="1"/>
    </row>
    <row r="57" spans="1:29" ht="12.75" customHeight="1" x14ac:dyDescent="0.15">
      <c r="A57" s="1"/>
      <c r="B57" s="1"/>
      <c r="C57" s="31"/>
      <c r="D57" s="1"/>
      <c r="E57" s="31"/>
      <c r="F57" s="1"/>
      <c r="G57" s="31"/>
      <c r="H57" s="1"/>
      <c r="I57" s="31"/>
      <c r="J57" s="1"/>
      <c r="K57" s="31"/>
      <c r="L57" s="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"/>
      <c r="AA57" s="1"/>
      <c r="AB57" s="1"/>
      <c r="AC57" s="1"/>
    </row>
    <row r="58" spans="1:29" ht="12.75" customHeight="1" x14ac:dyDescent="0.15">
      <c r="A58" s="52"/>
      <c r="B58" s="53" t="s">
        <v>48</v>
      </c>
      <c r="C58" s="54">
        <f>C30-C52</f>
        <v>-165.94000000000005</v>
      </c>
      <c r="D58" s="54"/>
      <c r="E58" s="54">
        <f>E30-E52</f>
        <v>-639.72000000000025</v>
      </c>
      <c r="F58" s="54"/>
      <c r="G58" s="54">
        <f>G30-G52</f>
        <v>70.789999999999964</v>
      </c>
      <c r="H58" s="54"/>
      <c r="I58" s="54">
        <f>I30-I52</f>
        <v>7.5300000000000296</v>
      </c>
      <c r="J58" s="54"/>
      <c r="K58" s="54">
        <f>K30-K52</f>
        <v>-36.220000000000027</v>
      </c>
      <c r="L58" s="54"/>
      <c r="M58" s="54">
        <f>M30-M52</f>
        <v>70.62</v>
      </c>
      <c r="N58" s="54"/>
      <c r="O58" s="54">
        <f>O30-O52</f>
        <v>33.549999999999955</v>
      </c>
      <c r="P58" s="54"/>
      <c r="Q58" s="54">
        <f>Q30-Q52</f>
        <v>-104.70000000000005</v>
      </c>
      <c r="R58" s="54"/>
      <c r="S58" s="54">
        <f>S30-S52</f>
        <v>-6.4100000000000819</v>
      </c>
      <c r="T58" s="54"/>
      <c r="U58" s="54">
        <f>U30-U52</f>
        <v>-217.36999999999989</v>
      </c>
      <c r="V58" s="54"/>
      <c r="W58" s="54">
        <f>W30-W52</f>
        <v>708.05000000000007</v>
      </c>
      <c r="X58" s="54"/>
      <c r="Y58" s="54">
        <f>Y30-Y52</f>
        <v>172.11</v>
      </c>
      <c r="Z58" s="55"/>
      <c r="AA58" s="52"/>
      <c r="AB58" s="91">
        <f>SUM(C58:AA58)</f>
        <v>-107.71000000000038</v>
      </c>
      <c r="AC58" s="32"/>
    </row>
    <row r="59" spans="1:29" ht="12.75" customHeight="1" x14ac:dyDescent="0.15">
      <c r="A59" s="6"/>
      <c r="B59" s="56"/>
      <c r="C59" s="57"/>
      <c r="D59" s="56"/>
      <c r="E59" s="57"/>
      <c r="F59" s="56"/>
      <c r="G59" s="57"/>
      <c r="H59" s="56"/>
      <c r="I59" s="57"/>
      <c r="J59" s="56"/>
      <c r="K59" s="57"/>
      <c r="L59" s="56"/>
      <c r="M59" s="57"/>
      <c r="N59" s="5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107"/>
    </row>
    <row r="60" spans="1:29" ht="12.75" customHeight="1" x14ac:dyDescent="0.15">
      <c r="A60" s="1"/>
      <c r="B60" s="1"/>
      <c r="C60" s="31"/>
      <c r="D60" s="1"/>
      <c r="E60" s="31"/>
      <c r="F60" s="1"/>
      <c r="G60" s="31"/>
      <c r="H60" s="1"/>
      <c r="I60" s="160"/>
      <c r="J60" s="145"/>
      <c r="K60" s="145"/>
      <c r="L60" s="145"/>
      <c r="M60" s="145"/>
      <c r="N60" s="145"/>
      <c r="O60" s="145"/>
      <c r="P60" s="145"/>
      <c r="Q60" s="145"/>
      <c r="R60" s="145"/>
      <c r="S60" s="1"/>
      <c r="T60" s="1"/>
      <c r="U60" s="1"/>
      <c r="V60" s="1"/>
      <c r="W60" s="1"/>
      <c r="X60" s="1"/>
      <c r="Y60" s="1"/>
      <c r="Z60" s="1"/>
      <c r="AA60" s="1"/>
      <c r="AB60" s="21"/>
    </row>
    <row r="61" spans="1:29" ht="12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15">
      <c r="A62" s="1"/>
      <c r="B62" s="92" t="s">
        <v>171</v>
      </c>
      <c r="C62" s="102">
        <v>1101.0900000000001</v>
      </c>
      <c r="D62" s="1"/>
      <c r="E62" s="1"/>
      <c r="F62" s="1"/>
      <c r="G62" s="1"/>
      <c r="H62" s="1"/>
      <c r="I62" s="1"/>
      <c r="J62" s="1"/>
      <c r="K62" s="1"/>
      <c r="L62" s="163" t="s">
        <v>51</v>
      </c>
      <c r="M62" s="145"/>
      <c r="N62" s="145"/>
      <c r="O62" s="1"/>
      <c r="P62" s="1"/>
      <c r="Q62" s="1"/>
      <c r="R62" s="1"/>
      <c r="S62" s="1"/>
      <c r="T62" s="1"/>
      <c r="U62" s="1"/>
      <c r="V62" s="1"/>
      <c r="X62" s="1"/>
      <c r="Y62" s="1"/>
      <c r="Z62" s="1"/>
      <c r="AA62" s="1"/>
      <c r="AB62" s="1"/>
      <c r="AC62" s="1"/>
    </row>
    <row r="63" spans="1:29" ht="20.25" customHeight="1" x14ac:dyDescent="0.15">
      <c r="A63" s="1"/>
      <c r="B63" s="95" t="s">
        <v>172</v>
      </c>
      <c r="C63" s="96">
        <f>C30+E30+G30+I30+K30+M30+O30+Q30+S30+U30+W30+Y30</f>
        <v>7660.75</v>
      </c>
      <c r="D63" s="1"/>
      <c r="E63" s="1"/>
      <c r="F63" s="1"/>
      <c r="G63" s="1"/>
      <c r="H63" s="1"/>
      <c r="I63" s="160"/>
      <c r="J63" s="145"/>
      <c r="K63" s="145"/>
      <c r="L63" s="1"/>
      <c r="M63" s="1"/>
      <c r="N63" s="1"/>
      <c r="O63" s="160"/>
      <c r="P63" s="145"/>
      <c r="Q63" s="14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95"/>
      <c r="C64" s="97">
        <f>SUM(C62:C63)</f>
        <v>8761.84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15">
      <c r="A65" s="1"/>
      <c r="B65" s="98" t="s">
        <v>173</v>
      </c>
      <c r="C65" s="99">
        <f>C52+E52+G52+I52+K52+M52+O52+Q52+S52+U52+W52+Y52</f>
        <v>7768.46</v>
      </c>
      <c r="D65" s="1"/>
      <c r="E65" s="1"/>
      <c r="F65" s="1"/>
      <c r="G65" s="1"/>
      <c r="H65" s="1"/>
      <c r="I65" s="100"/>
      <c r="J65" s="100"/>
      <c r="K65" s="100"/>
      <c r="L65" s="1"/>
      <c r="M65" s="1"/>
      <c r="N65" s="1"/>
      <c r="O65" s="100"/>
      <c r="P65" s="100"/>
      <c r="Q65" s="100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15">
      <c r="A66" s="1"/>
      <c r="B66" s="101" t="s">
        <v>174</v>
      </c>
      <c r="C66" s="102">
        <f>C64-C65</f>
        <v>993.38000000000011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">
      <c r="A68" s="1"/>
      <c r="B68" s="32" t="s">
        <v>120</v>
      </c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9">
    <mergeCell ref="I63:K63"/>
    <mergeCell ref="O63:Q63"/>
    <mergeCell ref="I1:M1"/>
    <mergeCell ref="V1:AA1"/>
    <mergeCell ref="B2:AB2"/>
    <mergeCell ref="V32:X32"/>
    <mergeCell ref="A33:AB33"/>
    <mergeCell ref="I60:R60"/>
    <mergeCell ref="L62:N62"/>
  </mergeCells>
  <conditionalFormatting sqref="C24:C27 E24:E27 G24:G27 I24:I27 K24:K27 M24:M27 O24:O27 Q24:Q27 S24:S27 U24:U27 W24:W27 Y24:Y27">
    <cfRule type="cellIs" dxfId="319" priority="100" stopIfTrue="1" operator="lessThan">
      <formula>37.5</formula>
    </cfRule>
    <cfRule type="cellIs" dxfId="318" priority="103" stopIfTrue="1" operator="lessThan">
      <formula>37.5</formula>
    </cfRule>
  </conditionalFormatting>
  <conditionalFormatting sqref="C24:C27 E24:E27 G24:G27 I24:I27 K24:K27 M24:M27">
    <cfRule type="cellIs" dxfId="317" priority="2" stopIfTrue="1" operator="lessThan">
      <formula>37.5</formula>
    </cfRule>
  </conditionalFormatting>
  <conditionalFormatting sqref="C24:C27">
    <cfRule type="cellIs" dxfId="316" priority="3" stopIfTrue="1" operator="equal">
      <formula>37.5</formula>
    </cfRule>
    <cfRule type="cellIs" dxfId="315" priority="4" stopIfTrue="1" operator="lessThan">
      <formula>37.5</formula>
    </cfRule>
    <cfRule type="cellIs" dxfId="314" priority="111" operator="greaterThan">
      <formula>111.48</formula>
    </cfRule>
  </conditionalFormatting>
  <conditionalFormatting sqref="C24:C28">
    <cfRule type="cellIs" dxfId="313" priority="113" operator="equal">
      <formula>0</formula>
    </cfRule>
  </conditionalFormatting>
  <conditionalFormatting sqref="C24:C30 E24:E30 G24:G30 I24:I30 K24:K31 M24:M31 D27:D30 F27:F30 H27:H30 J27:J30 L27:L31 N27:N31 O28:Y31 C34:N34 I37:N59 C37:H60 O38:O58 Q38:Q58 S38:S58 U38:U58 Y38:Y58 O50:Y58 Z58">
    <cfRule type="cellIs" dxfId="312" priority="1" stopIfTrue="1" operator="lessThan">
      <formula>0</formula>
    </cfRule>
  </conditionalFormatting>
  <conditionalFormatting sqref="C24:Y27">
    <cfRule type="cellIs" dxfId="311" priority="112" operator="greaterThan">
      <formula>0</formula>
    </cfRule>
  </conditionalFormatting>
  <conditionalFormatting sqref="E24:E27 G24:G27 I24:I27 K24:K27 M24:M27 O24:O27 Q24:Q27 S24:S27 U24:U27 W24:W27 Y24:Y27 C24:C27">
    <cfRule type="cellIs" dxfId="310" priority="102" stopIfTrue="1" operator="equal">
      <formula>37.5</formula>
    </cfRule>
  </conditionalFormatting>
  <conditionalFormatting sqref="E24:E27 G24:G27 I24:I27 K24:K27 M24:M27 O24:O27 Q24:Q27 S24:S27 U24:U27 W24:W27 Y24:Y27">
    <cfRule type="cellIs" dxfId="309" priority="101" stopIfTrue="1" operator="greaterThan">
      <formula>37.5</formula>
    </cfRule>
    <cfRule type="cellIs" dxfId="308" priority="104" stopIfTrue="1" operator="equal">
      <formula>37.5</formula>
    </cfRule>
    <cfRule type="cellIs" dxfId="307" priority="105" stopIfTrue="1" operator="equal">
      <formula>37.5</formula>
    </cfRule>
    <cfRule type="cellIs" dxfId="306" priority="106" stopIfTrue="1" operator="lessThan">
      <formula>37.5</formula>
    </cfRule>
  </conditionalFormatting>
  <conditionalFormatting sqref="E24:E27">
    <cfRule type="cellIs" dxfId="305" priority="5" stopIfTrue="1" operator="equal">
      <formula>37.5</formula>
    </cfRule>
    <cfRule type="cellIs" dxfId="304" priority="6" stopIfTrue="1" operator="equal">
      <formula>37.5</formula>
    </cfRule>
    <cfRule type="cellIs" dxfId="303" priority="7" stopIfTrue="1" operator="lessThan">
      <formula>37.5</formula>
    </cfRule>
    <cfRule type="cellIs" dxfId="302" priority="12" stopIfTrue="1" operator="greaterThan">
      <formula>37.5</formula>
    </cfRule>
    <cfRule type="cellIs" dxfId="301" priority="13" stopIfTrue="1" operator="equal">
      <formula>37.5</formula>
    </cfRule>
    <cfRule type="cellIs" dxfId="300" priority="14" stopIfTrue="1" operator="lessThan">
      <formula>37.5</formula>
    </cfRule>
    <cfRule type="cellIs" dxfId="299" priority="114" stopIfTrue="1" operator="equal">
      <formula>37.5</formula>
    </cfRule>
    <cfRule type="cellIs" dxfId="298" priority="115" stopIfTrue="1" operator="lessThan">
      <formula>37.5</formula>
    </cfRule>
    <cfRule type="cellIs" dxfId="297" priority="116" operator="greaterThan">
      <formula>111.48</formula>
    </cfRule>
    <cfRule type="cellIs" dxfId="296" priority="117" operator="equal">
      <formula>0</formula>
    </cfRule>
  </conditionalFormatting>
  <conditionalFormatting sqref="G24:G27 I24:I27 M24:M27">
    <cfRule type="cellIs" dxfId="295" priority="8" stopIfTrue="1" operator="equal">
      <formula>37.5</formula>
    </cfRule>
    <cfRule type="cellIs" dxfId="294" priority="9" stopIfTrue="1" operator="lessThan">
      <formula>37.5</formula>
    </cfRule>
    <cfRule type="cellIs" dxfId="293" priority="107" stopIfTrue="1" operator="equal">
      <formula>37.5</formula>
    </cfRule>
    <cfRule type="cellIs" dxfId="292" priority="108" stopIfTrue="1" operator="lessThan">
      <formula>37.5</formula>
    </cfRule>
  </conditionalFormatting>
  <conditionalFormatting sqref="G24:G27">
    <cfRule type="cellIs" dxfId="291" priority="15" stopIfTrue="1" operator="equal">
      <formula>37.5</formula>
    </cfRule>
    <cfRule type="cellIs" dxfId="290" priority="16" stopIfTrue="1" operator="equal">
      <formula>37.5</formula>
    </cfRule>
    <cfRule type="cellIs" dxfId="289" priority="17" stopIfTrue="1" operator="lessThan">
      <formula>37.5</formula>
    </cfRule>
    <cfRule type="cellIs" dxfId="288" priority="18" stopIfTrue="1" operator="greaterThan">
      <formula>37.5</formula>
    </cfRule>
    <cfRule type="cellIs" dxfId="287" priority="19" stopIfTrue="1" operator="equal">
      <formula>37.5</formula>
    </cfRule>
    <cfRule type="cellIs" dxfId="286" priority="20" stopIfTrue="1" operator="lessThan">
      <formula>37.5</formula>
    </cfRule>
    <cfRule type="cellIs" dxfId="285" priority="118" stopIfTrue="1" operator="equal">
      <formula>37.5</formula>
    </cfRule>
    <cfRule type="cellIs" dxfId="284" priority="119" stopIfTrue="1" operator="lessThan">
      <formula>37.5</formula>
    </cfRule>
    <cfRule type="cellIs" dxfId="283" priority="120" operator="greaterThan">
      <formula>111.48</formula>
    </cfRule>
    <cfRule type="cellIs" dxfId="282" priority="121" operator="equal">
      <formula>0</formula>
    </cfRule>
  </conditionalFormatting>
  <conditionalFormatting sqref="I24:I27">
    <cfRule type="cellIs" dxfId="281" priority="21" stopIfTrue="1" operator="equal">
      <formula>37.5</formula>
    </cfRule>
    <cfRule type="cellIs" dxfId="280" priority="22" stopIfTrue="1" operator="equal">
      <formula>37.5</formula>
    </cfRule>
    <cfRule type="cellIs" dxfId="279" priority="23" stopIfTrue="1" operator="lessThan">
      <formula>37.5</formula>
    </cfRule>
    <cfRule type="cellIs" dxfId="278" priority="24" stopIfTrue="1" operator="greaterThan">
      <formula>37.5</formula>
    </cfRule>
    <cfRule type="cellIs" dxfId="277" priority="25" stopIfTrue="1" operator="equal">
      <formula>37.5</formula>
    </cfRule>
    <cfRule type="cellIs" dxfId="276" priority="26" stopIfTrue="1" operator="lessThan">
      <formula>37.5</formula>
    </cfRule>
    <cfRule type="cellIs" dxfId="275" priority="122" stopIfTrue="1" operator="equal">
      <formula>37.5</formula>
    </cfRule>
    <cfRule type="cellIs" dxfId="274" priority="123" stopIfTrue="1" operator="lessThan">
      <formula>37.5</formula>
    </cfRule>
    <cfRule type="cellIs" dxfId="273" priority="124" operator="greaterThan">
      <formula>111.48</formula>
    </cfRule>
    <cfRule type="cellIs" dxfId="272" priority="125" operator="equal">
      <formula>0</formula>
    </cfRule>
  </conditionalFormatting>
  <conditionalFormatting sqref="K24:K27">
    <cfRule type="cellIs" dxfId="271" priority="10" stopIfTrue="1" operator="equal">
      <formula>37.5</formula>
    </cfRule>
    <cfRule type="cellIs" dxfId="270" priority="11" stopIfTrue="1" operator="lessThan">
      <formula>37.5</formula>
    </cfRule>
    <cfRule type="cellIs" dxfId="269" priority="27" stopIfTrue="1" operator="equal">
      <formula>37.5</formula>
    </cfRule>
    <cfRule type="cellIs" dxfId="268" priority="28" stopIfTrue="1" operator="equal">
      <formula>37.5</formula>
    </cfRule>
    <cfRule type="cellIs" dxfId="267" priority="29" stopIfTrue="1" operator="lessThan">
      <formula>37.5</formula>
    </cfRule>
    <cfRule type="cellIs" dxfId="266" priority="30" stopIfTrue="1" operator="greaterThan">
      <formula>37.5</formula>
    </cfRule>
    <cfRule type="cellIs" dxfId="265" priority="31" stopIfTrue="1" operator="equal">
      <formula>37.5</formula>
    </cfRule>
    <cfRule type="cellIs" dxfId="264" priority="32" stopIfTrue="1" operator="lessThan">
      <formula>37.5</formula>
    </cfRule>
    <cfRule type="cellIs" dxfId="263" priority="109" stopIfTrue="1" operator="equal">
      <formula>37.5</formula>
    </cfRule>
    <cfRule type="cellIs" dxfId="262" priority="110" stopIfTrue="1" operator="lessThan">
      <formula>37.5</formula>
    </cfRule>
    <cfRule type="cellIs" dxfId="261" priority="126" stopIfTrue="1" operator="equal">
      <formula>37.5</formula>
    </cfRule>
    <cfRule type="cellIs" dxfId="260" priority="127" stopIfTrue="1" operator="lessThan">
      <formula>37.5</formula>
    </cfRule>
    <cfRule type="cellIs" dxfId="259" priority="128" operator="greaterThan">
      <formula>111.48</formula>
    </cfRule>
    <cfRule type="cellIs" dxfId="258" priority="129" operator="equal">
      <formula>0</formula>
    </cfRule>
  </conditionalFormatting>
  <conditionalFormatting sqref="M24:M27">
    <cfRule type="cellIs" dxfId="257" priority="33" stopIfTrue="1" operator="equal">
      <formula>37.5</formula>
    </cfRule>
    <cfRule type="cellIs" dxfId="256" priority="34" stopIfTrue="1" operator="equal">
      <formula>37.5</formula>
    </cfRule>
    <cfRule type="cellIs" dxfId="255" priority="35" stopIfTrue="1" operator="lessThan">
      <formula>37.5</formula>
    </cfRule>
    <cfRule type="cellIs" dxfId="254" priority="36" stopIfTrue="1" operator="greaterThan">
      <formula>37.5</formula>
    </cfRule>
    <cfRule type="cellIs" dxfId="253" priority="37" stopIfTrue="1" operator="equal">
      <formula>37.5</formula>
    </cfRule>
    <cfRule type="cellIs" dxfId="252" priority="38" stopIfTrue="1" operator="lessThan">
      <formula>37.5</formula>
    </cfRule>
    <cfRule type="cellIs" dxfId="251" priority="130" stopIfTrue="1" operator="equal">
      <formula>37.5</formula>
    </cfRule>
    <cfRule type="cellIs" dxfId="250" priority="131" stopIfTrue="1" operator="lessThan">
      <formula>37.5</formula>
    </cfRule>
    <cfRule type="cellIs" dxfId="249" priority="132" operator="greaterThan">
      <formula>111.48</formula>
    </cfRule>
    <cfRule type="cellIs" dxfId="248" priority="133" operator="equal">
      <formula>0</formula>
    </cfRule>
  </conditionalFormatting>
  <conditionalFormatting sqref="O24:O27">
    <cfRule type="cellIs" dxfId="247" priority="39" stopIfTrue="1" operator="lessThan">
      <formula>0</formula>
    </cfRule>
    <cfRule type="cellIs" dxfId="246" priority="40" stopIfTrue="1" operator="lessThan">
      <formula>37.5</formula>
    </cfRule>
    <cfRule type="cellIs" dxfId="245" priority="41" stopIfTrue="1" operator="equal">
      <formula>37.5</formula>
    </cfRule>
    <cfRule type="cellIs" dxfId="244" priority="42" stopIfTrue="1" operator="equal">
      <formula>37.5</formula>
    </cfRule>
    <cfRule type="cellIs" dxfId="243" priority="43" stopIfTrue="1" operator="lessThan">
      <formula>37.5</formula>
    </cfRule>
    <cfRule type="cellIs" dxfId="242" priority="44" stopIfTrue="1" operator="greaterThan">
      <formula>37.5</formula>
    </cfRule>
    <cfRule type="cellIs" dxfId="241" priority="45" stopIfTrue="1" operator="equal">
      <formula>37.5</formula>
    </cfRule>
    <cfRule type="cellIs" dxfId="240" priority="46" stopIfTrue="1" operator="lessThan">
      <formula>37.5</formula>
    </cfRule>
    <cfRule type="cellIs" dxfId="239" priority="134" stopIfTrue="1" operator="lessThan">
      <formula>0</formula>
    </cfRule>
    <cfRule type="cellIs" dxfId="238" priority="135" stopIfTrue="1" operator="lessThan">
      <formula>37.5</formula>
    </cfRule>
    <cfRule type="cellIs" dxfId="237" priority="136" stopIfTrue="1" operator="equal">
      <formula>37.5</formula>
    </cfRule>
    <cfRule type="cellIs" dxfId="236" priority="137" stopIfTrue="1" operator="lessThan">
      <formula>37.5</formula>
    </cfRule>
    <cfRule type="cellIs" dxfId="235" priority="138" operator="greaterThan">
      <formula>111.48</formula>
    </cfRule>
    <cfRule type="cellIs" dxfId="234" priority="139" operator="equal">
      <formula>0</formula>
    </cfRule>
  </conditionalFormatting>
  <conditionalFormatting sqref="Q24:Q27">
    <cfRule type="cellIs" dxfId="233" priority="47" stopIfTrue="1" operator="lessThan">
      <formula>0</formula>
    </cfRule>
    <cfRule type="cellIs" dxfId="232" priority="48" stopIfTrue="1" operator="lessThan">
      <formula>37.5</formula>
    </cfRule>
    <cfRule type="cellIs" dxfId="231" priority="49" stopIfTrue="1" operator="equal">
      <formula>37.5</formula>
    </cfRule>
    <cfRule type="cellIs" dxfId="230" priority="50" stopIfTrue="1" operator="equal">
      <formula>37.5</formula>
    </cfRule>
    <cfRule type="cellIs" dxfId="229" priority="51" stopIfTrue="1" operator="lessThan">
      <formula>37.5</formula>
    </cfRule>
    <cfRule type="cellIs" dxfId="228" priority="52" stopIfTrue="1" operator="greaterThan">
      <formula>37.5</formula>
    </cfRule>
    <cfRule type="cellIs" dxfId="227" priority="53" stopIfTrue="1" operator="equal">
      <formula>37.5</formula>
    </cfRule>
    <cfRule type="cellIs" dxfId="226" priority="54" stopIfTrue="1" operator="lessThan">
      <formula>37.5</formula>
    </cfRule>
    <cfRule type="cellIs" dxfId="225" priority="140" stopIfTrue="1" operator="lessThan">
      <formula>0</formula>
    </cfRule>
    <cfRule type="cellIs" dxfId="224" priority="141" stopIfTrue="1" operator="lessThan">
      <formula>37.5</formula>
    </cfRule>
    <cfRule type="cellIs" dxfId="223" priority="142" stopIfTrue="1" operator="equal">
      <formula>37.5</formula>
    </cfRule>
    <cfRule type="cellIs" dxfId="222" priority="143" stopIfTrue="1" operator="lessThan">
      <formula>37.5</formula>
    </cfRule>
    <cfRule type="cellIs" dxfId="221" priority="144" operator="greaterThan">
      <formula>111.48</formula>
    </cfRule>
    <cfRule type="cellIs" dxfId="220" priority="145" operator="equal">
      <formula>0</formula>
    </cfRule>
  </conditionalFormatting>
  <conditionalFormatting sqref="S24:S27">
    <cfRule type="cellIs" dxfId="219" priority="55" stopIfTrue="1" operator="lessThan">
      <formula>0</formula>
    </cfRule>
    <cfRule type="cellIs" dxfId="218" priority="56" stopIfTrue="1" operator="lessThan">
      <formula>37.5</formula>
    </cfRule>
    <cfRule type="cellIs" dxfId="217" priority="57" stopIfTrue="1" operator="equal">
      <formula>37.5</formula>
    </cfRule>
    <cfRule type="cellIs" dxfId="216" priority="58" stopIfTrue="1" operator="equal">
      <formula>37.5</formula>
    </cfRule>
    <cfRule type="cellIs" dxfId="215" priority="59" stopIfTrue="1" operator="lessThan">
      <formula>37.5</formula>
    </cfRule>
    <cfRule type="cellIs" dxfId="214" priority="60" stopIfTrue="1" operator="greaterThan">
      <formula>37.5</formula>
    </cfRule>
    <cfRule type="cellIs" dxfId="213" priority="61" stopIfTrue="1" operator="equal">
      <formula>37.5</formula>
    </cfRule>
    <cfRule type="cellIs" dxfId="212" priority="62" stopIfTrue="1" operator="lessThan">
      <formula>37.5</formula>
    </cfRule>
    <cfRule type="cellIs" dxfId="211" priority="146" stopIfTrue="1" operator="lessThan">
      <formula>0</formula>
    </cfRule>
    <cfRule type="cellIs" dxfId="210" priority="147" stopIfTrue="1" operator="lessThan">
      <formula>37.5</formula>
    </cfRule>
    <cfRule type="cellIs" dxfId="209" priority="148" stopIfTrue="1" operator="equal">
      <formula>37.5</formula>
    </cfRule>
    <cfRule type="cellIs" dxfId="208" priority="149" stopIfTrue="1" operator="lessThan">
      <formula>37.5</formula>
    </cfRule>
    <cfRule type="cellIs" dxfId="207" priority="150" operator="greaterThan">
      <formula>111.48</formula>
    </cfRule>
    <cfRule type="cellIs" dxfId="206" priority="151" operator="equal">
      <formula>0</formula>
    </cfRule>
  </conditionalFormatting>
  <conditionalFormatting sqref="U24:U27">
    <cfRule type="cellIs" dxfId="205" priority="63" stopIfTrue="1" operator="lessThan">
      <formula>0</formula>
    </cfRule>
    <cfRule type="cellIs" dxfId="204" priority="64" stopIfTrue="1" operator="lessThan">
      <formula>37.5</formula>
    </cfRule>
    <cfRule type="cellIs" dxfId="203" priority="65" stopIfTrue="1" operator="equal">
      <formula>37.5</formula>
    </cfRule>
    <cfRule type="cellIs" dxfId="202" priority="66" stopIfTrue="1" operator="equal">
      <formula>37.5</formula>
    </cfRule>
    <cfRule type="cellIs" dxfId="201" priority="67" stopIfTrue="1" operator="lessThan">
      <formula>37.5</formula>
    </cfRule>
    <cfRule type="cellIs" dxfId="200" priority="68" stopIfTrue="1" operator="greaterThan">
      <formula>37.5</formula>
    </cfRule>
    <cfRule type="cellIs" dxfId="199" priority="69" stopIfTrue="1" operator="equal">
      <formula>37.5</formula>
    </cfRule>
    <cfRule type="cellIs" dxfId="198" priority="70" stopIfTrue="1" operator="lessThan">
      <formula>37.5</formula>
    </cfRule>
    <cfRule type="cellIs" dxfId="197" priority="152" stopIfTrue="1" operator="lessThan">
      <formula>0</formula>
    </cfRule>
    <cfRule type="cellIs" dxfId="196" priority="153" stopIfTrue="1" operator="lessThan">
      <formula>37.5</formula>
    </cfRule>
    <cfRule type="cellIs" dxfId="195" priority="154" stopIfTrue="1" operator="equal">
      <formula>37.5</formula>
    </cfRule>
    <cfRule type="cellIs" dxfId="194" priority="155" stopIfTrue="1" operator="lessThan">
      <formula>37.5</formula>
    </cfRule>
    <cfRule type="cellIs" dxfId="193" priority="156" operator="greaterThan">
      <formula>111.48</formula>
    </cfRule>
    <cfRule type="cellIs" dxfId="192" priority="157" operator="equal">
      <formula>0</formula>
    </cfRule>
  </conditionalFormatting>
  <conditionalFormatting sqref="W24:W27">
    <cfRule type="cellIs" dxfId="191" priority="71" stopIfTrue="1" operator="lessThan">
      <formula>0</formula>
    </cfRule>
    <cfRule type="cellIs" dxfId="190" priority="72" stopIfTrue="1" operator="lessThan">
      <formula>37.5</formula>
    </cfRule>
    <cfRule type="cellIs" dxfId="189" priority="73" stopIfTrue="1" operator="equal">
      <formula>37.5</formula>
    </cfRule>
    <cfRule type="cellIs" dxfId="188" priority="74" stopIfTrue="1" operator="equal">
      <formula>37.5</formula>
    </cfRule>
    <cfRule type="cellIs" dxfId="187" priority="75" stopIfTrue="1" operator="lessThan">
      <formula>37.5</formula>
    </cfRule>
    <cfRule type="cellIs" dxfId="186" priority="76" stopIfTrue="1" operator="greaterThan">
      <formula>37.5</formula>
    </cfRule>
    <cfRule type="cellIs" dxfId="185" priority="77" stopIfTrue="1" operator="equal">
      <formula>37.5</formula>
    </cfRule>
    <cfRule type="cellIs" dxfId="184" priority="78" stopIfTrue="1" operator="lessThan">
      <formula>37.5</formula>
    </cfRule>
    <cfRule type="cellIs" dxfId="183" priority="158" stopIfTrue="1" operator="lessThan">
      <formula>0</formula>
    </cfRule>
    <cfRule type="cellIs" dxfId="182" priority="159" stopIfTrue="1" operator="lessThan">
      <formula>37.5</formula>
    </cfRule>
    <cfRule type="cellIs" dxfId="181" priority="160" stopIfTrue="1" operator="equal">
      <formula>37.5</formula>
    </cfRule>
    <cfRule type="cellIs" dxfId="180" priority="161" stopIfTrue="1" operator="lessThan">
      <formula>37.5</formula>
    </cfRule>
    <cfRule type="cellIs" dxfId="179" priority="162" operator="greaterThan">
      <formula>111.48</formula>
    </cfRule>
    <cfRule type="cellIs" dxfId="178" priority="163" operator="equal">
      <formula>0</formula>
    </cfRule>
  </conditionalFormatting>
  <conditionalFormatting sqref="W38:W58">
    <cfRule type="cellIs" dxfId="177" priority="91" stopIfTrue="1" operator="lessThan">
      <formula>0</formula>
    </cfRule>
  </conditionalFormatting>
  <conditionalFormatting sqref="Y24:Y27">
    <cfRule type="cellIs" dxfId="176" priority="79" stopIfTrue="1" operator="lessThan">
      <formula>0</formula>
    </cfRule>
    <cfRule type="cellIs" dxfId="175" priority="80" stopIfTrue="1" operator="lessThan">
      <formula>37.5</formula>
    </cfRule>
    <cfRule type="cellIs" dxfId="174" priority="81" stopIfTrue="1" operator="equal">
      <formula>37.5</formula>
    </cfRule>
    <cfRule type="cellIs" dxfId="173" priority="82" stopIfTrue="1" operator="equal">
      <formula>37.5</formula>
    </cfRule>
    <cfRule type="cellIs" dxfId="172" priority="83" stopIfTrue="1" operator="lessThan">
      <formula>37.5</formula>
    </cfRule>
    <cfRule type="cellIs" dxfId="171" priority="84" stopIfTrue="1" operator="greaterThan">
      <formula>37.5</formula>
    </cfRule>
    <cfRule type="cellIs" dxfId="170" priority="85" stopIfTrue="1" operator="equal">
      <formula>37.5</formula>
    </cfRule>
    <cfRule type="cellIs" dxfId="169" priority="86" stopIfTrue="1" operator="lessThan">
      <formula>37.5</formula>
    </cfRule>
    <cfRule type="cellIs" dxfId="168" priority="164" stopIfTrue="1" operator="lessThan">
      <formula>0</formula>
    </cfRule>
    <cfRule type="cellIs" dxfId="167" priority="165" stopIfTrue="1" operator="lessThan">
      <formula>37.5</formula>
    </cfRule>
    <cfRule type="cellIs" dxfId="166" priority="166" stopIfTrue="1" operator="equal">
      <formula>37.5</formula>
    </cfRule>
    <cfRule type="cellIs" dxfId="165" priority="167" stopIfTrue="1" operator="lessThan">
      <formula>37.5</formula>
    </cfRule>
    <cfRule type="cellIs" dxfId="164" priority="168" operator="greaterThan">
      <formula>111.48</formula>
    </cfRule>
    <cfRule type="cellIs" dxfId="163" priority="169" operator="equal">
      <formula>0</formula>
    </cfRule>
  </conditionalFormatting>
  <conditionalFormatting sqref="Y24:Y31 W24:W31 U24:U31 S24:S31 Q24:Q31 O24:O31 M24:M31 K24:K31 I24:I30 G24:G30 E24:E30 C24:C30">
    <cfRule type="cellIs" dxfId="162" priority="99" stopIfTrue="1" operator="lessThan">
      <formula>0</formula>
    </cfRule>
  </conditionalFormatting>
  <pageMargins left="0.511811024" right="0.20951465964365379" top="0.19659574468085106" bottom="0.19659574468085106" header="0" footer="0"/>
  <pageSetup paperSize="9" fitToWidth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D22F-6016-4E48-B2FB-D89F0652833B}">
  <sheetPr>
    <pageSetUpPr fitToPage="1"/>
  </sheetPr>
  <dimension ref="A1:AD1001"/>
  <sheetViews>
    <sheetView workbookViewId="0">
      <pane ySplit="4" topLeftCell="A5" activePane="bottomLeft" state="frozen"/>
      <selection pane="bottomLeft" activeCell="A25" sqref="A25"/>
    </sheetView>
  </sheetViews>
  <sheetFormatPr baseColWidth="10" defaultColWidth="12.6640625" defaultRowHeight="15" customHeight="1" x14ac:dyDescent="0.15"/>
  <cols>
    <col min="1" max="1" width="0.83203125" customWidth="1"/>
    <col min="2" max="2" width="36.1640625" customWidth="1"/>
    <col min="3" max="3" width="13.6640625" customWidth="1"/>
    <col min="4" max="4" width="2.1640625" customWidth="1"/>
    <col min="5" max="5" width="13.1640625" customWidth="1"/>
    <col min="6" max="6" width="2.6640625" customWidth="1"/>
    <col min="7" max="7" width="11.83203125" customWidth="1"/>
    <col min="8" max="8" width="2.6640625" customWidth="1"/>
    <col min="9" max="9" width="12.1640625" customWidth="1"/>
    <col min="10" max="10" width="2.6640625" customWidth="1"/>
    <col min="11" max="11" width="10.83203125" customWidth="1"/>
    <col min="12" max="12" width="2.6640625" customWidth="1"/>
    <col min="13" max="13" width="12.33203125" customWidth="1"/>
    <col min="14" max="14" width="2.6640625" customWidth="1"/>
    <col min="15" max="15" width="13.1640625" customWidth="1"/>
    <col min="16" max="16" width="2.6640625" customWidth="1"/>
    <col min="17" max="17" width="11.6640625" customWidth="1"/>
    <col min="18" max="18" width="2.6640625" customWidth="1"/>
    <col min="19" max="19" width="13" customWidth="1"/>
    <col min="20" max="20" width="2.6640625" customWidth="1"/>
    <col min="21" max="21" width="12" customWidth="1"/>
    <col min="22" max="22" width="2.6640625" customWidth="1"/>
    <col min="23" max="23" width="11.6640625" customWidth="1"/>
    <col min="24" max="24" width="2.33203125" customWidth="1"/>
    <col min="25" max="25" width="13" customWidth="1"/>
    <col min="26" max="26" width="1.6640625" customWidth="1"/>
    <col min="27" max="27" width="1" customWidth="1"/>
    <col min="28" max="28" width="15.33203125" customWidth="1"/>
    <col min="29" max="29" width="12.33203125" customWidth="1"/>
  </cols>
  <sheetData>
    <row r="1" spans="1:30" ht="36" customHeight="1" x14ac:dyDescent="0.35">
      <c r="A1" s="2"/>
      <c r="B1" s="134" t="s">
        <v>0</v>
      </c>
      <c r="C1" s="134"/>
      <c r="D1" s="1"/>
      <c r="E1" s="1"/>
      <c r="F1" s="1"/>
      <c r="G1" s="1"/>
      <c r="H1" s="1"/>
      <c r="I1" s="147" t="s">
        <v>1</v>
      </c>
      <c r="J1" s="145"/>
      <c r="K1" s="145"/>
      <c r="L1" s="145"/>
      <c r="M1" s="145"/>
      <c r="N1" s="1"/>
      <c r="O1" s="1"/>
      <c r="P1" s="1"/>
      <c r="Q1" s="1"/>
      <c r="R1" s="1"/>
      <c r="S1" s="1"/>
      <c r="T1" s="1"/>
      <c r="U1" s="1"/>
      <c r="V1" s="161" t="s">
        <v>169</v>
      </c>
      <c r="W1" s="145"/>
      <c r="X1" s="145"/>
      <c r="Y1" s="145"/>
      <c r="Z1" s="145"/>
      <c r="AA1" s="145"/>
      <c r="AB1" s="1"/>
      <c r="AC1" s="1"/>
    </row>
    <row r="2" spans="1:30" ht="51.75" customHeight="1" x14ac:dyDescent="0.15">
      <c r="A2" s="1"/>
      <c r="B2" s="144" t="s">
        <v>79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"/>
    </row>
    <row r="3" spans="1:30" ht="4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1"/>
      <c r="AC3" s="1"/>
    </row>
    <row r="4" spans="1:30" ht="21.75" customHeight="1" x14ac:dyDescent="0.15">
      <c r="A4" s="5"/>
      <c r="B4" s="62" t="s">
        <v>3</v>
      </c>
      <c r="C4" s="38" t="s">
        <v>4</v>
      </c>
      <c r="D4" s="38"/>
      <c r="E4" s="38" t="s">
        <v>5</v>
      </c>
      <c r="F4" s="38"/>
      <c r="G4" s="38" t="s">
        <v>6</v>
      </c>
      <c r="H4" s="38"/>
      <c r="I4" s="38" t="s">
        <v>7</v>
      </c>
      <c r="J4" s="38"/>
      <c r="K4" s="38" t="s">
        <v>8</v>
      </c>
      <c r="L4" s="38"/>
      <c r="M4" s="38" t="s">
        <v>9</v>
      </c>
      <c r="N4" s="63"/>
      <c r="O4" s="38" t="s">
        <v>10</v>
      </c>
      <c r="P4" s="63"/>
      <c r="Q4" s="38" t="s">
        <v>11</v>
      </c>
      <c r="R4" s="63"/>
      <c r="S4" s="63" t="s">
        <v>12</v>
      </c>
      <c r="T4" s="63"/>
      <c r="U4" s="38" t="s">
        <v>13</v>
      </c>
      <c r="V4" s="63"/>
      <c r="W4" s="63" t="s">
        <v>14</v>
      </c>
      <c r="X4" s="63"/>
      <c r="Y4" s="63" t="s">
        <v>15</v>
      </c>
      <c r="Z4" s="64"/>
      <c r="AA4" s="64"/>
      <c r="AB4" s="39" t="s">
        <v>57</v>
      </c>
      <c r="AC4" s="1" t="s">
        <v>177</v>
      </c>
      <c r="AD4" s="165" t="s">
        <v>188</v>
      </c>
    </row>
    <row r="5" spans="1:30" ht="4.5" customHeight="1" x14ac:dyDescent="0.15">
      <c r="A5" s="5"/>
      <c r="B5" s="5"/>
      <c r="C5" s="5"/>
      <c r="D5" s="5"/>
      <c r="E5" s="11"/>
      <c r="F5" s="5"/>
      <c r="G5" s="11"/>
      <c r="H5" s="5"/>
      <c r="I5" s="11"/>
      <c r="J5" s="5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1"/>
      <c r="AC5" s="1"/>
    </row>
    <row r="6" spans="1:30" ht="4.5" customHeight="1" x14ac:dyDescent="0.15">
      <c r="A6" s="1"/>
      <c r="B6" s="1"/>
      <c r="C6" s="1"/>
      <c r="D6" s="1"/>
      <c r="E6" s="12"/>
      <c r="F6" s="1"/>
      <c r="G6" s="12"/>
      <c r="H6" s="1"/>
      <c r="I6" s="12"/>
      <c r="J6" s="1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ht="18" customHeight="1" x14ac:dyDescent="0.2">
      <c r="A7" s="1"/>
      <c r="B7" s="13" t="s">
        <v>16</v>
      </c>
      <c r="C7" s="168"/>
      <c r="D7" s="131"/>
      <c r="E7" s="169"/>
      <c r="F7" s="131"/>
      <c r="G7" s="170"/>
      <c r="H7" s="131"/>
      <c r="I7" s="170">
        <v>45</v>
      </c>
      <c r="J7" s="131"/>
      <c r="K7" s="169"/>
      <c r="L7" s="131"/>
      <c r="M7" s="170">
        <v>37.5</v>
      </c>
      <c r="N7" s="131"/>
      <c r="O7" s="170">
        <v>37.5</v>
      </c>
      <c r="P7" s="132"/>
      <c r="Q7" s="170"/>
      <c r="R7" s="132"/>
      <c r="S7" s="170"/>
      <c r="T7" s="132"/>
      <c r="U7" s="170"/>
      <c r="V7" s="132"/>
      <c r="W7" s="170">
        <v>37.5</v>
      </c>
      <c r="X7" s="132"/>
      <c r="Y7" s="170">
        <v>37.5</v>
      </c>
      <c r="Z7" s="1"/>
      <c r="AA7" s="1"/>
      <c r="AB7" s="21">
        <f t="shared" ref="AB7:AB22" si="0">SUM(C7:AA7)</f>
        <v>195</v>
      </c>
      <c r="AC7">
        <f>45*12</f>
        <v>540</v>
      </c>
      <c r="AD7" s="166">
        <f>AC7-AB7</f>
        <v>345</v>
      </c>
    </row>
    <row r="8" spans="1:30" ht="18" customHeight="1" x14ac:dyDescent="0.2">
      <c r="A8" s="1"/>
      <c r="B8" s="22" t="s">
        <v>17</v>
      </c>
      <c r="C8" s="170">
        <v>45</v>
      </c>
      <c r="D8" s="131"/>
      <c r="E8" s="170">
        <v>45</v>
      </c>
      <c r="F8" s="131"/>
      <c r="G8" s="170">
        <v>45</v>
      </c>
      <c r="H8" s="131"/>
      <c r="I8" s="170">
        <v>45</v>
      </c>
      <c r="J8" s="131"/>
      <c r="K8" s="170">
        <v>45</v>
      </c>
      <c r="L8" s="131"/>
      <c r="M8" s="170">
        <v>45</v>
      </c>
      <c r="N8" s="131"/>
      <c r="O8" s="170">
        <v>45</v>
      </c>
      <c r="P8" s="132"/>
      <c r="Q8" s="169"/>
      <c r="R8" s="132"/>
      <c r="S8" s="169">
        <v>90</v>
      </c>
      <c r="T8" s="132"/>
      <c r="U8" s="170">
        <v>45</v>
      </c>
      <c r="V8" s="132"/>
      <c r="W8" s="170">
        <v>45</v>
      </c>
      <c r="X8" s="132"/>
      <c r="Y8" s="170">
        <v>45</v>
      </c>
      <c r="Z8" s="1"/>
      <c r="AA8" s="1"/>
      <c r="AB8" s="21">
        <f t="shared" si="0"/>
        <v>540</v>
      </c>
      <c r="AC8">
        <f t="shared" ref="AC8:AC22" si="1">45*12</f>
        <v>540</v>
      </c>
      <c r="AD8" s="166">
        <f t="shared" ref="AD8:AD22" si="2">AC8-AB8</f>
        <v>0</v>
      </c>
    </row>
    <row r="9" spans="1:30" ht="18" customHeight="1" x14ac:dyDescent="0.2">
      <c r="A9" s="1"/>
      <c r="B9" s="13" t="s">
        <v>18</v>
      </c>
      <c r="C9" s="170">
        <v>45</v>
      </c>
      <c r="D9" s="173"/>
      <c r="E9" s="170">
        <v>45</v>
      </c>
      <c r="F9" s="131"/>
      <c r="G9" s="170">
        <v>45</v>
      </c>
      <c r="H9" s="131"/>
      <c r="I9" s="170">
        <v>45</v>
      </c>
      <c r="J9" s="131"/>
      <c r="K9" s="170">
        <v>45</v>
      </c>
      <c r="L9" s="131"/>
      <c r="M9" s="170">
        <v>45</v>
      </c>
      <c r="N9" s="131"/>
      <c r="O9" s="170">
        <v>45</v>
      </c>
      <c r="P9" s="132"/>
      <c r="Q9" s="170">
        <v>45</v>
      </c>
      <c r="R9" s="132"/>
      <c r="S9" s="170">
        <v>45</v>
      </c>
      <c r="T9" s="132"/>
      <c r="U9" s="170">
        <v>45</v>
      </c>
      <c r="V9" s="132"/>
      <c r="W9" s="170">
        <v>45</v>
      </c>
      <c r="X9" s="132"/>
      <c r="Y9" s="170">
        <v>45</v>
      </c>
      <c r="Z9" s="1"/>
      <c r="AA9" s="1"/>
      <c r="AB9" s="21">
        <f t="shared" si="0"/>
        <v>540</v>
      </c>
      <c r="AC9">
        <f t="shared" si="1"/>
        <v>540</v>
      </c>
      <c r="AD9" s="166">
        <f t="shared" si="2"/>
        <v>0</v>
      </c>
    </row>
    <row r="10" spans="1:30" ht="18" customHeight="1" x14ac:dyDescent="0.2">
      <c r="A10" s="1"/>
      <c r="B10" s="22" t="s">
        <v>19</v>
      </c>
      <c r="C10" s="170">
        <v>45</v>
      </c>
      <c r="D10" s="173"/>
      <c r="E10" s="170">
        <v>45</v>
      </c>
      <c r="F10" s="131"/>
      <c r="G10" s="170">
        <v>45</v>
      </c>
      <c r="H10" s="131"/>
      <c r="I10" s="170">
        <v>45</v>
      </c>
      <c r="J10" s="131"/>
      <c r="K10" s="170">
        <v>45</v>
      </c>
      <c r="L10" s="131"/>
      <c r="M10" s="170">
        <v>45</v>
      </c>
      <c r="N10" s="131"/>
      <c r="O10" s="170">
        <v>45</v>
      </c>
      <c r="P10" s="132"/>
      <c r="Q10" s="170">
        <v>45</v>
      </c>
      <c r="R10" s="132"/>
      <c r="S10" s="170">
        <v>45</v>
      </c>
      <c r="T10" s="132"/>
      <c r="U10" s="170">
        <v>45</v>
      </c>
      <c r="V10" s="132"/>
      <c r="W10" s="170">
        <v>45</v>
      </c>
      <c r="X10" s="132"/>
      <c r="Y10" s="170">
        <v>45</v>
      </c>
      <c r="Z10" s="1"/>
      <c r="AA10" s="1"/>
      <c r="AB10" s="21">
        <f t="shared" si="0"/>
        <v>540</v>
      </c>
      <c r="AC10">
        <f t="shared" si="1"/>
        <v>540</v>
      </c>
      <c r="AD10" s="166">
        <f t="shared" si="2"/>
        <v>0</v>
      </c>
    </row>
    <row r="11" spans="1:30" ht="18" customHeight="1" x14ac:dyDescent="0.2">
      <c r="A11" s="1"/>
      <c r="B11" s="13" t="s">
        <v>20</v>
      </c>
      <c r="C11" s="170">
        <v>45</v>
      </c>
      <c r="D11" s="173"/>
      <c r="E11" s="170">
        <v>45</v>
      </c>
      <c r="F11" s="131"/>
      <c r="G11" s="170">
        <v>45</v>
      </c>
      <c r="H11" s="131"/>
      <c r="I11" s="170">
        <v>45</v>
      </c>
      <c r="J11" s="131"/>
      <c r="K11" s="170">
        <v>45</v>
      </c>
      <c r="L11" s="131"/>
      <c r="M11" s="170">
        <v>45</v>
      </c>
      <c r="N11" s="131"/>
      <c r="O11" s="170">
        <v>45</v>
      </c>
      <c r="P11" s="132"/>
      <c r="Q11" s="170">
        <v>45</v>
      </c>
      <c r="R11" s="132"/>
      <c r="S11" s="170">
        <v>45</v>
      </c>
      <c r="T11" s="132"/>
      <c r="U11" s="170">
        <v>45</v>
      </c>
      <c r="V11" s="132"/>
      <c r="W11" s="170">
        <v>45</v>
      </c>
      <c r="X11" s="132"/>
      <c r="Y11" s="170">
        <v>45</v>
      </c>
      <c r="Z11" s="1"/>
      <c r="AA11" s="1"/>
      <c r="AB11" s="21">
        <f t="shared" si="0"/>
        <v>540</v>
      </c>
      <c r="AC11">
        <f t="shared" si="1"/>
        <v>540</v>
      </c>
      <c r="AD11" s="166">
        <f t="shared" si="2"/>
        <v>0</v>
      </c>
    </row>
    <row r="12" spans="1:30" ht="18" customHeight="1" x14ac:dyDescent="0.2">
      <c r="A12" s="1"/>
      <c r="B12" s="22" t="s">
        <v>21</v>
      </c>
      <c r="C12" s="170">
        <v>45</v>
      </c>
      <c r="D12" s="173"/>
      <c r="E12" s="170">
        <v>45</v>
      </c>
      <c r="F12" s="131"/>
      <c r="G12" s="170">
        <v>45</v>
      </c>
      <c r="H12" s="131"/>
      <c r="I12" s="170"/>
      <c r="J12" s="131"/>
      <c r="K12" s="170">
        <v>45</v>
      </c>
      <c r="L12" s="131"/>
      <c r="M12" s="170">
        <v>45</v>
      </c>
      <c r="N12" s="131"/>
      <c r="O12" s="170">
        <v>45</v>
      </c>
      <c r="P12" s="132"/>
      <c r="Q12" s="170">
        <v>45</v>
      </c>
      <c r="R12" s="132"/>
      <c r="S12" s="170">
        <v>45</v>
      </c>
      <c r="T12" s="132"/>
      <c r="U12" s="170">
        <v>45</v>
      </c>
      <c r="V12" s="132"/>
      <c r="W12" s="170">
        <v>45</v>
      </c>
      <c r="X12" s="132"/>
      <c r="Y12" s="170">
        <v>45</v>
      </c>
      <c r="Z12" s="1"/>
      <c r="AA12" s="1"/>
      <c r="AB12" s="21">
        <f t="shared" si="0"/>
        <v>495</v>
      </c>
      <c r="AC12">
        <f t="shared" si="1"/>
        <v>540</v>
      </c>
      <c r="AD12" s="166">
        <f t="shared" si="2"/>
        <v>45</v>
      </c>
    </row>
    <row r="13" spans="1:30" ht="18" customHeight="1" x14ac:dyDescent="0.2">
      <c r="A13" s="1"/>
      <c r="B13" s="13" t="s">
        <v>22</v>
      </c>
      <c r="C13" s="171">
        <v>90</v>
      </c>
      <c r="D13" s="131"/>
      <c r="E13" s="170">
        <v>45</v>
      </c>
      <c r="F13" s="131"/>
      <c r="G13" s="170">
        <v>45</v>
      </c>
      <c r="H13" s="131"/>
      <c r="I13" s="170">
        <v>45</v>
      </c>
      <c r="J13" s="131"/>
      <c r="K13" s="170">
        <v>45</v>
      </c>
      <c r="L13" s="131"/>
      <c r="M13" s="170">
        <v>45</v>
      </c>
      <c r="N13" s="131"/>
      <c r="O13" s="170">
        <v>45</v>
      </c>
      <c r="P13" s="132"/>
      <c r="Q13" s="170">
        <v>45</v>
      </c>
      <c r="R13" s="132"/>
      <c r="S13" s="170"/>
      <c r="T13" s="132"/>
      <c r="U13" s="170">
        <v>45</v>
      </c>
      <c r="V13" s="132"/>
      <c r="W13" s="170">
        <v>45</v>
      </c>
      <c r="X13" s="132"/>
      <c r="Y13" s="170">
        <v>45</v>
      </c>
      <c r="Z13" s="1"/>
      <c r="AA13" s="1"/>
      <c r="AB13" s="21">
        <f t="shared" si="0"/>
        <v>540</v>
      </c>
      <c r="AC13">
        <f t="shared" si="1"/>
        <v>540</v>
      </c>
      <c r="AD13" s="166">
        <f t="shared" si="2"/>
        <v>0</v>
      </c>
    </row>
    <row r="14" spans="1:30" ht="18" customHeight="1" x14ac:dyDescent="0.2">
      <c r="A14" s="1"/>
      <c r="B14" s="22" t="s">
        <v>23</v>
      </c>
      <c r="C14" s="171"/>
      <c r="D14" s="131"/>
      <c r="E14" s="169">
        <v>80</v>
      </c>
      <c r="F14" s="131"/>
      <c r="G14" s="172">
        <v>40</v>
      </c>
      <c r="H14" s="131"/>
      <c r="I14" s="169"/>
      <c r="J14" s="131"/>
      <c r="K14" s="172"/>
      <c r="L14" s="131"/>
      <c r="M14" s="172">
        <v>120</v>
      </c>
      <c r="N14" s="131"/>
      <c r="O14" s="169"/>
      <c r="P14" s="132"/>
      <c r="Q14" s="169">
        <v>40</v>
      </c>
      <c r="R14" s="132"/>
      <c r="S14" s="169"/>
      <c r="T14" s="132"/>
      <c r="U14" s="172">
        <v>80</v>
      </c>
      <c r="V14" s="132"/>
      <c r="W14" s="169">
        <v>80</v>
      </c>
      <c r="X14" s="132"/>
      <c r="Y14" s="170"/>
      <c r="Z14" s="1"/>
      <c r="AA14" s="1"/>
      <c r="AB14" s="21">
        <f t="shared" si="0"/>
        <v>440</v>
      </c>
      <c r="AC14">
        <f t="shared" si="1"/>
        <v>540</v>
      </c>
      <c r="AD14" s="166">
        <f t="shared" si="2"/>
        <v>100</v>
      </c>
    </row>
    <row r="15" spans="1:30" ht="18" customHeight="1" x14ac:dyDescent="0.2">
      <c r="A15" s="1"/>
      <c r="B15" s="13" t="s">
        <v>24</v>
      </c>
      <c r="C15" s="170">
        <v>45</v>
      </c>
      <c r="D15" s="173"/>
      <c r="E15" s="170">
        <v>45</v>
      </c>
      <c r="F15" s="131"/>
      <c r="G15" s="170">
        <v>45</v>
      </c>
      <c r="H15" s="131"/>
      <c r="I15" s="170">
        <v>45</v>
      </c>
      <c r="J15" s="131"/>
      <c r="K15" s="170">
        <v>45</v>
      </c>
      <c r="L15" s="131"/>
      <c r="M15" s="170">
        <v>45</v>
      </c>
      <c r="N15" s="131"/>
      <c r="O15" s="170">
        <v>45</v>
      </c>
      <c r="P15" s="132"/>
      <c r="Q15" s="170">
        <v>45</v>
      </c>
      <c r="R15" s="132"/>
      <c r="S15" s="170">
        <v>45</v>
      </c>
      <c r="T15" s="132"/>
      <c r="U15" s="170">
        <v>45</v>
      </c>
      <c r="V15" s="132"/>
      <c r="W15" s="170">
        <v>45</v>
      </c>
      <c r="X15" s="132"/>
      <c r="Y15" s="170">
        <v>45</v>
      </c>
      <c r="Z15" s="1"/>
      <c r="AA15" s="1"/>
      <c r="AB15" s="21">
        <f t="shared" si="0"/>
        <v>540</v>
      </c>
      <c r="AC15">
        <f t="shared" si="1"/>
        <v>540</v>
      </c>
      <c r="AD15" s="166">
        <f t="shared" si="2"/>
        <v>0</v>
      </c>
    </row>
    <row r="16" spans="1:30" ht="18" customHeight="1" x14ac:dyDescent="0.2">
      <c r="A16" s="1"/>
      <c r="B16" s="22" t="s">
        <v>25</v>
      </c>
      <c r="C16" s="171">
        <v>90</v>
      </c>
      <c r="D16" s="131"/>
      <c r="E16" s="169"/>
      <c r="F16" s="131"/>
      <c r="G16" s="169"/>
      <c r="H16" s="131"/>
      <c r="I16" s="169">
        <v>180</v>
      </c>
      <c r="J16" s="131"/>
      <c r="K16" s="169"/>
      <c r="L16" s="131"/>
      <c r="M16" s="169"/>
      <c r="N16" s="131"/>
      <c r="O16" s="172"/>
      <c r="P16" s="132"/>
      <c r="Q16" s="172"/>
      <c r="R16" s="132"/>
      <c r="S16" s="172"/>
      <c r="T16" s="132"/>
      <c r="U16" s="169"/>
      <c r="V16" s="132"/>
      <c r="W16" s="172"/>
      <c r="X16" s="132"/>
      <c r="Y16" s="172"/>
      <c r="Z16" s="1"/>
      <c r="AA16" s="1"/>
      <c r="AB16" s="21">
        <f t="shared" si="0"/>
        <v>270</v>
      </c>
      <c r="AC16">
        <f t="shared" si="1"/>
        <v>540</v>
      </c>
      <c r="AD16" s="166">
        <f t="shared" si="2"/>
        <v>270</v>
      </c>
    </row>
    <row r="17" spans="1:30" ht="18" customHeight="1" x14ac:dyDescent="0.2">
      <c r="A17" s="1"/>
      <c r="B17" s="13" t="s">
        <v>26</v>
      </c>
      <c r="C17" s="170">
        <v>45</v>
      </c>
      <c r="D17" s="173"/>
      <c r="E17" s="170">
        <v>45</v>
      </c>
      <c r="F17" s="131"/>
      <c r="G17" s="170">
        <v>45</v>
      </c>
      <c r="H17" s="131"/>
      <c r="I17" s="170">
        <v>45</v>
      </c>
      <c r="J17" s="131"/>
      <c r="K17" s="170">
        <v>45</v>
      </c>
      <c r="L17" s="131"/>
      <c r="M17" s="170">
        <v>45</v>
      </c>
      <c r="N17" s="131"/>
      <c r="O17" s="170">
        <v>45</v>
      </c>
      <c r="P17" s="132"/>
      <c r="Q17" s="170">
        <v>45</v>
      </c>
      <c r="R17" s="132"/>
      <c r="S17" s="170">
        <v>45</v>
      </c>
      <c r="T17" s="132"/>
      <c r="U17" s="170">
        <v>45</v>
      </c>
      <c r="V17" s="132"/>
      <c r="W17" s="170">
        <v>45</v>
      </c>
      <c r="X17" s="132"/>
      <c r="Y17" s="170">
        <v>45</v>
      </c>
      <c r="Z17" s="1"/>
      <c r="AA17" s="1"/>
      <c r="AB17" s="21">
        <f t="shared" si="0"/>
        <v>540</v>
      </c>
      <c r="AC17">
        <f t="shared" si="1"/>
        <v>540</v>
      </c>
      <c r="AD17" s="166">
        <f t="shared" si="2"/>
        <v>0</v>
      </c>
    </row>
    <row r="18" spans="1:30" ht="18" customHeight="1" x14ac:dyDescent="0.2">
      <c r="A18" s="1"/>
      <c r="B18" s="22" t="s">
        <v>27</v>
      </c>
      <c r="C18" s="170">
        <v>45</v>
      </c>
      <c r="D18" s="173"/>
      <c r="E18" s="170">
        <v>45</v>
      </c>
      <c r="F18" s="131"/>
      <c r="G18" s="170">
        <v>45</v>
      </c>
      <c r="H18" s="131"/>
      <c r="I18" s="170">
        <v>45</v>
      </c>
      <c r="J18" s="131"/>
      <c r="K18" s="170">
        <v>45</v>
      </c>
      <c r="L18" s="131"/>
      <c r="M18" s="170">
        <v>45</v>
      </c>
      <c r="N18" s="131"/>
      <c r="O18" s="170">
        <v>45</v>
      </c>
      <c r="P18" s="132"/>
      <c r="Q18" s="170">
        <v>45</v>
      </c>
      <c r="R18" s="132"/>
      <c r="S18" s="170">
        <v>45</v>
      </c>
      <c r="T18" s="132"/>
      <c r="U18" s="170">
        <v>45</v>
      </c>
      <c r="V18" s="132"/>
      <c r="W18" s="170">
        <v>45</v>
      </c>
      <c r="X18" s="132"/>
      <c r="Y18" s="170">
        <v>45</v>
      </c>
      <c r="Z18" s="1"/>
      <c r="AA18" s="1"/>
      <c r="AB18" s="21">
        <f t="shared" si="0"/>
        <v>540</v>
      </c>
      <c r="AC18">
        <f t="shared" si="1"/>
        <v>540</v>
      </c>
      <c r="AD18" s="166">
        <f t="shared" si="2"/>
        <v>0</v>
      </c>
    </row>
    <row r="19" spans="1:30" ht="18" customHeight="1" x14ac:dyDescent="0.2">
      <c r="A19" s="1"/>
      <c r="B19" s="13" t="s">
        <v>28</v>
      </c>
      <c r="C19" s="171">
        <v>40</v>
      </c>
      <c r="D19" s="131"/>
      <c r="E19" s="169">
        <v>20</v>
      </c>
      <c r="F19" s="131"/>
      <c r="G19" s="169">
        <v>20</v>
      </c>
      <c r="H19" s="131"/>
      <c r="I19" s="169">
        <v>20</v>
      </c>
      <c r="J19" s="131"/>
      <c r="K19" s="169">
        <v>20</v>
      </c>
      <c r="L19" s="131"/>
      <c r="M19" s="169">
        <v>20</v>
      </c>
      <c r="N19" s="131"/>
      <c r="O19" s="169">
        <v>20</v>
      </c>
      <c r="P19" s="132"/>
      <c r="Q19" s="169">
        <v>20</v>
      </c>
      <c r="R19" s="132"/>
      <c r="S19" s="169">
        <v>20</v>
      </c>
      <c r="T19" s="132"/>
      <c r="U19" s="169">
        <v>20</v>
      </c>
      <c r="V19" s="132"/>
      <c r="W19" s="169">
        <v>20</v>
      </c>
      <c r="X19" s="132"/>
      <c r="Y19" s="169">
        <v>20</v>
      </c>
      <c r="Z19" s="1"/>
      <c r="AA19" s="1"/>
      <c r="AB19" s="21">
        <f t="shared" si="0"/>
        <v>260</v>
      </c>
      <c r="AC19">
        <f>20*12</f>
        <v>240</v>
      </c>
      <c r="AD19" s="166">
        <f t="shared" si="2"/>
        <v>-20</v>
      </c>
    </row>
    <row r="20" spans="1:30" ht="18" customHeight="1" x14ac:dyDescent="0.2">
      <c r="A20" s="1"/>
      <c r="B20" s="22" t="s">
        <v>29</v>
      </c>
      <c r="C20" s="171">
        <v>50</v>
      </c>
      <c r="D20" s="131"/>
      <c r="E20" s="171">
        <v>50</v>
      </c>
      <c r="F20" s="131"/>
      <c r="G20" s="171">
        <v>50</v>
      </c>
      <c r="H20" s="131"/>
      <c r="I20" s="171">
        <v>50</v>
      </c>
      <c r="J20" s="131"/>
      <c r="K20" s="171">
        <v>50</v>
      </c>
      <c r="L20" s="131"/>
      <c r="M20" s="171">
        <v>50</v>
      </c>
      <c r="N20" s="131"/>
      <c r="O20" s="171">
        <v>50</v>
      </c>
      <c r="P20" s="132"/>
      <c r="Q20" s="169"/>
      <c r="R20" s="132"/>
      <c r="S20" s="171">
        <v>50</v>
      </c>
      <c r="T20" s="132"/>
      <c r="U20" s="171">
        <v>50</v>
      </c>
      <c r="V20" s="132"/>
      <c r="W20" s="171">
        <v>50</v>
      </c>
      <c r="X20" s="132"/>
      <c r="Y20" s="171">
        <v>50</v>
      </c>
      <c r="Z20" s="1"/>
      <c r="AA20" s="1"/>
      <c r="AB20" s="21">
        <f t="shared" si="0"/>
        <v>550</v>
      </c>
      <c r="AC20">
        <f t="shared" si="1"/>
        <v>540</v>
      </c>
      <c r="AD20" s="166">
        <f t="shared" si="2"/>
        <v>-10</v>
      </c>
    </row>
    <row r="21" spans="1:30" ht="18" customHeight="1" x14ac:dyDescent="0.2">
      <c r="A21" s="1"/>
      <c r="B21" s="13" t="s">
        <v>30</v>
      </c>
      <c r="C21" s="169"/>
      <c r="D21" s="131"/>
      <c r="E21" s="169"/>
      <c r="F21" s="131"/>
      <c r="G21" s="169"/>
      <c r="H21" s="131"/>
      <c r="I21" s="169"/>
      <c r="J21" s="131"/>
      <c r="K21" s="169"/>
      <c r="L21" s="131"/>
      <c r="M21" s="169"/>
      <c r="N21" s="131"/>
      <c r="O21" s="169"/>
      <c r="P21" s="132"/>
      <c r="Q21" s="169"/>
      <c r="R21" s="132"/>
      <c r="S21" s="169"/>
      <c r="T21" s="132"/>
      <c r="U21" s="169"/>
      <c r="V21" s="132"/>
      <c r="W21" s="169"/>
      <c r="X21" s="132"/>
      <c r="Y21" s="169">
        <v>450</v>
      </c>
      <c r="Z21" s="1"/>
      <c r="AA21" s="1"/>
      <c r="AB21" s="21">
        <f t="shared" si="0"/>
        <v>450</v>
      </c>
      <c r="AC21">
        <f t="shared" si="1"/>
        <v>540</v>
      </c>
      <c r="AD21" s="166">
        <f t="shared" si="2"/>
        <v>90</v>
      </c>
    </row>
    <row r="22" spans="1:30" ht="18" customHeight="1" x14ac:dyDescent="0.2">
      <c r="A22" s="1"/>
      <c r="B22" s="22" t="s">
        <v>31</v>
      </c>
      <c r="C22" s="170">
        <v>45</v>
      </c>
      <c r="D22" s="173"/>
      <c r="E22" s="170">
        <v>45</v>
      </c>
      <c r="F22" s="131"/>
      <c r="G22" s="170">
        <v>45</v>
      </c>
      <c r="H22" s="131"/>
      <c r="I22" s="170">
        <v>45</v>
      </c>
      <c r="J22" s="131"/>
      <c r="K22" s="170">
        <v>45</v>
      </c>
      <c r="L22" s="131"/>
      <c r="M22" s="170">
        <v>45</v>
      </c>
      <c r="N22" s="131"/>
      <c r="O22" s="170">
        <v>45</v>
      </c>
      <c r="P22" s="132"/>
      <c r="Q22" s="170">
        <v>45</v>
      </c>
      <c r="R22" s="132"/>
      <c r="S22" s="170">
        <v>45</v>
      </c>
      <c r="T22" s="132"/>
      <c r="U22" s="170">
        <v>45</v>
      </c>
      <c r="V22" s="132"/>
      <c r="W22" s="170">
        <v>45</v>
      </c>
      <c r="X22" s="132"/>
      <c r="Y22" s="170">
        <v>45</v>
      </c>
      <c r="Z22" s="1"/>
      <c r="AA22" s="1"/>
      <c r="AB22" s="21">
        <f t="shared" si="0"/>
        <v>540</v>
      </c>
      <c r="AC22">
        <f t="shared" si="1"/>
        <v>540</v>
      </c>
      <c r="AD22" s="166">
        <f t="shared" si="2"/>
        <v>0</v>
      </c>
    </row>
    <row r="23" spans="1:30" ht="3" customHeight="1" x14ac:dyDescent="0.2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4"/>
      <c r="AB23" s="114"/>
      <c r="AC23" s="1"/>
    </row>
    <row r="24" spans="1:30" ht="21" customHeight="1" x14ac:dyDescent="0.2">
      <c r="A24" s="116"/>
      <c r="B24" s="20" t="s">
        <v>133</v>
      </c>
      <c r="C24" s="117"/>
      <c r="D24" s="71"/>
      <c r="E24" s="118"/>
      <c r="F24" s="71"/>
      <c r="G24" s="118"/>
      <c r="H24" s="71"/>
      <c r="I24" s="118"/>
      <c r="J24" s="71"/>
      <c r="K24" s="118"/>
      <c r="L24" s="71"/>
      <c r="M24" s="118"/>
      <c r="N24" s="71"/>
      <c r="O24" s="118"/>
      <c r="P24" s="71"/>
      <c r="Q24" s="118"/>
      <c r="R24" s="71"/>
      <c r="S24" s="118"/>
      <c r="T24" s="71"/>
      <c r="U24" s="118"/>
      <c r="V24" s="71"/>
      <c r="W24" s="118"/>
      <c r="X24" s="71"/>
      <c r="Y24" s="118"/>
      <c r="Z24" s="116"/>
      <c r="AA24" s="116"/>
      <c r="AB24" s="21">
        <f t="shared" ref="AB24:AB27" si="3">SUM(C24:AA24)</f>
        <v>0</v>
      </c>
      <c r="AC24" s="1"/>
    </row>
    <row r="25" spans="1:30" ht="21" customHeight="1" x14ac:dyDescent="0.2">
      <c r="A25" s="116"/>
      <c r="B25" s="20" t="s">
        <v>156</v>
      </c>
      <c r="C25" s="117"/>
      <c r="D25" s="71"/>
      <c r="E25" s="118"/>
      <c r="F25" s="71"/>
      <c r="G25" s="118"/>
      <c r="H25" s="71"/>
      <c r="I25" s="119"/>
      <c r="J25" s="71"/>
      <c r="K25" s="86"/>
      <c r="L25" s="71"/>
      <c r="M25" s="119"/>
      <c r="N25" s="71"/>
      <c r="O25" s="119"/>
      <c r="P25" s="71"/>
      <c r="Q25" s="118"/>
      <c r="R25" s="71"/>
      <c r="S25" s="118"/>
      <c r="T25" s="71"/>
      <c r="U25" s="118"/>
      <c r="V25" s="71"/>
      <c r="W25" s="118"/>
      <c r="X25" s="71"/>
      <c r="Y25" s="118"/>
      <c r="Z25" s="116"/>
      <c r="AA25" s="116"/>
      <c r="AB25" s="21">
        <f t="shared" si="3"/>
        <v>0</v>
      </c>
      <c r="AC25" s="1"/>
    </row>
    <row r="26" spans="1:30" ht="16.5" customHeight="1" x14ac:dyDescent="0.2">
      <c r="A26" s="1"/>
      <c r="B26" s="20"/>
      <c r="C26" s="70"/>
      <c r="D26" s="71"/>
      <c r="E26" s="65"/>
      <c r="F26" s="71"/>
      <c r="G26" s="65"/>
      <c r="H26" s="71"/>
      <c r="I26" s="65"/>
      <c r="J26" s="71"/>
      <c r="K26" s="65"/>
      <c r="L26" s="71"/>
      <c r="M26" s="65"/>
      <c r="N26" s="71"/>
      <c r="O26" s="119"/>
      <c r="P26" s="71"/>
      <c r="Q26" s="65"/>
      <c r="R26" s="71"/>
      <c r="S26" s="65"/>
      <c r="T26" s="71"/>
      <c r="U26" s="65"/>
      <c r="V26" s="71"/>
      <c r="W26" s="65"/>
      <c r="X26" s="71"/>
      <c r="Y26" s="65"/>
      <c r="Z26" s="1"/>
      <c r="AA26" s="1"/>
      <c r="AB26" s="21">
        <f t="shared" si="3"/>
        <v>0</v>
      </c>
      <c r="AC26" s="1"/>
    </row>
    <row r="27" spans="1:30" ht="18" customHeight="1" x14ac:dyDescent="0.2">
      <c r="A27" s="1"/>
      <c r="B27" s="24"/>
      <c r="C27" s="70"/>
      <c r="D27" s="66"/>
      <c r="E27" s="65"/>
      <c r="F27" s="72"/>
      <c r="G27" s="65"/>
      <c r="H27" s="66"/>
      <c r="I27" s="86"/>
      <c r="J27" s="66"/>
      <c r="K27" s="86"/>
      <c r="L27" s="72"/>
      <c r="M27" s="120"/>
      <c r="N27" s="67"/>
      <c r="O27" s="121"/>
      <c r="P27" s="68"/>
      <c r="Q27" s="120"/>
      <c r="R27" s="68"/>
      <c r="S27" s="65"/>
      <c r="T27" s="68"/>
      <c r="U27" s="86"/>
      <c r="V27" s="68"/>
      <c r="W27" s="86"/>
      <c r="X27" s="73"/>
      <c r="Y27" s="86"/>
      <c r="Z27" s="1"/>
      <c r="AA27" s="1"/>
      <c r="AB27" s="21">
        <f t="shared" si="3"/>
        <v>0</v>
      </c>
      <c r="AC27" s="1"/>
    </row>
    <row r="28" spans="1:30" ht="4.5" customHeight="1" x14ac:dyDescent="0.15">
      <c r="A28" s="1"/>
      <c r="B28" s="28"/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"/>
      <c r="AA28" s="1"/>
      <c r="AB28" s="1"/>
      <c r="AC28" s="1"/>
    </row>
    <row r="29" spans="1:30" ht="4.5" customHeight="1" x14ac:dyDescent="0.15">
      <c r="A29" s="1"/>
      <c r="B29" s="1"/>
      <c r="C29" s="31"/>
      <c r="D29" s="1"/>
      <c r="E29" s="31"/>
      <c r="F29" s="1"/>
      <c r="G29" s="31"/>
      <c r="H29" s="1"/>
      <c r="I29" s="31"/>
      <c r="J29" s="1"/>
      <c r="K29" s="31"/>
      <c r="L29" s="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"/>
      <c r="AA29" s="1"/>
      <c r="AB29" s="1"/>
      <c r="AC29" s="1"/>
    </row>
    <row r="30" spans="1:30" ht="21" customHeight="1" x14ac:dyDescent="0.2">
      <c r="A30" s="32"/>
      <c r="B30" s="33" t="s">
        <v>33</v>
      </c>
      <c r="C30" s="34">
        <f>C7+C8+C9+C10+C11+C12+C13+C14+C15+C16+C18+C19+C20+C21+C22+C27+C17</f>
        <v>675</v>
      </c>
      <c r="D30" s="34"/>
      <c r="E30" s="34">
        <f>E7+E8+E9+E10+E11+E12+E13+E14+E15+E16+E17+E18+E19+E20+E21+E22+E27</f>
        <v>600</v>
      </c>
      <c r="F30" s="34"/>
      <c r="G30" s="34">
        <f>G7+G8+G9+G10+G11+G12+G13+G14+G15+G16+G17+G18+G19+G20+G21+G22+G27</f>
        <v>560</v>
      </c>
      <c r="H30" s="34"/>
      <c r="I30" s="34">
        <f>I7+I8+I9+I10+I11+I12+I13+I14+I15+I16+I17+I18+I19+I20+I21+I22+I27+I25</f>
        <v>700</v>
      </c>
      <c r="J30" s="34"/>
      <c r="K30" s="34">
        <f>K7+K8+K9+K10+K11+K12+K13+K14+K15+K16+K17+K18+K19+K20+K21+K22+K25+K27</f>
        <v>520</v>
      </c>
      <c r="L30" s="34"/>
      <c r="M30" s="34">
        <f>M7+M8+M9+M10+M11+M12+M13+M14+M15+M16+M17+M18+M19+M20+M21+M22+M25+M27</f>
        <v>677.5</v>
      </c>
      <c r="N30" s="34"/>
      <c r="O30" s="34">
        <f>O7+O8+O9+O10+O11+O12+O13+O14+O15+O16+O17+O18+O19+O20+O21+O22+O25+O26+O27</f>
        <v>557.5</v>
      </c>
      <c r="P30" s="34"/>
      <c r="Q30" s="34">
        <f>Q7+Q8+Q9+Q10+Q11+Q12+Q13+Q14+Q15+Q16+Q17+Q18+Q19+Q20+Q21+Q22+Q24+Q25+Q26+Q27</f>
        <v>465</v>
      </c>
      <c r="R30" s="34"/>
      <c r="S30" s="34">
        <f>S7+S8+S9+S10+S11+S12+S13+S14+S15+S16+S17+S18+S19+S20+S21+S22+S25+S27</f>
        <v>520</v>
      </c>
      <c r="T30" s="34"/>
      <c r="U30" s="34">
        <f>U7+U8+U9+U10+U11+U12+U13+U14+U15+U16+U17+U18+U19+U20+U21+U22+U25+U27</f>
        <v>600</v>
      </c>
      <c r="V30" s="34"/>
      <c r="W30" s="34">
        <f>W7+W8+W9+W10+W11+W12+W13+W14+W15+W16+W17+W18+W19+W20+W21+W22+W25+W27</f>
        <v>637.5</v>
      </c>
      <c r="X30" s="34"/>
      <c r="Y30" s="34">
        <f>Y7+Y8+Y9+Y10+Y11+Y12+Y13+Y14+Y15+Y16+Y17+Y18+Y19+Y20+Y21+Y22+Y25+Y27</f>
        <v>1007.5</v>
      </c>
      <c r="Z30" s="32"/>
      <c r="AA30" s="32"/>
      <c r="AB30" s="74">
        <f>SUM(C30:AA30)</f>
        <v>7520</v>
      </c>
      <c r="AC30" s="32"/>
    </row>
    <row r="31" spans="1:30" ht="57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K31" s="35"/>
      <c r="L31" s="28"/>
      <c r="M31" s="35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1"/>
      <c r="AA31" s="1"/>
      <c r="AB31" s="1"/>
      <c r="AC31" s="1"/>
    </row>
    <row r="32" spans="1:30" ht="27.75" customHeight="1" x14ac:dyDescent="0.25">
      <c r="A32" s="2"/>
      <c r="B32" s="3" t="s">
        <v>0</v>
      </c>
      <c r="C32" s="1"/>
      <c r="D32" s="1"/>
      <c r="E32" s="1"/>
      <c r="F32" s="1"/>
      <c r="G32" s="1"/>
      <c r="H32" s="1"/>
      <c r="I32" s="3"/>
      <c r="J32" s="1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62" t="s">
        <v>169</v>
      </c>
      <c r="W32" s="158"/>
      <c r="X32" s="158"/>
      <c r="Y32" s="1"/>
      <c r="Z32" s="1"/>
      <c r="AA32" s="1"/>
      <c r="AB32" s="1"/>
      <c r="AC32" s="1"/>
    </row>
    <row r="33" spans="1:29" ht="34.5" customHeight="1" x14ac:dyDescent="0.15">
      <c r="A33" s="144" t="s">
        <v>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"/>
    </row>
    <row r="34" spans="1:29" ht="8.25" customHeight="1" x14ac:dyDescent="0.15">
      <c r="A34" s="6"/>
      <c r="B34" s="6"/>
      <c r="C34" s="36"/>
      <c r="D34" s="6"/>
      <c r="E34" s="36"/>
      <c r="F34" s="6"/>
      <c r="G34" s="36"/>
      <c r="H34" s="6"/>
      <c r="I34" s="36"/>
      <c r="J34" s="6"/>
      <c r="K34" s="36"/>
      <c r="L34" s="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"/>
      <c r="AC34" s="1"/>
    </row>
    <row r="35" spans="1:29" ht="22.5" customHeight="1" x14ac:dyDescent="0.15">
      <c r="A35" s="6"/>
      <c r="B35" s="37" t="s">
        <v>34</v>
      </c>
      <c r="C35" s="75" t="s">
        <v>4</v>
      </c>
      <c r="D35" s="75"/>
      <c r="E35" s="75" t="s">
        <v>5</v>
      </c>
      <c r="F35" s="75"/>
      <c r="G35" s="75" t="s">
        <v>35</v>
      </c>
      <c r="H35" s="75"/>
      <c r="I35" s="75" t="s">
        <v>7</v>
      </c>
      <c r="J35" s="75"/>
      <c r="K35" s="75" t="s">
        <v>8</v>
      </c>
      <c r="L35" s="75"/>
      <c r="M35" s="75" t="s">
        <v>9</v>
      </c>
      <c r="N35" s="75"/>
      <c r="O35" s="75" t="s">
        <v>10</v>
      </c>
      <c r="P35" s="75"/>
      <c r="Q35" s="75" t="s">
        <v>11</v>
      </c>
      <c r="R35" s="75"/>
      <c r="S35" s="75" t="s">
        <v>12</v>
      </c>
      <c r="T35" s="75"/>
      <c r="U35" s="75" t="s">
        <v>13</v>
      </c>
      <c r="V35" s="75"/>
      <c r="W35" s="75" t="s">
        <v>14</v>
      </c>
      <c r="X35" s="75"/>
      <c r="Y35" s="75" t="s">
        <v>15</v>
      </c>
      <c r="Z35" s="39"/>
      <c r="AA35" s="6"/>
      <c r="AB35" s="76" t="s">
        <v>57</v>
      </c>
      <c r="AC35" s="1"/>
    </row>
    <row r="36" spans="1:29" ht="5.25" customHeight="1" x14ac:dyDescent="0.15">
      <c r="A36" s="6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6"/>
      <c r="AA36" s="6"/>
      <c r="AB36" s="1"/>
      <c r="AC36" s="1"/>
    </row>
    <row r="37" spans="1:29" ht="12.75" customHeight="1" x14ac:dyDescent="0.15">
      <c r="A37" s="1"/>
      <c r="B37" s="42"/>
      <c r="C37" s="43"/>
      <c r="D37" s="44"/>
      <c r="E37" s="31"/>
      <c r="F37" s="44"/>
      <c r="G37" s="31"/>
      <c r="H37" s="44"/>
      <c r="I37" s="31"/>
      <c r="J37" s="44"/>
      <c r="K37" s="31"/>
      <c r="L37" s="44"/>
      <c r="M37" s="31"/>
      <c r="N37" s="4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x14ac:dyDescent="0.2">
      <c r="A38" s="1"/>
      <c r="B38" s="22" t="s">
        <v>36</v>
      </c>
      <c r="C38" s="45">
        <v>109.08</v>
      </c>
      <c r="D38" s="17"/>
      <c r="E38" s="45">
        <v>114.08</v>
      </c>
      <c r="F38" s="17"/>
      <c r="G38" s="45">
        <v>140.07</v>
      </c>
      <c r="H38" s="17"/>
      <c r="I38" s="45">
        <v>128.33000000000001</v>
      </c>
      <c r="J38" s="17"/>
      <c r="K38" s="45">
        <v>137.08000000000001</v>
      </c>
      <c r="L38" s="17"/>
      <c r="M38" s="45">
        <v>150.24</v>
      </c>
      <c r="N38" s="17"/>
      <c r="O38" s="45">
        <v>149.81</v>
      </c>
      <c r="P38" s="18"/>
      <c r="Q38" s="45">
        <v>148.06</v>
      </c>
      <c r="R38" s="18"/>
      <c r="S38" s="45">
        <v>144.77000000000001</v>
      </c>
      <c r="T38" s="18"/>
      <c r="U38" s="45">
        <v>146.47</v>
      </c>
      <c r="V38" s="18"/>
      <c r="W38" s="45"/>
      <c r="X38" s="18"/>
      <c r="Y38" s="45"/>
      <c r="Z38" s="1"/>
      <c r="AA38" s="1"/>
      <c r="AB38" s="21">
        <f t="shared" ref="AB38:AB49" si="4">SUM(C38:AA38)</f>
        <v>1367.99</v>
      </c>
      <c r="AC38" s="1"/>
    </row>
    <row r="39" spans="1:29" ht="18" customHeight="1" x14ac:dyDescent="0.2">
      <c r="A39" s="1"/>
      <c r="B39" s="13" t="s">
        <v>37</v>
      </c>
      <c r="C39" s="45">
        <v>480</v>
      </c>
      <c r="D39" s="17"/>
      <c r="E39" s="45">
        <v>480</v>
      </c>
      <c r="F39" s="17"/>
      <c r="G39" s="45">
        <v>206.32</v>
      </c>
      <c r="H39" s="17"/>
      <c r="I39" s="45">
        <v>206.32</v>
      </c>
      <c r="J39" s="17"/>
      <c r="K39" s="45">
        <v>206.32</v>
      </c>
      <c r="L39" s="17"/>
      <c r="M39" s="45">
        <v>206.32</v>
      </c>
      <c r="N39" s="17"/>
      <c r="O39" s="45">
        <v>206.32</v>
      </c>
      <c r="P39" s="18"/>
      <c r="Q39" s="45">
        <v>206.32</v>
      </c>
      <c r="R39" s="18"/>
      <c r="S39" s="45">
        <v>206.32</v>
      </c>
      <c r="T39" s="18"/>
      <c r="U39" s="45">
        <v>218.92</v>
      </c>
      <c r="V39" s="18"/>
      <c r="W39" s="45">
        <v>218.92</v>
      </c>
      <c r="X39" s="18"/>
      <c r="Y39" s="45">
        <v>218.92</v>
      </c>
      <c r="Z39" s="1"/>
      <c r="AA39" s="1"/>
      <c r="AB39" s="21">
        <f t="shared" si="4"/>
        <v>3061</v>
      </c>
      <c r="AC39" s="1"/>
    </row>
    <row r="40" spans="1:29" ht="18" customHeight="1" x14ac:dyDescent="0.2">
      <c r="A40" s="1"/>
      <c r="B40" s="22" t="s">
        <v>146</v>
      </c>
      <c r="C40" s="45"/>
      <c r="D40" s="17"/>
      <c r="E40" s="45">
        <v>51.82</v>
      </c>
      <c r="F40" s="17"/>
      <c r="G40" s="45"/>
      <c r="H40" s="17"/>
      <c r="I40" s="45"/>
      <c r="J40" s="17"/>
      <c r="K40" s="90"/>
      <c r="L40" s="17"/>
      <c r="M40" s="45"/>
      <c r="N40" s="17"/>
      <c r="O40" s="45"/>
      <c r="P40" s="18"/>
      <c r="Q40" s="45"/>
      <c r="R40" s="18"/>
      <c r="S40" s="90"/>
      <c r="T40" s="18"/>
      <c r="U40" s="45">
        <v>514.16</v>
      </c>
      <c r="V40" s="18"/>
      <c r="W40" s="45"/>
      <c r="X40" s="18"/>
      <c r="Y40" s="45"/>
      <c r="Z40" s="1"/>
      <c r="AA40" s="1"/>
      <c r="AB40" s="21">
        <f t="shared" si="4"/>
        <v>565.98</v>
      </c>
      <c r="AC40" s="1"/>
    </row>
    <row r="41" spans="1:29" ht="18" customHeight="1" x14ac:dyDescent="0.2">
      <c r="A41" s="1"/>
      <c r="B41" s="18" t="s">
        <v>107</v>
      </c>
      <c r="C41" s="45"/>
      <c r="D41" s="17"/>
      <c r="E41" s="45"/>
      <c r="F41" s="17"/>
      <c r="G41" s="45"/>
      <c r="H41" s="17"/>
      <c r="I41" s="45"/>
      <c r="J41" s="17"/>
      <c r="K41" s="45"/>
      <c r="L41" s="17"/>
      <c r="M41" s="45"/>
      <c r="N41" s="17"/>
      <c r="O41" s="45"/>
      <c r="P41" s="18"/>
      <c r="Q41" s="45"/>
      <c r="R41" s="18"/>
      <c r="S41" s="45"/>
      <c r="T41" s="18"/>
      <c r="U41" s="45"/>
      <c r="V41" s="18"/>
      <c r="W41" s="45"/>
      <c r="X41" s="18"/>
      <c r="Y41" s="45">
        <v>198.65</v>
      </c>
      <c r="Z41" s="1"/>
      <c r="AA41" s="1"/>
      <c r="AB41" s="21">
        <f t="shared" si="4"/>
        <v>198.65</v>
      </c>
      <c r="AC41" s="1"/>
    </row>
    <row r="42" spans="1:29" ht="18" customHeight="1" x14ac:dyDescent="0.2">
      <c r="A42" s="1"/>
      <c r="B42" s="22" t="s">
        <v>136</v>
      </c>
      <c r="C42" s="45">
        <v>100</v>
      </c>
      <c r="D42" s="17"/>
      <c r="E42" s="45">
        <v>107</v>
      </c>
      <c r="F42" s="17"/>
      <c r="G42" s="45">
        <v>107</v>
      </c>
      <c r="H42" s="17"/>
      <c r="I42" s="143">
        <v>107</v>
      </c>
      <c r="J42" s="17"/>
      <c r="K42" s="143">
        <v>107</v>
      </c>
      <c r="M42" s="143">
        <v>107</v>
      </c>
      <c r="N42" s="17"/>
      <c r="O42" s="143">
        <v>107</v>
      </c>
      <c r="P42" s="18"/>
      <c r="Q42" s="143">
        <v>107</v>
      </c>
      <c r="R42" s="18"/>
      <c r="S42" s="143">
        <v>107</v>
      </c>
      <c r="T42" s="18"/>
      <c r="U42" s="143">
        <v>107</v>
      </c>
      <c r="V42" s="18"/>
      <c r="W42" s="143">
        <v>107</v>
      </c>
      <c r="X42" s="18"/>
      <c r="Y42" s="143">
        <v>107</v>
      </c>
      <c r="Z42" s="1"/>
      <c r="AA42" s="1"/>
      <c r="AB42" s="21">
        <f t="shared" si="4"/>
        <v>1277</v>
      </c>
      <c r="AC42" s="1"/>
    </row>
    <row r="43" spans="1:29" ht="18" customHeight="1" x14ac:dyDescent="0.2">
      <c r="A43" s="1"/>
      <c r="B43" s="13" t="s">
        <v>82</v>
      </c>
      <c r="C43" s="45"/>
      <c r="D43" s="17"/>
      <c r="E43" s="45">
        <v>56</v>
      </c>
      <c r="F43" s="17"/>
      <c r="G43" s="45"/>
      <c r="H43" s="17"/>
      <c r="I43" s="45"/>
      <c r="J43" s="17"/>
      <c r="K43" s="45"/>
      <c r="L43" s="17"/>
      <c r="M43" s="45"/>
      <c r="N43" s="17"/>
      <c r="O43" s="45"/>
      <c r="P43" s="18"/>
      <c r="Q43" s="45"/>
      <c r="R43" s="18"/>
      <c r="S43" s="45"/>
      <c r="T43" s="18"/>
      <c r="U43" s="45"/>
      <c r="V43" s="18"/>
      <c r="W43" s="45"/>
      <c r="X43" s="18"/>
      <c r="Y43" s="45"/>
      <c r="Z43" s="1"/>
      <c r="AA43" s="1"/>
      <c r="AB43" s="21">
        <f t="shared" si="4"/>
        <v>56</v>
      </c>
      <c r="AC43" s="1"/>
    </row>
    <row r="44" spans="1:29" ht="18" customHeight="1" x14ac:dyDescent="0.2">
      <c r="A44" s="1"/>
      <c r="B44" s="22" t="s">
        <v>42</v>
      </c>
      <c r="C44" s="45">
        <v>9.36</v>
      </c>
      <c r="D44" s="17"/>
      <c r="E44" s="45">
        <v>8.32</v>
      </c>
      <c r="F44" s="17"/>
      <c r="G44" s="45">
        <v>8.32</v>
      </c>
      <c r="H44" s="17"/>
      <c r="I44" s="45">
        <v>8.32</v>
      </c>
      <c r="J44" s="17"/>
      <c r="K44" s="45">
        <v>8.32</v>
      </c>
      <c r="L44" s="17"/>
      <c r="M44" s="45">
        <v>8.32</v>
      </c>
      <c r="N44" s="17"/>
      <c r="O44" s="45">
        <v>8.32</v>
      </c>
      <c r="P44" s="18"/>
      <c r="Q44" s="45">
        <v>8.32</v>
      </c>
      <c r="R44" s="18"/>
      <c r="S44" s="45">
        <v>8.32</v>
      </c>
      <c r="T44" s="18"/>
      <c r="U44" s="45">
        <v>8.32</v>
      </c>
      <c r="V44" s="18"/>
      <c r="W44" s="45">
        <v>9.2799999999999994</v>
      </c>
      <c r="X44" s="18"/>
      <c r="Y44" s="45">
        <v>8.32</v>
      </c>
      <c r="Z44" s="1"/>
      <c r="AA44" s="1"/>
      <c r="AB44" s="21">
        <f t="shared" si="4"/>
        <v>101.83999999999997</v>
      </c>
      <c r="AC44" s="1"/>
    </row>
    <row r="45" spans="1:29" ht="18" customHeight="1" x14ac:dyDescent="0.2">
      <c r="A45" s="1"/>
      <c r="B45" s="13" t="s">
        <v>163</v>
      </c>
      <c r="C45" s="45"/>
      <c r="D45" s="17"/>
      <c r="E45" s="45"/>
      <c r="F45" s="17"/>
      <c r="G45" s="45"/>
      <c r="H45" s="17"/>
      <c r="I45" s="45"/>
      <c r="J45" s="17"/>
      <c r="K45" s="45"/>
      <c r="L45" s="17"/>
      <c r="M45" s="45"/>
      <c r="N45" s="17"/>
      <c r="O45" s="45"/>
      <c r="P45" s="18"/>
      <c r="Q45" s="45"/>
      <c r="R45" s="18"/>
      <c r="S45" s="45"/>
      <c r="T45" s="18"/>
      <c r="U45" s="45"/>
      <c r="V45" s="18"/>
      <c r="W45" s="45"/>
      <c r="X45" s="18"/>
      <c r="Y45" s="45"/>
      <c r="Z45" s="1"/>
      <c r="AA45" s="1"/>
      <c r="AB45" s="21">
        <f t="shared" si="4"/>
        <v>0</v>
      </c>
      <c r="AC45" s="1"/>
    </row>
    <row r="46" spans="1:29" ht="18" customHeight="1" x14ac:dyDescent="0.2">
      <c r="A46" s="1"/>
      <c r="B46" s="138" t="s">
        <v>170</v>
      </c>
      <c r="C46" s="139"/>
      <c r="D46" s="17"/>
      <c r="E46" s="45"/>
      <c r="F46" s="17"/>
      <c r="G46" s="45"/>
      <c r="H46" s="17"/>
      <c r="J46" s="45"/>
      <c r="K46" s="45"/>
      <c r="L46" s="17"/>
      <c r="M46" s="45"/>
      <c r="N46" s="17"/>
      <c r="O46" s="45"/>
      <c r="P46" s="18"/>
      <c r="Q46" s="45"/>
      <c r="R46" s="18"/>
      <c r="S46" s="45"/>
      <c r="T46" s="18"/>
      <c r="U46" s="45"/>
      <c r="V46" s="18"/>
      <c r="W46" s="45"/>
      <c r="X46" s="18"/>
      <c r="Y46" s="45">
        <v>140</v>
      </c>
      <c r="Z46" s="1"/>
      <c r="AA46" s="1"/>
      <c r="AB46" s="21">
        <f t="shared" si="4"/>
        <v>140</v>
      </c>
      <c r="AC46" s="1"/>
    </row>
    <row r="47" spans="1:29" ht="18" customHeight="1" x14ac:dyDescent="0.2">
      <c r="A47" s="1"/>
      <c r="B47" s="22" t="s">
        <v>94</v>
      </c>
      <c r="C47" s="45"/>
      <c r="D47" s="17"/>
      <c r="E47" s="45"/>
      <c r="F47" s="17"/>
      <c r="G47" s="45"/>
      <c r="H47" s="17"/>
      <c r="I47" s="45"/>
      <c r="J47" s="17"/>
      <c r="K47" s="45"/>
      <c r="L47" s="17"/>
      <c r="M47" s="45"/>
      <c r="N47" s="17"/>
      <c r="O47" s="45"/>
      <c r="P47" s="18"/>
      <c r="Q47" s="45"/>
      <c r="R47" s="18"/>
      <c r="S47" s="45"/>
      <c r="T47" s="18"/>
      <c r="U47" s="45"/>
      <c r="V47" s="18"/>
      <c r="W47" s="45"/>
      <c r="X47" s="18"/>
      <c r="Y47" s="45"/>
      <c r="Z47" s="1"/>
      <c r="AA47" s="1"/>
      <c r="AB47" s="21">
        <f t="shared" si="4"/>
        <v>0</v>
      </c>
      <c r="AC47" s="1"/>
    </row>
    <row r="48" spans="1:29" ht="18" customHeight="1" x14ac:dyDescent="0.2">
      <c r="A48" s="1"/>
      <c r="B48" s="20" t="s">
        <v>91</v>
      </c>
      <c r="C48" s="45"/>
      <c r="D48" s="17"/>
      <c r="E48" s="45">
        <v>280</v>
      </c>
      <c r="F48" s="17"/>
      <c r="G48" s="45"/>
      <c r="H48" s="17"/>
      <c r="I48" s="45"/>
      <c r="J48" s="17"/>
      <c r="K48" s="45"/>
      <c r="L48" s="17"/>
      <c r="M48" s="45"/>
      <c r="N48" s="17"/>
      <c r="O48" s="45"/>
      <c r="P48" s="18"/>
      <c r="Q48" s="45"/>
      <c r="R48" s="18"/>
      <c r="S48" s="45"/>
      <c r="T48" s="18"/>
      <c r="U48" s="45"/>
      <c r="V48" s="18"/>
      <c r="W48" s="45"/>
      <c r="X48" s="18"/>
      <c r="Y48" s="45"/>
      <c r="Z48" s="1"/>
      <c r="AA48" s="1"/>
      <c r="AB48" s="21">
        <f t="shared" si="4"/>
        <v>280</v>
      </c>
      <c r="AC48" s="1"/>
    </row>
    <row r="49" spans="1:29" ht="18" customHeight="1" x14ac:dyDescent="0.2">
      <c r="A49" s="1"/>
      <c r="B49" s="133" t="s">
        <v>138</v>
      </c>
      <c r="C49" s="106">
        <v>60</v>
      </c>
      <c r="D49" s="17"/>
      <c r="E49" s="106">
        <v>60</v>
      </c>
      <c r="F49" s="17"/>
      <c r="G49" s="106">
        <v>60</v>
      </c>
      <c r="H49" s="17"/>
      <c r="I49" s="106">
        <v>60</v>
      </c>
      <c r="J49" s="17"/>
      <c r="K49" s="106">
        <v>60</v>
      </c>
      <c r="L49" s="17"/>
      <c r="M49" s="106">
        <v>60</v>
      </c>
      <c r="N49" s="17"/>
      <c r="O49" s="106">
        <v>60</v>
      </c>
      <c r="P49" s="18"/>
      <c r="Q49" s="106">
        <v>60</v>
      </c>
      <c r="R49" s="18"/>
      <c r="S49" s="106">
        <v>60</v>
      </c>
      <c r="T49" s="18"/>
      <c r="U49" s="106">
        <v>60</v>
      </c>
      <c r="V49" s="18"/>
      <c r="W49" s="106">
        <v>60</v>
      </c>
      <c r="X49" s="18"/>
      <c r="Y49" s="106">
        <v>60</v>
      </c>
      <c r="Z49" s="1"/>
      <c r="AA49" s="1"/>
      <c r="AB49" s="21">
        <f t="shared" si="4"/>
        <v>720</v>
      </c>
      <c r="AC49" s="1"/>
    </row>
    <row r="50" spans="1:29" ht="12.75" customHeight="1" x14ac:dyDescent="0.15">
      <c r="A50" s="1"/>
      <c r="B50" s="28"/>
      <c r="C50" s="46"/>
      <c r="D50" s="28"/>
      <c r="E50" s="46"/>
      <c r="F50" s="28"/>
      <c r="G50" s="46"/>
      <c r="H50" s="28"/>
      <c r="I50" s="46"/>
      <c r="J50" s="28"/>
      <c r="K50" s="46"/>
      <c r="L50" s="28"/>
      <c r="M50" s="46"/>
      <c r="N50" s="28"/>
      <c r="O50" s="47"/>
      <c r="P50" s="28"/>
      <c r="Q50" s="47"/>
      <c r="R50" s="28"/>
      <c r="S50" s="47"/>
      <c r="T50" s="28"/>
      <c r="U50" s="47"/>
      <c r="V50" s="28"/>
      <c r="W50" s="47"/>
      <c r="X50" s="28"/>
      <c r="Y50" s="47"/>
      <c r="Z50" s="1"/>
      <c r="AA50" s="1"/>
      <c r="AB50" s="1"/>
      <c r="AC50" s="1"/>
    </row>
    <row r="51" spans="1:29" ht="12.75" customHeight="1" x14ac:dyDescent="0.2">
      <c r="A51" s="1"/>
      <c r="B51" s="1"/>
      <c r="C51" s="48"/>
      <c r="D51" s="13"/>
      <c r="E51" s="48"/>
      <c r="F51" s="13"/>
      <c r="G51" s="48"/>
      <c r="H51" s="13"/>
      <c r="I51" s="48"/>
      <c r="J51" s="13"/>
      <c r="K51" s="48"/>
      <c r="L51" s="13"/>
      <c r="M51" s="48"/>
      <c r="N51" s="49"/>
      <c r="O51" s="48"/>
      <c r="P51" s="49"/>
      <c r="Q51" s="48"/>
      <c r="R51" s="49"/>
      <c r="S51" s="48"/>
      <c r="T51" s="49"/>
      <c r="U51" s="48"/>
      <c r="V51" s="49"/>
      <c r="W51" s="48"/>
      <c r="X51" s="49"/>
      <c r="Y51" s="48"/>
      <c r="Z51" s="1"/>
      <c r="AA51" s="1"/>
      <c r="AB51" s="1"/>
      <c r="AC51" s="1"/>
    </row>
    <row r="52" spans="1:29" ht="12.75" customHeight="1" x14ac:dyDescent="0.2">
      <c r="A52" s="32"/>
      <c r="B52" s="33" t="s">
        <v>47</v>
      </c>
      <c r="C52" s="50">
        <f>SUM(C38:C49)</f>
        <v>758.44</v>
      </c>
      <c r="D52" s="50"/>
      <c r="E52" s="50">
        <f>SUM(E38:E49)</f>
        <v>1157.2200000000003</v>
      </c>
      <c r="F52" s="50"/>
      <c r="G52" s="50">
        <f>SUM(G38:G49)</f>
        <v>521.71</v>
      </c>
      <c r="H52" s="50"/>
      <c r="I52" s="50">
        <f>SUM(I38:I49)</f>
        <v>509.96999999999997</v>
      </c>
      <c r="J52" s="50"/>
      <c r="K52" s="50">
        <f>SUM(K38:K49)</f>
        <v>518.72</v>
      </c>
      <c r="L52" s="50"/>
      <c r="M52" s="50">
        <f>SUM(M38:M49)</f>
        <v>531.88</v>
      </c>
      <c r="N52" s="50"/>
      <c r="O52" s="50">
        <f>SUM(O38:O49)</f>
        <v>531.45000000000005</v>
      </c>
      <c r="P52" s="50"/>
      <c r="Q52" s="50">
        <f>SUM(Q38:Q49)</f>
        <v>529.70000000000005</v>
      </c>
      <c r="R52" s="50"/>
      <c r="S52" s="50">
        <f>SUM(S38:S49)</f>
        <v>526.41000000000008</v>
      </c>
      <c r="T52" s="50"/>
      <c r="U52" s="50">
        <f>SUM(U38:U49)</f>
        <v>1054.8699999999999</v>
      </c>
      <c r="V52" s="50"/>
      <c r="W52" s="50">
        <f>SUM(W38:W49)</f>
        <v>395.19999999999993</v>
      </c>
      <c r="X52" s="50"/>
      <c r="Y52" s="50">
        <f>SUM(Y38:Y49)</f>
        <v>732.89</v>
      </c>
      <c r="Z52" s="32"/>
      <c r="AA52" s="32"/>
      <c r="AB52" s="74">
        <f>SUM(C52:AA52)</f>
        <v>7768.46</v>
      </c>
      <c r="AC52" s="32"/>
    </row>
    <row r="53" spans="1:29" ht="12.75" customHeight="1" x14ac:dyDescent="0.15">
      <c r="A53" s="1"/>
      <c r="B53" s="28"/>
      <c r="C53" s="35"/>
      <c r="D53" s="28"/>
      <c r="E53" s="35"/>
      <c r="F53" s="28"/>
      <c r="G53" s="35"/>
      <c r="H53" s="28"/>
      <c r="I53" s="35"/>
      <c r="J53" s="28"/>
      <c r="K53" s="35"/>
      <c r="L53" s="28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1"/>
      <c r="AA53" s="1"/>
      <c r="AB53" s="1"/>
      <c r="AC53" s="1"/>
    </row>
    <row r="54" spans="1:29" ht="12.75" customHeight="1" x14ac:dyDescent="0.15">
      <c r="A54" s="1"/>
      <c r="B54" s="1"/>
      <c r="C54" s="31"/>
      <c r="D54" s="1"/>
      <c r="E54" s="31"/>
      <c r="F54" s="1"/>
      <c r="G54" s="31"/>
      <c r="H54" s="1"/>
      <c r="I54" s="31"/>
      <c r="J54" s="1"/>
      <c r="K54" s="31"/>
      <c r="L54" s="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1"/>
      <c r="AA54" s="1"/>
      <c r="AB54" s="1"/>
      <c r="AC54" s="1"/>
    </row>
    <row r="55" spans="1:29" ht="12.75" customHeight="1" x14ac:dyDescent="0.15">
      <c r="A55" s="1"/>
      <c r="B55" s="28"/>
      <c r="C55" s="35"/>
      <c r="D55" s="28"/>
      <c r="E55" s="35"/>
      <c r="F55" s="28"/>
      <c r="G55" s="35"/>
      <c r="H55" s="28"/>
      <c r="I55" s="35"/>
      <c r="J55" s="28"/>
      <c r="K55" s="35"/>
      <c r="L55" s="28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1"/>
      <c r="AA55" s="1"/>
      <c r="AB55" s="1"/>
      <c r="AC55" s="1"/>
    </row>
    <row r="56" spans="1:29" ht="12.75" customHeight="1" x14ac:dyDescent="0.15">
      <c r="A56" s="6"/>
      <c r="B56" s="6"/>
      <c r="C56" s="36"/>
      <c r="D56" s="6"/>
      <c r="E56" s="36"/>
      <c r="F56" s="6"/>
      <c r="G56" s="36"/>
      <c r="H56" s="6"/>
      <c r="I56" s="36"/>
      <c r="J56" s="6"/>
      <c r="K56" s="36"/>
      <c r="L56" s="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6"/>
      <c r="AA56" s="6"/>
      <c r="AB56" s="6" t="s">
        <v>83</v>
      </c>
      <c r="AC56" s="1"/>
    </row>
    <row r="57" spans="1:29" ht="12.75" customHeight="1" x14ac:dyDescent="0.15">
      <c r="A57" s="1"/>
      <c r="B57" s="1"/>
      <c r="C57" s="31"/>
      <c r="D57" s="1"/>
      <c r="E57" s="31"/>
      <c r="F57" s="1"/>
      <c r="G57" s="31"/>
      <c r="H57" s="1"/>
      <c r="I57" s="31"/>
      <c r="J57" s="1"/>
      <c r="K57" s="31"/>
      <c r="L57" s="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"/>
      <c r="AA57" s="1"/>
      <c r="AB57" s="1"/>
      <c r="AC57" s="1"/>
    </row>
    <row r="58" spans="1:29" ht="12.75" customHeight="1" x14ac:dyDescent="0.15">
      <c r="A58" s="52"/>
      <c r="B58" s="53" t="s">
        <v>48</v>
      </c>
      <c r="C58" s="54">
        <f>C30-C52</f>
        <v>-83.440000000000055</v>
      </c>
      <c r="D58" s="54"/>
      <c r="E58" s="54">
        <f>E30-E52</f>
        <v>-557.22000000000025</v>
      </c>
      <c r="F58" s="54"/>
      <c r="G58" s="54">
        <f>G30-G52</f>
        <v>38.289999999999964</v>
      </c>
      <c r="H58" s="54"/>
      <c r="I58" s="54">
        <f>I30-I52</f>
        <v>190.03000000000003</v>
      </c>
      <c r="J58" s="54"/>
      <c r="K58" s="54">
        <f>K30-K52</f>
        <v>1.2799999999999727</v>
      </c>
      <c r="L58" s="54"/>
      <c r="M58" s="54">
        <f>M30-M52</f>
        <v>145.62</v>
      </c>
      <c r="N58" s="54"/>
      <c r="O58" s="54">
        <f>O30-O52</f>
        <v>26.049999999999955</v>
      </c>
      <c r="P58" s="54"/>
      <c r="Q58" s="54">
        <f>Q30-Q52</f>
        <v>-64.700000000000045</v>
      </c>
      <c r="R58" s="54"/>
      <c r="S58" s="54">
        <f>S30-S52</f>
        <v>-6.4100000000000819</v>
      </c>
      <c r="T58" s="54"/>
      <c r="U58" s="54">
        <f>U30-U52</f>
        <v>-454.86999999999989</v>
      </c>
      <c r="V58" s="54"/>
      <c r="W58" s="54">
        <f>W30-W52</f>
        <v>242.30000000000007</v>
      </c>
      <c r="X58" s="54"/>
      <c r="Y58" s="54">
        <f>Y30-Y52</f>
        <v>274.61</v>
      </c>
      <c r="Z58" s="55"/>
      <c r="AA58" s="52"/>
      <c r="AB58" s="91">
        <f>SUM(C58:AA58)</f>
        <v>-248.46000000000026</v>
      </c>
      <c r="AC58" s="32"/>
    </row>
    <row r="59" spans="1:29" ht="12.75" customHeight="1" x14ac:dyDescent="0.15">
      <c r="A59" s="6"/>
      <c r="B59" s="56"/>
      <c r="C59" s="57"/>
      <c r="D59" s="56"/>
      <c r="E59" s="57"/>
      <c r="F59" s="56"/>
      <c r="G59" s="57"/>
      <c r="H59" s="56"/>
      <c r="I59" s="57"/>
      <c r="J59" s="56"/>
      <c r="K59" s="57"/>
      <c r="L59" s="56"/>
      <c r="M59" s="57"/>
      <c r="N59" s="5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107"/>
    </row>
    <row r="60" spans="1:29" ht="12.75" customHeight="1" x14ac:dyDescent="0.15">
      <c r="A60" s="1"/>
      <c r="B60" s="1"/>
      <c r="C60" s="31"/>
      <c r="D60" s="1"/>
      <c r="E60" s="31"/>
      <c r="F60" s="1"/>
      <c r="G60" s="31"/>
      <c r="H60" s="1"/>
      <c r="I60" s="160"/>
      <c r="J60" s="145"/>
      <c r="K60" s="145"/>
      <c r="L60" s="145"/>
      <c r="M60" s="145"/>
      <c r="N60" s="145"/>
      <c r="O60" s="145"/>
      <c r="P60" s="145"/>
      <c r="Q60" s="145"/>
      <c r="R60" s="145"/>
      <c r="S60" s="1"/>
      <c r="T60" s="1"/>
      <c r="U60" s="1"/>
      <c r="V60" s="1"/>
      <c r="W60" s="1"/>
      <c r="X60" s="1"/>
      <c r="Y60" s="1"/>
      <c r="Z60" s="1"/>
      <c r="AA60" s="1"/>
      <c r="AB60" s="21"/>
    </row>
    <row r="61" spans="1:29" ht="12.75" customHeight="1" thickBo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thickBot="1" x14ac:dyDescent="0.2">
      <c r="A62" s="1"/>
      <c r="B62" s="92" t="s">
        <v>171</v>
      </c>
      <c r="C62" s="102">
        <v>1101.0900000000001</v>
      </c>
      <c r="D62" s="1"/>
      <c r="E62" s="1"/>
      <c r="F62" s="1"/>
      <c r="G62" s="1"/>
      <c r="H62" s="1"/>
      <c r="I62" s="1"/>
      <c r="J62" s="1"/>
      <c r="K62" s="1"/>
      <c r="L62" s="163" t="s">
        <v>51</v>
      </c>
      <c r="M62" s="145"/>
      <c r="N62" s="145"/>
      <c r="O62" s="1"/>
      <c r="P62" s="1"/>
      <c r="Q62" s="1"/>
      <c r="R62" s="1"/>
      <c r="S62" s="1"/>
      <c r="T62" s="1"/>
      <c r="U62" s="1"/>
      <c r="V62" s="1"/>
      <c r="X62" s="1"/>
      <c r="Y62" s="1"/>
      <c r="Z62" s="1"/>
      <c r="AA62" s="1"/>
      <c r="AB62" s="1"/>
      <c r="AC62" s="1"/>
    </row>
    <row r="63" spans="1:29" ht="20.25" customHeight="1" x14ac:dyDescent="0.15">
      <c r="A63" s="1"/>
      <c r="B63" s="95" t="s">
        <v>172</v>
      </c>
      <c r="C63" s="96">
        <f>C30+E30+G30+I30+K30+M30+O30+Q30+S30+U30+W30+Y30</f>
        <v>7520</v>
      </c>
      <c r="D63" s="1"/>
      <c r="E63" s="1"/>
      <c r="F63" s="1"/>
      <c r="G63" s="1"/>
      <c r="H63" s="1"/>
      <c r="I63" s="160"/>
      <c r="J63" s="145"/>
      <c r="K63" s="145"/>
      <c r="L63" s="1"/>
      <c r="M63" s="1"/>
      <c r="N63" s="1"/>
      <c r="O63" s="160"/>
      <c r="P63" s="145"/>
      <c r="Q63" s="14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15">
      <c r="A64" s="1"/>
      <c r="B64" s="95"/>
      <c r="C64" s="97">
        <f>SUM(C62:C63)</f>
        <v>8621.09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thickBot="1" x14ac:dyDescent="0.2">
      <c r="A65" s="1"/>
      <c r="B65" s="98" t="s">
        <v>173</v>
      </c>
      <c r="C65" s="99">
        <f>C52+E52+G52+I52+K52+M52+O52+Q52+S52+U52+W52+Y52</f>
        <v>7768.46</v>
      </c>
      <c r="D65" s="1"/>
      <c r="E65" s="1"/>
      <c r="F65" s="1"/>
      <c r="G65" s="1"/>
      <c r="H65" s="1"/>
      <c r="I65" s="100"/>
      <c r="J65" s="100"/>
      <c r="K65" s="100"/>
      <c r="L65" s="1"/>
      <c r="M65" s="1"/>
      <c r="N65" s="1"/>
      <c r="O65" s="100"/>
      <c r="P65" s="100"/>
      <c r="Q65" s="100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thickBot="1" x14ac:dyDescent="0.2">
      <c r="A66" s="1"/>
      <c r="B66" s="101" t="s">
        <v>174</v>
      </c>
      <c r="C66" s="102">
        <f>C64-C65</f>
        <v>852.63000000000011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15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">
      <c r="A68" s="1"/>
      <c r="B68" s="32" t="s">
        <v>120</v>
      </c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9">
    <mergeCell ref="L62:N62"/>
    <mergeCell ref="I63:K63"/>
    <mergeCell ref="O63:Q63"/>
    <mergeCell ref="I1:M1"/>
    <mergeCell ref="V1:AA1"/>
    <mergeCell ref="B2:AB2"/>
    <mergeCell ref="V32:X32"/>
    <mergeCell ref="A33:AB33"/>
    <mergeCell ref="I60:R60"/>
  </mergeCells>
  <conditionalFormatting sqref="C24:C27 E24:E27 G24:G27 I24:I27 K24:K27 M24:M27 O24:O27 Q24:Q27 S24:S27 U24:U27 W24:W27 Y24:Y27">
    <cfRule type="cellIs" dxfId="161" priority="89" stopIfTrue="1" operator="lessThan">
      <formula>37.5</formula>
    </cfRule>
    <cfRule type="cellIs" dxfId="160" priority="92" stopIfTrue="1" operator="lessThan">
      <formula>37.5</formula>
    </cfRule>
  </conditionalFormatting>
  <conditionalFormatting sqref="C24:C27 E24:E27 G24:G27 I24:I27 K24:K27 M24:M27">
    <cfRule type="cellIs" dxfId="159" priority="2" stopIfTrue="1" operator="lessThan">
      <formula>37.5</formula>
    </cfRule>
  </conditionalFormatting>
  <conditionalFormatting sqref="C24:C27">
    <cfRule type="cellIs" dxfId="158" priority="3" stopIfTrue="1" operator="equal">
      <formula>37.5</formula>
    </cfRule>
    <cfRule type="cellIs" dxfId="157" priority="4" stopIfTrue="1" operator="lessThan">
      <formula>37.5</formula>
    </cfRule>
    <cfRule type="cellIs" dxfId="156" priority="100" operator="greaterThan">
      <formula>111.48</formula>
    </cfRule>
  </conditionalFormatting>
  <conditionalFormatting sqref="C24:C28">
    <cfRule type="cellIs" dxfId="155" priority="102" operator="equal">
      <formula>0</formula>
    </cfRule>
  </conditionalFormatting>
  <conditionalFormatting sqref="C24:C30 E24:E30 G24:G30 I24:I30 K24:K31 M24:M31 D27:D30 F27:F30 H27:H30 J27:J30 L27:L31 N27:N31 O28:Y31 C34:N34 I37:N59 C37:H60 O38:O58 Q38:Q58 S38:S58 U38:U58 Y38:Y58 P50:P58 R50:R58 T50:T58 V50:X58 Z58">
    <cfRule type="cellIs" dxfId="154" priority="1" stopIfTrue="1" operator="lessThan">
      <formula>0</formula>
    </cfRule>
  </conditionalFormatting>
  <conditionalFormatting sqref="C24:Y27">
    <cfRule type="cellIs" dxfId="153" priority="101" operator="greaterThan">
      <formula>0</formula>
    </cfRule>
  </conditionalFormatting>
  <conditionalFormatting sqref="E24:E27 G24:G27 I24:I27 K24:K27 M24:M27 O24:O27 Q24:Q27 S24:S27 U24:U27 W24:W27 Y24:Y27 C24:C27">
    <cfRule type="cellIs" dxfId="152" priority="91" stopIfTrue="1" operator="equal">
      <formula>37.5</formula>
    </cfRule>
  </conditionalFormatting>
  <conditionalFormatting sqref="E24:E27 G24:G27 I24:I27 K24:K27 M24:M27 O24:O27 Q24:Q27 S24:S27 U24:U27 W24:W27 Y24:Y27">
    <cfRule type="cellIs" dxfId="151" priority="90" stopIfTrue="1" operator="greaterThan">
      <formula>37.5</formula>
    </cfRule>
    <cfRule type="cellIs" dxfId="150" priority="93" stopIfTrue="1" operator="equal">
      <formula>37.5</formula>
    </cfRule>
    <cfRule type="cellIs" dxfId="149" priority="94" stopIfTrue="1" operator="equal">
      <formula>37.5</formula>
    </cfRule>
    <cfRule type="cellIs" dxfId="148" priority="95" stopIfTrue="1" operator="lessThan">
      <formula>37.5</formula>
    </cfRule>
  </conditionalFormatting>
  <conditionalFormatting sqref="E24:E27">
    <cfRule type="cellIs" dxfId="147" priority="5" stopIfTrue="1" operator="equal">
      <formula>37.5</formula>
    </cfRule>
    <cfRule type="cellIs" dxfId="146" priority="6" stopIfTrue="1" operator="equal">
      <formula>37.5</formula>
    </cfRule>
    <cfRule type="cellIs" dxfId="145" priority="7" stopIfTrue="1" operator="lessThan">
      <formula>37.5</formula>
    </cfRule>
    <cfRule type="cellIs" dxfId="144" priority="12" stopIfTrue="1" operator="greaterThan">
      <formula>37.5</formula>
    </cfRule>
    <cfRule type="cellIs" dxfId="143" priority="13" stopIfTrue="1" operator="equal">
      <formula>37.5</formula>
    </cfRule>
    <cfRule type="cellIs" dxfId="142" priority="14" stopIfTrue="1" operator="lessThan">
      <formula>37.5</formula>
    </cfRule>
    <cfRule type="cellIs" dxfId="141" priority="103" stopIfTrue="1" operator="equal">
      <formula>37.5</formula>
    </cfRule>
    <cfRule type="cellIs" dxfId="140" priority="104" stopIfTrue="1" operator="lessThan">
      <formula>37.5</formula>
    </cfRule>
    <cfRule type="cellIs" dxfId="139" priority="105" operator="greaterThan">
      <formula>111.48</formula>
    </cfRule>
    <cfRule type="cellIs" dxfId="138" priority="106" operator="equal">
      <formula>0</formula>
    </cfRule>
  </conditionalFormatting>
  <conditionalFormatting sqref="G24:G27 I24:I27 M24:M27">
    <cfRule type="cellIs" dxfId="137" priority="8" stopIfTrue="1" operator="equal">
      <formula>37.5</formula>
    </cfRule>
    <cfRule type="cellIs" dxfId="136" priority="9" stopIfTrue="1" operator="lessThan">
      <formula>37.5</formula>
    </cfRule>
    <cfRule type="cellIs" dxfId="135" priority="96" stopIfTrue="1" operator="equal">
      <formula>37.5</formula>
    </cfRule>
    <cfRule type="cellIs" dxfId="134" priority="97" stopIfTrue="1" operator="lessThan">
      <formula>37.5</formula>
    </cfRule>
  </conditionalFormatting>
  <conditionalFormatting sqref="G24:G27">
    <cfRule type="cellIs" dxfId="133" priority="15" stopIfTrue="1" operator="equal">
      <formula>37.5</formula>
    </cfRule>
    <cfRule type="cellIs" dxfId="132" priority="16" stopIfTrue="1" operator="equal">
      <formula>37.5</formula>
    </cfRule>
    <cfRule type="cellIs" dxfId="131" priority="17" stopIfTrue="1" operator="lessThan">
      <formula>37.5</formula>
    </cfRule>
    <cfRule type="cellIs" dxfId="130" priority="18" stopIfTrue="1" operator="greaterThan">
      <formula>37.5</formula>
    </cfRule>
    <cfRule type="cellIs" dxfId="129" priority="19" stopIfTrue="1" operator="equal">
      <formula>37.5</formula>
    </cfRule>
    <cfRule type="cellIs" dxfId="128" priority="20" stopIfTrue="1" operator="lessThan">
      <formula>37.5</formula>
    </cfRule>
    <cfRule type="cellIs" dxfId="127" priority="107" stopIfTrue="1" operator="equal">
      <formula>37.5</formula>
    </cfRule>
    <cfRule type="cellIs" dxfId="126" priority="108" stopIfTrue="1" operator="lessThan">
      <formula>37.5</formula>
    </cfRule>
    <cfRule type="cellIs" dxfId="125" priority="109" operator="greaterThan">
      <formula>111.48</formula>
    </cfRule>
    <cfRule type="cellIs" dxfId="124" priority="110" operator="equal">
      <formula>0</formula>
    </cfRule>
  </conditionalFormatting>
  <conditionalFormatting sqref="I24:I27">
    <cfRule type="cellIs" dxfId="123" priority="21" stopIfTrue="1" operator="equal">
      <formula>37.5</formula>
    </cfRule>
    <cfRule type="cellIs" dxfId="122" priority="22" stopIfTrue="1" operator="equal">
      <formula>37.5</formula>
    </cfRule>
    <cfRule type="cellIs" dxfId="121" priority="23" stopIfTrue="1" operator="lessThan">
      <formula>37.5</formula>
    </cfRule>
    <cfRule type="cellIs" dxfId="120" priority="24" stopIfTrue="1" operator="greaterThan">
      <formula>37.5</formula>
    </cfRule>
    <cfRule type="cellIs" dxfId="119" priority="25" stopIfTrue="1" operator="equal">
      <formula>37.5</formula>
    </cfRule>
    <cfRule type="cellIs" dxfId="118" priority="26" stopIfTrue="1" operator="lessThan">
      <formula>37.5</formula>
    </cfRule>
    <cfRule type="cellIs" dxfId="117" priority="111" stopIfTrue="1" operator="equal">
      <formula>37.5</formula>
    </cfRule>
    <cfRule type="cellIs" dxfId="116" priority="112" stopIfTrue="1" operator="lessThan">
      <formula>37.5</formula>
    </cfRule>
    <cfRule type="cellIs" dxfId="115" priority="113" operator="greaterThan">
      <formula>111.48</formula>
    </cfRule>
    <cfRule type="cellIs" dxfId="114" priority="114" operator="equal">
      <formula>0</formula>
    </cfRule>
  </conditionalFormatting>
  <conditionalFormatting sqref="K24:K27">
    <cfRule type="cellIs" dxfId="113" priority="10" stopIfTrue="1" operator="equal">
      <formula>37.5</formula>
    </cfRule>
    <cfRule type="cellIs" dxfId="112" priority="11" stopIfTrue="1" operator="lessThan">
      <formula>37.5</formula>
    </cfRule>
    <cfRule type="cellIs" dxfId="111" priority="27" stopIfTrue="1" operator="equal">
      <formula>37.5</formula>
    </cfRule>
    <cfRule type="cellIs" dxfId="110" priority="28" stopIfTrue="1" operator="equal">
      <formula>37.5</formula>
    </cfRule>
    <cfRule type="cellIs" dxfId="109" priority="29" stopIfTrue="1" operator="lessThan">
      <formula>37.5</formula>
    </cfRule>
    <cfRule type="cellIs" dxfId="108" priority="30" stopIfTrue="1" operator="greaterThan">
      <formula>37.5</formula>
    </cfRule>
    <cfRule type="cellIs" dxfId="107" priority="31" stopIfTrue="1" operator="equal">
      <formula>37.5</formula>
    </cfRule>
    <cfRule type="cellIs" dxfId="106" priority="32" stopIfTrue="1" operator="lessThan">
      <formula>37.5</formula>
    </cfRule>
    <cfRule type="cellIs" dxfId="105" priority="98" stopIfTrue="1" operator="equal">
      <formula>37.5</formula>
    </cfRule>
    <cfRule type="cellIs" dxfId="104" priority="99" stopIfTrue="1" operator="lessThan">
      <formula>37.5</formula>
    </cfRule>
    <cfRule type="cellIs" dxfId="103" priority="115" stopIfTrue="1" operator="equal">
      <formula>37.5</formula>
    </cfRule>
    <cfRule type="cellIs" dxfId="102" priority="116" stopIfTrue="1" operator="lessThan">
      <formula>37.5</formula>
    </cfRule>
    <cfRule type="cellIs" dxfId="101" priority="117" operator="greaterThan">
      <formula>111.48</formula>
    </cfRule>
    <cfRule type="cellIs" dxfId="100" priority="118" operator="equal">
      <formula>0</formula>
    </cfRule>
  </conditionalFormatting>
  <conditionalFormatting sqref="M24:M27">
    <cfRule type="cellIs" dxfId="99" priority="33" stopIfTrue="1" operator="equal">
      <formula>37.5</formula>
    </cfRule>
    <cfRule type="cellIs" dxfId="98" priority="34" stopIfTrue="1" operator="equal">
      <formula>37.5</formula>
    </cfRule>
    <cfRule type="cellIs" dxfId="97" priority="35" stopIfTrue="1" operator="lessThan">
      <formula>37.5</formula>
    </cfRule>
    <cfRule type="cellIs" dxfId="96" priority="36" stopIfTrue="1" operator="greaterThan">
      <formula>37.5</formula>
    </cfRule>
    <cfRule type="cellIs" dxfId="95" priority="37" stopIfTrue="1" operator="equal">
      <formula>37.5</formula>
    </cfRule>
    <cfRule type="cellIs" dxfId="94" priority="38" stopIfTrue="1" operator="lessThan">
      <formula>37.5</formula>
    </cfRule>
    <cfRule type="cellIs" dxfId="93" priority="119" stopIfTrue="1" operator="equal">
      <formula>37.5</formula>
    </cfRule>
    <cfRule type="cellIs" dxfId="92" priority="120" stopIfTrue="1" operator="lessThan">
      <formula>37.5</formula>
    </cfRule>
    <cfRule type="cellIs" dxfId="91" priority="121" operator="greaterThan">
      <formula>111.48</formula>
    </cfRule>
    <cfRule type="cellIs" dxfId="90" priority="122" operator="equal">
      <formula>0</formula>
    </cfRule>
  </conditionalFormatting>
  <conditionalFormatting sqref="O24:O27">
    <cfRule type="cellIs" dxfId="89" priority="39" stopIfTrue="1" operator="lessThan">
      <formula>0</formula>
    </cfRule>
    <cfRule type="cellIs" dxfId="88" priority="40" stopIfTrue="1" operator="lessThan">
      <formula>37.5</formula>
    </cfRule>
    <cfRule type="cellIs" dxfId="87" priority="41" stopIfTrue="1" operator="equal">
      <formula>37.5</formula>
    </cfRule>
    <cfRule type="cellIs" dxfId="86" priority="42" stopIfTrue="1" operator="equal">
      <formula>37.5</formula>
    </cfRule>
    <cfRule type="cellIs" dxfId="85" priority="43" stopIfTrue="1" operator="lessThan">
      <formula>37.5</formula>
    </cfRule>
    <cfRule type="cellIs" dxfId="84" priority="44" stopIfTrue="1" operator="greaterThan">
      <formula>37.5</formula>
    </cfRule>
    <cfRule type="cellIs" dxfId="83" priority="45" stopIfTrue="1" operator="equal">
      <formula>37.5</formula>
    </cfRule>
    <cfRule type="cellIs" dxfId="82" priority="46" stopIfTrue="1" operator="lessThan">
      <formula>37.5</formula>
    </cfRule>
    <cfRule type="cellIs" dxfId="81" priority="123" stopIfTrue="1" operator="lessThan">
      <formula>0</formula>
    </cfRule>
    <cfRule type="cellIs" dxfId="80" priority="124" stopIfTrue="1" operator="lessThan">
      <formula>37.5</formula>
    </cfRule>
    <cfRule type="cellIs" dxfId="79" priority="125" stopIfTrue="1" operator="equal">
      <formula>37.5</formula>
    </cfRule>
    <cfRule type="cellIs" dxfId="78" priority="126" stopIfTrue="1" operator="lessThan">
      <formula>37.5</formula>
    </cfRule>
    <cfRule type="cellIs" dxfId="77" priority="127" operator="greaterThan">
      <formula>111.48</formula>
    </cfRule>
    <cfRule type="cellIs" dxfId="76" priority="128" operator="equal">
      <formula>0</formula>
    </cfRule>
  </conditionalFormatting>
  <conditionalFormatting sqref="Q24:Q27">
    <cfRule type="cellIs" dxfId="75" priority="47" stopIfTrue="1" operator="lessThan">
      <formula>0</formula>
    </cfRule>
    <cfRule type="cellIs" dxfId="74" priority="48" stopIfTrue="1" operator="lessThan">
      <formula>37.5</formula>
    </cfRule>
    <cfRule type="cellIs" dxfId="73" priority="49" stopIfTrue="1" operator="equal">
      <formula>37.5</formula>
    </cfRule>
    <cfRule type="cellIs" dxfId="72" priority="50" stopIfTrue="1" operator="equal">
      <formula>37.5</formula>
    </cfRule>
    <cfRule type="cellIs" dxfId="71" priority="51" stopIfTrue="1" operator="lessThan">
      <formula>37.5</formula>
    </cfRule>
    <cfRule type="cellIs" dxfId="70" priority="52" stopIfTrue="1" operator="greaterThan">
      <formula>37.5</formula>
    </cfRule>
    <cfRule type="cellIs" dxfId="69" priority="53" stopIfTrue="1" operator="equal">
      <formula>37.5</formula>
    </cfRule>
    <cfRule type="cellIs" dxfId="68" priority="54" stopIfTrue="1" operator="lessThan">
      <formula>37.5</formula>
    </cfRule>
    <cfRule type="cellIs" dxfId="67" priority="129" stopIfTrue="1" operator="lessThan">
      <formula>0</formula>
    </cfRule>
    <cfRule type="cellIs" dxfId="66" priority="130" stopIfTrue="1" operator="lessThan">
      <formula>37.5</formula>
    </cfRule>
    <cfRule type="cellIs" dxfId="65" priority="131" stopIfTrue="1" operator="equal">
      <formula>37.5</formula>
    </cfRule>
    <cfRule type="cellIs" dxfId="64" priority="132" stopIfTrue="1" operator="lessThan">
      <formula>37.5</formula>
    </cfRule>
    <cfRule type="cellIs" dxfId="63" priority="133" operator="greaterThan">
      <formula>111.48</formula>
    </cfRule>
    <cfRule type="cellIs" dxfId="62" priority="134" operator="equal">
      <formula>0</formula>
    </cfRule>
  </conditionalFormatting>
  <conditionalFormatting sqref="S24:S27">
    <cfRule type="cellIs" dxfId="61" priority="55" stopIfTrue="1" operator="lessThan">
      <formula>0</formula>
    </cfRule>
    <cfRule type="cellIs" dxfId="60" priority="56" stopIfTrue="1" operator="lessThan">
      <formula>37.5</formula>
    </cfRule>
    <cfRule type="cellIs" dxfId="59" priority="57" stopIfTrue="1" operator="equal">
      <formula>37.5</formula>
    </cfRule>
    <cfRule type="cellIs" dxfId="58" priority="58" stopIfTrue="1" operator="equal">
      <formula>37.5</formula>
    </cfRule>
    <cfRule type="cellIs" dxfId="57" priority="59" stopIfTrue="1" operator="lessThan">
      <formula>37.5</formula>
    </cfRule>
    <cfRule type="cellIs" dxfId="56" priority="60" stopIfTrue="1" operator="greaterThan">
      <formula>37.5</formula>
    </cfRule>
    <cfRule type="cellIs" dxfId="55" priority="61" stopIfTrue="1" operator="equal">
      <formula>37.5</formula>
    </cfRule>
    <cfRule type="cellIs" dxfId="54" priority="62" stopIfTrue="1" operator="lessThan">
      <formula>37.5</formula>
    </cfRule>
    <cfRule type="cellIs" dxfId="53" priority="135" stopIfTrue="1" operator="lessThan">
      <formula>0</formula>
    </cfRule>
    <cfRule type="cellIs" dxfId="52" priority="136" stopIfTrue="1" operator="lessThan">
      <formula>37.5</formula>
    </cfRule>
    <cfRule type="cellIs" dxfId="51" priority="137" stopIfTrue="1" operator="equal">
      <formula>37.5</formula>
    </cfRule>
    <cfRule type="cellIs" dxfId="50" priority="138" stopIfTrue="1" operator="lessThan">
      <formula>37.5</formula>
    </cfRule>
    <cfRule type="cellIs" dxfId="49" priority="139" operator="greaterThan">
      <formula>111.48</formula>
    </cfRule>
    <cfRule type="cellIs" dxfId="48" priority="140" operator="equal">
      <formula>0</formula>
    </cfRule>
  </conditionalFormatting>
  <conditionalFormatting sqref="U24:U27">
    <cfRule type="cellIs" dxfId="47" priority="63" stopIfTrue="1" operator="lessThan">
      <formula>0</formula>
    </cfRule>
    <cfRule type="cellIs" dxfId="46" priority="64" stopIfTrue="1" operator="lessThan">
      <formula>37.5</formula>
    </cfRule>
    <cfRule type="cellIs" dxfId="45" priority="65" stopIfTrue="1" operator="equal">
      <formula>37.5</formula>
    </cfRule>
    <cfRule type="cellIs" dxfId="44" priority="66" stopIfTrue="1" operator="equal">
      <formula>37.5</formula>
    </cfRule>
    <cfRule type="cellIs" dxfId="43" priority="67" stopIfTrue="1" operator="lessThan">
      <formula>37.5</formula>
    </cfRule>
    <cfRule type="cellIs" dxfId="42" priority="68" stopIfTrue="1" operator="greaterThan">
      <formula>37.5</formula>
    </cfRule>
    <cfRule type="cellIs" dxfId="41" priority="69" stopIfTrue="1" operator="equal">
      <formula>37.5</formula>
    </cfRule>
    <cfRule type="cellIs" dxfId="40" priority="70" stopIfTrue="1" operator="lessThan">
      <formula>37.5</formula>
    </cfRule>
    <cfRule type="cellIs" dxfId="39" priority="141" stopIfTrue="1" operator="lessThan">
      <formula>0</formula>
    </cfRule>
    <cfRule type="cellIs" dxfId="38" priority="142" stopIfTrue="1" operator="lessThan">
      <formula>37.5</formula>
    </cfRule>
    <cfRule type="cellIs" dxfId="37" priority="143" stopIfTrue="1" operator="equal">
      <formula>37.5</formula>
    </cfRule>
    <cfRule type="cellIs" dxfId="36" priority="144" stopIfTrue="1" operator="lessThan">
      <formula>37.5</formula>
    </cfRule>
    <cfRule type="cellIs" dxfId="35" priority="145" operator="greaterThan">
      <formula>111.48</formula>
    </cfRule>
    <cfRule type="cellIs" dxfId="34" priority="146" operator="equal">
      <formula>0</formula>
    </cfRule>
  </conditionalFormatting>
  <conditionalFormatting sqref="W24:W27">
    <cfRule type="cellIs" dxfId="33" priority="71" stopIfTrue="1" operator="lessThan">
      <formula>0</formula>
    </cfRule>
    <cfRule type="cellIs" dxfId="32" priority="72" stopIfTrue="1" operator="lessThan">
      <formula>37.5</formula>
    </cfRule>
    <cfRule type="cellIs" dxfId="31" priority="73" stopIfTrue="1" operator="equal">
      <formula>37.5</formula>
    </cfRule>
    <cfRule type="cellIs" dxfId="30" priority="74" stopIfTrue="1" operator="equal">
      <formula>37.5</formula>
    </cfRule>
    <cfRule type="cellIs" dxfId="29" priority="75" stopIfTrue="1" operator="lessThan">
      <formula>37.5</formula>
    </cfRule>
    <cfRule type="cellIs" dxfId="28" priority="76" stopIfTrue="1" operator="greaterThan">
      <formula>37.5</formula>
    </cfRule>
    <cfRule type="cellIs" dxfId="27" priority="77" stopIfTrue="1" operator="equal">
      <formula>37.5</formula>
    </cfRule>
    <cfRule type="cellIs" dxfId="26" priority="78" stopIfTrue="1" operator="lessThan">
      <formula>37.5</formula>
    </cfRule>
    <cfRule type="cellIs" dxfId="25" priority="147" stopIfTrue="1" operator="lessThan">
      <formula>0</formula>
    </cfRule>
    <cfRule type="cellIs" dxfId="24" priority="148" stopIfTrue="1" operator="lessThan">
      <formula>37.5</formula>
    </cfRule>
    <cfRule type="cellIs" dxfId="23" priority="149" stopIfTrue="1" operator="equal">
      <formula>37.5</formula>
    </cfRule>
    <cfRule type="cellIs" dxfId="22" priority="150" stopIfTrue="1" operator="lessThan">
      <formula>37.5</formula>
    </cfRule>
    <cfRule type="cellIs" dxfId="21" priority="151" operator="greaterThan">
      <formula>111.48</formula>
    </cfRule>
    <cfRule type="cellIs" dxfId="20" priority="152" operator="equal">
      <formula>0</formula>
    </cfRule>
  </conditionalFormatting>
  <conditionalFormatting sqref="W38:W58">
    <cfRule type="cellIs" dxfId="19" priority="87" stopIfTrue="1" operator="lessThan">
      <formula>0</formula>
    </cfRule>
  </conditionalFormatting>
  <conditionalFormatting sqref="Y24:Y27">
    <cfRule type="cellIs" dxfId="18" priority="79" stopIfTrue="1" operator="lessThan">
      <formula>0</formula>
    </cfRule>
    <cfRule type="cellIs" dxfId="17" priority="80" stopIfTrue="1" operator="lessThan">
      <formula>37.5</formula>
    </cfRule>
    <cfRule type="cellIs" dxfId="16" priority="81" stopIfTrue="1" operator="equal">
      <formula>37.5</formula>
    </cfRule>
    <cfRule type="cellIs" dxfId="15" priority="82" stopIfTrue="1" operator="equal">
      <formula>37.5</formula>
    </cfRule>
    <cfRule type="cellIs" dxfId="14" priority="83" stopIfTrue="1" operator="lessThan">
      <formula>37.5</formula>
    </cfRule>
    <cfRule type="cellIs" dxfId="13" priority="84" stopIfTrue="1" operator="greaterThan">
      <formula>37.5</formula>
    </cfRule>
    <cfRule type="cellIs" dxfId="12" priority="85" stopIfTrue="1" operator="equal">
      <formula>37.5</formula>
    </cfRule>
    <cfRule type="cellIs" dxfId="11" priority="86" stopIfTrue="1" operator="lessThan">
      <formula>37.5</formula>
    </cfRule>
    <cfRule type="cellIs" dxfId="10" priority="153" stopIfTrue="1" operator="lessThan">
      <formula>0</formula>
    </cfRule>
    <cfRule type="cellIs" dxfId="9" priority="154" stopIfTrue="1" operator="lessThan">
      <formula>37.5</formula>
    </cfRule>
    <cfRule type="cellIs" dxfId="8" priority="155" stopIfTrue="1" operator="equal">
      <formula>37.5</formula>
    </cfRule>
    <cfRule type="cellIs" dxfId="7" priority="156" stopIfTrue="1" operator="lessThan">
      <formula>37.5</formula>
    </cfRule>
    <cfRule type="cellIs" dxfId="6" priority="157" operator="greaterThan">
      <formula>111.48</formula>
    </cfRule>
    <cfRule type="cellIs" dxfId="5" priority="158" operator="equal">
      <formula>0</formula>
    </cfRule>
  </conditionalFormatting>
  <conditionalFormatting sqref="Y24:Y31 W24:W31 U24:U31 S24:S31 Q24:Q31 O24:O31 M24:M31 K24:K31 I24:I30 G24:G30 E24:E30 C24:C30">
    <cfRule type="cellIs" dxfId="4" priority="88" stopIfTrue="1" operator="lessThan">
      <formula>0</formula>
    </cfRule>
  </conditionalFormatting>
  <pageMargins left="0.511811024" right="0.20951465964365379" top="0.19659574468085106" bottom="0.19659574468085106" header="0" footer="0"/>
  <pageSetup paperSize="9" fitToWidth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3:Q20"/>
  <sheetViews>
    <sheetView workbookViewId="0">
      <selection activeCell="Q18" sqref="Q18"/>
    </sheetView>
  </sheetViews>
  <sheetFormatPr baseColWidth="10" defaultColWidth="12.6640625" defaultRowHeight="15" customHeight="1" x14ac:dyDescent="0.15"/>
  <cols>
    <col min="1" max="1" width="25" customWidth="1"/>
  </cols>
  <sheetData>
    <row r="3" spans="1:17" ht="15" customHeight="1" x14ac:dyDescent="0.15">
      <c r="A3" s="59" t="s">
        <v>175</v>
      </c>
      <c r="B3" s="59">
        <v>2020</v>
      </c>
      <c r="C3" s="59">
        <v>2022</v>
      </c>
      <c r="D3" s="59">
        <v>2024</v>
      </c>
    </row>
    <row r="4" spans="1:17" ht="18" x14ac:dyDescent="0.2">
      <c r="A4" s="7" t="s">
        <v>183</v>
      </c>
      <c r="B4" s="8">
        <v>2011</v>
      </c>
      <c r="C4" s="8">
        <v>2012</v>
      </c>
      <c r="D4" s="8">
        <v>2013</v>
      </c>
      <c r="E4" s="8">
        <v>2014</v>
      </c>
      <c r="F4" s="8">
        <v>2015</v>
      </c>
      <c r="G4" s="8">
        <v>2016</v>
      </c>
      <c r="H4" s="8">
        <v>2017</v>
      </c>
      <c r="I4" s="8">
        <v>2018</v>
      </c>
      <c r="J4" s="8">
        <v>2019</v>
      </c>
      <c r="K4" s="8">
        <v>2020</v>
      </c>
      <c r="L4" s="8">
        <v>2021</v>
      </c>
      <c r="M4" s="8">
        <v>2022</v>
      </c>
      <c r="N4" s="8">
        <v>2023</v>
      </c>
      <c r="O4" s="8">
        <v>2024</v>
      </c>
      <c r="P4" s="8">
        <v>2025</v>
      </c>
      <c r="Q4" s="165" t="s">
        <v>186</v>
      </c>
    </row>
    <row r="5" spans="1:17" ht="16" x14ac:dyDescent="0.2">
      <c r="A5" s="13" t="s">
        <v>16</v>
      </c>
      <c r="B5" s="14">
        <f>_xlfn.XLOOKUP(A5,'Receita Despesas 2011 '!C:C,'Receita Despesas 2011 '!AE:AE)</f>
        <v>-417.5</v>
      </c>
      <c r="C5" s="14">
        <f>_xlfn.XLOOKUP(A5,'Receitas Despesas 2012'!C:C,'Receitas Despesas 2012'!AE:AE)</f>
        <v>-227.03</v>
      </c>
      <c r="D5" s="16">
        <f>_xlfn.XLOOKUP(A5,'Receitas Despesas 2013'!B:B,'Receitas Despesas 2013'!AD:AD)</f>
        <v>-450</v>
      </c>
      <c r="E5" s="16">
        <f>_xlfn.XLOOKUP(A5,'Receitas Despesas 2014'!C:C,'Receitas Despesas 2014'!AE:AE)</f>
        <v>-385</v>
      </c>
      <c r="F5" s="16">
        <f>_xlfn.XLOOKUP(A5,'Receitas Despesas 2014'!C:C,'Receitas Despesas 2015'!AE:AE)</f>
        <v>-295.69</v>
      </c>
      <c r="G5" s="16">
        <f>_xlfn.XLOOKUP(A5,'Receitas Despesas 2015'!C:C,'Receitas Despesas 2016'!AE:AE)</f>
        <v>0</v>
      </c>
      <c r="H5" s="16">
        <f>_xlfn.XLOOKUP(A5,'Receita Despesas 2017'!B:B,'Receita Despesas 2017'!AD:AD)</f>
        <v>125</v>
      </c>
      <c r="I5" s="16">
        <f>_xlfn.XLOOKUP(A5,'Receita Despesas 2018'!C:C,'Receita Despesas 2018'!AF:AF)</f>
        <v>12.5</v>
      </c>
      <c r="J5" s="16">
        <f>_xlfn.XLOOKUP(A5,'Receita Despesas 2019'!C:C,'Receita Despesas 2019'!AE:AE)</f>
        <v>417.5</v>
      </c>
      <c r="K5" s="16">
        <f>_xlfn.XLOOKUP(A5,'Receita Despesa 2020'!B:B,'Receita Despesa 2020'!AD:AD)</f>
        <v>-90</v>
      </c>
      <c r="L5" s="16">
        <f>_xlfn.XLOOKUP(A5,'Receita Despesas 2021'!B:B,'Receita Despesas 2021'!AD:AD)</f>
        <v>-167.72000000000003</v>
      </c>
      <c r="M5" s="16">
        <f>_xlfn.XLOOKUP(A5,'Receita Despesas 2022'!B:B,'Receita Despesas 2022'!AD:AD)</f>
        <v>425</v>
      </c>
      <c r="N5" s="14">
        <f>_xlfn.XLOOKUP(A5,'Receitas Despesas 2023'!B:B,'Receitas Despesas 2023'!AD:AD)</f>
        <v>337.5</v>
      </c>
      <c r="O5" s="14">
        <f>_xlfn.XLOOKUP(Folha1!A5,'Receitas Despesas 2024'!B:B,'Receitas Despesas 2024'!AD:AD)</f>
        <v>-130.75</v>
      </c>
      <c r="P5" s="14"/>
      <c r="Q5" s="167">
        <f>SUM(B5:P5)</f>
        <v>-846.19</v>
      </c>
    </row>
    <row r="6" spans="1:17" ht="16" x14ac:dyDescent="0.2">
      <c r="A6" s="22" t="s">
        <v>17</v>
      </c>
      <c r="B6" s="14">
        <f>_xlfn.XLOOKUP(A6,'Receita Despesas 2011 '!C:C,'Receita Despesas 2011 '!AE:AE)</f>
        <v>-160</v>
      </c>
      <c r="C6" s="14">
        <f>_xlfn.XLOOKUP(A6,'Receitas Despesas 2012'!C:C,'Receitas Despesas 2012'!AE:AE)</f>
        <v>0</v>
      </c>
      <c r="D6" s="16">
        <f>_xlfn.XLOOKUP(A6,'Receitas Despesas 2013'!B:B,'Receitas Despesas 2013'!AD:AD)</f>
        <v>0</v>
      </c>
      <c r="E6" s="16">
        <f>_xlfn.XLOOKUP(A6,'Receitas Despesas 2014'!C:C,'Receitas Despesas 2014'!AE:AE)</f>
        <v>0</v>
      </c>
      <c r="F6" s="16">
        <f>_xlfn.XLOOKUP(A6,'Receitas Despesas 2014'!C:C,'Receitas Despesas 2015'!AE:AE)</f>
        <v>0</v>
      </c>
      <c r="G6" s="16">
        <f>_xlfn.XLOOKUP(A6,'Receitas Despesas 2015'!C:C,'Receitas Despesas 2016'!AE:AE)</f>
        <v>262.5</v>
      </c>
      <c r="H6" s="16">
        <f>_xlfn.XLOOKUP(A6,'Receita Despesas 2017'!B:B,'Receita Despesas 2017'!AD:AD)</f>
        <v>0</v>
      </c>
      <c r="I6" s="16">
        <f>_xlfn.XLOOKUP(A6,'Receita Despesas 2018'!C:C,'Receita Despesas 2018'!AF:AF)</f>
        <v>112.5</v>
      </c>
      <c r="J6" s="16">
        <f>_xlfn.XLOOKUP(A6,'Receita Despesas 2019'!C:C,'Receita Despesas 2019'!AE:AE)</f>
        <v>-75</v>
      </c>
      <c r="K6" s="16">
        <f>_xlfn.XLOOKUP(A6,'Receita Despesa 2020'!B:B,'Receita Despesa 2020'!AD:AD)</f>
        <v>35.449999999999989</v>
      </c>
      <c r="L6" s="16">
        <f>_xlfn.XLOOKUP(A6,'Receita Despesas 2021'!B:B,'Receita Despesas 2021'!AD:AD)</f>
        <v>39.5</v>
      </c>
      <c r="M6" s="16">
        <f>_xlfn.XLOOKUP(A6,'Receita Despesas 2022'!B:B,'Receita Despesas 2022'!AD:AD)</f>
        <v>200</v>
      </c>
      <c r="N6" s="14">
        <f>_xlfn.XLOOKUP(A6,'Receitas Despesas 2023'!B:B,'Receitas Despesas 2023'!AD:AD)</f>
        <v>-237.5</v>
      </c>
      <c r="O6" s="14">
        <f>_xlfn.XLOOKUP(Folha1!A6,'Receitas Despesas 2024'!B:B,'Receitas Despesas 2024'!AD:AD)</f>
        <v>0</v>
      </c>
      <c r="P6" s="14"/>
      <c r="Q6" s="167">
        <f t="shared" ref="Q6:Q20" si="0">SUM(B6:P6)</f>
        <v>177.45</v>
      </c>
    </row>
    <row r="7" spans="1:17" ht="16" x14ac:dyDescent="0.2">
      <c r="A7" s="13" t="s">
        <v>18</v>
      </c>
      <c r="B7" s="14">
        <f>_xlfn.XLOOKUP(A7,'Receita Despesas 2011 '!C:C,'Receita Despesas 2011 '!AE:AE)</f>
        <v>0</v>
      </c>
      <c r="C7" s="14">
        <f>_xlfn.XLOOKUP(A7,'Receitas Despesas 2012'!C:C,'Receitas Despesas 2012'!AE:AE)</f>
        <v>0</v>
      </c>
      <c r="D7" s="16">
        <f>_xlfn.XLOOKUP(A7,'Receitas Despesas 2013'!B:B,'Receitas Despesas 2013'!AD:AD)</f>
        <v>0</v>
      </c>
      <c r="E7" s="16">
        <f>_xlfn.XLOOKUP(A7,'Receitas Despesas 2014'!C:C,'Receitas Despesas 2014'!AE:AE)</f>
        <v>-37.5</v>
      </c>
      <c r="F7" s="16">
        <f>_xlfn.XLOOKUP(A7,'Receitas Despesas 2014'!C:C,'Receitas Despesas 2015'!AE:AE)</f>
        <v>-187.5</v>
      </c>
      <c r="G7" s="16">
        <f>_xlfn.XLOOKUP(A7,'Receitas Despesas 2015'!C:C,'Receitas Despesas 2016'!AE:AE)</f>
        <v>0</v>
      </c>
      <c r="H7" s="16">
        <f>_xlfn.XLOOKUP(A7,'Receita Despesas 2017'!B:B,'Receita Despesas 2017'!AD:AD)</f>
        <v>225</v>
      </c>
      <c r="I7" s="16">
        <f>_xlfn.XLOOKUP(A7,'Receita Despesas 2018'!C:C,'Receita Despesas 2018'!AF:AF)</f>
        <v>225</v>
      </c>
      <c r="J7" s="16">
        <f>_xlfn.XLOOKUP(A7,'Receita Despesas 2019'!C:C,'Receita Despesas 2019'!AE:AE)</f>
        <v>187.5</v>
      </c>
      <c r="K7" s="16">
        <f>_xlfn.XLOOKUP(A7,'Receita Despesa 2020'!B:B,'Receita Despesa 2020'!AD:AD)</f>
        <v>262.5</v>
      </c>
      <c r="L7" s="16">
        <f>_xlfn.XLOOKUP(A7,'Receita Despesas 2021'!B:B,'Receita Despesas 2021'!AD:AD)</f>
        <v>225</v>
      </c>
      <c r="M7" s="16">
        <f>_xlfn.XLOOKUP(A7,'Receita Despesas 2022'!B:B,'Receita Despesas 2022'!AD:AD)</f>
        <v>225</v>
      </c>
      <c r="N7" s="14">
        <f>_xlfn.XLOOKUP(A7,'Receitas Despesas 2023'!B:B,'Receitas Despesas 2023'!AD:AD)</f>
        <v>0</v>
      </c>
      <c r="O7" s="14">
        <f>_xlfn.XLOOKUP(Folha1!A7,'Receitas Despesas 2024'!B:B,'Receitas Despesas 2024'!AD:AD)</f>
        <v>45</v>
      </c>
      <c r="P7" s="14"/>
      <c r="Q7" s="167">
        <f t="shared" si="0"/>
        <v>1170</v>
      </c>
    </row>
    <row r="8" spans="1:17" ht="16" x14ac:dyDescent="0.2">
      <c r="A8" s="22" t="s">
        <v>19</v>
      </c>
      <c r="B8" s="14">
        <f>_xlfn.XLOOKUP(A8,'Receita Despesas 2011 '!C:C,'Receita Despesas 2011 '!AE:AE)</f>
        <v>0</v>
      </c>
      <c r="C8" s="14">
        <f>_xlfn.XLOOKUP(A8,'Receitas Despesas 2012'!C:C,'Receitas Despesas 2012'!AE:AE)</f>
        <v>0</v>
      </c>
      <c r="D8" s="16">
        <f>_xlfn.XLOOKUP(A8,'Receitas Despesas 2013'!B:B,'Receitas Despesas 2013'!AD:AD)</f>
        <v>0</v>
      </c>
      <c r="E8" s="16">
        <f>_xlfn.XLOOKUP(A8,'Receitas Despesas 2014'!C:C,'Receitas Despesas 2014'!AE:AE)</f>
        <v>0</v>
      </c>
      <c r="F8" s="16">
        <f>_xlfn.XLOOKUP(A8,'Receitas Despesas 2014'!C:C,'Receitas Despesas 2015'!AE:AE)</f>
        <v>0</v>
      </c>
      <c r="G8" s="16">
        <f>_xlfn.XLOOKUP(A8,'Receitas Despesas 2015'!C:C,'Receitas Despesas 2016'!AE:AE)</f>
        <v>225</v>
      </c>
      <c r="H8" s="16">
        <f>_xlfn.XLOOKUP(A8,'Receita Despesas 2017'!B:B,'Receita Despesas 2017'!AD:AD)</f>
        <v>37.5</v>
      </c>
      <c r="I8" s="16">
        <f>_xlfn.XLOOKUP(A8,'Receita Despesas 2018'!C:C,'Receita Despesas 2018'!AF:AF)</f>
        <v>150</v>
      </c>
      <c r="J8" s="16">
        <f>_xlfn.XLOOKUP(A8,'Receita Despesas 2019'!C:C,'Receita Despesas 2019'!AE:AE)</f>
        <v>0</v>
      </c>
      <c r="K8" s="16">
        <f>_xlfn.XLOOKUP(A8,'Receita Despesa 2020'!B:B,'Receita Despesa 2020'!AD:AD)</f>
        <v>0</v>
      </c>
      <c r="L8" s="16">
        <f>_xlfn.XLOOKUP(A8,'Receita Despesas 2021'!B:B,'Receita Despesas 2021'!AD:AD)</f>
        <v>0</v>
      </c>
      <c r="M8" s="16">
        <f>_xlfn.XLOOKUP(A8,'Receita Despesas 2022'!B:B,'Receita Despesas 2022'!AD:AD)</f>
        <v>200</v>
      </c>
      <c r="N8" s="14">
        <f>_xlfn.XLOOKUP(A8,'Receitas Despesas 2023'!B:B,'Receitas Despesas 2023'!AD:AD)</f>
        <v>-200</v>
      </c>
      <c r="O8" s="14">
        <f>_xlfn.XLOOKUP(Folha1!A8,'Receitas Despesas 2024'!B:B,'Receitas Despesas 2024'!AD:AD)</f>
        <v>0</v>
      </c>
      <c r="P8" s="14"/>
      <c r="Q8" s="167">
        <f t="shared" si="0"/>
        <v>412.5</v>
      </c>
    </row>
    <row r="9" spans="1:17" ht="16" x14ac:dyDescent="0.2">
      <c r="A9" s="13" t="s">
        <v>20</v>
      </c>
      <c r="B9" s="14">
        <f>_xlfn.XLOOKUP(A9,'Receita Despesas 2011 '!C:C,'Receita Despesas 2011 '!AE:AE)</f>
        <v>0</v>
      </c>
      <c r="C9" s="14">
        <f>_xlfn.XLOOKUP(A9,'Receitas Despesas 2012'!C:C,'Receitas Despesas 2012'!AE:AE)</f>
        <v>0</v>
      </c>
      <c r="D9" s="16">
        <f>_xlfn.XLOOKUP(A9,'Receitas Despesas 2013'!B:B,'Receitas Despesas 2013'!AD:AD)</f>
        <v>0</v>
      </c>
      <c r="E9" s="16">
        <f>_xlfn.XLOOKUP(A9,'Receitas Despesas 2014'!C:C,'Receitas Despesas 2014'!AE:AE)</f>
        <v>0</v>
      </c>
      <c r="F9" s="16">
        <f>_xlfn.XLOOKUP(A9,'Receitas Despesas 2014'!C:C,'Receitas Despesas 2015'!AE:AE)</f>
        <v>0</v>
      </c>
      <c r="G9" s="16">
        <f>_xlfn.XLOOKUP(A9,'Receitas Despesas 2015'!C:C,'Receitas Despesas 2016'!AE:AE)</f>
        <v>0</v>
      </c>
      <c r="H9" s="16">
        <f>_xlfn.XLOOKUP(A9,'Receita Despesas 2017'!B:B,'Receita Despesas 2017'!AD:AD)</f>
        <v>0</v>
      </c>
      <c r="I9" s="16">
        <f>_xlfn.XLOOKUP(A9,'Receita Despesas 2018'!C:C,'Receita Despesas 2018'!AF:AF)</f>
        <v>0</v>
      </c>
      <c r="J9" s="16">
        <f>_xlfn.XLOOKUP(A9,'Receita Despesas 2019'!C:C,'Receita Despesas 2019'!AE:AE)</f>
        <v>0</v>
      </c>
      <c r="K9" s="16">
        <f>_xlfn.XLOOKUP(A9,'Receita Despesa 2020'!B:B,'Receita Despesa 2020'!AD:AD)</f>
        <v>0</v>
      </c>
      <c r="L9" s="16">
        <f>_xlfn.XLOOKUP(A9,'Receita Despesas 2021'!B:B,'Receita Despesas 2021'!AD:AD)</f>
        <v>0</v>
      </c>
      <c r="M9" s="16">
        <f>_xlfn.XLOOKUP(A9,'Receita Despesas 2022'!B:B,'Receita Despesas 2022'!AD:AD)</f>
        <v>225</v>
      </c>
      <c r="N9" s="14">
        <f>_xlfn.XLOOKUP(A9,'Receitas Despesas 2023'!B:B,'Receitas Despesas 2023'!AD:AD)</f>
        <v>-200</v>
      </c>
      <c r="O9" s="14">
        <f>_xlfn.XLOOKUP(Folha1!A9,'Receitas Despesas 2024'!B:B,'Receitas Despesas 2024'!AD:AD)</f>
        <v>0</v>
      </c>
      <c r="P9" s="14"/>
      <c r="Q9" s="167">
        <f t="shared" si="0"/>
        <v>25</v>
      </c>
    </row>
    <row r="10" spans="1:17" ht="16" x14ac:dyDescent="0.2">
      <c r="A10" s="22" t="s">
        <v>21</v>
      </c>
      <c r="B10" s="14">
        <f>_xlfn.XLOOKUP(A10,'Receita Despesas 2011 '!C:C,'Receita Despesas 2011 '!AE:AE)</f>
        <v>-225</v>
      </c>
      <c r="C10" s="14">
        <f>_xlfn.XLOOKUP(A10,'Receitas Despesas 2012'!C:C,'Receitas Despesas 2012'!AE:AE)</f>
        <v>0</v>
      </c>
      <c r="D10" s="16">
        <f>_xlfn.XLOOKUP(A10,'Receitas Despesas 2013'!B:B,'Receitas Despesas 2013'!AD:AD)</f>
        <v>0</v>
      </c>
      <c r="E10" s="16">
        <f>_xlfn.XLOOKUP(A10,'Receitas Despesas 2014'!C:C,'Receitas Despesas 2014'!AE:AE)</f>
        <v>0</v>
      </c>
      <c r="F10" s="16">
        <f>_xlfn.XLOOKUP(A10,'Receitas Despesas 2014'!C:C,'Receitas Despesas 2015'!AE:AE)</f>
        <v>0</v>
      </c>
      <c r="G10" s="16">
        <f>_xlfn.XLOOKUP(A10,'Receitas Despesas 2015'!C:C,'Receitas Despesas 2016'!AE:AE)</f>
        <v>0</v>
      </c>
      <c r="H10" s="16">
        <f>_xlfn.XLOOKUP(A10,'Receita Despesas 2017'!B:B,'Receita Despesas 2017'!AD:AD)</f>
        <v>37.5</v>
      </c>
      <c r="I10" s="16">
        <f>_xlfn.XLOOKUP(A10,'Receita Despesas 2018'!C:C,'Receita Despesas 2018'!AF:AF)</f>
        <v>-37.5</v>
      </c>
      <c r="J10" s="16">
        <f>_xlfn.XLOOKUP(A10,'Receita Despesas 2019'!C:C,'Receita Despesas 2019'!AE:AE)</f>
        <v>0</v>
      </c>
      <c r="K10" s="16">
        <f>_xlfn.XLOOKUP(A10,'Receita Despesa 2020'!B:B,'Receita Despesa 2020'!AD:AD)</f>
        <v>0</v>
      </c>
      <c r="L10" s="16">
        <f>_xlfn.XLOOKUP(A10,'Receita Despesas 2021'!B:B,'Receita Despesas 2021'!AD:AD)</f>
        <v>0</v>
      </c>
      <c r="M10" s="16">
        <f>_xlfn.XLOOKUP(A10,'Receita Despesas 2022'!B:B,'Receita Despesas 2022'!AD:AD)</f>
        <v>0</v>
      </c>
      <c r="N10" s="14">
        <f>_xlfn.XLOOKUP(A10,'Receitas Despesas 2023'!B:B,'Receitas Despesas 2023'!AD:AD)</f>
        <v>0</v>
      </c>
      <c r="O10" s="14">
        <f>_xlfn.XLOOKUP(Folha1!A10,'Receitas Despesas 2024'!B:B,'Receitas Despesas 2024'!AD:AD)</f>
        <v>0</v>
      </c>
      <c r="P10" s="14"/>
      <c r="Q10" s="167">
        <f t="shared" si="0"/>
        <v>-225</v>
      </c>
    </row>
    <row r="11" spans="1:17" ht="16" x14ac:dyDescent="0.2">
      <c r="A11" s="13" t="s">
        <v>22</v>
      </c>
      <c r="B11" s="14">
        <f>_xlfn.XLOOKUP(A11,'Receita Despesas 2011 '!C:C,'Receita Despesas 2011 '!AE:AE)</f>
        <v>-187.5</v>
      </c>
      <c r="C11" s="14">
        <f>_xlfn.XLOOKUP(A11,'Receitas Despesas 2012'!C:C,'Receitas Despesas 2012'!AE:AE)</f>
        <v>0</v>
      </c>
      <c r="D11" s="16">
        <f>_xlfn.XLOOKUP(A11,'Receitas Despesas 2013'!B:B,'Receitas Despesas 2013'!AD:AD)</f>
        <v>37.5</v>
      </c>
      <c r="E11" s="16">
        <f>_xlfn.XLOOKUP(A11,'Receitas Despesas 2014'!C:C,'Receitas Despesas 2014'!AE:AE)</f>
        <v>0</v>
      </c>
      <c r="F11" s="16">
        <f>_xlfn.XLOOKUP(A11,'Receitas Despesas 2014'!C:C,'Receitas Despesas 2015'!AE:AE)</f>
        <v>-37.5</v>
      </c>
      <c r="G11" s="16">
        <f>_xlfn.XLOOKUP(A11,'Receitas Despesas 2015'!C:C,'Receitas Despesas 2016'!AE:AE)</f>
        <v>0</v>
      </c>
      <c r="H11" s="16">
        <f>_xlfn.XLOOKUP(A11,'Receita Despesas 2017'!B:B,'Receita Despesas 2017'!AD:AD)</f>
        <v>32.5</v>
      </c>
      <c r="I11" s="16">
        <f>_xlfn.XLOOKUP(A11,'Receita Despesas 2018'!C:C,'Receita Despesas 2018'!AF:AF)</f>
        <v>-22.5</v>
      </c>
      <c r="J11" s="16">
        <f>_xlfn.XLOOKUP(A11,'Receita Despesas 2019'!C:C,'Receita Despesas 2019'!AE:AE)</f>
        <v>-10</v>
      </c>
      <c r="K11" s="16">
        <f>_xlfn.XLOOKUP(A11,'Receita Despesa 2020'!B:B,'Receita Despesa 2020'!AD:AD)</f>
        <v>0</v>
      </c>
      <c r="L11" s="16">
        <f>_xlfn.XLOOKUP(A11,'Receita Despesas 2021'!B:B,'Receita Despesas 2021'!AD:AD)</f>
        <v>0</v>
      </c>
      <c r="M11" s="16">
        <f>_xlfn.XLOOKUP(A11,'Receita Despesas 2022'!B:B,'Receita Despesas 2022'!AD:AD)</f>
        <v>162.5</v>
      </c>
      <c r="N11" s="14">
        <f>_xlfn.XLOOKUP(A11,'Receitas Despesas 2023'!B:B,'Receitas Despesas 2023'!AD:AD)</f>
        <v>-150</v>
      </c>
      <c r="O11" s="14">
        <f>_xlfn.XLOOKUP(Folha1!A11,'Receitas Despesas 2024'!B:B,'Receitas Despesas 2024'!AD:AD)</f>
        <v>45</v>
      </c>
      <c r="P11" s="14"/>
      <c r="Q11" s="167">
        <f t="shared" si="0"/>
        <v>-130</v>
      </c>
    </row>
    <row r="12" spans="1:17" ht="16" x14ac:dyDescent="0.2">
      <c r="A12" s="22" t="s">
        <v>23</v>
      </c>
      <c r="B12" s="14">
        <f>_xlfn.XLOOKUP(A12,'Receita Despesas 2011 '!C:C,'Receita Despesas 2011 '!AE:AE)</f>
        <v>0</v>
      </c>
      <c r="C12" s="14">
        <f>_xlfn.XLOOKUP(A12,'Receitas Despesas 2012'!C:C,'Receitas Despesas 2012'!AE:AE)</f>
        <v>0</v>
      </c>
      <c r="D12" s="16">
        <f>_xlfn.XLOOKUP(A12,'Receitas Despesas 2013'!B:B,'Receitas Despesas 2013'!AD:AD)</f>
        <v>0</v>
      </c>
      <c r="E12" s="16">
        <f>_xlfn.XLOOKUP(A12,'Receitas Despesas 2014'!C:C,'Receitas Despesas 2014'!AE:AE)</f>
        <v>0</v>
      </c>
      <c r="F12" s="16">
        <f>_xlfn.XLOOKUP(A12,'Receitas Despesas 2014'!C:C,'Receitas Despesas 2015'!AE:AE)</f>
        <v>-75</v>
      </c>
      <c r="G12" s="16">
        <f>_xlfn.XLOOKUP(A12,'Receitas Despesas 2015'!C:C,'Receitas Despesas 2016'!AE:AE)</f>
        <v>0</v>
      </c>
      <c r="H12" s="16">
        <f>_xlfn.XLOOKUP(A12,'Receita Despesas 2017'!B:B,'Receita Despesas 2017'!AD:AD)</f>
        <v>150</v>
      </c>
      <c r="I12" s="16">
        <f>_xlfn.XLOOKUP(A12,'Receita Despesas 2018'!C:C,'Receita Despesas 2018'!AF:AF)</f>
        <v>-65</v>
      </c>
      <c r="J12" s="16">
        <f>_xlfn.XLOOKUP(A12,'Receita Despesas 2019'!C:C,'Receita Despesas 2019'!AE:AE)</f>
        <v>37</v>
      </c>
      <c r="K12" s="16">
        <f>_xlfn.XLOOKUP(A12,'Receita Despesa 2020'!B:B,'Receita Despesa 2020'!AD:AD)</f>
        <v>-190</v>
      </c>
      <c r="L12" s="16">
        <f>_xlfn.XLOOKUP(A12,'Receita Despesas 2021'!B:B,'Receita Despesas 2021'!AD:AD)</f>
        <v>97.5</v>
      </c>
      <c r="M12" s="16">
        <f>_xlfn.XLOOKUP(A12,'Receita Despesas 2022'!B:B,'Receita Despesas 2022'!AD:AD)</f>
        <v>312.5</v>
      </c>
      <c r="N12" s="14">
        <f>_xlfn.XLOOKUP(A12,'Receitas Despesas 2023'!B:B,'Receitas Despesas 2023'!AD:AD)</f>
        <v>-400</v>
      </c>
      <c r="O12" s="14">
        <f>_xlfn.XLOOKUP(Folha1!A12,'Receitas Despesas 2024'!B:B,'Receitas Despesas 2024'!AD:AD)</f>
        <v>7.5</v>
      </c>
      <c r="P12" s="14"/>
      <c r="Q12" s="167">
        <f t="shared" si="0"/>
        <v>-125.5</v>
      </c>
    </row>
    <row r="13" spans="1:17" ht="16" x14ac:dyDescent="0.2">
      <c r="A13" s="13" t="s">
        <v>24</v>
      </c>
      <c r="B13" s="14">
        <f>_xlfn.XLOOKUP(A13,'Receita Despesas 2011 '!C:C,'Receita Despesas 2011 '!AE:AE)</f>
        <v>-225</v>
      </c>
      <c r="C13" s="14">
        <f>_xlfn.XLOOKUP(A13,'Receitas Despesas 2012'!C:C,'Receitas Despesas 2012'!AE:AE)</f>
        <v>0</v>
      </c>
      <c r="D13" s="16">
        <f>_xlfn.XLOOKUP(A13,'Receitas Despesas 2013'!B:B,'Receitas Despesas 2013'!AD:AD)</f>
        <v>0</v>
      </c>
      <c r="E13" s="16">
        <f>_xlfn.XLOOKUP(A13,'Receitas Despesas 2014'!C:C,'Receitas Despesas 2014'!AE:AE)</f>
        <v>0</v>
      </c>
      <c r="F13" s="16">
        <f>_xlfn.XLOOKUP(A13,'Receitas Despesas 2014'!C:C,'Receitas Despesas 2015'!AE:AE)</f>
        <v>0</v>
      </c>
      <c r="G13" s="16">
        <f>_xlfn.XLOOKUP(A13,'Receitas Despesas 2015'!C:C,'Receitas Despesas 2016'!AE:AE)</f>
        <v>-75</v>
      </c>
      <c r="H13" s="16">
        <f>_xlfn.XLOOKUP(A13,'Receita Despesas 2017'!B:B,'Receita Despesas 2017'!AD:AD)</f>
        <v>0</v>
      </c>
      <c r="I13" s="16">
        <f>_xlfn.XLOOKUP(A13,'Receita Despesas 2018'!C:C,'Receita Despesas 2018'!AF:AF)</f>
        <v>0</v>
      </c>
      <c r="J13" s="16">
        <f>_xlfn.XLOOKUP(A13,'Receita Despesas 2019'!C:C,'Receita Despesas 2019'!AE:AE)</f>
        <v>0</v>
      </c>
      <c r="K13" s="16">
        <f>_xlfn.XLOOKUP(A13,'Receita Despesa 2020'!B:B,'Receita Despesa 2020'!AD:AD)</f>
        <v>0</v>
      </c>
      <c r="L13" s="16">
        <f>_xlfn.XLOOKUP(A13,'Receita Despesas 2021'!B:B,'Receita Despesas 2021'!AD:AD)</f>
        <v>0</v>
      </c>
      <c r="M13" s="16">
        <f>_xlfn.XLOOKUP(A13,'Receita Despesas 2022'!B:B,'Receita Despesas 2022'!AD:AD)</f>
        <v>200</v>
      </c>
      <c r="N13" s="14">
        <f>_xlfn.XLOOKUP(A13,'Receitas Despesas 2023'!B:B,'Receitas Despesas 2023'!AD:AD)</f>
        <v>-200</v>
      </c>
      <c r="O13" s="14">
        <f>_xlfn.XLOOKUP(Folha1!A13,'Receitas Despesas 2024'!B:B,'Receitas Despesas 2024'!AD:AD)</f>
        <v>0</v>
      </c>
      <c r="P13" s="14"/>
      <c r="Q13" s="167">
        <f t="shared" si="0"/>
        <v>-300</v>
      </c>
    </row>
    <row r="14" spans="1:17" ht="16" x14ac:dyDescent="0.2">
      <c r="A14" s="22" t="s">
        <v>25</v>
      </c>
      <c r="B14" s="14">
        <f>_xlfn.XLOOKUP(A14,'Receita Despesas 2011 '!C:C,'Receita Despesas 2011 '!AE:AE)</f>
        <v>-385</v>
      </c>
      <c r="C14" s="14">
        <f>_xlfn.XLOOKUP(A14,'Receitas Despesas 2012'!C:C,'Receitas Despesas 2012'!AE:AE)</f>
        <v>317.5</v>
      </c>
      <c r="D14" s="16">
        <f>_xlfn.XLOOKUP(A14,'Receitas Despesas 2013'!B:B,'Receitas Despesas 2013'!AD:AD)</f>
        <v>-450</v>
      </c>
      <c r="E14" s="16">
        <f>_xlfn.XLOOKUP(A14,'Receitas Despesas 2014'!C:C,'Receitas Despesas 2014'!AE:AE)</f>
        <v>-450</v>
      </c>
      <c r="F14" s="16">
        <f>_xlfn.XLOOKUP(A14,'Receitas Despesas 2014'!C:C,'Receitas Despesas 2015'!AE:AE)</f>
        <v>-337.5</v>
      </c>
      <c r="G14" s="16">
        <f>_xlfn.XLOOKUP(A14,'Receitas Despesas 2015'!C:C,'Receitas Despesas 2016'!AE:AE)</f>
        <v>0</v>
      </c>
      <c r="H14" s="16">
        <f>_xlfn.XLOOKUP(A14,'Receita Despesas 2017'!B:B,'Receita Despesas 2017'!AD:AD)</f>
        <v>0</v>
      </c>
      <c r="I14" s="16">
        <f>_xlfn.XLOOKUP(A14,'Receita Despesas 2018'!C:C,'Receita Despesas 2018'!AF:AF)</f>
        <v>0</v>
      </c>
      <c r="J14" s="16">
        <f>_xlfn.XLOOKUP(A14,'Receita Despesas 2019'!C:C,'Receita Despesas 2019'!AE:AE)</f>
        <v>0</v>
      </c>
      <c r="K14" s="16">
        <f>_xlfn.XLOOKUP(A14,'Receita Despesa 2020'!B:B,'Receita Despesa 2020'!AD:AD)</f>
        <v>0</v>
      </c>
      <c r="L14" s="16">
        <f>_xlfn.XLOOKUP(A14,'Receita Despesas 2021'!B:B,'Receita Despesas 2021'!AD:AD)</f>
        <v>0</v>
      </c>
      <c r="M14" s="16">
        <f>_xlfn.XLOOKUP(A14,'Receita Despesas 2022'!B:B,'Receita Despesas 2022'!AD:AD)</f>
        <v>200</v>
      </c>
      <c r="N14" s="14">
        <f>_xlfn.XLOOKUP(A14,'Receitas Despesas 2023'!B:B,'Receitas Despesas 2023'!AD:AD)</f>
        <v>-200</v>
      </c>
      <c r="O14" s="14">
        <f>_xlfn.XLOOKUP(Folha1!A14,'Receitas Despesas 2024'!B:B,'Receitas Despesas 2024'!AD:AD)</f>
        <v>0</v>
      </c>
      <c r="P14" s="14"/>
      <c r="Q14" s="167">
        <f t="shared" si="0"/>
        <v>-1305</v>
      </c>
    </row>
    <row r="15" spans="1:17" ht="16" x14ac:dyDescent="0.2">
      <c r="A15" s="13" t="s">
        <v>26</v>
      </c>
      <c r="B15" s="14">
        <f>_xlfn.XLOOKUP(A15,'Receita Despesas 2011 '!C:C,'Receita Despesas 2011 '!AE:AE)</f>
        <v>-30</v>
      </c>
      <c r="C15" s="14">
        <f>_xlfn.XLOOKUP(A15,'Receitas Despesas 2012'!C:C,'Receitas Despesas 2012'!AE:AE)</f>
        <v>-450</v>
      </c>
      <c r="D15" s="16">
        <f>_xlfn.XLOOKUP(A15,'Receitas Despesas 2013'!B:B,'Receitas Despesas 2013'!AD:AD)</f>
        <v>-285</v>
      </c>
      <c r="E15" s="16">
        <f>_xlfn.XLOOKUP(A15,'Receitas Despesas 2014'!C:C,'Receitas Despesas 2014'!AE:AE)</f>
        <v>-450</v>
      </c>
      <c r="F15" s="16">
        <f>_xlfn.XLOOKUP(A15,'Receitas Despesas 2014'!C:C,'Receitas Despesas 2015'!AE:AE)</f>
        <v>1368.63</v>
      </c>
      <c r="G15" s="16">
        <f>_xlfn.XLOOKUP(A15,'Receitas Despesas 2015'!C:C,'Receitas Despesas 2016'!AE:AE)</f>
        <v>0</v>
      </c>
      <c r="H15" s="16">
        <f>_xlfn.XLOOKUP(A15,'Receita Despesas 2017'!B:B,'Receita Despesas 2017'!AD:AD)</f>
        <v>0</v>
      </c>
      <c r="I15" s="16">
        <f>_xlfn.XLOOKUP(A15,'Receita Despesas 2018'!C:C,'Receita Despesas 2018'!AF:AF)</f>
        <v>0</v>
      </c>
      <c r="J15" s="16">
        <f>_xlfn.XLOOKUP(A15,'Receita Despesas 2019'!C:C,'Receita Despesas 2019'!AE:AE)</f>
        <v>75</v>
      </c>
      <c r="K15" s="16">
        <f>_xlfn.XLOOKUP(A15,'Receita Despesa 2020'!B:B,'Receita Despesa 2020'!AD:AD)</f>
        <v>37.5</v>
      </c>
      <c r="L15" s="16">
        <f>_xlfn.XLOOKUP(A15,'Receita Despesas 2021'!B:B,'Receita Despesas 2021'!AD:AD)</f>
        <v>-112.5</v>
      </c>
      <c r="M15" s="16">
        <f>_xlfn.XLOOKUP(A15,'Receita Despesas 2022'!B:B,'Receita Despesas 2022'!AD:AD)</f>
        <v>275</v>
      </c>
      <c r="N15" s="14">
        <f>_xlfn.XLOOKUP(A15,'Receitas Despesas 2023'!B:B,'Receitas Despesas 2023'!AD:AD)</f>
        <v>-275</v>
      </c>
      <c r="O15" s="14">
        <f>_xlfn.XLOOKUP(Folha1!A15,'Receitas Despesas 2024'!B:B,'Receitas Despesas 2024'!AD:AD)</f>
        <v>0</v>
      </c>
      <c r="P15" s="14"/>
      <c r="Q15" s="167">
        <f t="shared" si="0"/>
        <v>153.63000000000011</v>
      </c>
    </row>
    <row r="16" spans="1:17" ht="16" x14ac:dyDescent="0.2">
      <c r="A16" s="22" t="s">
        <v>27</v>
      </c>
      <c r="B16" s="14">
        <f>_xlfn.XLOOKUP(A16,'Receita Despesas 2011 '!C:C,'Receita Despesas 2011 '!AE:AE)</f>
        <v>-262.5</v>
      </c>
      <c r="C16" s="14">
        <f>_xlfn.XLOOKUP(A16,'Receitas Despesas 2012'!C:C,'Receitas Despesas 2012'!AE:AE)</f>
        <v>0</v>
      </c>
      <c r="D16" s="16">
        <f>_xlfn.XLOOKUP(A16,'Receitas Despesas 2013'!B:B,'Receitas Despesas 2013'!AD:AD)</f>
        <v>37.5</v>
      </c>
      <c r="E16" s="16">
        <f>_xlfn.XLOOKUP(A16,'Receitas Despesas 2014'!C:C,'Receitas Despesas 2014'!AE:AE)</f>
        <v>-37.5</v>
      </c>
      <c r="F16" s="16">
        <f>_xlfn.XLOOKUP(A16,'Receitas Despesas 2014'!C:C,'Receitas Despesas 2015'!AE:AE)</f>
        <v>37.5</v>
      </c>
      <c r="G16" s="16">
        <f>_xlfn.XLOOKUP(A16,'Receitas Despesas 2015'!C:C,'Receitas Despesas 2016'!AE:AE)</f>
        <v>-397.5</v>
      </c>
      <c r="H16" s="16">
        <f>_xlfn.XLOOKUP(A16,'Receita Despesas 2017'!B:B,'Receita Despesas 2017'!AD:AD)</f>
        <v>0</v>
      </c>
      <c r="I16" s="16">
        <f>_xlfn.XLOOKUP(A16,'Receita Despesas 2018'!C:C,'Receita Despesas 2018'!AF:AF)</f>
        <v>0</v>
      </c>
      <c r="J16" s="16">
        <f>_xlfn.XLOOKUP(A16,'Receita Despesas 2019'!C:C,'Receita Despesas 2019'!AE:AE)</f>
        <v>-37.5</v>
      </c>
      <c r="K16" s="16">
        <f>_xlfn.XLOOKUP(A16,'Receita Despesa 2020'!B:B,'Receita Despesa 2020'!AD:AD)</f>
        <v>0</v>
      </c>
      <c r="L16" s="16">
        <f>_xlfn.XLOOKUP(A16,'Receita Despesas 2021'!B:B,'Receita Despesas 2021'!AD:AD)</f>
        <v>0</v>
      </c>
      <c r="M16" s="16">
        <f>_xlfn.XLOOKUP(A16,'Receita Despesas 2022'!B:B,'Receita Despesas 2022'!AD:AD)</f>
        <v>75</v>
      </c>
      <c r="N16" s="14">
        <f>_xlfn.XLOOKUP(A16,'Receitas Despesas 2023'!B:B,'Receitas Despesas 2023'!AD:AD)</f>
        <v>0</v>
      </c>
      <c r="O16" s="14">
        <f>_xlfn.XLOOKUP(Folha1!A16,'Receitas Despesas 2024'!B:B,'Receitas Despesas 2024'!AD:AD)</f>
        <v>135</v>
      </c>
      <c r="P16" s="14"/>
      <c r="Q16" s="167">
        <f t="shared" si="0"/>
        <v>-450</v>
      </c>
    </row>
    <row r="17" spans="1:17" ht="16" x14ac:dyDescent="0.2">
      <c r="A17" s="13" t="s">
        <v>28</v>
      </c>
      <c r="B17" s="14">
        <f>_xlfn.XLOOKUP(A17,'Receita Despesas 2011 '!C:C,'Receita Despesas 2011 '!AE:AE)</f>
        <v>-75</v>
      </c>
      <c r="C17" s="14">
        <f>_xlfn.XLOOKUP(A17,'Receitas Despesas 2012'!C:C,'Receitas Despesas 2012'!AE:AE)</f>
        <v>0</v>
      </c>
      <c r="D17" s="16">
        <f>_xlfn.XLOOKUP(A17,'Receitas Despesas 2013'!B:B,'Receitas Despesas 2013'!AD:AD)</f>
        <v>-112.5</v>
      </c>
      <c r="E17" s="16">
        <f>_xlfn.XLOOKUP(A17,'Receitas Despesas 2014'!C:C,'Receitas Despesas 2014'!AE:AE)</f>
        <v>112.5</v>
      </c>
      <c r="F17" s="16">
        <f>_xlfn.XLOOKUP(A17,'Receitas Despesas 2014'!C:C,'Receitas Despesas 2015'!AE:AE)</f>
        <v>-75</v>
      </c>
      <c r="G17" s="16">
        <f>_xlfn.XLOOKUP(A17,'Receitas Despesas 2015'!C:C,'Receitas Despesas 2016'!AE:AE)</f>
        <v>37.5</v>
      </c>
      <c r="H17" s="16">
        <f>_xlfn.XLOOKUP(A17,'Receita Despesas 2017'!B:B,'Receita Despesas 2017'!AD:AD)</f>
        <v>75</v>
      </c>
      <c r="I17" s="16">
        <f>_xlfn.XLOOKUP(A17,'Receita Despesas 2018'!C:C,'Receita Despesas 2018'!AF:AF)</f>
        <v>0</v>
      </c>
      <c r="J17" s="16">
        <f>_xlfn.XLOOKUP(A17,'Receita Despesas 2019'!C:C,'Receita Despesas 2019'!AE:AE)</f>
        <v>170</v>
      </c>
      <c r="K17" s="16">
        <f>_xlfn.XLOOKUP(A17,'Receita Despesa 2020'!B:B,'Receita Despesa 2020'!AD:AD)</f>
        <v>-40</v>
      </c>
      <c r="L17" s="16">
        <f>_xlfn.XLOOKUP(A17,'Receita Despesas 2021'!B:B,'Receita Despesas 2021'!AD:AD)</f>
        <v>-5</v>
      </c>
      <c r="M17" s="16">
        <f>_xlfn.XLOOKUP(A17,'Receita Despesas 2022'!B:B,'Receita Despesas 2022'!AD:AD)</f>
        <v>57.5</v>
      </c>
      <c r="N17" s="14">
        <f>_xlfn.XLOOKUP(A17,'Receitas Despesas 2023'!B:B,'Receitas Despesas 2023'!AD:AD)</f>
        <v>-12.5</v>
      </c>
      <c r="O17" s="14">
        <f>_xlfn.XLOOKUP(Folha1!A17,'Receitas Despesas 2024'!B:B,'Receitas Despesas 2024'!AD:AD)</f>
        <v>-2.5</v>
      </c>
      <c r="P17" s="14"/>
      <c r="Q17" s="167">
        <f t="shared" si="0"/>
        <v>130</v>
      </c>
    </row>
    <row r="18" spans="1:17" ht="15" customHeight="1" x14ac:dyDescent="0.2">
      <c r="A18" s="22" t="s">
        <v>29</v>
      </c>
      <c r="B18" s="14">
        <f>_xlfn.XLOOKUP(A18,'Receita Despesas 2011 '!C:C,'Receita Despesas 2011 '!AE:AE)</f>
        <v>-37.5</v>
      </c>
      <c r="C18" s="14">
        <f>_xlfn.XLOOKUP(A18,'Receitas Despesas 2012'!C:C,'Receitas Despesas 2012'!AE:AE)</f>
        <v>-17.5</v>
      </c>
      <c r="D18" s="16">
        <f>_xlfn.XLOOKUP(A18,'Receitas Despesas 2013'!B:B,'Receitas Despesas 2013'!AD:AD)</f>
        <v>-258.13</v>
      </c>
      <c r="E18" s="16">
        <f>_xlfn.XLOOKUP(A18,'Receitas Despesas 2014'!C:C,'Receitas Despesas 2014'!AE:AE)</f>
        <v>-70.5</v>
      </c>
      <c r="F18" s="16">
        <f>_xlfn.XLOOKUP(A18,'Receitas Despesas 2014'!C:C,'Receitas Despesas 2015'!AE:AE)</f>
        <v>-5</v>
      </c>
      <c r="G18" s="16">
        <f>_xlfn.XLOOKUP(A18,'Receitas Despesas 2015'!C:C,'Receitas Despesas 2016'!AE:AE)</f>
        <v>-112.5</v>
      </c>
      <c r="H18" s="16">
        <f>_xlfn.XLOOKUP(A18,'Receita Despesas 2017'!B:B,'Receita Despesas 2017'!AD:AD)</f>
        <v>450</v>
      </c>
      <c r="I18" s="16">
        <f>_xlfn.XLOOKUP(A18,'Receita Despesas 2018'!C:C,'Receita Despesas 2018'!AF:AF)</f>
        <v>140</v>
      </c>
      <c r="J18" s="16">
        <f>_xlfn.XLOOKUP(A18,'Receita Despesas 2019'!C:C,'Receita Despesas 2019'!AE:AE)</f>
        <v>100</v>
      </c>
      <c r="K18" s="16">
        <f>_xlfn.XLOOKUP(A18,'Receita Despesa 2020'!B:B,'Receita Despesa 2020'!AD:AD)</f>
        <v>90</v>
      </c>
      <c r="L18" s="16">
        <f>_xlfn.XLOOKUP(A18,'Receita Despesas 2021'!B:B,'Receita Despesas 2021'!AD:AD)</f>
        <v>130</v>
      </c>
      <c r="M18" s="16">
        <f>_xlfn.XLOOKUP(A18,'Receita Despesas 2022'!B:B,'Receita Despesas 2022'!AD:AD)</f>
        <v>290</v>
      </c>
      <c r="N18" s="14">
        <f>_xlfn.XLOOKUP(A18,'Receitas Despesas 2023'!B:B,'Receitas Despesas 2023'!AD:AD)</f>
        <v>-230</v>
      </c>
      <c r="O18" s="14">
        <f>_xlfn.XLOOKUP(Folha1!A18,'Receitas Despesas 2024'!B:B,'Receitas Despesas 2024'!AD:AD)</f>
        <v>-47.5</v>
      </c>
      <c r="P18" s="14"/>
      <c r="Q18" s="167">
        <f t="shared" si="0"/>
        <v>421.37</v>
      </c>
    </row>
    <row r="19" spans="1:17" ht="15" customHeight="1" x14ac:dyDescent="0.2">
      <c r="A19" s="13" t="s">
        <v>30</v>
      </c>
      <c r="B19" s="14">
        <f>_xlfn.XLOOKUP(A19,'Receita Despesas 2011 '!C:C,'Receita Despesas 2011 '!AE:AE)</f>
        <v>-262.5</v>
      </c>
      <c r="C19" s="14">
        <f>_xlfn.XLOOKUP(A19,'Receitas Despesas 2012'!C:C,'Receitas Despesas 2012'!AE:AE)</f>
        <v>0</v>
      </c>
      <c r="D19" s="16">
        <f>_xlfn.XLOOKUP(A19,'Receitas Despesas 2013'!B:B,'Receitas Despesas 2013'!AD:AD)</f>
        <v>-450</v>
      </c>
      <c r="E19" s="16">
        <f>_xlfn.XLOOKUP(A19,'Receitas Despesas 2014'!C:C,'Receitas Despesas 2014'!AE:AE)</f>
        <v>474</v>
      </c>
      <c r="F19" s="16">
        <f>_xlfn.XLOOKUP(A19,'Receitas Despesas 2014'!C:C,'Receitas Despesas 2015'!AE:AE)</f>
        <v>12</v>
      </c>
      <c r="G19" s="16">
        <f>_xlfn.XLOOKUP(A19,'Receitas Despesas 2015'!C:C,'Receitas Despesas 2016'!AE:AE)</f>
        <v>270</v>
      </c>
      <c r="H19" s="16">
        <f>_xlfn.XLOOKUP(A19,'Receita Despesas 2017'!B:B,'Receita Despesas 2017'!AD:AD)</f>
        <v>0</v>
      </c>
      <c r="I19" s="16">
        <f>_xlfn.XLOOKUP(A19,'Receita Despesas 2018'!C:C,'Receita Despesas 2018'!AF:AF)</f>
        <v>-438</v>
      </c>
      <c r="J19" s="16">
        <f>_xlfn.XLOOKUP(A19,'Receita Despesas 2019'!C:C,'Receita Despesas 2019'!AE:AE)</f>
        <v>450</v>
      </c>
      <c r="K19" s="16">
        <f>_xlfn.XLOOKUP(A19,'Receita Despesa 2020'!B:B,'Receita Despesa 2020'!AD:AD)</f>
        <v>-450</v>
      </c>
      <c r="L19" s="16">
        <f>_xlfn.XLOOKUP(A19,'Receita Despesas 2021'!B:B,'Receita Despesas 2021'!AD:AD)</f>
        <v>0</v>
      </c>
      <c r="M19" s="16">
        <f>_xlfn.XLOOKUP(A19,'Receita Despesas 2022'!B:B,'Receita Despesas 2022'!AD:AD)</f>
        <v>200</v>
      </c>
      <c r="N19" s="14">
        <f>_xlfn.XLOOKUP(A19,'Receitas Despesas 2023'!B:B,'Receitas Despesas 2023'!AD:AD)</f>
        <v>0</v>
      </c>
      <c r="O19" s="14">
        <f>_xlfn.XLOOKUP(Folha1!A19,'Receitas Despesas 2024'!B:B,'Receitas Despesas 2024'!AD:AD)</f>
        <v>52.5</v>
      </c>
      <c r="P19" s="14"/>
      <c r="Q19" s="167">
        <f t="shared" si="0"/>
        <v>-142</v>
      </c>
    </row>
    <row r="20" spans="1:17" ht="15" customHeight="1" x14ac:dyDescent="0.2">
      <c r="A20" s="22" t="s">
        <v>31</v>
      </c>
      <c r="B20" s="14">
        <f>_xlfn.XLOOKUP(A20,'Receita Despesas 2011 '!C:C,'Receita Despesas 2011 '!AE:AE)</f>
        <v>0</v>
      </c>
      <c r="C20" s="14">
        <f>_xlfn.XLOOKUP(A20,'Receitas Despesas 2012'!C:C,'Receitas Despesas 2012'!AE:AE)</f>
        <v>0</v>
      </c>
      <c r="D20" s="16">
        <f>_xlfn.XLOOKUP(A20,'Receitas Despesas 2013'!B:B,'Receitas Despesas 2013'!AD:AD)</f>
        <v>0</v>
      </c>
      <c r="E20" s="16">
        <f>_xlfn.XLOOKUP(A20,'Receitas Despesas 2014'!C:C,'Receitas Despesas 2014'!AE:AE)</f>
        <v>0</v>
      </c>
      <c r="F20" s="16">
        <f>_xlfn.XLOOKUP(A20,'Receitas Despesas 2014'!C:C,'Receitas Despesas 2015'!AE:AE)</f>
        <v>0</v>
      </c>
      <c r="G20" s="16">
        <f>_xlfn.XLOOKUP(A20,'Receitas Despesas 2015'!C:C,'Receitas Despesas 2016'!AE:AE)</f>
        <v>450</v>
      </c>
      <c r="H20" s="16">
        <f>_xlfn.XLOOKUP(A20,'Receita Despesas 2017'!B:B,'Receita Despesas 2017'!AD:AD)</f>
        <v>0</v>
      </c>
      <c r="I20" s="16">
        <f>_xlfn.XLOOKUP(A20,'Receita Despesas 2018'!C:C,'Receita Despesas 2018'!AF:AF)</f>
        <v>0</v>
      </c>
      <c r="J20" s="16">
        <f>_xlfn.XLOOKUP(A20,'Receita Despesas 2019'!C:C,'Receita Despesas 2019'!AE:AE)</f>
        <v>0</v>
      </c>
      <c r="K20" s="16">
        <f>_xlfn.XLOOKUP(A20,'Receita Despesa 2020'!B:B,'Receita Despesa 2020'!AD:AD)</f>
        <v>0</v>
      </c>
      <c r="L20" s="16">
        <f>_xlfn.XLOOKUP(A20,'Receita Despesas 2021'!B:B,'Receita Despesas 2021'!AD:AD)</f>
        <v>0</v>
      </c>
      <c r="M20" s="16">
        <f>_xlfn.XLOOKUP(A20,'Receita Despesas 2022'!B:B,'Receita Despesas 2022'!AD:AD)</f>
        <v>0</v>
      </c>
      <c r="N20" s="14">
        <f>_xlfn.XLOOKUP(A20,'Receitas Despesas 2023'!B:B,'Receitas Despesas 2023'!AD:AD)</f>
        <v>0</v>
      </c>
      <c r="O20" s="14">
        <f>_xlfn.XLOOKUP(Folha1!A20,'Receitas Despesas 2024'!B:B,'Receitas Despesas 2024'!AD:AD)</f>
        <v>0</v>
      </c>
      <c r="P20" s="14"/>
      <c r="Q20" s="167">
        <f t="shared" si="0"/>
        <v>450</v>
      </c>
    </row>
  </sheetData>
  <conditionalFormatting sqref="Q5:Q20">
    <cfRule type="cellIs" dxfId="3" priority="1" stopIfTrue="1" operator="lessThan">
      <formula>0</formula>
    </cfRule>
    <cfRule type="cellIs" dxfId="2" priority="2" stopIfTrue="1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Receita Despesas 2011 </vt:lpstr>
      <vt:lpstr>Receitas Despesas 2012</vt:lpstr>
      <vt:lpstr>Receitas Despesas 2013</vt:lpstr>
      <vt:lpstr>Receitas Despesas 2014</vt:lpstr>
      <vt:lpstr>Receitas Despesas 2015</vt:lpstr>
      <vt:lpstr>Receitas Despesas 2016</vt:lpstr>
      <vt:lpstr>Receita Despesas 2017</vt:lpstr>
      <vt:lpstr>Receita Despesas 2018</vt:lpstr>
      <vt:lpstr>Receita Despesas 2019</vt:lpstr>
      <vt:lpstr>Receita Despesa 2020</vt:lpstr>
      <vt:lpstr>Receita Despesas 2021</vt:lpstr>
      <vt:lpstr>Receita Despesas 2022</vt:lpstr>
      <vt:lpstr>Receitas Despesas 2023</vt:lpstr>
      <vt:lpstr>Receitas Despesas 2024</vt:lpstr>
      <vt:lpstr>Receitas Despesas 2025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Luisinhu</dc:creator>
  <cp:lastModifiedBy>Pereira, Rui</cp:lastModifiedBy>
  <dcterms:created xsi:type="dcterms:W3CDTF">2006-03-03T23:25:16Z</dcterms:created>
  <dcterms:modified xsi:type="dcterms:W3CDTF">2026-01-24T17:32:28Z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TC101512359990</vt:lpwstr>
  </property>
  <property fmtid="{D5CDD505-2E9C-101B-9397-08002B2CF9AE}" pid="3" name="MSIP_Label_36791f77-3d39-4d72-9277-ac879ec799ed_Enabled">
    <vt:lpwstr>true</vt:lpwstr>
  </property>
  <property fmtid="{D5CDD505-2E9C-101B-9397-08002B2CF9AE}" pid="4" name="MSIP_Label_36791f77-3d39-4d72-9277-ac879ec799ed_SetDate">
    <vt:lpwstr>2026-01-24T01:38:26Z</vt:lpwstr>
  </property>
  <property fmtid="{D5CDD505-2E9C-101B-9397-08002B2CF9AE}" pid="5" name="MSIP_Label_36791f77-3d39-4d72-9277-ac879ec799ed_Method">
    <vt:lpwstr>Standard</vt:lpwstr>
  </property>
  <property fmtid="{D5CDD505-2E9C-101B-9397-08002B2CF9AE}" pid="6" name="MSIP_Label_36791f77-3d39-4d72-9277-ac879ec799ed_Name">
    <vt:lpwstr>restricted-default</vt:lpwstr>
  </property>
  <property fmtid="{D5CDD505-2E9C-101B-9397-08002B2CF9AE}" pid="7" name="MSIP_Label_36791f77-3d39-4d72-9277-ac879ec799ed_SiteId">
    <vt:lpwstr>254ba93e-1f6f-48f3-90e6-e2766664b477</vt:lpwstr>
  </property>
  <property fmtid="{D5CDD505-2E9C-101B-9397-08002B2CF9AE}" pid="8" name="MSIP_Label_36791f77-3d39-4d72-9277-ac879ec799ed_ActionId">
    <vt:lpwstr>e0ec200c-7052-465e-b2b6-a93855bca836</vt:lpwstr>
  </property>
  <property fmtid="{D5CDD505-2E9C-101B-9397-08002B2CF9AE}" pid="9" name="MSIP_Label_36791f77-3d39-4d72-9277-ac879ec799ed_ContentBits">
    <vt:lpwstr>0</vt:lpwstr>
  </property>
  <property fmtid="{D5CDD505-2E9C-101B-9397-08002B2CF9AE}" pid="10" name="MSIP_Label_36791f77-3d39-4d72-9277-ac879ec799ed_Tag">
    <vt:lpwstr>50, 3, 0, 1</vt:lpwstr>
  </property>
</Properties>
</file>