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  <extLst>
    <ext uri="GoogleSheetsCustomDataVersion2">
      <go:sheetsCustomData xmlns:go="http://customooxmlschemas.google.com/" r:id="rId12" roundtripDataChecksum="mgVf+ulFaUs+u7NBBnzxmJAEJe/vbudC7zQ1gMM1lco="/>
    </ext>
  </extLst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<sst xmlns="http://schemas.openxmlformats.org/spreadsheetml/2006/main" count="1565" uniqueCount="24">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</sst>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1688827920"/>
        <c:axId val="1291625537"/>
      </c:barChart>
      <c:catAx>
        <c:axId val="168882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291625537"/>
      </c:catAx>
      <c:valAx>
        <c:axId val="129162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688827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839368815"/>
        <c:axId val="1149178232"/>
      </c:barChart>
      <c:catAx>
        <c:axId val="83936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149178232"/>
      </c:catAx>
      <c:valAx>
        <c:axId val="1149178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839368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11</xdr:row>
      <xdr:rowOff>28575</xdr:rowOff>
    </xdr:from>
    <xdr:ext cx="5715000" cy="3533775"/>
    <xdr:graphicFrame>
      <xdr:nvGraphicFramePr>
        <xdr:cNvPr id="7223820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676275</xdr:colOff>
      <xdr:row>11</xdr:row>
      <xdr:rowOff>28575</xdr:rowOff>
    </xdr:from>
    <xdr:ext cx="5715000" cy="3533775"/>
    <xdr:graphicFrame>
      <xdr:nvGraphicFramePr>
        <xdr:cNvPr id="21013286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104775</xdr:colOff>
      <xdr:row>18</xdr:row>
      <xdr:rowOff>47625</xdr:rowOff>
    </xdr:from>
    <xdr:ext cx="4724400" cy="57150"/>
    <xdr:grpSp>
      <xdr:nvGrpSpPr>
        <xdr:cNvPr id="2" name="Shape 2" title="Drawing"/>
        <xdr:cNvGrpSpPr/>
      </xdr:nvGrpSpPr>
      <xdr:grpSpPr>
        <a:xfrm>
          <a:off x="1596200" y="1811150"/>
          <a:ext cx="4703700" cy="40800"/>
          <a:chOff x="1596200" y="1811150"/>
          <a:chExt cx="4703700" cy="40800"/>
        </a:xfrm>
      </xdr:grpSpPr>
      <xdr:cxnSp>
        <xdr:nvCxnSpPr>
          <xdr:cNvPr id="3" name="Shape 3"/>
          <xdr:cNvCxnSpPr/>
        </xdr:nvCxnSpPr>
        <xdr:spPr>
          <a:xfrm flipH="1" rot="10800000">
            <a:off x="1596200" y="1811150"/>
            <a:ext cx="4703700" cy="408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4">
        <f>(AVERAGE(GOOG!H3:H1510)+1)^21-1</f>
        <v>0.01464725156</v>
      </c>
      <c r="G2" s="14">
        <f>(AVERAGE(SPX!G3:G1510)+1)^21-1</f>
        <v>0.008604957351</v>
      </c>
      <c r="H2" s="14">
        <f>B2*0.2+C2*0.2+D2*0.2+E2*0.2+F2*0.2</f>
        <v>0.02357179561</v>
      </c>
    </row>
    <row r="3" ht="15.75" customHeight="1">
      <c r="A3" s="12" t="s">
        <v>19</v>
      </c>
      <c r="B3" s="14">
        <f>(STDEV(FB!H3:H1510)*SQRT(21))</f>
        <v>0.08544219175</v>
      </c>
      <c r="C3" s="14">
        <f>(STDEV(AMZN!H3:H1510)*SQRT(21))</f>
        <v>0.08602502563</v>
      </c>
      <c r="D3" s="14">
        <f>(STDEV(AAPL!H3:H1510)*SQRT(21))</f>
        <v>0.07024287132</v>
      </c>
      <c r="E3" s="14">
        <f>(STDEV(NFLX!H3:H1510)*SQRT(21))</f>
        <v>0.1205951975</v>
      </c>
      <c r="F3" s="14">
        <f>(STDEV(GOOG!H3:H1510)*SQRT(21))</f>
        <v>0.0680371628</v>
      </c>
      <c r="G3" s="14">
        <f>(STDEV(SPX!G3:G1510)*SQRT(21))</f>
        <v>0.03784969109</v>
      </c>
      <c r="H3" s="14"/>
    </row>
    <row r="4" ht="15.75" customHeight="1">
      <c r="A4" s="12" t="s">
        <v>20</v>
      </c>
      <c r="B4" s="15">
        <f>COVAR(FB!H3:H1510,SPX!G3:G1510)/VAR(SPX!G3:G1510)</f>
        <v>1.256177842</v>
      </c>
      <c r="C4" s="15">
        <f>COVAR(AMZN!H3:H1510,SPX!G3:G1510)/VAR(SPX!G3:G1510)</f>
        <v>1.337624053</v>
      </c>
      <c r="D4" s="15">
        <f>COVAR(AAPL!H3:H1510,SPX!G3:G1510)/VAR(SPX!G3:G1510)</f>
        <v>1.188473216</v>
      </c>
      <c r="E4" s="15">
        <f>COVAR(NFLX!H3:H1510,SPX!G3:G1510)/VAR(SPX!G3:G1510)</f>
        <v>1.48994756</v>
      </c>
      <c r="F4" s="15">
        <f>COVAR(GOOG!H3:H1510,SPX!G3:G1510)/VAR(SPX!G3:G1510)</f>
        <v>1.204128987</v>
      </c>
      <c r="G4" s="16"/>
      <c r="H4" s="15">
        <f>B4*0.2+C4*0.2+D4*0.2+E4*0.2+F4*0.2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(H2-0.19%)/H4</f>
        <v>0.0167314846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7"/>
      <c r="H6" s="17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7"/>
      <c r="H7" s="1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