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" sheetId="1" r:id="rId4"/>
  </sheets>
  <definedNames/>
  <calcPr/>
</workbook>
</file>

<file path=xl/sharedStrings.xml><?xml version="1.0" encoding="utf-8"?>
<sst xmlns="http://schemas.openxmlformats.org/spreadsheetml/2006/main" count="37" uniqueCount="37">
  <si>
    <t>$, 000 000</t>
  </si>
  <si>
    <t>Metals and Mining Co.</t>
  </si>
  <si>
    <t>PROFIT AND LOSS STATEMENT</t>
  </si>
  <si>
    <t>Sales</t>
  </si>
  <si>
    <t>Cost of Goods Sold</t>
  </si>
  <si>
    <t>Gross Profit</t>
  </si>
  <si>
    <t>Expenses</t>
  </si>
  <si>
    <t>Salaries and Benefits</t>
  </si>
  <si>
    <t>Rent and Overheads</t>
  </si>
  <si>
    <t>Depreciation &amp; Amortization</t>
  </si>
  <si>
    <t>EBIT</t>
  </si>
  <si>
    <t>Interest</t>
  </si>
  <si>
    <t>Earnings before Tax</t>
  </si>
  <si>
    <t>Tax</t>
  </si>
  <si>
    <t>Net Profit</t>
  </si>
  <si>
    <t>Tax Rate Assumption</t>
  </si>
  <si>
    <t>BALANCE SHEET</t>
  </si>
  <si>
    <t>Assets</t>
  </si>
  <si>
    <t>Long-term liabilities</t>
  </si>
  <si>
    <t>Short-term liabilities</t>
  </si>
  <si>
    <t>Liabilities</t>
  </si>
  <si>
    <t>Shareholders Equity</t>
  </si>
  <si>
    <t>Risk-free rate (US, 2019)</t>
  </si>
  <si>
    <t>Industry beta (unlevered)</t>
  </si>
  <si>
    <t>Market return (S&amp;P)</t>
  </si>
  <si>
    <t>Coupon rate of MM Co.</t>
  </si>
  <si>
    <t>Beta (relevered)</t>
  </si>
  <si>
    <t>Cost of Equity</t>
  </si>
  <si>
    <t>Cost of Debt</t>
  </si>
  <si>
    <t>WACC</t>
  </si>
  <si>
    <t>Capital invested</t>
  </si>
  <si>
    <t>Finance charge</t>
  </si>
  <si>
    <t>NOPAT</t>
  </si>
  <si>
    <t>EVA</t>
  </si>
  <si>
    <t>ROIC</t>
  </si>
  <si>
    <t>ROE</t>
  </si>
  <si>
    <t>ROA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</si>
</sst>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2">
    <font>
      <sz val="10.0"/>
      <color rgb="FF000000"/>
      <name val="Arial"/>
      <scheme val="minor"/>
    </font>
    <font>
      <i/>
      <color theme="1"/>
      <name val="Arial"/>
    </font>
    <font>
      <b/>
      <i/>
      <color theme="1"/>
      <name val="Arial"/>
    </font>
    <font>
      <b/>
      <color theme="1"/>
      <name val="Arial"/>
    </font>
    <font>
      <color theme="1"/>
      <name val="Arial"/>
    </font>
    <font>
      <color rgb="FF0000FF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rgb="FF0000FF"/>
      <name val="Arial"/>
    </font>
    <font>
      <i/>
      <color rgb="FF0000FF"/>
      <name val="Arial"/>
    </font>
    <font>
      <i/>
      <color rgb="FF0000FF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164" xfId="0" applyFont="1" applyNumberFormat="1"/>
    <xf borderId="0" fillId="0" fontId="5" numFmtId="164" xfId="0" applyAlignment="1" applyFont="1" applyNumberFormat="1">
      <alignment readingOrder="0"/>
    </xf>
    <xf borderId="0" fillId="0" fontId="6" numFmtId="164" xfId="0" applyFont="1" applyNumberFormat="1"/>
    <xf borderId="0" fillId="0" fontId="7" numFmtId="0" xfId="0" applyFont="1"/>
    <xf borderId="0" fillId="0" fontId="8" numFmtId="164" xfId="0" applyFont="1" applyNumberFormat="1"/>
    <xf borderId="0" fillId="0" fontId="7" numFmtId="10" xfId="0" applyFont="1" applyNumberFormat="1"/>
    <xf borderId="0" fillId="0" fontId="9" numFmtId="9" xfId="0" applyFont="1" applyNumberFormat="1"/>
    <xf borderId="0" fillId="0" fontId="9" numFmtId="0" xfId="0" applyFont="1"/>
    <xf borderId="0" fillId="0" fontId="10" numFmtId="9" xfId="0" applyFont="1" applyNumberFormat="1"/>
    <xf borderId="0" fillId="0" fontId="11" numFmtId="0" xfId="0" applyFont="1"/>
    <xf borderId="0" fillId="0" fontId="11" numFmtId="2" xfId="0" applyFont="1" applyNumberFormat="1"/>
    <xf borderId="0" fillId="0" fontId="11" numFmtId="10" xfId="0" applyFont="1" applyNumberFormat="1"/>
    <xf borderId="0" fillId="0" fontId="6" numFmtId="0" xfId="0" applyFont="1"/>
    <xf borderId="0" fillId="0" fontId="11" numFmtId="164" xfId="0" applyFont="1" applyNumberFormat="1"/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75"/>
    <col customWidth="1" min="2" max="8" width="14.38"/>
    <col customWidth="1" min="9" max="9" width="66.13"/>
    <col customWidth="1" min="10" max="26" width="14.38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2</v>
      </c>
      <c r="B2" s="3">
        <v>2016.0</v>
      </c>
      <c r="C2" s="3">
        <v>2017.0</v>
      </c>
      <c r="D2" s="3">
        <v>2018.0</v>
      </c>
      <c r="E2" s="3">
        <v>2019.0</v>
      </c>
      <c r="I2" s="2"/>
    </row>
    <row r="3" ht="15.75" customHeight="1">
      <c r="A3" s="4" t="s">
        <v>3</v>
      </c>
      <c r="B3" s="5">
        <v>8000.0</v>
      </c>
      <c r="C3" s="5">
        <v>8800.0</v>
      </c>
      <c r="D3" s="6">
        <v>10000.0</v>
      </c>
      <c r="E3" s="6">
        <v>14000.0</v>
      </c>
      <c r="I3" s="1"/>
    </row>
    <row r="4" ht="15.75" customHeight="1">
      <c r="A4" s="4" t="s">
        <v>4</v>
      </c>
      <c r="B4" s="5">
        <v>4000.0</v>
      </c>
      <c r="C4" s="5">
        <v>4200.0</v>
      </c>
      <c r="D4" s="5">
        <v>5000.0</v>
      </c>
      <c r="E4" s="5">
        <v>7200.0</v>
      </c>
      <c r="I4" s="1"/>
    </row>
    <row r="5" ht="15.75" customHeight="1">
      <c r="A5" s="3" t="s">
        <v>5</v>
      </c>
      <c r="B5" s="7">
        <f t="shared" ref="B5:E5" si="1">B3-B4</f>
        <v>4000</v>
      </c>
      <c r="C5" s="7">
        <f t="shared" si="1"/>
        <v>4600</v>
      </c>
      <c r="D5" s="7">
        <f t="shared" si="1"/>
        <v>5000</v>
      </c>
      <c r="E5" s="7">
        <f t="shared" si="1"/>
        <v>6800</v>
      </c>
      <c r="I5" s="8"/>
    </row>
    <row r="6" ht="15.75" customHeight="1">
      <c r="A6" s="3" t="s">
        <v>6</v>
      </c>
      <c r="B6" s="7">
        <f t="shared" ref="B6:E6" si="2">SUM(B7:B9)</f>
        <v>510</v>
      </c>
      <c r="C6" s="7">
        <f t="shared" si="2"/>
        <v>411</v>
      </c>
      <c r="D6" s="7">
        <f t="shared" si="2"/>
        <v>622</v>
      </c>
      <c r="E6" s="7">
        <f t="shared" si="2"/>
        <v>594</v>
      </c>
      <c r="I6" s="1"/>
    </row>
    <row r="7" ht="15.75" customHeight="1">
      <c r="A7" s="4" t="s">
        <v>7</v>
      </c>
      <c r="B7" s="5">
        <v>10.0</v>
      </c>
      <c r="C7" s="5">
        <v>11.0</v>
      </c>
      <c r="D7" s="5">
        <v>12.0</v>
      </c>
      <c r="E7" s="5">
        <v>14.0</v>
      </c>
      <c r="I7" s="1"/>
    </row>
    <row r="8" ht="15.75" customHeight="1">
      <c r="A8" s="4" t="s">
        <v>8</v>
      </c>
      <c r="B8" s="5">
        <v>200.0</v>
      </c>
      <c r="C8" s="5">
        <v>250.0</v>
      </c>
      <c r="D8" s="5">
        <v>230.0</v>
      </c>
      <c r="E8" s="5">
        <v>180.0</v>
      </c>
      <c r="I8" s="1"/>
    </row>
    <row r="9" ht="15.75" customHeight="1">
      <c r="A9" s="4" t="s">
        <v>9</v>
      </c>
      <c r="B9" s="5">
        <v>300.0</v>
      </c>
      <c r="C9" s="5">
        <v>150.0</v>
      </c>
      <c r="D9" s="5">
        <v>380.0</v>
      </c>
      <c r="E9" s="5">
        <v>400.0</v>
      </c>
    </row>
    <row r="10" ht="15.75" customHeight="1">
      <c r="A10" s="3" t="s">
        <v>10</v>
      </c>
      <c r="B10" s="7">
        <f t="shared" ref="B10:E10" si="3">B5-B6</f>
        <v>3490</v>
      </c>
      <c r="C10" s="7">
        <f t="shared" si="3"/>
        <v>4189</v>
      </c>
      <c r="D10" s="7">
        <f t="shared" si="3"/>
        <v>4378</v>
      </c>
      <c r="E10" s="7">
        <f t="shared" si="3"/>
        <v>6206</v>
      </c>
    </row>
    <row r="11" ht="15.75" customHeight="1">
      <c r="A11" s="4" t="s">
        <v>11</v>
      </c>
      <c r="B11" s="5">
        <v>1000.0</v>
      </c>
      <c r="C11" s="5">
        <v>1000.0</v>
      </c>
      <c r="D11" s="5">
        <v>1000.0</v>
      </c>
      <c r="E11" s="5">
        <v>800.0</v>
      </c>
    </row>
    <row r="12" ht="15.75" customHeight="1">
      <c r="A12" s="3" t="s">
        <v>12</v>
      </c>
      <c r="B12" s="7">
        <f t="shared" ref="B12:E12" si="4">B10-B11</f>
        <v>2490</v>
      </c>
      <c r="C12" s="7">
        <f t="shared" si="4"/>
        <v>3189</v>
      </c>
      <c r="D12" s="7">
        <f t="shared" si="4"/>
        <v>3378</v>
      </c>
      <c r="E12" s="7">
        <f t="shared" si="4"/>
        <v>5406</v>
      </c>
    </row>
    <row r="13" ht="15.75" customHeight="1">
      <c r="A13" s="4" t="s">
        <v>13</v>
      </c>
      <c r="B13" s="9">
        <v>622.5</v>
      </c>
      <c r="C13" s="9">
        <v>797.25</v>
      </c>
      <c r="D13" s="9">
        <v>594.5</v>
      </c>
      <c r="E13" s="9">
        <v>851.5</v>
      </c>
    </row>
    <row r="14" ht="15.75" customHeight="1">
      <c r="A14" s="3" t="s">
        <v>14</v>
      </c>
      <c r="B14" s="7">
        <f t="shared" ref="B14:E14" si="5">B12-B13</f>
        <v>1867.5</v>
      </c>
      <c r="C14" s="7">
        <f t="shared" si="5"/>
        <v>2391.75</v>
      </c>
      <c r="D14" s="7">
        <f t="shared" si="5"/>
        <v>2783.5</v>
      </c>
      <c r="E14" s="7">
        <f t="shared" si="5"/>
        <v>4554.5</v>
      </c>
    </row>
    <row r="15" ht="15.75" customHeight="1"/>
    <row r="16" ht="15.75" customHeight="1">
      <c r="A16" s="1" t="s">
        <v>15</v>
      </c>
      <c r="B16" s="10">
        <f t="shared" ref="B16:E16" si="6">B13/B12</f>
        <v>0.25</v>
      </c>
      <c r="C16" s="10">
        <f t="shared" si="6"/>
        <v>0.25</v>
      </c>
      <c r="D16" s="10">
        <f t="shared" si="6"/>
        <v>0.1759917111</v>
      </c>
      <c r="E16" s="10">
        <f t="shared" si="6"/>
        <v>0.1575101739</v>
      </c>
    </row>
    <row r="17" ht="15.75" customHeight="1"/>
    <row r="18" ht="15.75" customHeight="1">
      <c r="A18" s="3" t="s">
        <v>16</v>
      </c>
      <c r="B18" s="3">
        <v>2016.0</v>
      </c>
      <c r="C18" s="3">
        <v>2017.0</v>
      </c>
      <c r="D18" s="3">
        <v>2018.0</v>
      </c>
      <c r="E18" s="3">
        <v>2019.0</v>
      </c>
    </row>
    <row r="19" ht="15.75" customHeight="1">
      <c r="A19" s="3" t="s">
        <v>17</v>
      </c>
      <c r="B19" s="7">
        <f t="shared" ref="B19:E19" si="7">B22+B23</f>
        <v>54000</v>
      </c>
      <c r="C19" s="7">
        <f t="shared" si="7"/>
        <v>55000</v>
      </c>
      <c r="D19" s="7">
        <f t="shared" si="7"/>
        <v>59800</v>
      </c>
      <c r="E19" s="7">
        <f t="shared" si="7"/>
        <v>70200</v>
      </c>
    </row>
    <row r="20" ht="15.75" customHeight="1">
      <c r="A20" s="4" t="s">
        <v>18</v>
      </c>
      <c r="B20" s="5">
        <v>32000.0</v>
      </c>
      <c r="C20" s="5">
        <v>28000.0</v>
      </c>
      <c r="D20" s="5">
        <v>30000.0</v>
      </c>
      <c r="E20" s="5">
        <v>36000.0</v>
      </c>
    </row>
    <row r="21" ht="15.75" customHeight="1">
      <c r="A21" s="4" t="s">
        <v>19</v>
      </c>
      <c r="B21" s="9">
        <v>2000.0</v>
      </c>
      <c r="C21" s="9">
        <v>2000.0</v>
      </c>
      <c r="D21" s="9">
        <v>1800.0</v>
      </c>
      <c r="E21" s="9">
        <v>2200.0</v>
      </c>
    </row>
    <row r="22" ht="15.75" customHeight="1">
      <c r="A22" s="3" t="s">
        <v>20</v>
      </c>
      <c r="B22" s="7">
        <f t="shared" ref="B22:E22" si="8">B20+B21</f>
        <v>34000</v>
      </c>
      <c r="C22" s="7">
        <f t="shared" si="8"/>
        <v>30000</v>
      </c>
      <c r="D22" s="7">
        <f t="shared" si="8"/>
        <v>31800</v>
      </c>
      <c r="E22" s="7">
        <f t="shared" si="8"/>
        <v>38200</v>
      </c>
    </row>
    <row r="23" ht="15.75" customHeight="1">
      <c r="A23" s="3" t="s">
        <v>21</v>
      </c>
      <c r="B23" s="5">
        <v>20000.0</v>
      </c>
      <c r="C23" s="5">
        <v>25000.0</v>
      </c>
      <c r="D23" s="5">
        <v>28000.0</v>
      </c>
      <c r="E23" s="5">
        <v>32000.0</v>
      </c>
    </row>
    <row r="24" ht="15.75" customHeight="1"/>
    <row r="25" ht="15.75" customHeight="1"/>
    <row r="26" ht="15.75" customHeight="1">
      <c r="A26" s="1" t="s">
        <v>22</v>
      </c>
      <c r="B26" s="11">
        <v>0.03</v>
      </c>
    </row>
    <row r="27" ht="15.75" customHeight="1">
      <c r="A27" s="1" t="s">
        <v>23</v>
      </c>
      <c r="B27" s="12">
        <v>1.02</v>
      </c>
    </row>
    <row r="28" ht="15.75" customHeight="1">
      <c r="A28" s="1" t="s">
        <v>24</v>
      </c>
      <c r="B28" s="11">
        <v>0.1</v>
      </c>
    </row>
    <row r="29" ht="15.75" customHeight="1">
      <c r="A29" s="8" t="s">
        <v>25</v>
      </c>
      <c r="B29" s="13">
        <v>0.04</v>
      </c>
    </row>
    <row r="30" ht="15.75" customHeight="1"/>
    <row r="31" ht="15.75" customHeight="1">
      <c r="A31" s="14" t="s">
        <v>26</v>
      </c>
      <c r="B31" s="15">
        <f>B27*(E22/E23)</f>
        <v>1.217625</v>
      </c>
    </row>
    <row r="32" ht="15.75" customHeight="1">
      <c r="A32" s="14" t="s">
        <v>27</v>
      </c>
      <c r="B32" s="16">
        <f>B26+B31*(B28-B26)</f>
        <v>0.11523375</v>
      </c>
    </row>
    <row r="33" ht="15.75" customHeight="1">
      <c r="A33" s="4" t="s">
        <v>28</v>
      </c>
      <c r="B33" s="16">
        <f>B29</f>
        <v>0.04</v>
      </c>
    </row>
    <row r="34" ht="15.75" customHeight="1"/>
    <row r="35" ht="15.75" customHeight="1">
      <c r="A35" s="17" t="s">
        <v>29</v>
      </c>
      <c r="B35" s="16">
        <f>B32*(E23/E19)+B33*(E22/E19)*(1-E16)</f>
        <v>0.07086616032</v>
      </c>
    </row>
    <row r="36" ht="15.75" customHeight="1">
      <c r="A36" s="17" t="s">
        <v>30</v>
      </c>
      <c r="B36" s="14"/>
      <c r="C36" s="18">
        <f t="shared" ref="C36:E36" si="9">C23+B20</f>
        <v>57000</v>
      </c>
      <c r="D36" s="18">
        <f t="shared" si="9"/>
        <v>56000</v>
      </c>
      <c r="E36" s="18">
        <f t="shared" si="9"/>
        <v>62000</v>
      </c>
    </row>
    <row r="37" ht="15.75" customHeight="1">
      <c r="A37" s="17" t="s">
        <v>31</v>
      </c>
      <c r="B37" s="18"/>
      <c r="C37" s="18">
        <f t="shared" ref="C37:E37" si="10">C36*$B$35</f>
        <v>4039.371138</v>
      </c>
      <c r="D37" s="18">
        <f t="shared" si="10"/>
        <v>3968.504978</v>
      </c>
      <c r="E37" s="18">
        <f t="shared" si="10"/>
        <v>4393.70194</v>
      </c>
    </row>
    <row r="38" ht="15.75" customHeight="1">
      <c r="A38" s="17" t="s">
        <v>32</v>
      </c>
      <c r="B38" s="18"/>
      <c r="C38" s="18">
        <f t="shared" ref="C38:E38" si="11">C10*(1-C16)</f>
        <v>3141.75</v>
      </c>
      <c r="D38" s="18">
        <f t="shared" si="11"/>
        <v>3607.508289</v>
      </c>
      <c r="E38" s="18">
        <f t="shared" si="11"/>
        <v>5228.491861</v>
      </c>
    </row>
    <row r="39" ht="15.75" customHeight="1">
      <c r="A39" s="3" t="s">
        <v>33</v>
      </c>
      <c r="B39" s="18"/>
      <c r="C39" s="7">
        <f t="shared" ref="C39:E39" si="12">C38-C37</f>
        <v>-897.6211381</v>
      </c>
      <c r="D39" s="7">
        <f t="shared" si="12"/>
        <v>-360.9966889</v>
      </c>
      <c r="E39" s="7">
        <f t="shared" si="12"/>
        <v>834.7899212</v>
      </c>
    </row>
    <row r="40" ht="15.75" customHeight="1"/>
    <row r="41" ht="15.75" customHeight="1">
      <c r="A41" s="19" t="s">
        <v>34</v>
      </c>
      <c r="C41" s="16">
        <f t="shared" ref="C41:E41" si="13">C14/C36</f>
        <v>0.04196052632</v>
      </c>
      <c r="D41" s="16">
        <f t="shared" si="13"/>
        <v>0.04970535714</v>
      </c>
      <c r="E41" s="16">
        <f t="shared" si="13"/>
        <v>0.07345967742</v>
      </c>
      <c r="F41" s="16"/>
    </row>
    <row r="42" ht="15.75" customHeight="1">
      <c r="A42" s="20" t="s">
        <v>35</v>
      </c>
      <c r="C42" s="16">
        <f t="shared" ref="C42:E42" si="14">C14/C23</f>
        <v>0.09567</v>
      </c>
      <c r="D42" s="16">
        <f t="shared" si="14"/>
        <v>0.09941071429</v>
      </c>
      <c r="E42" s="16">
        <f t="shared" si="14"/>
        <v>0.142328125</v>
      </c>
    </row>
    <row r="43" ht="15.75" customHeight="1">
      <c r="A43" s="20" t="s">
        <v>36</v>
      </c>
      <c r="C43" s="16">
        <f t="shared" ref="C43:E43" si="15">C14/C19</f>
        <v>0.04348636364</v>
      </c>
      <c r="D43" s="16">
        <f t="shared" si="15"/>
        <v>0.04654682274</v>
      </c>
      <c r="E43" s="16">
        <f t="shared" si="15"/>
        <v>0.06487891738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