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1"/>
  </bookViews>
  <sheets>
    <sheet name="Sheet1" sheetId="1" r:id="rId1"/>
    <sheet name="löner" sheetId="3" r:id="rId2"/>
  </sheets>
  <calcPr calcId="145621"/>
</workbook>
</file>

<file path=xl/calcChain.xml><?xml version="1.0" encoding="utf-8"?>
<calcChain xmlns="http://schemas.openxmlformats.org/spreadsheetml/2006/main">
  <c r="B15" i="3" l="1"/>
  <c r="G9" i="3"/>
  <c r="D9" i="3"/>
  <c r="G10" i="3"/>
  <c r="F10" i="3"/>
  <c r="D10" i="3"/>
  <c r="C10" i="3"/>
  <c r="G8" i="3"/>
  <c r="F8" i="3"/>
  <c r="D8" i="3"/>
  <c r="C8" i="3"/>
  <c r="F5" i="3"/>
  <c r="F4" i="3"/>
  <c r="G4" i="3" s="1"/>
  <c r="G3" i="3"/>
  <c r="D6" i="3"/>
  <c r="C6" i="3"/>
  <c r="D5" i="3"/>
  <c r="D4" i="3"/>
  <c r="D3" i="3"/>
  <c r="C5" i="3"/>
  <c r="C4" i="3"/>
  <c r="F6" i="3" l="1"/>
  <c r="G5" i="3"/>
  <c r="G6" i="3" s="1"/>
  <c r="K3" i="1"/>
  <c r="J3" i="1"/>
  <c r="H3" i="1"/>
  <c r="K8" i="1"/>
  <c r="K9" i="1"/>
  <c r="K6" i="1"/>
  <c r="C21" i="1"/>
  <c r="J10" i="1"/>
  <c r="J9" i="1"/>
  <c r="H9" i="1"/>
  <c r="C15" i="1"/>
  <c r="J8" i="1" s="1"/>
  <c r="J6" i="1"/>
  <c r="H6" i="1"/>
  <c r="C14" i="1"/>
  <c r="C13" i="1"/>
  <c r="C12" i="1"/>
  <c r="C9" i="1"/>
  <c r="C8" i="1"/>
  <c r="C3" i="1"/>
</calcChain>
</file>

<file path=xl/sharedStrings.xml><?xml version="1.0" encoding="utf-8"?>
<sst xmlns="http://schemas.openxmlformats.org/spreadsheetml/2006/main" count="38" uniqueCount="36">
  <si>
    <t>månadslön</t>
  </si>
  <si>
    <t>lönesumma</t>
  </si>
  <si>
    <t>utdelning</t>
  </si>
  <si>
    <t>max utdelning</t>
  </si>
  <si>
    <t>Resultat</t>
  </si>
  <si>
    <t>bolagskatt 22 %</t>
  </si>
  <si>
    <t>Vinst efter skatt</t>
  </si>
  <si>
    <t>behåll företaget</t>
  </si>
  <si>
    <t>skatt utdelning 20%</t>
  </si>
  <si>
    <t>netto utdelning</t>
  </si>
  <si>
    <t>netto utdelning mån</t>
  </si>
  <si>
    <t>brutto</t>
  </si>
  <si>
    <t>skatt</t>
  </si>
  <si>
    <t>netto</t>
  </si>
  <si>
    <t>Total</t>
  </si>
  <si>
    <t>möjligheter</t>
  </si>
  <si>
    <t>anställa Catherine</t>
  </si>
  <si>
    <t>tjänstebil</t>
  </si>
  <si>
    <t>inköp diverse</t>
  </si>
  <si>
    <t>periodiseringsfond</t>
  </si>
  <si>
    <t>statlig skatt från</t>
  </si>
  <si>
    <t>jmf volvo</t>
  </si>
  <si>
    <t>arb. Avg</t>
  </si>
  <si>
    <t>Semestertillägg är beräknad till 0,8 % (är 0,43 % utan kollektivavtal) av månadslönen multiplicerat med antalet semesterdagar (25 dagar i exemplet).</t>
  </si>
  <si>
    <t>Arbetsgivaavgifter beräknade till (1952 eller senare beräknas med 31,42%, 1938-1951 beräknas med 16,36%, 1937 och tidigare beräknas med 6,15%)</t>
  </si>
  <si>
    <t>Hänsyn tas till att en arbetsgivare betalar ca 5 % av lönen i tjänstepension för dem födda 1952 och senare.</t>
  </si>
  <si>
    <t>Tänk också på att övriga kostnader kan tillkomma, som t.ex förmåner, rehabilitering, utrustning osv.</t>
  </si>
  <si>
    <t>Per</t>
  </si>
  <si>
    <t>MånadsLön</t>
  </si>
  <si>
    <t>Arb. Avgift</t>
  </si>
  <si>
    <t>Semester tillägg</t>
  </si>
  <si>
    <t>Summa</t>
  </si>
  <si>
    <t>Catherine</t>
  </si>
  <si>
    <t>Brutto lön</t>
  </si>
  <si>
    <t>Skatt</t>
  </si>
  <si>
    <t>Netto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</si>
</sst>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B4B4B"/>
      <name val="Arial"/>
      <family val="2"/>
    </font>
    <font>
      <sz val="10"/>
      <color rgb="FF1F1F1F"/>
      <name val="Asap"/>
    </font>
    <font>
      <sz val="8"/>
      <color rgb="FF1212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2" fillId="0" borderId="0" xfId="0" applyNumberFormat="1" applyFont="1"/>
    <xf numFmtId="0" fontId="0" fillId="2" borderId="0" xfId="0" applyFill="1"/>
    <xf numFmtId="0" fontId="1" fillId="0" borderId="0" xfId="0" applyFont="1"/>
    <xf numFmtId="3" fontId="3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1"/>
  <sheetViews>
    <sheetView workbookViewId="0">
      <selection activeCell="F20" sqref="F20"/>
    </sheetView>
  </sheetViews>
  <sheetFormatPr defaultRowHeight="14.4"/>
  <cols>
    <col min="2" max="2" width="19.33203125" customWidth="1"/>
    <col min="12" max="12" width="34.33203125" customWidth="1"/>
  </cols>
  <sheetData>
    <row r="2" spans="2:12">
      <c r="B2" t="s">
        <v>0</v>
      </c>
      <c r="C2">
        <v>55000</v>
      </c>
    </row>
    <row r="3" spans="2:12">
      <c r="B3" t="s">
        <v>1</v>
      </c>
      <c r="C3">
        <f>C2*12</f>
        <v>660000</v>
      </c>
      <c r="G3" t="s">
        <v>22</v>
      </c>
      <c r="H3">
        <f>H4*0.3</f>
        <v>15360.3</v>
      </c>
      <c r="J3">
        <f>J4*0.3</f>
        <v>16500</v>
      </c>
      <c r="K3">
        <f>K4*0.3</f>
        <v>11280</v>
      </c>
    </row>
    <row r="4" spans="2:12">
      <c r="B4" t="s">
        <v>3</v>
      </c>
      <c r="C4" s="1">
        <v>334635</v>
      </c>
      <c r="G4" t="s">
        <v>11</v>
      </c>
      <c r="H4">
        <v>51201</v>
      </c>
      <c r="J4">
        <v>55000</v>
      </c>
      <c r="K4">
        <v>37600</v>
      </c>
      <c r="L4" s="3" t="s">
        <v>15</v>
      </c>
    </row>
    <row r="5" spans="2:12">
      <c r="G5" t="s">
        <v>12</v>
      </c>
      <c r="H5">
        <v>17160</v>
      </c>
      <c r="J5">
        <v>19333</v>
      </c>
      <c r="K5">
        <v>9836</v>
      </c>
      <c r="L5" t="s">
        <v>16</v>
      </c>
    </row>
    <row r="6" spans="2:12">
      <c r="G6" t="s">
        <v>13</v>
      </c>
      <c r="H6">
        <f>H4-H5</f>
        <v>34041</v>
      </c>
      <c r="J6">
        <f>J4-J5</f>
        <v>35667</v>
      </c>
      <c r="K6">
        <f>K4-K5</f>
        <v>27764</v>
      </c>
      <c r="L6" t="s">
        <v>17</v>
      </c>
    </row>
    <row r="7" spans="2:12">
      <c r="B7" t="s">
        <v>4</v>
      </c>
      <c r="C7">
        <v>422000</v>
      </c>
      <c r="L7" t="s">
        <v>18</v>
      </c>
    </row>
    <row r="8" spans="2:12">
      <c r="B8" t="s">
        <v>5</v>
      </c>
      <c r="C8">
        <f>C7*0.22</f>
        <v>92840</v>
      </c>
      <c r="G8" t="s">
        <v>2</v>
      </c>
      <c r="J8">
        <f>C15</f>
        <v>8611</v>
      </c>
      <c r="K8">
        <f>K9-K6</f>
        <v>16514</v>
      </c>
      <c r="L8" t="s">
        <v>19</v>
      </c>
    </row>
    <row r="9" spans="2:12">
      <c r="B9" t="s">
        <v>6</v>
      </c>
      <c r="C9">
        <f>C7-C8</f>
        <v>329160</v>
      </c>
      <c r="G9" t="s">
        <v>14</v>
      </c>
      <c r="H9">
        <f>H6</f>
        <v>34041</v>
      </c>
      <c r="J9">
        <f>J6+J8</f>
        <v>44278</v>
      </c>
      <c r="K9">
        <f>J9</f>
        <v>44278</v>
      </c>
    </row>
    <row r="10" spans="2:12">
      <c r="G10" t="s">
        <v>21</v>
      </c>
      <c r="J10" s="2">
        <f>J9-H9</f>
        <v>10237</v>
      </c>
    </row>
    <row r="11" spans="2:12">
      <c r="B11" t="s">
        <v>7</v>
      </c>
      <c r="C11">
        <v>200000</v>
      </c>
    </row>
    <row r="12" spans="2:12">
      <c r="B12" t="s">
        <v>2</v>
      </c>
      <c r="C12">
        <f>C9-C11</f>
        <v>129160</v>
      </c>
    </row>
    <row r="13" spans="2:12">
      <c r="B13" t="s">
        <v>8</v>
      </c>
      <c r="C13">
        <f>C12*0.2</f>
        <v>25832</v>
      </c>
    </row>
    <row r="14" spans="2:12">
      <c r="B14" t="s">
        <v>9</v>
      </c>
      <c r="C14" s="2">
        <f>C12-C13</f>
        <v>103328</v>
      </c>
    </row>
    <row r="15" spans="2:12">
      <c r="B15" t="s">
        <v>10</v>
      </c>
      <c r="C15">
        <f>ROUND(C14/12,0)</f>
        <v>8611</v>
      </c>
    </row>
    <row r="20" spans="2:3">
      <c r="B20" t="s">
        <v>20</v>
      </c>
      <c r="C20" s="4">
        <v>452199</v>
      </c>
    </row>
    <row r="21" spans="2:3">
      <c r="B21" t="s">
        <v>20</v>
      </c>
      <c r="C21">
        <f>C20/12</f>
        <v>37683.25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"/>
  <sheetViews>
    <sheetView tabSelected="1" workbookViewId="0">
      <selection activeCell="C6" sqref="C6"/>
    </sheetView>
  </sheetViews>
  <sheetFormatPr defaultRowHeight="14.4"/>
  <cols>
    <col min="1" max="1" width="66.44140625" style="5" customWidth="1"/>
    <col min="2" max="2" width="16" customWidth="1"/>
  </cols>
  <sheetData>
    <row r="2" spans="1:9">
      <c r="C2" t="s">
        <v>27</v>
      </c>
      <c r="F2" t="s">
        <v>32</v>
      </c>
    </row>
    <row r="3" spans="1:9">
      <c r="B3" t="s">
        <v>28</v>
      </c>
      <c r="C3">
        <v>50000</v>
      </c>
      <c r="D3">
        <f>C3*12</f>
        <v>600000</v>
      </c>
      <c r="F3">
        <v>5000</v>
      </c>
      <c r="G3">
        <f>F3*12</f>
        <v>60000</v>
      </c>
    </row>
    <row r="4" spans="1:9" ht="28.8">
      <c r="A4" s="6" t="s">
        <v>24</v>
      </c>
      <c r="B4" t="s">
        <v>29</v>
      </c>
      <c r="C4">
        <f>C3*0.3142</f>
        <v>15709.999999999998</v>
      </c>
      <c r="D4">
        <f>C4*12</f>
        <v>188519.99999999997</v>
      </c>
      <c r="F4">
        <f>F3*0.3142</f>
        <v>1571</v>
      </c>
      <c r="G4">
        <f>F4*12</f>
        <v>18852</v>
      </c>
    </row>
    <row r="5" spans="1:9" ht="28.8">
      <c r="A5" s="6" t="s">
        <v>23</v>
      </c>
      <c r="B5" t="s">
        <v>30</v>
      </c>
      <c r="C5">
        <f>10000/12</f>
        <v>833.33333333333337</v>
      </c>
      <c r="D5">
        <f>C5*12</f>
        <v>10000</v>
      </c>
      <c r="F5">
        <f>10000/12</f>
        <v>833.33333333333337</v>
      </c>
      <c r="G5">
        <f>F5*12</f>
        <v>10000</v>
      </c>
    </row>
    <row r="6" spans="1:9" ht="28.8">
      <c r="A6" s="6" t="s">
        <v>25</v>
      </c>
      <c r="B6" s="3" t="s">
        <v>31</v>
      </c>
      <c r="C6" s="3">
        <f>C4+C5+C3</f>
        <v>66543.333333333328</v>
      </c>
      <c r="D6" s="3">
        <f>D4+D5+D3</f>
        <v>798520</v>
      </c>
      <c r="E6" s="3"/>
      <c r="F6" s="3">
        <f>F4+F5+F3</f>
        <v>7404.3333333333339</v>
      </c>
      <c r="G6" s="3">
        <f>G4+G5+G3</f>
        <v>88852</v>
      </c>
      <c r="H6" s="3"/>
      <c r="I6" s="3"/>
    </row>
    <row r="7" spans="1:9" ht="28.8">
      <c r="A7" s="6" t="s">
        <v>26</v>
      </c>
    </row>
    <row r="8" spans="1:9">
      <c r="B8" t="s">
        <v>33</v>
      </c>
      <c r="C8">
        <f>C3</f>
        <v>50000</v>
      </c>
      <c r="D8">
        <f>D3</f>
        <v>600000</v>
      </c>
      <c r="F8">
        <f>F3</f>
        <v>5000</v>
      </c>
      <c r="G8">
        <f>G3</f>
        <v>60000</v>
      </c>
    </row>
    <row r="9" spans="1:9">
      <c r="B9" t="s">
        <v>34</v>
      </c>
      <c r="C9">
        <v>16179</v>
      </c>
      <c r="D9">
        <f>C9*12</f>
        <v>194148</v>
      </c>
      <c r="F9">
        <v>395</v>
      </c>
      <c r="G9">
        <f>F9*12</f>
        <v>4740</v>
      </c>
    </row>
    <row r="10" spans="1:9">
      <c r="B10" t="s">
        <v>35</v>
      </c>
      <c r="C10">
        <f>C8-C9</f>
        <v>33821</v>
      </c>
      <c r="D10">
        <f>D8-D9</f>
        <v>405852</v>
      </c>
      <c r="F10">
        <f>F8-F9</f>
        <v>4605</v>
      </c>
      <c r="G10">
        <f>G8-G9</f>
        <v>55260</v>
      </c>
    </row>
    <row r="15" spans="1:9">
      <c r="B15" s="7">
        <f>455300/12</f>
        <v>37941.666666666664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löner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2018-01-31T19:45:40Z</dcterms:modified>
</cp:coreProperties>
</file>