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Sheet1" sheetId="1" r:id="rId1"/>
    <sheet name="kalkyl" sheetId="2" r:id="rId2"/>
    <sheet name="xxx" sheetId="3" r:id="rId3"/>
  </sheets>
  <calcPr calcId="145621"/>
</workbook>
</file>

<file path=xl/calcChain.xml><?xml version="1.0" encoding="utf-8"?>
<calcChain xmlns="http://schemas.openxmlformats.org/spreadsheetml/2006/main">
  <c r="M12" i="3" l="1"/>
  <c r="L12" i="3"/>
  <c r="M11" i="3"/>
  <c r="M10" i="3"/>
  <c r="K11" i="3"/>
  <c r="K10" i="3"/>
  <c r="D11" i="3"/>
  <c r="D10" i="3"/>
  <c r="D6" i="3"/>
  <c r="C6" i="3"/>
  <c r="H10" i="3"/>
  <c r="I10" i="3" s="1"/>
  <c r="J10" i="3" s="1"/>
  <c r="G11" i="3"/>
  <c r="H11" i="3" s="1"/>
  <c r="I11" i="3" s="1"/>
  <c r="J11" i="3" s="1"/>
  <c r="L11" i="3" s="1"/>
  <c r="L10" i="3" l="1"/>
  <c r="C14" i="2"/>
  <c r="C4" i="2"/>
  <c r="C10" i="2" l="1"/>
  <c r="C11" i="2" s="1"/>
  <c r="C13" i="2" s="1"/>
  <c r="C15" i="2" s="1"/>
  <c r="C19" i="2" s="1"/>
</calcChain>
</file>

<file path=xl/comments1.xml><?xml version="1.0" encoding="utf-8"?>
<comments xmlns="http://schemas.openxmlformats.org/spreadsheetml/2006/main">
  <authors>
    <author>Author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sharedStrings.xml><?xml version="1.0" encoding="utf-8"?>
<sst xmlns="http://schemas.openxmlformats.org/spreadsheetml/2006/main" count="126" uniqueCount="80">
  <si>
    <t>Summa</t>
  </si>
  <si>
    <t>Hus</t>
  </si>
  <si>
    <t>Lån ränta</t>
  </si>
  <si>
    <t>Lån amort</t>
  </si>
  <si>
    <t>sopor_vatten</t>
  </si>
  <si>
    <t>Hus försäkring</t>
  </si>
  <si>
    <t>Hus anticimex</t>
  </si>
  <si>
    <t>Hus larm</t>
  </si>
  <si>
    <t>Villaägarna</t>
  </si>
  <si>
    <t>Spar</t>
  </si>
  <si>
    <t xml:space="preserve">93-spar-hus (hus stora utgifter,bil stora) </t>
  </si>
  <si>
    <t>60-Resor m.m</t>
  </si>
  <si>
    <t>TV-Mobil</t>
  </si>
  <si>
    <t>Tele Fast</t>
  </si>
  <si>
    <t>Bredband</t>
  </si>
  <si>
    <t>Digital_TV</t>
  </si>
  <si>
    <t>TV_licens</t>
  </si>
  <si>
    <t>Mobil_Catherine</t>
  </si>
  <si>
    <t>Mobil_Emily</t>
  </si>
  <si>
    <t>Spotify-Netflix-viaplay</t>
  </si>
  <si>
    <t>Transport</t>
  </si>
  <si>
    <t>Bensin</t>
  </si>
  <si>
    <t>Bil_Skatt</t>
  </si>
  <si>
    <t>Bil_försäkring</t>
  </si>
  <si>
    <t>Bil Service</t>
  </si>
  <si>
    <t>Bil trängsel</t>
  </si>
  <si>
    <t>Buss</t>
  </si>
  <si>
    <t>Övrigt</t>
  </si>
  <si>
    <t>Ö_dagsTidning</t>
  </si>
  <si>
    <t xml:space="preserve">Ö_Akassa </t>
  </si>
  <si>
    <t>Ö_Livförsäkring</t>
  </si>
  <si>
    <t>Ö_pension</t>
  </si>
  <si>
    <t>Ö-djur-försäkring</t>
  </si>
  <si>
    <t>Mat</t>
  </si>
  <si>
    <t>Resor</t>
  </si>
  <si>
    <t>Friskis</t>
  </si>
  <si>
    <t>Tidningar,ill vet.</t>
  </si>
  <si>
    <t>Tandläkare</t>
  </si>
  <si>
    <t>Fickpeng (Fiona , Emily)</t>
  </si>
  <si>
    <t>Ö_kredit (exkl. Mat,buss,resor )</t>
  </si>
  <si>
    <t>Lägenhet</t>
  </si>
  <si>
    <t>Hyra</t>
  </si>
  <si>
    <t>Värme</t>
  </si>
  <si>
    <t>- Grundutbud TV. </t>
  </si>
  <si>
    <t>• Kostnader som ej ingår i månadsavgiften:</t>
  </si>
  <si>
    <t>- Förbrukning av varmvatten, kallvatten samt hushållsel (mäts individuellt).</t>
  </si>
  <si>
    <t>- Bredband och telefoni</t>
  </si>
  <si>
    <t>- Parkering</t>
  </si>
  <si>
    <t>Uppvärmning EL</t>
  </si>
  <si>
    <t>Hushålls EL</t>
  </si>
  <si>
    <t>Försäljningspris</t>
  </si>
  <si>
    <t>mäklararvode</t>
  </si>
  <si>
    <t>inköpspris</t>
  </si>
  <si>
    <t>förbättringsåtgärder</t>
  </si>
  <si>
    <t>uppskov av skatt</t>
  </si>
  <si>
    <t>lån på bostad</t>
  </si>
  <si>
    <t>Reavinst</t>
  </si>
  <si>
    <t>skatt</t>
  </si>
  <si>
    <t>Pengar i handen</t>
  </si>
  <si>
    <t>betala lån</t>
  </si>
  <si>
    <t xml:space="preserve">Kvar </t>
  </si>
  <si>
    <t>Köp lägenhet</t>
  </si>
  <si>
    <t>Lån</t>
  </si>
  <si>
    <t xml:space="preserve">hyra </t>
  </si>
  <si>
    <t>Ränta 3 %</t>
  </si>
  <si>
    <t>Ränta Netto</t>
  </si>
  <si>
    <t>Pris</t>
  </si>
  <si>
    <t>Ränta Netto Mån</t>
  </si>
  <si>
    <t>Insats</t>
  </si>
  <si>
    <t>Renorv</t>
  </si>
  <si>
    <t>Nu</t>
  </si>
  <si>
    <t>El</t>
  </si>
  <si>
    <t>sopor vatten</t>
  </si>
  <si>
    <t xml:space="preserve"> </t>
  </si>
  <si>
    <t>Försäkring</t>
  </si>
  <si>
    <t>Larm</t>
  </si>
  <si>
    <t>fast kost</t>
  </si>
  <si>
    <t>Hyra+Renorv+Fast</t>
  </si>
  <si>
    <t>Total mån</t>
  </si>
  <si>
    <t>Total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</si>
</sst>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3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NumberFormat="1" applyFont="1" applyFill="1" applyBorder="1" applyAlignment="1" applyProtection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0" fillId="0" borderId="0" xfId="0" applyFont="1"/>
    <xf numFmtId="164" fontId="10" fillId="0" borderId="0" xfId="0" applyNumberFormat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10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4"/>
  <sheetViews>
    <sheetView topLeftCell="A22" workbookViewId="0">
      <selection activeCell="C14" sqref="C12:C14"/>
    </sheetView>
  </sheetViews>
  <sheetFormatPr defaultRowHeight="15" x14ac:dyDescent="0.25"/>
  <cols>
    <col min="3" max="3" width="37.28515625" bestFit="1" customWidth="1"/>
    <col min="9" max="9" width="68.7109375" customWidth="1"/>
  </cols>
  <sheetData>
    <row r="2" spans="2:9" x14ac:dyDescent="0.25">
      <c r="C2" s="1" t="s">
        <v>0</v>
      </c>
      <c r="D2" t="s">
        <v>1</v>
      </c>
      <c r="E2" t="s">
        <v>40</v>
      </c>
    </row>
    <row r="3" spans="2:9" x14ac:dyDescent="0.25">
      <c r="C3" s="1" t="s">
        <v>41</v>
      </c>
      <c r="E3">
        <v>6000</v>
      </c>
      <c r="I3" s="7" t="s">
        <v>42</v>
      </c>
    </row>
    <row r="4" spans="2:9" x14ac:dyDescent="0.25">
      <c r="B4" t="s">
        <v>1</v>
      </c>
      <c r="C4" s="2" t="s">
        <v>2</v>
      </c>
      <c r="D4">
        <v>7000</v>
      </c>
      <c r="E4">
        <v>2000</v>
      </c>
    </row>
    <row r="5" spans="2:9" x14ac:dyDescent="0.25">
      <c r="B5" t="s">
        <v>1</v>
      </c>
      <c r="C5" s="2" t="s">
        <v>3</v>
      </c>
      <c r="D5">
        <v>1000</v>
      </c>
      <c r="E5">
        <v>1000</v>
      </c>
      <c r="I5" s="7" t="s">
        <v>43</v>
      </c>
    </row>
    <row r="6" spans="2:9" x14ac:dyDescent="0.25">
      <c r="C6" s="9" t="s">
        <v>48</v>
      </c>
      <c r="D6">
        <v>400</v>
      </c>
      <c r="I6" s="7"/>
    </row>
    <row r="7" spans="2:9" x14ac:dyDescent="0.25">
      <c r="B7" t="s">
        <v>1</v>
      </c>
      <c r="C7" s="2" t="s">
        <v>49</v>
      </c>
      <c r="D7">
        <v>200</v>
      </c>
      <c r="E7">
        <v>200</v>
      </c>
      <c r="I7" s="6"/>
    </row>
    <row r="8" spans="2:9" ht="15" customHeight="1" x14ac:dyDescent="0.25">
      <c r="B8" t="s">
        <v>1</v>
      </c>
      <c r="C8" s="2" t="s">
        <v>4</v>
      </c>
      <c r="I8" s="8" t="s">
        <v>44</v>
      </c>
    </row>
    <row r="9" spans="2:9" x14ac:dyDescent="0.25">
      <c r="B9" t="s">
        <v>1</v>
      </c>
      <c r="C9" s="9" t="s">
        <v>5</v>
      </c>
    </row>
    <row r="10" spans="2:9" x14ac:dyDescent="0.25">
      <c r="B10" t="s">
        <v>12</v>
      </c>
      <c r="C10" s="2" t="s">
        <v>14</v>
      </c>
      <c r="E10">
        <v>0</v>
      </c>
    </row>
    <row r="11" spans="2:9" x14ac:dyDescent="0.25">
      <c r="B11" t="s">
        <v>12</v>
      </c>
      <c r="C11" s="2" t="s">
        <v>15</v>
      </c>
    </row>
    <row r="12" spans="2:9" ht="23.25" customHeight="1" x14ac:dyDescent="0.25">
      <c r="B12" t="s">
        <v>1</v>
      </c>
      <c r="C12" s="2" t="s">
        <v>6</v>
      </c>
      <c r="I12" s="7" t="s">
        <v>45</v>
      </c>
    </row>
    <row r="13" spans="2:9" x14ac:dyDescent="0.25">
      <c r="B13" t="s">
        <v>1</v>
      </c>
      <c r="C13" s="2" t="s">
        <v>7</v>
      </c>
    </row>
    <row r="14" spans="2:9" ht="16.5" customHeight="1" x14ac:dyDescent="0.25">
      <c r="B14" t="s">
        <v>1</v>
      </c>
      <c r="C14" s="2" t="s">
        <v>8</v>
      </c>
      <c r="I14" s="7" t="s">
        <v>46</v>
      </c>
    </row>
    <row r="15" spans="2:9" x14ac:dyDescent="0.25">
      <c r="B15" t="s">
        <v>12</v>
      </c>
      <c r="C15" s="2" t="s">
        <v>15</v>
      </c>
    </row>
    <row r="16" spans="2:9" ht="14.25" customHeight="1" x14ac:dyDescent="0.25">
      <c r="I16" s="7" t="s">
        <v>47</v>
      </c>
    </row>
    <row r="17" spans="2:3" x14ac:dyDescent="0.25">
      <c r="B17" t="s">
        <v>12</v>
      </c>
      <c r="C17" s="2" t="s">
        <v>13</v>
      </c>
    </row>
    <row r="20" spans="2:3" x14ac:dyDescent="0.25">
      <c r="B20" t="s">
        <v>12</v>
      </c>
      <c r="C20" s="2" t="s">
        <v>16</v>
      </c>
    </row>
    <row r="21" spans="2:3" x14ac:dyDescent="0.25">
      <c r="B21" t="s">
        <v>12</v>
      </c>
      <c r="C21" s="2" t="s">
        <v>17</v>
      </c>
    </row>
    <row r="22" spans="2:3" x14ac:dyDescent="0.25">
      <c r="B22" t="s">
        <v>12</v>
      </c>
      <c r="C22" s="2" t="s">
        <v>18</v>
      </c>
    </row>
    <row r="23" spans="2:3" x14ac:dyDescent="0.25">
      <c r="B23" t="s">
        <v>12</v>
      </c>
      <c r="C23" s="2" t="s">
        <v>19</v>
      </c>
    </row>
    <row r="24" spans="2:3" x14ac:dyDescent="0.25">
      <c r="B24" s="4" t="s">
        <v>20</v>
      </c>
      <c r="C24" s="2" t="s">
        <v>21</v>
      </c>
    </row>
    <row r="25" spans="2:3" x14ac:dyDescent="0.25">
      <c r="B25" s="4" t="s">
        <v>20</v>
      </c>
      <c r="C25" s="2" t="s">
        <v>22</v>
      </c>
    </row>
    <row r="26" spans="2:3" x14ac:dyDescent="0.25">
      <c r="B26" s="4" t="s">
        <v>20</v>
      </c>
      <c r="C26" s="2" t="s">
        <v>23</v>
      </c>
    </row>
    <row r="27" spans="2:3" x14ac:dyDescent="0.25">
      <c r="B27" s="4" t="s">
        <v>20</v>
      </c>
      <c r="C27" s="2" t="s">
        <v>24</v>
      </c>
    </row>
    <row r="28" spans="2:3" x14ac:dyDescent="0.25">
      <c r="B28" s="4" t="s">
        <v>20</v>
      </c>
      <c r="C28" s="2" t="s">
        <v>25</v>
      </c>
    </row>
    <row r="29" spans="2:3" x14ac:dyDescent="0.25">
      <c r="B29" s="4" t="s">
        <v>20</v>
      </c>
      <c r="C29" s="2" t="s">
        <v>26</v>
      </c>
    </row>
    <row r="30" spans="2:3" x14ac:dyDescent="0.25">
      <c r="B30" t="s">
        <v>27</v>
      </c>
      <c r="C30" s="2" t="s">
        <v>28</v>
      </c>
    </row>
    <row r="31" spans="2:3" x14ac:dyDescent="0.25">
      <c r="B31" t="s">
        <v>27</v>
      </c>
      <c r="C31" s="2" t="s">
        <v>29</v>
      </c>
    </row>
    <row r="32" spans="2:3" x14ac:dyDescent="0.25">
      <c r="B32" t="s">
        <v>27</v>
      </c>
      <c r="C32" s="2" t="s">
        <v>30</v>
      </c>
    </row>
    <row r="33" spans="2:3" x14ac:dyDescent="0.25">
      <c r="B33" t="s">
        <v>27</v>
      </c>
      <c r="C33" s="2" t="s">
        <v>31</v>
      </c>
    </row>
    <row r="34" spans="2:3" x14ac:dyDescent="0.25">
      <c r="B34" t="s">
        <v>27</v>
      </c>
      <c r="C34" s="2" t="s">
        <v>32</v>
      </c>
    </row>
    <row r="35" spans="2:3" x14ac:dyDescent="0.25">
      <c r="B35" s="4" t="s">
        <v>33</v>
      </c>
      <c r="C35" s="5" t="s">
        <v>33</v>
      </c>
    </row>
    <row r="36" spans="2:3" x14ac:dyDescent="0.25">
      <c r="B36" s="4" t="s">
        <v>27</v>
      </c>
      <c r="C36" s="4" t="s">
        <v>34</v>
      </c>
    </row>
    <row r="37" spans="2:3" x14ac:dyDescent="0.25">
      <c r="B37" s="4" t="s">
        <v>27</v>
      </c>
      <c r="C37" s="4" t="s">
        <v>35</v>
      </c>
    </row>
    <row r="38" spans="2:3" x14ac:dyDescent="0.25">
      <c r="B38" s="4" t="s">
        <v>27</v>
      </c>
      <c r="C38" s="4" t="s">
        <v>36</v>
      </c>
    </row>
    <row r="39" spans="2:3" x14ac:dyDescent="0.25">
      <c r="B39" s="4" t="s">
        <v>27</v>
      </c>
      <c r="C39" s="4" t="s">
        <v>37</v>
      </c>
    </row>
    <row r="40" spans="2:3" x14ac:dyDescent="0.25">
      <c r="B40" s="4" t="s">
        <v>27</v>
      </c>
      <c r="C40" s="4" t="s">
        <v>27</v>
      </c>
    </row>
    <row r="41" spans="2:3" x14ac:dyDescent="0.25">
      <c r="B41" s="4" t="s">
        <v>27</v>
      </c>
      <c r="C41" s="2" t="s">
        <v>38</v>
      </c>
    </row>
    <row r="42" spans="2:3" x14ac:dyDescent="0.25">
      <c r="B42" s="4" t="s">
        <v>27</v>
      </c>
      <c r="C42" s="4" t="s">
        <v>39</v>
      </c>
    </row>
    <row r="43" spans="2:3" x14ac:dyDescent="0.25">
      <c r="B43" s="3" t="s">
        <v>9</v>
      </c>
      <c r="C43" s="2" t="s">
        <v>10</v>
      </c>
    </row>
    <row r="44" spans="2:3" x14ac:dyDescent="0.25">
      <c r="B44" s="3" t="s">
        <v>9</v>
      </c>
      <c r="C44" s="2" t="s">
        <v>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C15" sqref="C15"/>
    </sheetView>
  </sheetViews>
  <sheetFormatPr defaultRowHeight="15" x14ac:dyDescent="0.25"/>
  <cols>
    <col min="2" max="2" width="22.140625" customWidth="1"/>
    <col min="3" max="3" width="16.140625" bestFit="1" customWidth="1"/>
  </cols>
  <sheetData>
    <row r="3" spans="1:3" x14ac:dyDescent="0.25">
      <c r="B3" t="s">
        <v>50</v>
      </c>
      <c r="C3" s="11">
        <v>4500000</v>
      </c>
    </row>
    <row r="4" spans="1:3" x14ac:dyDescent="0.25">
      <c r="A4" s="10">
        <v>0.05</v>
      </c>
      <c r="B4" t="s">
        <v>51</v>
      </c>
      <c r="C4" s="11">
        <f>(C3*0.05)*-1</f>
        <v>-225000</v>
      </c>
    </row>
    <row r="5" spans="1:3" x14ac:dyDescent="0.25">
      <c r="B5" t="s">
        <v>52</v>
      </c>
      <c r="C5" s="11">
        <v>3100000</v>
      </c>
    </row>
    <row r="6" spans="1:3" x14ac:dyDescent="0.25">
      <c r="B6" t="s">
        <v>53</v>
      </c>
      <c r="C6" s="11">
        <v>0</v>
      </c>
    </row>
    <row r="7" spans="1:3" x14ac:dyDescent="0.25">
      <c r="B7" t="s">
        <v>54</v>
      </c>
      <c r="C7" s="11">
        <v>0</v>
      </c>
    </row>
    <row r="8" spans="1:3" x14ac:dyDescent="0.25">
      <c r="B8" t="s">
        <v>55</v>
      </c>
      <c r="C8" s="11">
        <v>2200000</v>
      </c>
    </row>
    <row r="10" spans="1:3" x14ac:dyDescent="0.25">
      <c r="B10" t="s">
        <v>56</v>
      </c>
      <c r="C10" s="12">
        <f>C3-C5+C4</f>
        <v>1175000</v>
      </c>
    </row>
    <row r="11" spans="1:3" x14ac:dyDescent="0.25">
      <c r="A11" s="10">
        <v>0.22</v>
      </c>
      <c r="B11" t="s">
        <v>57</v>
      </c>
      <c r="C11" s="12">
        <f>(C10*0.22)*-1</f>
        <v>-258500</v>
      </c>
    </row>
    <row r="12" spans="1:3" x14ac:dyDescent="0.25">
      <c r="A12" s="10"/>
      <c r="C12" s="12"/>
    </row>
    <row r="13" spans="1:3" x14ac:dyDescent="0.25">
      <c r="B13" t="s">
        <v>58</v>
      </c>
      <c r="C13" s="12">
        <f>C3+C4+C11</f>
        <v>4016500</v>
      </c>
    </row>
    <row r="14" spans="1:3" x14ac:dyDescent="0.25">
      <c r="B14" t="s">
        <v>59</v>
      </c>
      <c r="C14" s="12">
        <f>C8*-1</f>
        <v>-2200000</v>
      </c>
    </row>
    <row r="15" spans="1:3" x14ac:dyDescent="0.25">
      <c r="B15" s="13" t="s">
        <v>60</v>
      </c>
      <c r="C15" s="14">
        <f>C13+C14</f>
        <v>1816500</v>
      </c>
    </row>
    <row r="18" spans="2:3" x14ac:dyDescent="0.25">
      <c r="B18" t="s">
        <v>61</v>
      </c>
      <c r="C18" s="12">
        <v>3000000</v>
      </c>
    </row>
    <row r="19" spans="2:3" x14ac:dyDescent="0.25">
      <c r="B19" t="s">
        <v>62</v>
      </c>
      <c r="C19" s="14">
        <f>C18-C15</f>
        <v>1183500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11" sqref="G11"/>
    </sheetView>
  </sheetViews>
  <sheetFormatPr defaultRowHeight="15" x14ac:dyDescent="0.25"/>
  <cols>
    <col min="1" max="1" width="10.7109375" customWidth="1"/>
    <col min="2" max="2" width="13" customWidth="1"/>
    <col min="9" max="9" width="12" customWidth="1"/>
    <col min="10" max="10" width="16" customWidth="1"/>
    <col min="11" max="11" width="19.28515625" customWidth="1"/>
  </cols>
  <sheetData>
    <row r="1" spans="1:14" x14ac:dyDescent="0.25">
      <c r="C1" t="s">
        <v>1</v>
      </c>
      <c r="D1" t="s">
        <v>40</v>
      </c>
    </row>
    <row r="2" spans="1:14" x14ac:dyDescent="0.25">
      <c r="B2" t="s">
        <v>71</v>
      </c>
      <c r="C2">
        <v>2200</v>
      </c>
      <c r="D2">
        <v>500</v>
      </c>
    </row>
    <row r="3" spans="1:14" x14ac:dyDescent="0.25">
      <c r="B3" t="s">
        <v>72</v>
      </c>
      <c r="C3">
        <v>600</v>
      </c>
      <c r="D3">
        <v>0</v>
      </c>
    </row>
    <row r="4" spans="1:14" x14ac:dyDescent="0.25">
      <c r="B4" t="s">
        <v>74</v>
      </c>
      <c r="C4">
        <v>400</v>
      </c>
      <c r="D4">
        <v>100</v>
      </c>
    </row>
    <row r="5" spans="1:14" x14ac:dyDescent="0.25">
      <c r="B5" t="s">
        <v>75</v>
      </c>
      <c r="C5">
        <v>300</v>
      </c>
      <c r="D5">
        <v>0</v>
      </c>
    </row>
    <row r="6" spans="1:14" x14ac:dyDescent="0.25">
      <c r="C6">
        <f>SUM(C2:C5)</f>
        <v>3500</v>
      </c>
      <c r="D6">
        <f>SUM(D2:D5)</f>
        <v>600</v>
      </c>
    </row>
    <row r="9" spans="1:14" x14ac:dyDescent="0.25">
      <c r="B9" s="13" t="s">
        <v>63</v>
      </c>
      <c r="C9" s="13" t="s">
        <v>69</v>
      </c>
      <c r="D9" s="13" t="s">
        <v>76</v>
      </c>
      <c r="E9" s="13" t="s">
        <v>68</v>
      </c>
      <c r="F9" s="13" t="s">
        <v>66</v>
      </c>
      <c r="G9" s="13" t="s">
        <v>62</v>
      </c>
      <c r="H9" s="13" t="s">
        <v>64</v>
      </c>
      <c r="I9" s="13" t="s">
        <v>65</v>
      </c>
      <c r="J9" s="13" t="s">
        <v>67</v>
      </c>
      <c r="K9" s="13" t="s">
        <v>77</v>
      </c>
      <c r="L9" s="13" t="s">
        <v>78</v>
      </c>
      <c r="M9" s="13" t="s">
        <v>79</v>
      </c>
    </row>
    <row r="10" spans="1:14" x14ac:dyDescent="0.25">
      <c r="A10" t="s">
        <v>70</v>
      </c>
      <c r="B10" s="15">
        <v>0</v>
      </c>
      <c r="C10" s="15">
        <v>4000</v>
      </c>
      <c r="D10" s="15">
        <f>C6</f>
        <v>3500</v>
      </c>
      <c r="E10" s="15">
        <v>0</v>
      </c>
      <c r="F10" s="15">
        <v>0</v>
      </c>
      <c r="G10" s="15">
        <v>2200000</v>
      </c>
      <c r="H10">
        <f>G10*0.03</f>
        <v>66000</v>
      </c>
      <c r="I10">
        <f>H10*0.7</f>
        <v>46200</v>
      </c>
      <c r="J10" s="17">
        <f>I10/12</f>
        <v>3850</v>
      </c>
      <c r="K10" s="16">
        <f>B10+C10+D10</f>
        <v>7500</v>
      </c>
      <c r="L10" s="17">
        <f>J10+K10</f>
        <v>11350</v>
      </c>
      <c r="M10">
        <f>L10*12</f>
        <v>136200</v>
      </c>
      <c r="N10" t="s">
        <v>73</v>
      </c>
    </row>
    <row r="11" spans="1:14" x14ac:dyDescent="0.25">
      <c r="A11" t="s">
        <v>40</v>
      </c>
      <c r="B11" s="15">
        <v>4125</v>
      </c>
      <c r="C11" s="15">
        <v>0</v>
      </c>
      <c r="D11" s="15">
        <f>D6</f>
        <v>600</v>
      </c>
      <c r="E11" s="15">
        <v>1800000</v>
      </c>
      <c r="F11" s="15">
        <v>2600000</v>
      </c>
      <c r="G11" s="15">
        <f>F11-E11</f>
        <v>800000</v>
      </c>
      <c r="H11">
        <f>G11*0.03</f>
        <v>24000</v>
      </c>
      <c r="I11">
        <f>H11*0.7</f>
        <v>16800</v>
      </c>
      <c r="J11" s="17">
        <f>I11/12</f>
        <v>1400</v>
      </c>
      <c r="K11" s="16">
        <f>B11+C11+D11</f>
        <v>4725</v>
      </c>
      <c r="L11" s="17">
        <f>J11+K11</f>
        <v>6125</v>
      </c>
      <c r="M11">
        <f>L11*12</f>
        <v>73500</v>
      </c>
    </row>
    <row r="12" spans="1:14" x14ac:dyDescent="0.25">
      <c r="L12" s="16">
        <f>L10-L11</f>
        <v>5225</v>
      </c>
      <c r="M12">
        <f>L12*12</f>
        <v>62700</v>
      </c>
    </row>
    <row r="19" spans="3:4" x14ac:dyDescent="0.25">
      <c r="C19" s="9" t="s">
        <v>48</v>
      </c>
      <c r="D19" s="9"/>
    </row>
    <row r="20" spans="3:4" x14ac:dyDescent="0.25">
      <c r="C20" s="2" t="s">
        <v>49</v>
      </c>
      <c r="D20" s="2"/>
    </row>
    <row r="21" spans="3:4" x14ac:dyDescent="0.25">
      <c r="C21" s="2" t="s">
        <v>4</v>
      </c>
      <c r="D21" s="2"/>
    </row>
    <row r="22" spans="3:4" x14ac:dyDescent="0.25">
      <c r="C22" s="9" t="s">
        <v>5</v>
      </c>
      <c r="D22" s="9"/>
    </row>
    <row r="25" spans="3:4" x14ac:dyDescent="0.25">
      <c r="C25" s="2" t="s">
        <v>6</v>
      </c>
      <c r="D25" s="2"/>
    </row>
    <row r="26" spans="3:4" x14ac:dyDescent="0.25">
      <c r="C26" s="2" t="s">
        <v>7</v>
      </c>
      <c r="D26" s="2"/>
    </row>
    <row r="27" spans="3:4" x14ac:dyDescent="0.25">
      <c r="C27" s="2" t="s">
        <v>8</v>
      </c>
      <c r="D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kalkyl</vt:lpstr>
      <vt:lpstr>xxx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2014-04-24T21:51:11Z</dcterms:modified>
</cp:coreProperties>
</file>