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L5" i="1"/>
  <c r="L4" i="1"/>
  <c r="L3" i="1"/>
  <c r="F15" i="1"/>
  <c r="F10" i="1"/>
  <c r="F8" i="1"/>
  <c r="F5" i="1"/>
  <c r="F4" i="1"/>
  <c r="F3" i="1"/>
  <c r="F2" i="1"/>
  <c r="L2" i="1"/>
  <c r="F30" i="1" l="1"/>
  <c r="F29" i="1"/>
  <c r="H9" i="1" l="1"/>
  <c r="D9" i="1"/>
  <c r="C26" i="1"/>
  <c r="B26" i="1"/>
  <c r="C25" i="1"/>
  <c r="B25" i="1"/>
  <c r="I5" i="1" l="1"/>
  <c r="I4" i="1"/>
  <c r="H12" i="1"/>
  <c r="D12" i="1"/>
  <c r="H11" i="1"/>
  <c r="H6" i="1"/>
  <c r="D11" i="1"/>
  <c r="D6" i="1"/>
  <c r="G15" i="1"/>
  <c r="G10" i="1"/>
  <c r="I10" i="1" s="1"/>
  <c r="G8" i="1"/>
  <c r="G5" i="1"/>
  <c r="G4" i="1"/>
  <c r="G3" i="1"/>
  <c r="I3" i="1" s="1"/>
  <c r="G11" i="1" l="1"/>
  <c r="I11" i="1" s="1"/>
  <c r="F11" i="1"/>
  <c r="I8" i="1"/>
  <c r="F6" i="1"/>
  <c r="F9" i="1" s="1"/>
  <c r="G2" i="1"/>
  <c r="I2" i="1" s="1"/>
  <c r="G6" i="1"/>
  <c r="F12" i="1" l="1"/>
  <c r="G9" i="1"/>
  <c r="I6" i="1"/>
  <c r="I9" i="1" s="1"/>
  <c r="G12" i="1"/>
  <c r="I12" i="1" s="1"/>
</calcChain>
</file>

<file path=xl/sharedStrings.xml><?xml version="1.0" encoding="utf-8"?>
<sst xmlns="http://schemas.openxmlformats.org/spreadsheetml/2006/main" count="38" uniqueCount="29">
  <si>
    <t>Bolån - bottenlån med 3-månaders ränta</t>
  </si>
  <si>
    <t>SEB</t>
  </si>
  <si>
    <t>Bättre bolån</t>
  </si>
  <si>
    <t>Skuld</t>
  </si>
  <si>
    <t>Typ</t>
  </si>
  <si>
    <t>Låne nr</t>
  </si>
  <si>
    <t>Års ränta</t>
  </si>
  <si>
    <t>Bundet 3 år</t>
  </si>
  <si>
    <t>Rörligt 3 mån</t>
  </si>
  <si>
    <t>Månads</t>
  </si>
  <si>
    <t>Summa lån hus</t>
  </si>
  <si>
    <t>Summa lån lägenhet</t>
  </si>
  <si>
    <t>Summa Totalt</t>
  </si>
  <si>
    <t>Amortering</t>
  </si>
  <si>
    <t>Netto Ränta</t>
  </si>
  <si>
    <t>förlägningsdag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</si>
  <si>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</si>
  <si>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</si>
  <si>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</si>
  <si>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</si>
  <si>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</si>
  <si>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Summa hus</t>
  </si>
  <si>
    <t>Belåningsgrad hus</t>
  </si>
  <si>
    <t>Belåningsgrad lägenhet</t>
  </si>
  <si>
    <t>Värde</t>
  </si>
  <si>
    <t>Lån</t>
  </si>
  <si>
    <t>Belåningsgrad</t>
  </si>
  <si>
    <t>aktuell ränta</t>
  </si>
  <si>
    <t>rabatt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</si>
</sst>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r-41D]_-;\-* #,##0\ [$kr-41D]_-;_-* &quot;-&quot;??\ [$kr-41D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10101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1" fillId="3" borderId="0" xfId="0" applyFont="1" applyFill="1"/>
    <xf numFmtId="164" fontId="0" fillId="3" borderId="0" xfId="0" applyNumberFormat="1" applyFill="1"/>
    <xf numFmtId="14" fontId="2" fillId="0" borderId="0" xfId="0" applyNumberFormat="1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ivat.ib.seb.se/wow/6000/6100/wow6111.aspx?P1=PCBW25812" TargetMode="Externa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14" sqref="K14"/>
    </sheetView>
  </sheetViews>
  <sheetFormatPr defaultRowHeight="15" x14ac:dyDescent="0.25"/>
  <cols>
    <col min="1" max="1" width="11.28515625" customWidth="1"/>
    <col min="2" max="2" width="13.5703125" customWidth="1"/>
    <col min="3" max="3" width="37.85546875" customWidth="1"/>
    <col min="4" max="4" width="15.85546875" customWidth="1"/>
    <col min="5" max="5" width="14" customWidth="1"/>
    <col min="6" max="6" width="13.42578125" customWidth="1"/>
    <col min="8" max="8" width="16.140625" customWidth="1"/>
    <col min="9" max="9" width="13.140625" customWidth="1"/>
    <col min="10" max="10" width="14.7109375" customWidth="1"/>
    <col min="11" max="11" width="13.5703125" customWidth="1"/>
  </cols>
  <sheetData>
    <row r="1" spans="1:12" s="1" customFormat="1" x14ac:dyDescent="0.25">
      <c r="B1" s="1" t="s">
        <v>5</v>
      </c>
      <c r="C1" s="1" t="s">
        <v>4</v>
      </c>
      <c r="D1" s="1" t="s">
        <v>3</v>
      </c>
      <c r="F1" s="1" t="s">
        <v>6</v>
      </c>
      <c r="G1" s="1" t="s">
        <v>9</v>
      </c>
      <c r="H1" s="1" t="s">
        <v>13</v>
      </c>
      <c r="I1" s="1" t="s">
        <v>14</v>
      </c>
      <c r="J1" s="1" t="s">
        <v>15</v>
      </c>
      <c r="K1" s="1" t="s">
        <v>27</v>
      </c>
      <c r="L1" s="1" t="s">
        <v>28</v>
      </c>
    </row>
    <row r="2" spans="1:12" ht="16.5" x14ac:dyDescent="0.3">
      <c r="A2" t="s">
        <v>1</v>
      </c>
      <c r="B2">
        <v>23003015</v>
      </c>
      <c r="C2" t="s">
        <v>0</v>
      </c>
      <c r="D2" s="2">
        <v>704190</v>
      </c>
      <c r="E2">
        <v>1.28</v>
      </c>
      <c r="F2" s="2">
        <f>ROUND(((D2*E2/100)),0)</f>
        <v>9014</v>
      </c>
      <c r="G2" s="2">
        <f>ROUND((F2/12),0)</f>
        <v>751</v>
      </c>
      <c r="H2" s="2">
        <v>1530</v>
      </c>
      <c r="I2" s="2">
        <f>G2*0.7</f>
        <v>525.69999999999993</v>
      </c>
      <c r="J2" s="8">
        <v>42822</v>
      </c>
      <c r="K2">
        <v>2</v>
      </c>
      <c r="L2">
        <f>K2-E2</f>
        <v>0.72</v>
      </c>
    </row>
    <row r="3" spans="1:12" ht="16.5" x14ac:dyDescent="0.3">
      <c r="A3" t="s">
        <v>1</v>
      </c>
      <c r="B3">
        <v>32094198</v>
      </c>
      <c r="C3" t="s">
        <v>0</v>
      </c>
      <c r="D3" s="2">
        <v>972940</v>
      </c>
      <c r="E3">
        <v>1.28</v>
      </c>
      <c r="F3" s="2">
        <f>ROUND(((D3*E3/100)),0)</f>
        <v>12454</v>
      </c>
      <c r="G3" s="2">
        <f>ROUND((F3/12),0)</f>
        <v>1038</v>
      </c>
      <c r="H3" s="2">
        <v>3000</v>
      </c>
      <c r="I3" s="2">
        <f>G3*0.7</f>
        <v>726.59999999999991</v>
      </c>
      <c r="J3" s="8">
        <v>42457</v>
      </c>
      <c r="K3">
        <v>2</v>
      </c>
      <c r="L3">
        <f>K3-E3</f>
        <v>0.72</v>
      </c>
    </row>
    <row r="4" spans="1:12" ht="16.5" x14ac:dyDescent="0.3">
      <c r="A4" t="s">
        <v>1</v>
      </c>
      <c r="B4">
        <v>37680893</v>
      </c>
      <c r="C4" t="s">
        <v>0</v>
      </c>
      <c r="D4" s="2">
        <v>513360</v>
      </c>
      <c r="E4">
        <v>1.28</v>
      </c>
      <c r="F4" s="2">
        <f>ROUND(((D4*E4/100)),0)</f>
        <v>6571</v>
      </c>
      <c r="G4" s="2">
        <f>ROUND((F4/12),0)</f>
        <v>548</v>
      </c>
      <c r="H4" s="2">
        <v>1400</v>
      </c>
      <c r="I4" s="2">
        <f>G4*0.7</f>
        <v>383.59999999999997</v>
      </c>
      <c r="J4" s="8">
        <v>42549</v>
      </c>
      <c r="K4">
        <v>2</v>
      </c>
      <c r="L4">
        <f>K4-E4</f>
        <v>0.72</v>
      </c>
    </row>
    <row r="5" spans="1:12" ht="16.5" x14ac:dyDescent="0.3">
      <c r="A5" t="s">
        <v>1</v>
      </c>
      <c r="B5">
        <v>39207354</v>
      </c>
      <c r="C5" t="s">
        <v>0</v>
      </c>
      <c r="D5" s="2">
        <v>197200</v>
      </c>
      <c r="E5">
        <v>1.48</v>
      </c>
      <c r="F5" s="2">
        <f>ROUND(((D5*E5/100)),0)</f>
        <v>2919</v>
      </c>
      <c r="G5" s="2">
        <f>ROUND((F5/12),0)</f>
        <v>243</v>
      </c>
      <c r="H5" s="2">
        <v>1400</v>
      </c>
      <c r="I5" s="2">
        <f>G5*0.7</f>
        <v>170.1</v>
      </c>
      <c r="J5" s="8">
        <v>43006</v>
      </c>
      <c r="K5">
        <v>2</v>
      </c>
      <c r="L5">
        <f>K5-E5</f>
        <v>0.52</v>
      </c>
    </row>
    <row r="6" spans="1:12" x14ac:dyDescent="0.25">
      <c r="C6" s="5" t="s">
        <v>10</v>
      </c>
      <c r="D6" s="4">
        <f>SUM(D2:D5)</f>
        <v>2387690</v>
      </c>
      <c r="E6" s="3"/>
      <c r="F6" s="4">
        <f>SUM(F2:F5)</f>
        <v>30958</v>
      </c>
      <c r="G6" s="4">
        <f>SUM(G2:G5)</f>
        <v>2580</v>
      </c>
      <c r="H6" s="4">
        <f>SUM(H2:H5)</f>
        <v>7330</v>
      </c>
      <c r="I6" s="4">
        <f>G6*0.7</f>
        <v>1805.9999999999998</v>
      </c>
    </row>
    <row r="7" spans="1:12" x14ac:dyDescent="0.25">
      <c r="D7" s="2"/>
      <c r="F7" s="2"/>
      <c r="G7" s="2"/>
    </row>
    <row r="8" spans="1:12" ht="16.5" x14ac:dyDescent="0.3">
      <c r="A8" t="s">
        <v>1</v>
      </c>
      <c r="B8">
        <v>39476657</v>
      </c>
      <c r="C8" t="s">
        <v>0</v>
      </c>
      <c r="D8" s="2">
        <v>500000</v>
      </c>
      <c r="E8">
        <v>1.48</v>
      </c>
      <c r="F8" s="2">
        <f>ROUND(((D8*E8/100)),0)</f>
        <v>7400</v>
      </c>
      <c r="G8" s="2">
        <f>ROUND((F8/12),0)</f>
        <v>617</v>
      </c>
      <c r="H8" s="2">
        <v>835</v>
      </c>
      <c r="I8" s="2">
        <f>G8*0.7</f>
        <v>431.9</v>
      </c>
      <c r="J8" s="8">
        <v>43067</v>
      </c>
      <c r="K8">
        <v>2</v>
      </c>
      <c r="L8">
        <f>K8-E8</f>
        <v>0.52</v>
      </c>
    </row>
    <row r="9" spans="1:12" ht="16.5" x14ac:dyDescent="0.3">
      <c r="C9" t="s">
        <v>21</v>
      </c>
      <c r="D9" s="2">
        <f>D6+D8</f>
        <v>2887690</v>
      </c>
      <c r="F9" s="2">
        <f>F6+F8</f>
        <v>38358</v>
      </c>
      <c r="G9" s="2">
        <f>G6+G8</f>
        <v>3197</v>
      </c>
      <c r="H9" s="2">
        <f>H6+H8</f>
        <v>8165</v>
      </c>
      <c r="I9" s="2">
        <f>I6+I8</f>
        <v>2237.8999999999996</v>
      </c>
      <c r="J9" s="8"/>
    </row>
    <row r="10" spans="1:12" x14ac:dyDescent="0.25">
      <c r="A10" s="1" t="s">
        <v>2</v>
      </c>
      <c r="C10" s="1" t="s">
        <v>7</v>
      </c>
      <c r="D10" s="2">
        <v>2090000</v>
      </c>
      <c r="E10" s="1">
        <v>1.96</v>
      </c>
      <c r="F10" s="2">
        <f>ROUND(((D10*E10/100)),0)</f>
        <v>40964</v>
      </c>
      <c r="G10" s="2">
        <f>ROUND((F10/12),0)</f>
        <v>3414</v>
      </c>
      <c r="H10" s="2">
        <v>2611</v>
      </c>
      <c r="I10" s="2">
        <f>G10*0.7</f>
        <v>2389.7999999999997</v>
      </c>
    </row>
    <row r="11" spans="1:12" x14ac:dyDescent="0.25">
      <c r="A11" s="1"/>
      <c r="C11" s="5" t="s">
        <v>11</v>
      </c>
      <c r="D11" s="4">
        <f>D8+D10</f>
        <v>2590000</v>
      </c>
      <c r="E11" s="3"/>
      <c r="F11" s="4">
        <f>F8+F10</f>
        <v>48364</v>
      </c>
      <c r="G11" s="4">
        <f>G8+G10</f>
        <v>4031</v>
      </c>
      <c r="H11" s="4">
        <f>H8+H10</f>
        <v>3446</v>
      </c>
      <c r="I11" s="4">
        <f>G11*0.7</f>
        <v>2821.7</v>
      </c>
    </row>
    <row r="12" spans="1:12" x14ac:dyDescent="0.25">
      <c r="A12" s="1"/>
      <c r="C12" s="6" t="s">
        <v>12</v>
      </c>
      <c r="D12" s="7">
        <f>D6+D11</f>
        <v>4977690</v>
      </c>
      <c r="E12" s="6"/>
      <c r="F12" s="7">
        <f>F6+F11</f>
        <v>79322</v>
      </c>
      <c r="G12" s="7">
        <f>G6+G11</f>
        <v>6611</v>
      </c>
      <c r="H12" s="7">
        <f>H6+H11</f>
        <v>10776</v>
      </c>
      <c r="I12" s="7">
        <f>G12*0.7</f>
        <v>4627.7</v>
      </c>
    </row>
    <row r="13" spans="1:12" x14ac:dyDescent="0.25">
      <c r="A13" s="1"/>
      <c r="C13" s="1"/>
      <c r="D13" s="2"/>
      <c r="E13" s="1"/>
      <c r="F13" s="2"/>
      <c r="G13" s="2"/>
    </row>
    <row r="14" spans="1:12" x14ac:dyDescent="0.25">
      <c r="A14" s="1"/>
      <c r="C14" s="1"/>
      <c r="D14" s="2"/>
      <c r="E14" s="1"/>
      <c r="F14" s="2"/>
      <c r="G14" s="2"/>
    </row>
    <row r="15" spans="1:12" x14ac:dyDescent="0.25">
      <c r="A15" t="s">
        <v>2</v>
      </c>
      <c r="C15" t="s">
        <v>8</v>
      </c>
      <c r="D15" s="2">
        <v>2090000</v>
      </c>
      <c r="E15">
        <v>1.46</v>
      </c>
      <c r="F15" s="2">
        <f>ROUND(((D15*E15/100)),0)</f>
        <v>30514</v>
      </c>
      <c r="G15" s="2">
        <f>ROUND((F15/12),0)</f>
        <v>2543</v>
      </c>
    </row>
    <row r="19" spans="1:6" x14ac:dyDescent="0.25">
      <c r="A19" t="s">
        <v>16</v>
      </c>
    </row>
    <row r="20" spans="1:6" x14ac:dyDescent="0.25">
      <c r="A20" t="s">
        <v>17</v>
      </c>
    </row>
    <row r="21" spans="1:6" x14ac:dyDescent="0.25">
      <c r="A21" t="s">
        <v>18</v>
      </c>
    </row>
    <row r="22" spans="1:6" x14ac:dyDescent="0.25">
      <c r="A22" t="s">
        <v>19</v>
      </c>
    </row>
    <row r="24" spans="1:6" x14ac:dyDescent="0.25">
      <c r="A24" t="s">
        <v>20</v>
      </c>
      <c r="B24" s="2">
        <v>5200000</v>
      </c>
    </row>
    <row r="25" spans="1:6" x14ac:dyDescent="0.25">
      <c r="A25" s="9">
        <v>0.02</v>
      </c>
      <c r="B25" s="2">
        <f>B24*0.02</f>
        <v>104000</v>
      </c>
      <c r="C25" s="2">
        <f>B25/12</f>
        <v>8666.6666666666661</v>
      </c>
    </row>
    <row r="26" spans="1:6" x14ac:dyDescent="0.25">
      <c r="A26" s="9">
        <v>0.01</v>
      </c>
      <c r="B26" s="2">
        <f>B25*0.02</f>
        <v>2080</v>
      </c>
      <c r="C26" s="2">
        <f>B26/12</f>
        <v>173.33333333333334</v>
      </c>
    </row>
    <row r="28" spans="1:6" x14ac:dyDescent="0.25">
      <c r="D28" t="s">
        <v>24</v>
      </c>
      <c r="E28" t="s">
        <v>25</v>
      </c>
      <c r="F28" t="s">
        <v>26</v>
      </c>
    </row>
    <row r="29" spans="1:6" x14ac:dyDescent="0.25">
      <c r="C29" t="s">
        <v>22</v>
      </c>
      <c r="D29" s="2">
        <v>5200000</v>
      </c>
      <c r="E29" s="2">
        <v>2900000</v>
      </c>
      <c r="F29" s="10">
        <f>E29/D29</f>
        <v>0.55769230769230771</v>
      </c>
    </row>
    <row r="30" spans="1:6" x14ac:dyDescent="0.25">
      <c r="C30" t="s">
        <v>23</v>
      </c>
      <c r="D30" s="2">
        <v>2650000</v>
      </c>
      <c r="E30" s="2">
        <v>2090000</v>
      </c>
      <c r="F30" s="10">
        <f>E30/D30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2015-12-12T12:17:05Z</dcterms:created>
  <dcterms:modified xsi:type="dcterms:W3CDTF">2015-12-29T16:00:06Z</dcterms:modified>
</cp:coreProperties>
</file>