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ndavidson/Desktop/uchicago/academics/phys_21101/labs/phys21101/gamma_cross_sections/io/inputs/"/>
    </mc:Choice>
  </mc:AlternateContent>
  <xr:revisionPtr revIDLastSave="0" documentId="13_ncr:1_{910BCB40-BC0E-2C47-86E0-061C7157C773}" xr6:coauthVersionLast="47" xr6:coauthVersionMax="47" xr10:uidLastSave="{00000000-0000-0000-0000-000000000000}"/>
  <bookViews>
    <workbookView xWindow="2640" yWindow="1440" windowWidth="28040" windowHeight="17440" activeTab="2" xr2:uid="{82F59CDD-3AD1-ED41-9A89-569E6757C999}"/>
  </bookViews>
  <sheets>
    <sheet name="137cs" sheetId="1" r:id="rId1"/>
    <sheet name="22na" sheetId="2" r:id="rId2"/>
    <sheet name="133b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L4" i="3" s="1"/>
  <c r="C11" i="3"/>
  <c r="AA10" i="3"/>
  <c r="Z10" i="3"/>
  <c r="AB10" i="3" s="1"/>
  <c r="Y10" i="3"/>
  <c r="W10" i="3"/>
  <c r="S10" i="3"/>
  <c r="R10" i="3"/>
  <c r="T10" i="3" s="1"/>
  <c r="Q10" i="3"/>
  <c r="O10" i="3"/>
  <c r="K10" i="3"/>
  <c r="J10" i="3"/>
  <c r="L10" i="3" s="1"/>
  <c r="I10" i="3"/>
  <c r="G10" i="3"/>
  <c r="K2" i="3"/>
  <c r="J2" i="3"/>
  <c r="L2" i="3" s="1"/>
  <c r="I2" i="3"/>
  <c r="G3" i="3"/>
  <c r="G4" i="3"/>
  <c r="G5" i="3"/>
  <c r="G6" i="3"/>
  <c r="G7" i="3"/>
  <c r="G8" i="3"/>
  <c r="G9" i="3"/>
  <c r="G11" i="3"/>
  <c r="G2" i="3"/>
  <c r="G2" i="1"/>
  <c r="G2" i="2"/>
  <c r="G3" i="2"/>
  <c r="G4" i="2"/>
  <c r="G5" i="2"/>
  <c r="G6" i="2"/>
  <c r="G7" i="2"/>
  <c r="G8" i="2"/>
  <c r="G9" i="2"/>
  <c r="G10" i="2"/>
  <c r="AB5" i="3"/>
  <c r="AB7" i="3"/>
  <c r="AC7" i="3" s="1"/>
  <c r="AA2" i="3"/>
  <c r="Z2" i="3"/>
  <c r="AB2" i="3" s="1"/>
  <c r="Y2" i="3"/>
  <c r="W2" i="3"/>
  <c r="AA11" i="3"/>
  <c r="Z11" i="3"/>
  <c r="AB11" i="3" s="1"/>
  <c r="Y11" i="3"/>
  <c r="W11" i="3"/>
  <c r="AA9" i="3"/>
  <c r="Z9" i="3"/>
  <c r="AB9" i="3" s="1"/>
  <c r="Y9" i="3"/>
  <c r="W9" i="3"/>
  <c r="AA8" i="3"/>
  <c r="Z8" i="3"/>
  <c r="AB8" i="3" s="1"/>
  <c r="Y8" i="3"/>
  <c r="W8" i="3"/>
  <c r="AA7" i="3"/>
  <c r="Z7" i="3"/>
  <c r="Y7" i="3"/>
  <c r="W7" i="3"/>
  <c r="AA6" i="3"/>
  <c r="Z6" i="3"/>
  <c r="AB6" i="3" s="1"/>
  <c r="Y6" i="3"/>
  <c r="W6" i="3"/>
  <c r="AA5" i="3"/>
  <c r="Z5" i="3"/>
  <c r="Y5" i="3"/>
  <c r="W5" i="3"/>
  <c r="AA4" i="3"/>
  <c r="Z4" i="3"/>
  <c r="AB4" i="3" s="1"/>
  <c r="Y4" i="3"/>
  <c r="W4" i="3"/>
  <c r="AA3" i="3"/>
  <c r="Z3" i="3"/>
  <c r="AB3" i="3" s="1"/>
  <c r="Y3" i="3"/>
  <c r="W3" i="3"/>
  <c r="S11" i="3"/>
  <c r="R11" i="3"/>
  <c r="T11" i="3" s="1"/>
  <c r="Q11" i="3"/>
  <c r="O11" i="3"/>
  <c r="K11" i="3"/>
  <c r="J11" i="3"/>
  <c r="L11" i="3" s="1"/>
  <c r="I11" i="3"/>
  <c r="S9" i="3"/>
  <c r="R9" i="3"/>
  <c r="T9" i="3" s="1"/>
  <c r="Q9" i="3"/>
  <c r="O9" i="3"/>
  <c r="K9" i="3"/>
  <c r="J9" i="3"/>
  <c r="L9" i="3" s="1"/>
  <c r="I9" i="3"/>
  <c r="S8" i="3"/>
  <c r="R8" i="3"/>
  <c r="T8" i="3" s="1"/>
  <c r="Q8" i="3"/>
  <c r="O8" i="3"/>
  <c r="K8" i="3"/>
  <c r="J8" i="3"/>
  <c r="L8" i="3" s="1"/>
  <c r="I8" i="3"/>
  <c r="S7" i="3"/>
  <c r="R7" i="3"/>
  <c r="T7" i="3" s="1"/>
  <c r="Q7" i="3"/>
  <c r="O7" i="3"/>
  <c r="K7" i="3"/>
  <c r="J7" i="3"/>
  <c r="L7" i="3" s="1"/>
  <c r="I7" i="3"/>
  <c r="S6" i="3"/>
  <c r="R6" i="3"/>
  <c r="T6" i="3" s="1"/>
  <c r="Q6" i="3"/>
  <c r="O6" i="3"/>
  <c r="K6" i="3"/>
  <c r="J6" i="3"/>
  <c r="L6" i="3" s="1"/>
  <c r="I6" i="3"/>
  <c r="S5" i="3"/>
  <c r="R5" i="3"/>
  <c r="T5" i="3" s="1"/>
  <c r="Q5" i="3"/>
  <c r="O5" i="3"/>
  <c r="K5" i="3"/>
  <c r="J5" i="3"/>
  <c r="L5" i="3" s="1"/>
  <c r="I5" i="3"/>
  <c r="S4" i="3"/>
  <c r="R4" i="3"/>
  <c r="T4" i="3" s="1"/>
  <c r="Q4" i="3"/>
  <c r="O4" i="3"/>
  <c r="K4" i="3"/>
  <c r="S3" i="3"/>
  <c r="R3" i="3"/>
  <c r="T3" i="3" s="1"/>
  <c r="Q3" i="3"/>
  <c r="O3" i="3"/>
  <c r="K3" i="3"/>
  <c r="J3" i="3"/>
  <c r="L3" i="3" s="1"/>
  <c r="I3" i="3"/>
  <c r="S2" i="3"/>
  <c r="R2" i="3"/>
  <c r="T2" i="3" s="1"/>
  <c r="Q2" i="3"/>
  <c r="O2" i="3"/>
  <c r="S10" i="2"/>
  <c r="R10" i="2"/>
  <c r="T10" i="2" s="1"/>
  <c r="Q10" i="2"/>
  <c r="O10" i="2"/>
  <c r="K10" i="2"/>
  <c r="J10" i="2"/>
  <c r="L10" i="2" s="1"/>
  <c r="I10" i="2"/>
  <c r="S9" i="2"/>
  <c r="R9" i="2"/>
  <c r="T9" i="2" s="1"/>
  <c r="Q9" i="2"/>
  <c r="O9" i="2"/>
  <c r="K9" i="2"/>
  <c r="J9" i="2"/>
  <c r="L9" i="2" s="1"/>
  <c r="I9" i="2"/>
  <c r="S8" i="2"/>
  <c r="R8" i="2"/>
  <c r="T8" i="2" s="1"/>
  <c r="Q8" i="2"/>
  <c r="O8" i="2"/>
  <c r="K8" i="2"/>
  <c r="J8" i="2"/>
  <c r="L8" i="2" s="1"/>
  <c r="I8" i="2"/>
  <c r="S7" i="2"/>
  <c r="R7" i="2"/>
  <c r="T7" i="2" s="1"/>
  <c r="Q7" i="2"/>
  <c r="O7" i="2"/>
  <c r="K7" i="2"/>
  <c r="J7" i="2"/>
  <c r="L7" i="2" s="1"/>
  <c r="I7" i="2"/>
  <c r="S6" i="2"/>
  <c r="R6" i="2"/>
  <c r="T6" i="2" s="1"/>
  <c r="Q6" i="2"/>
  <c r="O6" i="2"/>
  <c r="K6" i="2"/>
  <c r="J6" i="2"/>
  <c r="L6" i="2" s="1"/>
  <c r="I6" i="2"/>
  <c r="S5" i="2"/>
  <c r="R5" i="2"/>
  <c r="T5" i="2" s="1"/>
  <c r="Q5" i="2"/>
  <c r="O5" i="2"/>
  <c r="K5" i="2"/>
  <c r="J5" i="2"/>
  <c r="L5" i="2" s="1"/>
  <c r="I5" i="2"/>
  <c r="S4" i="2"/>
  <c r="R4" i="2"/>
  <c r="T4" i="2" s="1"/>
  <c r="Q4" i="2"/>
  <c r="O4" i="2"/>
  <c r="K4" i="2"/>
  <c r="J4" i="2"/>
  <c r="L4" i="2" s="1"/>
  <c r="M4" i="2" s="1"/>
  <c r="I4" i="2"/>
  <c r="S3" i="2"/>
  <c r="R3" i="2"/>
  <c r="T3" i="2" s="1"/>
  <c r="Q3" i="2"/>
  <c r="O3" i="2"/>
  <c r="K3" i="2"/>
  <c r="J3" i="2"/>
  <c r="L3" i="2" s="1"/>
  <c r="I3" i="2"/>
  <c r="S2" i="2"/>
  <c r="R2" i="2"/>
  <c r="T2" i="2" s="1"/>
  <c r="Q2" i="2"/>
  <c r="O2" i="2"/>
  <c r="K2" i="2"/>
  <c r="J2" i="2"/>
  <c r="L2" i="2" s="1"/>
  <c r="I2" i="2"/>
  <c r="O3" i="1"/>
  <c r="O4" i="1"/>
  <c r="O5" i="1"/>
  <c r="O6" i="1"/>
  <c r="O7" i="1"/>
  <c r="O8" i="1"/>
  <c r="O9" i="1"/>
  <c r="O10" i="1"/>
  <c r="O2" i="1"/>
  <c r="R3" i="1"/>
  <c r="T3" i="1" s="1"/>
  <c r="U3" i="1" s="1"/>
  <c r="R4" i="1"/>
  <c r="T4" i="1" s="1"/>
  <c r="U4" i="1" s="1"/>
  <c r="R5" i="1"/>
  <c r="T5" i="1" s="1"/>
  <c r="U5" i="1" s="1"/>
  <c r="R6" i="1"/>
  <c r="T6" i="1" s="1"/>
  <c r="U6" i="1" s="1"/>
  <c r="R7" i="1"/>
  <c r="T7" i="1" s="1"/>
  <c r="U7" i="1" s="1"/>
  <c r="R8" i="1"/>
  <c r="T8" i="1" s="1"/>
  <c r="U8" i="1" s="1"/>
  <c r="R9" i="1"/>
  <c r="T9" i="1" s="1"/>
  <c r="U9" i="1" s="1"/>
  <c r="R10" i="1"/>
  <c r="T10" i="1" s="1"/>
  <c r="U10" i="1" s="1"/>
  <c r="R2" i="1"/>
  <c r="T2" i="1" s="1"/>
  <c r="U2" i="1" s="1"/>
  <c r="J3" i="1"/>
  <c r="L3" i="1" s="1"/>
  <c r="M3" i="1" s="1"/>
  <c r="J4" i="1"/>
  <c r="L4" i="1" s="1"/>
  <c r="M4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2" i="1"/>
  <c r="L2" i="1" s="1"/>
  <c r="M2" i="1" s="1"/>
  <c r="S3" i="1"/>
  <c r="S4" i="1"/>
  <c r="S5" i="1"/>
  <c r="S6" i="1"/>
  <c r="S7" i="1"/>
  <c r="S8" i="1"/>
  <c r="S9" i="1"/>
  <c r="S10" i="1"/>
  <c r="S2" i="1"/>
  <c r="K2" i="1"/>
  <c r="Q3" i="1"/>
  <c r="Q4" i="1"/>
  <c r="Q5" i="1"/>
  <c r="Q6" i="1"/>
  <c r="Q7" i="1"/>
  <c r="Q8" i="1"/>
  <c r="Q9" i="1"/>
  <c r="Q10" i="1"/>
  <c r="Q2" i="1"/>
  <c r="K3" i="1"/>
  <c r="K4" i="1"/>
  <c r="K5" i="1"/>
  <c r="K6" i="1"/>
  <c r="K7" i="1"/>
  <c r="K8" i="1"/>
  <c r="K9" i="1"/>
  <c r="K10" i="1"/>
  <c r="G3" i="1"/>
  <c r="G4" i="1"/>
  <c r="G5" i="1"/>
  <c r="G6" i="1"/>
  <c r="G7" i="1"/>
  <c r="G8" i="1"/>
  <c r="G9" i="1"/>
  <c r="G10" i="1"/>
  <c r="I3" i="1"/>
  <c r="I4" i="1"/>
  <c r="I5" i="1"/>
  <c r="I6" i="1"/>
  <c r="I7" i="1"/>
  <c r="I8" i="1"/>
  <c r="I9" i="1"/>
  <c r="I10" i="1"/>
  <c r="I2" i="1"/>
  <c r="AC9" i="3" l="1"/>
  <c r="AC4" i="3"/>
  <c r="U10" i="3"/>
  <c r="U11" i="3"/>
  <c r="AC8" i="3"/>
  <c r="AC3" i="3"/>
  <c r="AC2" i="3"/>
  <c r="AC6" i="3"/>
  <c r="AC10" i="3"/>
  <c r="U5" i="3"/>
  <c r="AC11" i="3"/>
  <c r="M10" i="3"/>
  <c r="U8" i="3"/>
  <c r="M5" i="3"/>
  <c r="M2" i="3"/>
  <c r="U6" i="3"/>
  <c r="M11" i="3"/>
  <c r="U2" i="3"/>
  <c r="U9" i="3"/>
  <c r="M7" i="3"/>
  <c r="AC5" i="3"/>
  <c r="M3" i="2"/>
  <c r="M9" i="3"/>
  <c r="M3" i="3"/>
  <c r="M6" i="3"/>
  <c r="M8" i="3"/>
  <c r="U4" i="3"/>
  <c r="M4" i="3"/>
  <c r="U3" i="3"/>
  <c r="U7" i="3"/>
  <c r="U9" i="2"/>
  <c r="U8" i="2"/>
  <c r="U10" i="2"/>
  <c r="M7" i="2"/>
  <c r="M10" i="2"/>
  <c r="M6" i="2"/>
  <c r="M8" i="2"/>
  <c r="U3" i="2"/>
  <c r="U5" i="2"/>
  <c r="U2" i="2"/>
  <c r="U6" i="2"/>
  <c r="U7" i="2"/>
  <c r="M9" i="2"/>
  <c r="U4" i="2"/>
  <c r="M2" i="2"/>
  <c r="M5" i="2"/>
</calcChain>
</file>

<file path=xl/sharedStrings.xml><?xml version="1.0" encoding="utf-8"?>
<sst xmlns="http://schemas.openxmlformats.org/spreadsheetml/2006/main" count="71" uniqueCount="60">
  <si>
    <t>x</t>
  </si>
  <si>
    <t>dx</t>
  </si>
  <si>
    <t>t</t>
  </si>
  <si>
    <t>dt</t>
  </si>
  <si>
    <t>g_32</t>
  </si>
  <si>
    <t>dg_32</t>
  </si>
  <si>
    <t>n_32</t>
  </si>
  <si>
    <t>db_32</t>
  </si>
  <si>
    <t>g_662</t>
  </si>
  <si>
    <t>dg_662</t>
  </si>
  <si>
    <t>n_662</t>
  </si>
  <si>
    <t>db_662</t>
  </si>
  <si>
    <t>sn</t>
  </si>
  <si>
    <t>dn_32</t>
  </si>
  <si>
    <t>dn_662</t>
  </si>
  <si>
    <t>g_511</t>
  </si>
  <si>
    <t>dg_511</t>
  </si>
  <si>
    <t>n_511</t>
  </si>
  <si>
    <t>dn_511</t>
  </si>
  <si>
    <t>g_1275</t>
  </si>
  <si>
    <t>dg_1275</t>
  </si>
  <si>
    <t>n_1275</t>
  </si>
  <si>
    <t>dn_1275</t>
  </si>
  <si>
    <t>b_32</t>
  </si>
  <si>
    <t>b_662</t>
  </si>
  <si>
    <t>r_32</t>
  </si>
  <si>
    <t>dr_32</t>
  </si>
  <si>
    <t>dr_662</t>
  </si>
  <si>
    <t>r_662</t>
  </si>
  <si>
    <t>g_31</t>
  </si>
  <si>
    <t>dg_31</t>
  </si>
  <si>
    <t>n_31</t>
  </si>
  <si>
    <t>dn_31</t>
  </si>
  <si>
    <t>g_81</t>
  </si>
  <si>
    <t>dg_81</t>
  </si>
  <si>
    <t>n_81</t>
  </si>
  <si>
    <t>dn_81</t>
  </si>
  <si>
    <t>b_31</t>
  </si>
  <si>
    <t>db_31</t>
  </si>
  <si>
    <t>r_31</t>
  </si>
  <si>
    <t>dr_31</t>
  </si>
  <si>
    <t>b_81</t>
  </si>
  <si>
    <t>db_81</t>
  </si>
  <si>
    <t>r_81</t>
  </si>
  <si>
    <t>dr_81</t>
  </si>
  <si>
    <t>b_356</t>
  </si>
  <si>
    <t>db_356</t>
  </si>
  <si>
    <t>g_356</t>
  </si>
  <si>
    <t>dg_356</t>
  </si>
  <si>
    <t>n_356</t>
  </si>
  <si>
    <t>dn_356</t>
  </si>
  <si>
    <t>r_356</t>
  </si>
  <si>
    <t>dr_356</t>
  </si>
  <si>
    <t>db_511</t>
  </si>
  <si>
    <t>r_511</t>
  </si>
  <si>
    <t>dr_511</t>
  </si>
  <si>
    <t>b_1275</t>
  </si>
  <si>
    <t>db_1275</t>
  </si>
  <si>
    <t>r_1275</t>
  </si>
  <si>
    <t>dr_1275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</si>
</sst>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0" borderId="0" xfId="0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137Ca (32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'137cs'!$M$2:$M$10</c:f>
                <c:numCache>
                  <c:formatCode>General</c:formatCode>
                  <c:ptCount val="9"/>
                  <c:pt idx="0">
                    <c:v>0.2872605096214102</c:v>
                  </c:pt>
                  <c:pt idx="1">
                    <c:v>0.28099292277798293</c:v>
                  </c:pt>
                  <c:pt idx="2">
                    <c:v>0.26351930260848233</c:v>
                  </c:pt>
                  <c:pt idx="3">
                    <c:v>0.2540807598035224</c:v>
                  </c:pt>
                  <c:pt idx="4">
                    <c:v>0.20821512346550522</c:v>
                  </c:pt>
                  <c:pt idx="5">
                    <c:v>0.1781678609127047</c:v>
                  </c:pt>
                  <c:pt idx="6">
                    <c:v>0.13027664769289712</c:v>
                  </c:pt>
                  <c:pt idx="7">
                    <c:v>0.10595548812831729</c:v>
                  </c:pt>
                  <c:pt idx="8">
                    <c:v>8.5093886012257633E-2</c:v>
                  </c:pt>
                </c:numCache>
              </c:numRef>
            </c:plus>
            <c:minus>
              <c:numRef>
                <c:f>'137cs'!$M$2:$M$10</c:f>
                <c:numCache>
                  <c:formatCode>General</c:formatCode>
                  <c:ptCount val="9"/>
                  <c:pt idx="0">
                    <c:v>0.2872605096214102</c:v>
                  </c:pt>
                  <c:pt idx="1">
                    <c:v>0.28099292277798293</c:v>
                  </c:pt>
                  <c:pt idx="2">
                    <c:v>0.26351930260848233</c:v>
                  </c:pt>
                  <c:pt idx="3">
                    <c:v>0.2540807598035224</c:v>
                  </c:pt>
                  <c:pt idx="4">
                    <c:v>0.20821512346550522</c:v>
                  </c:pt>
                  <c:pt idx="5">
                    <c:v>0.1781678609127047</c:v>
                  </c:pt>
                  <c:pt idx="6">
                    <c:v>0.13027664769289712</c:v>
                  </c:pt>
                  <c:pt idx="7">
                    <c:v>0.10595548812831729</c:v>
                  </c:pt>
                  <c:pt idx="8">
                    <c:v>8.5093886012257633E-2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'137cs'!$B$2:$B$10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</c:numCache>
            </c:numRef>
          </c:xVal>
          <c:yVal>
            <c:numRef>
              <c:f>'137cs'!$L$2:$L$10</c:f>
              <c:numCache>
                <c:formatCode>General</c:formatCode>
                <c:ptCount val="9"/>
                <c:pt idx="0">
                  <c:v>15.438202247191011</c:v>
                </c:pt>
                <c:pt idx="1">
                  <c:v>14.887640449438202</c:v>
                </c:pt>
                <c:pt idx="2">
                  <c:v>13.398876404494382</c:v>
                </c:pt>
                <c:pt idx="3">
                  <c:v>12.623595505617978</c:v>
                </c:pt>
                <c:pt idx="4">
                  <c:v>9.1573033707865168</c:v>
                </c:pt>
                <c:pt idx="5">
                  <c:v>7.1685393258426968</c:v>
                </c:pt>
                <c:pt idx="6">
                  <c:v>4.4775280898876408</c:v>
                </c:pt>
                <c:pt idx="7">
                  <c:v>3.3370786516853932</c:v>
                </c:pt>
                <c:pt idx="8">
                  <c:v>2.4775280898876404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8-0140-ABD7-B81D57CA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63119"/>
        <c:axId val="1512525631"/>
      </c:scatterChart>
      <c:valAx>
        <c:axId val="151396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25631"/>
        <c:crosses val="autoZero"/>
        <c:crossBetween val="midCat"/>
      </c:valAx>
      <c:valAx>
        <c:axId val="15125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6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137Cs (662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'137cs'!$U$2:$U$10</c:f>
                <c:numCache>
                  <c:formatCode>General</c:formatCode>
                  <c:ptCount val="9"/>
                  <c:pt idx="0">
                    <c:v>0.46901403411661108</c:v>
                  </c:pt>
                  <c:pt idx="1">
                    <c:v>0.46496980123236054</c:v>
                  </c:pt>
                  <c:pt idx="2">
                    <c:v>0.46226309291024037</c:v>
                  </c:pt>
                  <c:pt idx="3">
                    <c:v>0.46450373552007151</c:v>
                  </c:pt>
                  <c:pt idx="4">
                    <c:v>0.45272075691457947</c:v>
                  </c:pt>
                  <c:pt idx="5">
                    <c:v>0.42676981679125958</c:v>
                  </c:pt>
                  <c:pt idx="6">
                    <c:v>0.39132496224631225</c:v>
                  </c:pt>
                  <c:pt idx="7">
                    <c:v>0.32991604661654178</c:v>
                  </c:pt>
                  <c:pt idx="8">
                    <c:v>0.22361613148472315</c:v>
                  </c:pt>
                </c:numCache>
              </c:numRef>
            </c:plus>
            <c:minus>
              <c:numRef>
                <c:f>'137cs'!$U$2:$U$10</c:f>
                <c:numCache>
                  <c:formatCode>General</c:formatCode>
                  <c:ptCount val="9"/>
                  <c:pt idx="0">
                    <c:v>0.46901403411661108</c:v>
                  </c:pt>
                  <c:pt idx="1">
                    <c:v>0.46496980123236054</c:v>
                  </c:pt>
                  <c:pt idx="2">
                    <c:v>0.46226309291024037</c:v>
                  </c:pt>
                  <c:pt idx="3">
                    <c:v>0.46450373552007151</c:v>
                  </c:pt>
                  <c:pt idx="4">
                    <c:v>0.45272075691457947</c:v>
                  </c:pt>
                  <c:pt idx="5">
                    <c:v>0.42676981679125958</c:v>
                  </c:pt>
                  <c:pt idx="6">
                    <c:v>0.39132496224631225</c:v>
                  </c:pt>
                  <c:pt idx="7">
                    <c:v>0.32991604661654178</c:v>
                  </c:pt>
                  <c:pt idx="8">
                    <c:v>0.22361613148472315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'137cs'!$B$2:$B$10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</c:numCache>
            </c:numRef>
          </c:xVal>
          <c:yVal>
            <c:numRef>
              <c:f>'137cs'!$T$2:$T$10</c:f>
              <c:numCache>
                <c:formatCode>General</c:formatCode>
                <c:ptCount val="9"/>
                <c:pt idx="0">
                  <c:v>33.752808988764045</c:v>
                </c:pt>
                <c:pt idx="1">
                  <c:v>33.264044943820224</c:v>
                </c:pt>
                <c:pt idx="2">
                  <c:v>32.938202247191015</c:v>
                </c:pt>
                <c:pt idx="3">
                  <c:v>33.207865168539328</c:v>
                </c:pt>
                <c:pt idx="4">
                  <c:v>31.797752808988765</c:v>
                </c:pt>
                <c:pt idx="5">
                  <c:v>28.764044943820224</c:v>
                </c:pt>
                <c:pt idx="6">
                  <c:v>24.792134831460675</c:v>
                </c:pt>
                <c:pt idx="7">
                  <c:v>18.438202247191011</c:v>
                </c:pt>
                <c:pt idx="8">
                  <c:v>9.3370786516853936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C-D048-ABC8-530671BE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67359"/>
        <c:axId val="1512551503"/>
      </c:scatterChart>
      <c:valAx>
        <c:axId val="151266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51503"/>
        <c:crosses val="autoZero"/>
        <c:crossBetween val="midCat"/>
      </c:valAx>
      <c:valAx>
        <c:axId val="15125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6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22Na (32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'22na'!$B$2:$B$10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</c:numCache>
            </c:numRef>
          </c:xVal>
          <c:yVal>
            <c:numRef>
              <c:f>'22na'!$L$2:$L$10</c:f>
              <c:numCache>
                <c:formatCode>General</c:formatCode>
                <c:ptCount val="9"/>
                <c:pt idx="0">
                  <c:v>69.904494382022477</c:v>
                </c:pt>
                <c:pt idx="1">
                  <c:v>68.32022471910112</c:v>
                </c:pt>
                <c:pt idx="2">
                  <c:v>68.415730337078656</c:v>
                </c:pt>
                <c:pt idx="3">
                  <c:v>67.617977528089881</c:v>
                </c:pt>
                <c:pt idx="4">
                  <c:v>64.022471910112358</c:v>
                </c:pt>
                <c:pt idx="5">
                  <c:v>59.348314606741575</c:v>
                </c:pt>
                <c:pt idx="6">
                  <c:v>51.258426966292134</c:v>
                </c:pt>
                <c:pt idx="7">
                  <c:v>38.044943820224717</c:v>
                </c:pt>
                <c:pt idx="8">
                  <c:v>19.578651685393258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0-A740-A48F-23406999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84575"/>
        <c:axId val="1431962335"/>
      </c:scatterChart>
      <c:valAx>
        <c:axId val="134228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2335"/>
        <c:crosses val="autoZero"/>
        <c:crossBetween val="midCat"/>
      </c:valAx>
      <c:valAx>
        <c:axId val="14319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22Na (662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'22na'!$B$2:$B$10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</c:numCache>
            </c:numRef>
          </c:xVal>
          <c:yVal>
            <c:numRef>
              <c:f>'22na'!$T$2:$T$10</c:f>
              <c:numCache>
                <c:formatCode>General</c:formatCode>
                <c:ptCount val="9"/>
                <c:pt idx="0">
                  <c:v>12.179775280898877</c:v>
                </c:pt>
                <c:pt idx="1">
                  <c:v>12.106741573033707</c:v>
                </c:pt>
                <c:pt idx="2">
                  <c:v>12.05056179775281</c:v>
                </c:pt>
                <c:pt idx="3">
                  <c:v>11.595505617977528</c:v>
                </c:pt>
                <c:pt idx="4">
                  <c:v>11.629213483146067</c:v>
                </c:pt>
                <c:pt idx="5">
                  <c:v>10.51685393258427</c:v>
                </c:pt>
                <c:pt idx="6">
                  <c:v>9.5280898876404496</c:v>
                </c:pt>
                <c:pt idx="7">
                  <c:v>7.6235955056179776</c:v>
                </c:pt>
                <c:pt idx="8">
                  <c:v>4.3202247191011232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F-4C49-A6FE-025680C7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93855"/>
        <c:axId val="1506301375"/>
      </c:scatterChart>
      <c:valAx>
        <c:axId val="150589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01375"/>
        <c:crosses val="autoZero"/>
        <c:crossBetween val="midCat"/>
      </c:valAx>
      <c:valAx>
        <c:axId val="15063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9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133Ba (32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'133ba'!$B$2:$B$11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  <c:pt idx="9">
                  <c:v>99.95</c:v>
                </c:pt>
              </c:numCache>
            </c:numRef>
          </c:xVal>
          <c:yVal>
            <c:numRef>
              <c:f>'133ba'!$L$2:$L$11</c:f>
              <c:numCache>
                <c:formatCode>General</c:formatCode>
                <c:ptCount val="10"/>
                <c:pt idx="0">
                  <c:v>405.7</c:v>
                </c:pt>
                <c:pt idx="1">
                  <c:v>359.55</c:v>
                </c:pt>
                <c:pt idx="2">
                  <c:v>318.06666666666666</c:v>
                </c:pt>
                <c:pt idx="3">
                  <c:v>260.31666666666666</c:v>
                </c:pt>
                <c:pt idx="4">
                  <c:v>168.48333333333332</c:v>
                </c:pt>
                <c:pt idx="5">
                  <c:v>84.533333333333331</c:v>
                </c:pt>
                <c:pt idx="6">
                  <c:v>40.616666666666667</c:v>
                </c:pt>
                <c:pt idx="7">
                  <c:v>30.1</c:v>
                </c:pt>
                <c:pt idx="8">
                  <c:v>21</c:v>
                </c:pt>
                <c:pt idx="9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1-ED4A-88F9-E4FB2D9F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247711"/>
        <c:axId val="1441249359"/>
      </c:scatterChart>
      <c:valAx>
        <c:axId val="144124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49359"/>
        <c:crosses val="autoZero"/>
        <c:crossBetween val="midCat"/>
      </c:valAx>
      <c:valAx>
        <c:axId val="14412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4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133Ba (81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'133ba'!$B$2:$B$11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  <c:pt idx="9">
                  <c:v>99.95</c:v>
                </c:pt>
              </c:numCache>
            </c:numRef>
          </c:xVal>
          <c:yVal>
            <c:numRef>
              <c:f>'133ba'!$T$2:$T$11</c:f>
              <c:numCache>
                <c:formatCode>General</c:formatCode>
                <c:ptCount val="10"/>
                <c:pt idx="0">
                  <c:v>147.61666666666667</c:v>
                </c:pt>
                <c:pt idx="1">
                  <c:v>141.16666666666666</c:v>
                </c:pt>
                <c:pt idx="2">
                  <c:v>137.05000000000001</c:v>
                </c:pt>
                <c:pt idx="3">
                  <c:v>137</c:v>
                </c:pt>
                <c:pt idx="4">
                  <c:v>124.08333333333333</c:v>
                </c:pt>
                <c:pt idx="5">
                  <c:v>103.45</c:v>
                </c:pt>
                <c:pt idx="6">
                  <c:v>77.733333333333334</c:v>
                </c:pt>
                <c:pt idx="7">
                  <c:v>43.016666666666666</c:v>
                </c:pt>
                <c:pt idx="8">
                  <c:v>17.7</c:v>
                </c:pt>
                <c:pt idx="9">
                  <c:v>10.883333333333333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7-F54F-9CA0-19DFDACC5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74415"/>
        <c:axId val="1462461791"/>
      </c:scatterChart>
      <c:valAx>
        <c:axId val="146237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61791"/>
        <c:crosses val="autoZero"/>
        <c:crossBetween val="midCat"/>
      </c:valAx>
      <c:valAx>
        <c:axId val="14624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133Ba (356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'133ba'!$AC$2:$AC$11</c:f>
                <c:numCache>
                  <c:formatCode>General</c:formatCode>
                  <c:ptCount val="10"/>
                  <c:pt idx="0">
                    <c:v>2.3889714249162637</c:v>
                  </c:pt>
                  <c:pt idx="1">
                    <c:v>2.4310610880914578</c:v>
                  </c:pt>
                  <c:pt idx="2">
                    <c:v>2.3727520874922474</c:v>
                  </c:pt>
                  <c:pt idx="3">
                    <c:v>2.3294746221255713</c:v>
                  </c:pt>
                  <c:pt idx="4">
                    <c:v>2.2676215848800445</c:v>
                  </c:pt>
                  <c:pt idx="5">
                    <c:v>2.1155982876629778</c:v>
                  </c:pt>
                  <c:pt idx="6">
                    <c:v>1.8126332615027076</c:v>
                  </c:pt>
                  <c:pt idx="7">
                    <c:v>1.3709062959995837</c:v>
                  </c:pt>
                  <c:pt idx="8">
                    <c:v>0.75614740607445052</c:v>
                  </c:pt>
                  <c:pt idx="9">
                    <c:v>0.50170000603126841</c:v>
                  </c:pt>
                </c:numCache>
              </c:numRef>
            </c:plus>
            <c:minus>
              <c:numRef>
                <c:f>'133ba'!$AC$2:$AC$11</c:f>
                <c:numCache>
                  <c:formatCode>General</c:formatCode>
                  <c:ptCount val="10"/>
                  <c:pt idx="0">
                    <c:v>2.3889714249162637</c:v>
                  </c:pt>
                  <c:pt idx="1">
                    <c:v>2.4310610880914578</c:v>
                  </c:pt>
                  <c:pt idx="2">
                    <c:v>2.3727520874922474</c:v>
                  </c:pt>
                  <c:pt idx="3">
                    <c:v>2.3294746221255713</c:v>
                  </c:pt>
                  <c:pt idx="4">
                    <c:v>2.2676215848800445</c:v>
                  </c:pt>
                  <c:pt idx="5">
                    <c:v>2.1155982876629778</c:v>
                  </c:pt>
                  <c:pt idx="6">
                    <c:v>1.8126332615027076</c:v>
                  </c:pt>
                  <c:pt idx="7">
                    <c:v>1.3709062959995837</c:v>
                  </c:pt>
                  <c:pt idx="8">
                    <c:v>0.75614740607445052</c:v>
                  </c:pt>
                  <c:pt idx="9">
                    <c:v>0.50170000603126841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'133ba'!$B$2:$B$11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  <c:pt idx="9">
                  <c:v>99.95</c:v>
                </c:pt>
              </c:numCache>
            </c:numRef>
          </c:xVal>
          <c:yVal>
            <c:numRef>
              <c:f>'133ba'!$AB$2:$AB$11</c:f>
              <c:numCache>
                <c:formatCode>General</c:formatCode>
                <c:ptCount val="10"/>
                <c:pt idx="0">
                  <c:v>116.81666666666666</c:v>
                </c:pt>
                <c:pt idx="1">
                  <c:v>119.28333333333333</c:v>
                </c:pt>
                <c:pt idx="2">
                  <c:v>115.86666666666666</c:v>
                </c:pt>
                <c:pt idx="3">
                  <c:v>113.33333333333333</c:v>
                </c:pt>
                <c:pt idx="4">
                  <c:v>109.71666666666667</c:v>
                </c:pt>
                <c:pt idx="5">
                  <c:v>100.85</c:v>
                </c:pt>
                <c:pt idx="6">
                  <c:v>83.3</c:v>
                </c:pt>
                <c:pt idx="7">
                  <c:v>58.166666666666664</c:v>
                </c:pt>
                <c:pt idx="8">
                  <c:v>25.333333333333332</c:v>
                </c:pt>
                <c:pt idx="9">
                  <c:v>13.633333333333333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3-614F-BB4E-AFAF2ED7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62463"/>
        <c:axId val="1505964143"/>
      </c:scatterChart>
      <c:valAx>
        <c:axId val="150596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64143"/>
        <c:crosses val="autoZero"/>
        <c:crossBetween val="midCat"/>
      </c:valAx>
      <c:valAx>
        <c:axId val="15059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6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11</xdr:row>
      <xdr:rowOff>19050</xdr:rowOff>
    </xdr:from>
    <xdr:to>
      <xdr:col>13</xdr:col>
      <xdr:colOff>25400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32683-51B9-7A47-8F78-F0EE16FCD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11</xdr:row>
      <xdr:rowOff>6350</xdr:rowOff>
    </xdr:from>
    <xdr:to>
      <xdr:col>21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6FF17-2537-084C-AEAE-9E107DEE8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11</xdr:row>
      <xdr:rowOff>0</xdr:rowOff>
    </xdr:from>
    <xdr:to>
      <xdr:col>13</xdr:col>
      <xdr:colOff>12700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3889D-B8EB-8942-8941-60F0E31F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11</xdr:row>
      <xdr:rowOff>12700</xdr:rowOff>
    </xdr:from>
    <xdr:to>
      <xdr:col>21</xdr:col>
      <xdr:colOff>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5F65C-A281-4347-8D83-CB35CE678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11</xdr:row>
      <xdr:rowOff>196850</xdr:rowOff>
    </xdr:from>
    <xdr:to>
      <xdr:col>13</xdr:col>
      <xdr:colOff>12700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4E18F-44BB-8341-9FFE-04ABCAE24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12</xdr:row>
      <xdr:rowOff>6350</xdr:rowOff>
    </xdr:from>
    <xdr:to>
      <xdr:col>20</xdr:col>
      <xdr:colOff>812800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5DF95-A4D2-F04B-9D2A-EF440B34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819150</xdr:colOff>
      <xdr:row>12</xdr:row>
      <xdr:rowOff>6350</xdr:rowOff>
    </xdr:from>
    <xdr:to>
      <xdr:col>29</xdr:col>
      <xdr:colOff>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95999F-28C7-3C45-82FB-7C521FB23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0B09-B204-6641-A76B-FEE281685D1A}">
  <dimension ref="A1:U10"/>
  <sheetViews>
    <sheetView topLeftCell="C1" workbookViewId="0">
      <selection activeCell="H2" sqref="H2"/>
    </sheetView>
  </sheetViews>
  <sheetFormatPr baseColWidth="10" defaultRowHeight="16" x14ac:dyDescent="0.2"/>
  <sheetData>
    <row r="1" spans="1:21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23</v>
      </c>
      <c r="G1" s="2" t="s">
        <v>7</v>
      </c>
      <c r="H1" s="2" t="s">
        <v>4</v>
      </c>
      <c r="I1" s="2" t="s">
        <v>5</v>
      </c>
      <c r="J1" s="2" t="s">
        <v>6</v>
      </c>
      <c r="K1" s="2" t="s">
        <v>13</v>
      </c>
      <c r="L1" s="2" t="s">
        <v>25</v>
      </c>
      <c r="M1" s="2" t="s">
        <v>26</v>
      </c>
      <c r="N1" s="2" t="s">
        <v>24</v>
      </c>
      <c r="O1" s="2" t="s">
        <v>11</v>
      </c>
      <c r="P1" s="2" t="s">
        <v>8</v>
      </c>
      <c r="Q1" s="2" t="s">
        <v>9</v>
      </c>
      <c r="R1" s="2" t="s">
        <v>10</v>
      </c>
      <c r="S1" s="2" t="s">
        <v>14</v>
      </c>
      <c r="T1" s="4" t="s">
        <v>28</v>
      </c>
      <c r="U1" s="4" t="s">
        <v>27</v>
      </c>
    </row>
    <row r="2" spans="1:21" x14ac:dyDescent="0.2">
      <c r="A2" s="1">
        <v>0</v>
      </c>
      <c r="B2" s="1">
        <v>0</v>
      </c>
      <c r="C2" s="1">
        <v>0</v>
      </c>
      <c r="D2" s="1">
        <v>178</v>
      </c>
      <c r="E2" s="1">
        <v>1</v>
      </c>
      <c r="F2" s="3">
        <v>430</v>
      </c>
      <c r="G2" s="1">
        <f>SQRT(F2)</f>
        <v>20.73644135332772</v>
      </c>
      <c r="H2" s="3">
        <v>3178</v>
      </c>
      <c r="I2" s="1">
        <f>SQRT(H2)</f>
        <v>56.373752757821613</v>
      </c>
      <c r="J2" s="1">
        <f>H2 - F2</f>
        <v>2748</v>
      </c>
      <c r="K2" s="1">
        <f t="shared" ref="K2:K10" si="0">SQRT(F2 + H2)</f>
        <v>60.066629670724829</v>
      </c>
      <c r="L2" s="1">
        <f>J2/D2</f>
        <v>15.438202247191011</v>
      </c>
      <c r="M2" s="1">
        <f>L2*SQRT((I2/H2)^2 + (E2/D2)^2)</f>
        <v>0.2872605096214102</v>
      </c>
      <c r="N2" s="1">
        <v>183</v>
      </c>
      <c r="O2" s="1">
        <f>SQRT(N2)</f>
        <v>13.527749258468683</v>
      </c>
      <c r="P2" s="1">
        <v>6191</v>
      </c>
      <c r="Q2" s="1">
        <f>SQRT(P2)</f>
        <v>78.682907927961082</v>
      </c>
      <c r="R2" s="1">
        <f>P2-N2</f>
        <v>6008</v>
      </c>
      <c r="S2" s="1">
        <f>SQRT(N2 + P2)</f>
        <v>79.837334624848296</v>
      </c>
      <c r="T2">
        <f>R2/D2</f>
        <v>33.752808988764045</v>
      </c>
      <c r="U2">
        <f>T2*SQRT((Q2/P2)^2 + (E2/D2)^2)</f>
        <v>0.46901403411661108</v>
      </c>
    </row>
    <row r="3" spans="1:21" x14ac:dyDescent="0.2">
      <c r="A3" s="1">
        <v>1</v>
      </c>
      <c r="B3" s="1">
        <v>0.6</v>
      </c>
      <c r="C3" s="1">
        <v>0.05</v>
      </c>
      <c r="D3" s="1">
        <v>178</v>
      </c>
      <c r="E3" s="1">
        <v>1</v>
      </c>
      <c r="F3" s="3">
        <v>430</v>
      </c>
      <c r="G3" s="1">
        <f t="shared" ref="G3:G10" si="1">SQRT(F3)</f>
        <v>20.73644135332772</v>
      </c>
      <c r="H3" s="3">
        <v>3080</v>
      </c>
      <c r="I3" s="1">
        <f t="shared" ref="I3:I10" si="2">SQRT(H3)</f>
        <v>55.497747702046432</v>
      </c>
      <c r="J3" s="1">
        <f t="shared" ref="J3:J10" si="3">H3 - F3</f>
        <v>2650</v>
      </c>
      <c r="K3" s="1">
        <f t="shared" si="0"/>
        <v>59.245252974394496</v>
      </c>
      <c r="L3" s="1">
        <f t="shared" ref="L3:L10" si="4">J3/D3</f>
        <v>14.887640449438202</v>
      </c>
      <c r="M3" s="1">
        <f t="shared" ref="M3:M10" si="5">L3*SQRT((I3/H3)^2 + (E3/D3)^2)</f>
        <v>0.28099292277798293</v>
      </c>
      <c r="N3" s="1">
        <v>183</v>
      </c>
      <c r="O3" s="1">
        <f t="shared" ref="O3:O10" si="6">SQRT(N3)</f>
        <v>13.527749258468683</v>
      </c>
      <c r="P3" s="1">
        <v>6104</v>
      </c>
      <c r="Q3" s="1">
        <f t="shared" ref="Q3:Q10" si="7">SQRT(P3)</f>
        <v>78.128099938498437</v>
      </c>
      <c r="R3" s="1">
        <f t="shared" ref="R3:R10" si="8">P3-N3</f>
        <v>5921</v>
      </c>
      <c r="S3" s="1">
        <f t="shared" ref="S3:S10" si="9">SQRT(N3 + P3)</f>
        <v>79.290604739779852</v>
      </c>
      <c r="T3">
        <f t="shared" ref="T3:T10" si="10">R3/D3</f>
        <v>33.264044943820224</v>
      </c>
      <c r="U3">
        <f t="shared" ref="U3:U10" si="11">T3*SQRT((Q3/P3)^2 + (E3/D3)^2)</f>
        <v>0.46496980123236054</v>
      </c>
    </row>
    <row r="4" spans="1:21" x14ac:dyDescent="0.2">
      <c r="A4" s="1">
        <v>2</v>
      </c>
      <c r="B4" s="1">
        <v>1.05</v>
      </c>
      <c r="C4" s="1">
        <v>0.05</v>
      </c>
      <c r="D4" s="1">
        <v>178</v>
      </c>
      <c r="E4" s="1">
        <v>1</v>
      </c>
      <c r="F4" s="3">
        <v>430</v>
      </c>
      <c r="G4" s="1">
        <f t="shared" si="1"/>
        <v>20.73644135332772</v>
      </c>
      <c r="H4" s="1">
        <v>2815</v>
      </c>
      <c r="I4" s="1">
        <f t="shared" si="2"/>
        <v>53.056573579529235</v>
      </c>
      <c r="J4" s="1">
        <f t="shared" si="3"/>
        <v>2385</v>
      </c>
      <c r="K4" s="1">
        <f t="shared" si="0"/>
        <v>56.964901474504458</v>
      </c>
      <c r="L4" s="1">
        <f t="shared" si="4"/>
        <v>13.398876404494382</v>
      </c>
      <c r="M4" s="1">
        <f t="shared" si="5"/>
        <v>0.26351930260848233</v>
      </c>
      <c r="N4" s="1">
        <v>183</v>
      </c>
      <c r="O4" s="1">
        <f t="shared" si="6"/>
        <v>13.527749258468683</v>
      </c>
      <c r="P4" s="1">
        <v>6046</v>
      </c>
      <c r="Q4" s="1">
        <f t="shared" si="7"/>
        <v>77.756028705175012</v>
      </c>
      <c r="R4" s="1">
        <f t="shared" si="8"/>
        <v>5863</v>
      </c>
      <c r="S4" s="1">
        <f t="shared" si="9"/>
        <v>78.924014089502563</v>
      </c>
      <c r="T4">
        <f t="shared" si="10"/>
        <v>32.938202247191015</v>
      </c>
      <c r="U4">
        <f t="shared" si="11"/>
        <v>0.46226309291024037</v>
      </c>
    </row>
    <row r="5" spans="1:21" x14ac:dyDescent="0.2">
      <c r="A5" s="1">
        <v>3</v>
      </c>
      <c r="B5" s="3">
        <v>2</v>
      </c>
      <c r="C5" s="1">
        <v>0.05</v>
      </c>
      <c r="D5" s="1">
        <v>178</v>
      </c>
      <c r="E5" s="1">
        <v>1</v>
      </c>
      <c r="F5" s="3">
        <v>430</v>
      </c>
      <c r="G5" s="1">
        <f t="shared" si="1"/>
        <v>20.73644135332772</v>
      </c>
      <c r="H5" s="3">
        <v>2677</v>
      </c>
      <c r="I5" s="1">
        <f t="shared" si="2"/>
        <v>51.739733281106119</v>
      </c>
      <c r="J5" s="1">
        <f t="shared" si="3"/>
        <v>2247</v>
      </c>
      <c r="K5" s="1">
        <f t="shared" si="0"/>
        <v>55.740470037487128</v>
      </c>
      <c r="L5" s="1">
        <f t="shared" si="4"/>
        <v>12.623595505617978</v>
      </c>
      <c r="M5" s="1">
        <f t="shared" si="5"/>
        <v>0.2540807598035224</v>
      </c>
      <c r="N5" s="1">
        <v>183</v>
      </c>
      <c r="O5" s="1">
        <f t="shared" si="6"/>
        <v>13.527749258468683</v>
      </c>
      <c r="P5" s="3">
        <v>6094</v>
      </c>
      <c r="Q5" s="1">
        <f t="shared" si="7"/>
        <v>78.064076245094967</v>
      </c>
      <c r="R5" s="1">
        <f t="shared" si="8"/>
        <v>5911</v>
      </c>
      <c r="S5" s="1">
        <f t="shared" si="9"/>
        <v>79.227520471109031</v>
      </c>
      <c r="T5">
        <f t="shared" si="10"/>
        <v>33.207865168539328</v>
      </c>
      <c r="U5">
        <f t="shared" si="11"/>
        <v>0.46450373552007151</v>
      </c>
    </row>
    <row r="6" spans="1:21" x14ac:dyDescent="0.2">
      <c r="A6" s="1">
        <v>4</v>
      </c>
      <c r="B6" s="3">
        <v>4.05</v>
      </c>
      <c r="C6" s="1">
        <v>0.05</v>
      </c>
      <c r="D6" s="1">
        <v>178</v>
      </c>
      <c r="E6" s="1">
        <v>1</v>
      </c>
      <c r="F6" s="3">
        <v>430</v>
      </c>
      <c r="G6" s="1">
        <f t="shared" si="1"/>
        <v>20.73644135332772</v>
      </c>
      <c r="H6" s="3">
        <v>2060</v>
      </c>
      <c r="I6" s="1">
        <f t="shared" si="2"/>
        <v>45.387222871640866</v>
      </c>
      <c r="J6" s="1">
        <f t="shared" si="3"/>
        <v>1630</v>
      </c>
      <c r="K6" s="1">
        <f t="shared" si="0"/>
        <v>49.899899799498598</v>
      </c>
      <c r="L6" s="1">
        <f t="shared" si="4"/>
        <v>9.1573033707865168</v>
      </c>
      <c r="M6" s="1">
        <f t="shared" si="5"/>
        <v>0.20821512346550522</v>
      </c>
      <c r="N6" s="1">
        <v>183</v>
      </c>
      <c r="O6" s="1">
        <f t="shared" si="6"/>
        <v>13.527749258468683</v>
      </c>
      <c r="P6" s="3">
        <v>5843</v>
      </c>
      <c r="Q6" s="1">
        <f t="shared" si="7"/>
        <v>76.439518575145414</v>
      </c>
      <c r="R6" s="1">
        <f t="shared" si="8"/>
        <v>5660</v>
      </c>
      <c r="S6" s="1">
        <f t="shared" si="9"/>
        <v>77.627314780301404</v>
      </c>
      <c r="T6">
        <f t="shared" si="10"/>
        <v>31.797752808988765</v>
      </c>
      <c r="U6">
        <f t="shared" si="11"/>
        <v>0.45272075691457947</v>
      </c>
    </row>
    <row r="7" spans="1:21" x14ac:dyDescent="0.2">
      <c r="A7" s="1">
        <v>5</v>
      </c>
      <c r="B7" s="3">
        <v>8</v>
      </c>
      <c r="C7" s="1">
        <v>0.05</v>
      </c>
      <c r="D7" s="1">
        <v>178</v>
      </c>
      <c r="E7" s="1">
        <v>1</v>
      </c>
      <c r="F7" s="3">
        <v>430</v>
      </c>
      <c r="G7" s="1">
        <f t="shared" si="1"/>
        <v>20.73644135332772</v>
      </c>
      <c r="H7" s="3">
        <v>1706</v>
      </c>
      <c r="I7" s="1">
        <f t="shared" si="2"/>
        <v>41.303752856126764</v>
      </c>
      <c r="J7" s="1">
        <f t="shared" si="3"/>
        <v>1276</v>
      </c>
      <c r="K7" s="1">
        <f t="shared" si="0"/>
        <v>46.216880033165374</v>
      </c>
      <c r="L7" s="1">
        <f t="shared" si="4"/>
        <v>7.1685393258426968</v>
      </c>
      <c r="M7" s="1">
        <f t="shared" si="5"/>
        <v>0.1781678609127047</v>
      </c>
      <c r="N7" s="1">
        <v>183</v>
      </c>
      <c r="O7" s="1">
        <f t="shared" si="6"/>
        <v>13.527749258468683</v>
      </c>
      <c r="P7" s="3">
        <v>5303</v>
      </c>
      <c r="Q7" s="1">
        <f t="shared" si="7"/>
        <v>72.821700062550036</v>
      </c>
      <c r="R7" s="1">
        <f t="shared" si="8"/>
        <v>5120</v>
      </c>
      <c r="S7" s="1">
        <f t="shared" si="9"/>
        <v>74.06753674856482</v>
      </c>
      <c r="T7">
        <f t="shared" si="10"/>
        <v>28.764044943820224</v>
      </c>
      <c r="U7">
        <f t="shared" si="11"/>
        <v>0.42676981679125958</v>
      </c>
    </row>
    <row r="8" spans="1:21" x14ac:dyDescent="0.2">
      <c r="A8" s="1">
        <v>6</v>
      </c>
      <c r="B8" s="3">
        <v>16.05</v>
      </c>
      <c r="C8" s="1">
        <v>0.05</v>
      </c>
      <c r="D8" s="1">
        <v>178</v>
      </c>
      <c r="E8" s="1">
        <v>1</v>
      </c>
      <c r="F8" s="3">
        <v>430</v>
      </c>
      <c r="G8" s="1">
        <f t="shared" si="1"/>
        <v>20.73644135332772</v>
      </c>
      <c r="H8" s="3">
        <v>1227</v>
      </c>
      <c r="I8" s="1">
        <f t="shared" si="2"/>
        <v>35.028559776273987</v>
      </c>
      <c r="J8" s="1">
        <f t="shared" si="3"/>
        <v>797</v>
      </c>
      <c r="K8" s="1">
        <f t="shared" si="0"/>
        <v>40.70626487409524</v>
      </c>
      <c r="L8" s="1">
        <f t="shared" si="4"/>
        <v>4.4775280898876408</v>
      </c>
      <c r="M8" s="1">
        <f t="shared" si="5"/>
        <v>0.13027664769289712</v>
      </c>
      <c r="N8" s="1">
        <v>183</v>
      </c>
      <c r="O8" s="1">
        <f t="shared" si="6"/>
        <v>13.527749258468683</v>
      </c>
      <c r="P8" s="3">
        <v>4596</v>
      </c>
      <c r="Q8" s="1">
        <f t="shared" si="7"/>
        <v>67.793805026713173</v>
      </c>
      <c r="R8" s="1">
        <f t="shared" si="8"/>
        <v>4413</v>
      </c>
      <c r="S8" s="1">
        <f t="shared" si="9"/>
        <v>69.130311730817468</v>
      </c>
      <c r="T8">
        <f t="shared" si="10"/>
        <v>24.792134831460675</v>
      </c>
      <c r="U8">
        <f t="shared" si="11"/>
        <v>0.39132496224631225</v>
      </c>
    </row>
    <row r="9" spans="1:21" x14ac:dyDescent="0.2">
      <c r="A9" s="1">
        <v>7</v>
      </c>
      <c r="B9" s="3">
        <v>32.1</v>
      </c>
      <c r="C9" s="1">
        <v>0.05</v>
      </c>
      <c r="D9" s="1">
        <v>178</v>
      </c>
      <c r="E9" s="1">
        <v>1</v>
      </c>
      <c r="F9" s="3">
        <v>430</v>
      </c>
      <c r="G9" s="1">
        <f t="shared" si="1"/>
        <v>20.73644135332772</v>
      </c>
      <c r="H9" s="3">
        <v>1024</v>
      </c>
      <c r="I9" s="1">
        <f t="shared" si="2"/>
        <v>32</v>
      </c>
      <c r="J9" s="1">
        <f t="shared" si="3"/>
        <v>594</v>
      </c>
      <c r="K9" s="1">
        <f t="shared" si="0"/>
        <v>38.131351929875237</v>
      </c>
      <c r="L9" s="1">
        <f t="shared" si="4"/>
        <v>3.3370786516853932</v>
      </c>
      <c r="M9" s="1">
        <f t="shared" si="5"/>
        <v>0.10595548812831729</v>
      </c>
      <c r="N9" s="1">
        <v>183</v>
      </c>
      <c r="O9" s="1">
        <f t="shared" si="6"/>
        <v>13.527749258468683</v>
      </c>
      <c r="P9" s="3">
        <v>3465</v>
      </c>
      <c r="Q9" s="1">
        <f t="shared" si="7"/>
        <v>58.864250611045748</v>
      </c>
      <c r="R9" s="1">
        <f t="shared" si="8"/>
        <v>3282</v>
      </c>
      <c r="S9" s="1">
        <f t="shared" si="9"/>
        <v>60.398675482165999</v>
      </c>
      <c r="T9">
        <f t="shared" si="10"/>
        <v>18.438202247191011</v>
      </c>
      <c r="U9">
        <f t="shared" si="11"/>
        <v>0.32991604661654178</v>
      </c>
    </row>
    <row r="10" spans="1:21" x14ac:dyDescent="0.2">
      <c r="A10" s="1">
        <v>8</v>
      </c>
      <c r="B10" s="3">
        <v>67.849999999999994</v>
      </c>
      <c r="C10" s="1">
        <v>0.05</v>
      </c>
      <c r="D10" s="1">
        <v>178</v>
      </c>
      <c r="E10" s="1">
        <v>1</v>
      </c>
      <c r="F10" s="3">
        <v>430</v>
      </c>
      <c r="G10" s="1">
        <f t="shared" si="1"/>
        <v>20.73644135332772</v>
      </c>
      <c r="H10" s="3">
        <v>871</v>
      </c>
      <c r="I10" s="1">
        <f t="shared" si="2"/>
        <v>29.512709126747414</v>
      </c>
      <c r="J10" s="1">
        <f t="shared" si="3"/>
        <v>441</v>
      </c>
      <c r="K10" s="1">
        <f t="shared" si="0"/>
        <v>36.069377593742864</v>
      </c>
      <c r="L10" s="1">
        <f t="shared" si="4"/>
        <v>2.4775280898876404</v>
      </c>
      <c r="M10" s="1">
        <f t="shared" si="5"/>
        <v>8.5093886012257633E-2</v>
      </c>
      <c r="N10" s="1">
        <v>183</v>
      </c>
      <c r="O10" s="1">
        <f t="shared" si="6"/>
        <v>13.527749258468683</v>
      </c>
      <c r="P10" s="3">
        <v>1845</v>
      </c>
      <c r="Q10" s="1">
        <f t="shared" si="7"/>
        <v>42.953463189829058</v>
      </c>
      <c r="R10" s="1">
        <f t="shared" si="8"/>
        <v>1662</v>
      </c>
      <c r="S10" s="1">
        <f t="shared" si="9"/>
        <v>45.033320996790806</v>
      </c>
      <c r="T10">
        <f t="shared" si="10"/>
        <v>9.3370786516853936</v>
      </c>
      <c r="U10">
        <f t="shared" si="11"/>
        <v>0.22361613148472315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A10C-2437-3845-A1A5-307D2BEC6CAF}">
  <dimension ref="A1:U10"/>
  <sheetViews>
    <sheetView workbookViewId="0">
      <selection activeCell="B2" sqref="B2:B10"/>
    </sheetView>
  </sheetViews>
  <sheetFormatPr baseColWidth="10" defaultRowHeight="16" x14ac:dyDescent="0.2"/>
  <sheetData>
    <row r="1" spans="1:21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23</v>
      </c>
      <c r="G1" s="2" t="s">
        <v>53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19</v>
      </c>
      <c r="Q1" s="2" t="s">
        <v>20</v>
      </c>
      <c r="R1" s="2" t="s">
        <v>21</v>
      </c>
      <c r="S1" s="2" t="s">
        <v>22</v>
      </c>
      <c r="T1" s="4" t="s">
        <v>58</v>
      </c>
      <c r="U1" s="4" t="s">
        <v>59</v>
      </c>
    </row>
    <row r="2" spans="1:21" x14ac:dyDescent="0.2">
      <c r="A2" s="1">
        <v>0</v>
      </c>
      <c r="B2" s="1">
        <v>0</v>
      </c>
      <c r="C2" s="1">
        <v>0</v>
      </c>
      <c r="D2" s="1">
        <v>178</v>
      </c>
      <c r="E2" s="1">
        <v>1</v>
      </c>
      <c r="F2" s="3">
        <v>181</v>
      </c>
      <c r="G2" s="1">
        <f>SQRT(F2)</f>
        <v>13.45362404707371</v>
      </c>
      <c r="H2" s="3">
        <v>12624</v>
      </c>
      <c r="I2" s="1">
        <f>SQRT(H2)</f>
        <v>112.35657524150511</v>
      </c>
      <c r="J2" s="1">
        <f>H2 - F2</f>
        <v>12443</v>
      </c>
      <c r="K2" s="1">
        <f t="shared" ref="K2:K10" si="0">SQRT(F2 + H2)</f>
        <v>113.1591799192624</v>
      </c>
      <c r="L2" s="1">
        <f>J2/D2</f>
        <v>69.904494382022477</v>
      </c>
      <c r="M2" s="1">
        <f>L2*SQRT((I2/H2)^2 + (E2/D2)^2)</f>
        <v>0.73574560599316363</v>
      </c>
      <c r="N2" s="1">
        <v>42</v>
      </c>
      <c r="O2" s="1">
        <f>SQRT(N2)</f>
        <v>6.4807406984078604</v>
      </c>
      <c r="P2" s="1">
        <v>2210</v>
      </c>
      <c r="Q2" s="1">
        <f>SQRT(P2)</f>
        <v>47.010637094172637</v>
      </c>
      <c r="R2" s="1">
        <f>P2-N2</f>
        <v>2168</v>
      </c>
      <c r="S2" s="1">
        <f>SQRT(N2 + P2)</f>
        <v>47.455242070818692</v>
      </c>
      <c r="T2">
        <f>R2/D2</f>
        <v>12.179775280898877</v>
      </c>
      <c r="U2">
        <f>T2*SQRT((Q2/P2)^2 + (E2/D2)^2)</f>
        <v>0.26796899592678486</v>
      </c>
    </row>
    <row r="3" spans="1:21" x14ac:dyDescent="0.2">
      <c r="A3" s="1">
        <v>1</v>
      </c>
      <c r="B3" s="1">
        <v>0.6</v>
      </c>
      <c r="C3" s="1">
        <v>0.05</v>
      </c>
      <c r="D3" s="1">
        <v>178</v>
      </c>
      <c r="E3" s="1">
        <v>1</v>
      </c>
      <c r="F3" s="3">
        <v>181</v>
      </c>
      <c r="G3" s="1">
        <f t="shared" ref="G3:G10" si="1">SQRT(F3)</f>
        <v>13.45362404707371</v>
      </c>
      <c r="H3" s="3">
        <v>12342</v>
      </c>
      <c r="I3" s="1">
        <f t="shared" ref="I3:I10" si="2">SQRT(H3)</f>
        <v>111.09455432198286</v>
      </c>
      <c r="J3" s="1">
        <f t="shared" ref="J3:J10" si="3">H3 - F3</f>
        <v>12161</v>
      </c>
      <c r="K3" s="1">
        <f t="shared" si="0"/>
        <v>111.90621073023605</v>
      </c>
      <c r="L3" s="1">
        <f t="shared" ref="L3:L10" si="4">J3/D3</f>
        <v>68.32022471910112</v>
      </c>
      <c r="M3" s="1">
        <f t="shared" ref="M3:M10" si="5">L3*SQRT((I3/H3)^2 + (E3/D3)^2)</f>
        <v>0.72492174541840737</v>
      </c>
      <c r="N3" s="1">
        <v>42</v>
      </c>
      <c r="O3" s="1">
        <f t="shared" ref="O3:O10" si="6">SQRT(N3)</f>
        <v>6.4807406984078604</v>
      </c>
      <c r="P3" s="1">
        <v>2197</v>
      </c>
      <c r="Q3" s="1">
        <f t="shared" ref="Q3:Q10" si="7">SQRT(P3)</f>
        <v>46.872166581031863</v>
      </c>
      <c r="R3" s="1">
        <f t="shared" ref="R3:R10" si="8">P3-N3</f>
        <v>2155</v>
      </c>
      <c r="S3" s="1">
        <f t="shared" ref="S3:S10" si="9">SQRT(N3 + P3)</f>
        <v>47.318072657283921</v>
      </c>
      <c r="T3">
        <f t="shared" ref="T3:T10" si="10">R3/D3</f>
        <v>12.106741573033707</v>
      </c>
      <c r="U3">
        <f t="shared" ref="U3:U10" si="11">T3*SQRT((Q3/P3)^2 + (E3/D3)^2)</f>
        <v>0.26709782495001289</v>
      </c>
    </row>
    <row r="4" spans="1:21" x14ac:dyDescent="0.2">
      <c r="A4" s="1">
        <v>2</v>
      </c>
      <c r="B4" s="1">
        <v>1.05</v>
      </c>
      <c r="C4" s="1">
        <v>0.05</v>
      </c>
      <c r="D4" s="1">
        <v>178</v>
      </c>
      <c r="E4" s="1">
        <v>1</v>
      </c>
      <c r="F4" s="3">
        <v>181</v>
      </c>
      <c r="G4" s="1">
        <f t="shared" si="1"/>
        <v>13.45362404707371</v>
      </c>
      <c r="H4" s="3">
        <v>12359</v>
      </c>
      <c r="I4" s="1">
        <f t="shared" si="2"/>
        <v>111.17103939425951</v>
      </c>
      <c r="J4" s="1">
        <f t="shared" si="3"/>
        <v>12178</v>
      </c>
      <c r="K4" s="1">
        <f t="shared" si="0"/>
        <v>111.98214143335535</v>
      </c>
      <c r="L4" s="1">
        <f t="shared" si="4"/>
        <v>68.415730337078656</v>
      </c>
      <c r="M4" s="1">
        <f t="shared" si="5"/>
        <v>0.72557572703580198</v>
      </c>
      <c r="N4" s="1">
        <v>42</v>
      </c>
      <c r="O4" s="1">
        <f t="shared" si="6"/>
        <v>6.4807406984078604</v>
      </c>
      <c r="P4" s="1">
        <v>2187</v>
      </c>
      <c r="Q4" s="1">
        <f t="shared" si="7"/>
        <v>46.765371804359688</v>
      </c>
      <c r="R4" s="1">
        <f t="shared" si="8"/>
        <v>2145</v>
      </c>
      <c r="S4" s="1">
        <f t="shared" si="9"/>
        <v>47.212286536451508</v>
      </c>
      <c r="T4">
        <f t="shared" si="10"/>
        <v>12.05056179775281</v>
      </c>
      <c r="U4">
        <f t="shared" si="11"/>
        <v>0.26642618728015516</v>
      </c>
    </row>
    <row r="5" spans="1:21" x14ac:dyDescent="0.2">
      <c r="A5" s="1">
        <v>3</v>
      </c>
      <c r="B5" s="3">
        <v>2</v>
      </c>
      <c r="C5" s="1">
        <v>0.05</v>
      </c>
      <c r="D5" s="1">
        <v>178</v>
      </c>
      <c r="E5" s="1">
        <v>1</v>
      </c>
      <c r="F5" s="3">
        <v>181</v>
      </c>
      <c r="G5" s="1">
        <f t="shared" si="1"/>
        <v>13.45362404707371</v>
      </c>
      <c r="H5" s="3">
        <v>12217</v>
      </c>
      <c r="I5" s="1">
        <f t="shared" si="2"/>
        <v>110.53053876644228</v>
      </c>
      <c r="J5" s="1">
        <f t="shared" si="3"/>
        <v>12036</v>
      </c>
      <c r="K5" s="1">
        <f t="shared" si="0"/>
        <v>111.34630662936243</v>
      </c>
      <c r="L5" s="1">
        <f t="shared" si="4"/>
        <v>67.617977528089881</v>
      </c>
      <c r="M5" s="1">
        <f t="shared" si="5"/>
        <v>0.72010710174374504</v>
      </c>
      <c r="N5" s="1">
        <v>42</v>
      </c>
      <c r="O5" s="1">
        <f t="shared" si="6"/>
        <v>6.4807406984078604</v>
      </c>
      <c r="P5" s="3">
        <v>2106</v>
      </c>
      <c r="Q5" s="1">
        <f t="shared" si="7"/>
        <v>45.891175622335062</v>
      </c>
      <c r="R5" s="1">
        <f t="shared" si="8"/>
        <v>2064</v>
      </c>
      <c r="S5" s="1">
        <f t="shared" si="9"/>
        <v>46.346520905025869</v>
      </c>
      <c r="T5">
        <f t="shared" si="10"/>
        <v>11.595505617977528</v>
      </c>
      <c r="U5">
        <f t="shared" si="11"/>
        <v>0.26093636060883546</v>
      </c>
    </row>
    <row r="6" spans="1:21" x14ac:dyDescent="0.2">
      <c r="A6" s="1">
        <v>4</v>
      </c>
      <c r="B6" s="3">
        <v>4.05</v>
      </c>
      <c r="C6" s="1">
        <v>0.05</v>
      </c>
      <c r="D6" s="1">
        <v>178</v>
      </c>
      <c r="E6" s="1">
        <v>1</v>
      </c>
      <c r="F6" s="3">
        <v>181</v>
      </c>
      <c r="G6" s="1">
        <f t="shared" si="1"/>
        <v>13.45362404707371</v>
      </c>
      <c r="H6" s="3">
        <v>11577</v>
      </c>
      <c r="I6" s="1">
        <f t="shared" si="2"/>
        <v>107.59646834352883</v>
      </c>
      <c r="J6" s="1">
        <f t="shared" si="3"/>
        <v>11396</v>
      </c>
      <c r="K6" s="1">
        <f t="shared" si="0"/>
        <v>108.43431191278893</v>
      </c>
      <c r="L6" s="1">
        <f t="shared" si="4"/>
        <v>64.022471910112358</v>
      </c>
      <c r="M6" s="1">
        <f t="shared" si="5"/>
        <v>0.69528473794948942</v>
      </c>
      <c r="N6" s="1">
        <v>42</v>
      </c>
      <c r="O6" s="1">
        <f t="shared" si="6"/>
        <v>6.4807406984078604</v>
      </c>
      <c r="P6" s="3">
        <v>2112</v>
      </c>
      <c r="Q6" s="1">
        <f t="shared" si="7"/>
        <v>45.956501172304229</v>
      </c>
      <c r="R6" s="1">
        <f t="shared" si="8"/>
        <v>2070</v>
      </c>
      <c r="S6" s="1">
        <f t="shared" si="9"/>
        <v>46.411205543489174</v>
      </c>
      <c r="T6">
        <f t="shared" si="10"/>
        <v>11.629213483146067</v>
      </c>
      <c r="U6">
        <f t="shared" si="11"/>
        <v>0.26134610662532776</v>
      </c>
    </row>
    <row r="7" spans="1:21" x14ac:dyDescent="0.2">
      <c r="A7" s="1">
        <v>5</v>
      </c>
      <c r="B7" s="3">
        <v>8</v>
      </c>
      <c r="C7" s="1">
        <v>0.05</v>
      </c>
      <c r="D7" s="1">
        <v>178</v>
      </c>
      <c r="E7" s="1">
        <v>1</v>
      </c>
      <c r="F7" s="3">
        <v>181</v>
      </c>
      <c r="G7" s="1">
        <f t="shared" si="1"/>
        <v>13.45362404707371</v>
      </c>
      <c r="H7" s="3">
        <v>10745</v>
      </c>
      <c r="I7" s="1">
        <f t="shared" si="2"/>
        <v>103.65809182114053</v>
      </c>
      <c r="J7" s="1">
        <f t="shared" si="3"/>
        <v>10564</v>
      </c>
      <c r="K7" s="1">
        <f t="shared" si="0"/>
        <v>104.52750834110607</v>
      </c>
      <c r="L7" s="1">
        <f t="shared" si="4"/>
        <v>59.348314606741575</v>
      </c>
      <c r="M7" s="1">
        <f t="shared" si="5"/>
        <v>0.66254682335223869</v>
      </c>
      <c r="N7" s="1">
        <v>42</v>
      </c>
      <c r="O7" s="1">
        <f t="shared" si="6"/>
        <v>6.4807406984078604</v>
      </c>
      <c r="P7" s="3">
        <v>1914</v>
      </c>
      <c r="Q7" s="1">
        <f t="shared" si="7"/>
        <v>43.749285708454714</v>
      </c>
      <c r="R7" s="1">
        <f t="shared" si="8"/>
        <v>1872</v>
      </c>
      <c r="S7" s="1">
        <f t="shared" si="9"/>
        <v>44.226688774991963</v>
      </c>
      <c r="T7">
        <f t="shared" si="10"/>
        <v>10.51685393258427</v>
      </c>
      <c r="U7">
        <f t="shared" si="11"/>
        <v>0.24754353353550859</v>
      </c>
    </row>
    <row r="8" spans="1:21" x14ac:dyDescent="0.2">
      <c r="A8" s="1">
        <v>6</v>
      </c>
      <c r="B8" s="3">
        <v>16.05</v>
      </c>
      <c r="C8" s="1">
        <v>0.05</v>
      </c>
      <c r="D8" s="1">
        <v>178</v>
      </c>
      <c r="E8" s="1">
        <v>1</v>
      </c>
      <c r="F8" s="3">
        <v>181</v>
      </c>
      <c r="G8" s="1">
        <f t="shared" si="1"/>
        <v>13.45362404707371</v>
      </c>
      <c r="H8" s="3">
        <v>9305</v>
      </c>
      <c r="I8" s="1">
        <f t="shared" si="2"/>
        <v>96.462427918853464</v>
      </c>
      <c r="J8" s="1">
        <f t="shared" si="3"/>
        <v>9124</v>
      </c>
      <c r="K8" s="1">
        <f t="shared" si="0"/>
        <v>97.396098484487567</v>
      </c>
      <c r="L8" s="1">
        <f t="shared" si="4"/>
        <v>51.258426966292134</v>
      </c>
      <c r="M8" s="1">
        <f t="shared" si="5"/>
        <v>0.60439483564695695</v>
      </c>
      <c r="N8" s="1">
        <v>42</v>
      </c>
      <c r="O8" s="1">
        <f t="shared" si="6"/>
        <v>6.4807406984078604</v>
      </c>
      <c r="P8" s="3">
        <v>1738</v>
      </c>
      <c r="Q8" s="1">
        <f t="shared" si="7"/>
        <v>41.689327171351664</v>
      </c>
      <c r="R8" s="1">
        <f t="shared" si="8"/>
        <v>1696</v>
      </c>
      <c r="S8" s="1">
        <f t="shared" si="9"/>
        <v>42.190046219457976</v>
      </c>
      <c r="T8">
        <f t="shared" si="10"/>
        <v>9.5280898876404496</v>
      </c>
      <c r="U8">
        <f t="shared" si="11"/>
        <v>0.23473463520696844</v>
      </c>
    </row>
    <row r="9" spans="1:21" x14ac:dyDescent="0.2">
      <c r="A9" s="1">
        <v>7</v>
      </c>
      <c r="B9" s="3">
        <v>32.1</v>
      </c>
      <c r="C9" s="1">
        <v>0.05</v>
      </c>
      <c r="D9" s="1">
        <v>178</v>
      </c>
      <c r="E9" s="1">
        <v>1</v>
      </c>
      <c r="F9" s="3">
        <v>181</v>
      </c>
      <c r="G9" s="1">
        <f t="shared" si="1"/>
        <v>13.45362404707371</v>
      </c>
      <c r="H9" s="3">
        <v>6953</v>
      </c>
      <c r="I9" s="1">
        <f t="shared" si="2"/>
        <v>83.384650865731871</v>
      </c>
      <c r="J9" s="1">
        <f t="shared" si="3"/>
        <v>6772</v>
      </c>
      <c r="K9" s="1">
        <f t="shared" si="0"/>
        <v>84.463009655114703</v>
      </c>
      <c r="L9" s="1">
        <f t="shared" si="4"/>
        <v>38.044943820224717</v>
      </c>
      <c r="M9" s="1">
        <f t="shared" si="5"/>
        <v>0.50383986750478893</v>
      </c>
      <c r="N9" s="1">
        <v>42</v>
      </c>
      <c r="O9" s="1">
        <f t="shared" si="6"/>
        <v>6.4807406984078604</v>
      </c>
      <c r="P9" s="3">
        <v>1399</v>
      </c>
      <c r="Q9" s="1">
        <f t="shared" si="7"/>
        <v>37.403208418530085</v>
      </c>
      <c r="R9" s="1">
        <f t="shared" si="8"/>
        <v>1357</v>
      </c>
      <c r="S9" s="1">
        <f t="shared" si="9"/>
        <v>37.960505792204614</v>
      </c>
      <c r="T9">
        <f t="shared" si="10"/>
        <v>7.6235955056179776</v>
      </c>
      <c r="U9">
        <f t="shared" si="11"/>
        <v>0.20827321845889102</v>
      </c>
    </row>
    <row r="10" spans="1:21" x14ac:dyDescent="0.2">
      <c r="A10" s="1">
        <v>8</v>
      </c>
      <c r="B10" s="3">
        <v>67.849999999999994</v>
      </c>
      <c r="C10" s="1">
        <v>0.05</v>
      </c>
      <c r="D10" s="1">
        <v>178</v>
      </c>
      <c r="E10" s="1">
        <v>1</v>
      </c>
      <c r="F10" s="3">
        <v>181</v>
      </c>
      <c r="G10" s="1">
        <f t="shared" si="1"/>
        <v>13.45362404707371</v>
      </c>
      <c r="H10" s="3">
        <v>3666</v>
      </c>
      <c r="I10" s="1">
        <f t="shared" si="2"/>
        <v>60.547502012882411</v>
      </c>
      <c r="J10" s="1">
        <f t="shared" si="3"/>
        <v>3485</v>
      </c>
      <c r="K10" s="1">
        <f t="shared" si="0"/>
        <v>62.024188829842828</v>
      </c>
      <c r="L10" s="1">
        <f t="shared" si="4"/>
        <v>19.578651685393258</v>
      </c>
      <c r="M10" s="1">
        <f t="shared" si="5"/>
        <v>0.34155547914712825</v>
      </c>
      <c r="N10" s="1">
        <v>42</v>
      </c>
      <c r="O10" s="1">
        <f t="shared" si="6"/>
        <v>6.4807406984078604</v>
      </c>
      <c r="P10" s="3">
        <v>811</v>
      </c>
      <c r="Q10" s="1">
        <f t="shared" si="7"/>
        <v>28.478061731796284</v>
      </c>
      <c r="R10" s="1">
        <f t="shared" si="8"/>
        <v>769</v>
      </c>
      <c r="S10" s="1">
        <f t="shared" si="9"/>
        <v>29.206163733020468</v>
      </c>
      <c r="T10">
        <f t="shared" si="10"/>
        <v>4.3202247191011232</v>
      </c>
      <c r="U10">
        <f t="shared" si="11"/>
        <v>0.15363288241275289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6C97-C150-5640-9F1D-E7D62749746C}">
  <dimension ref="A1:AC11"/>
  <sheetViews>
    <sheetView tabSelected="1" topLeftCell="D1" workbookViewId="0">
      <selection activeCell="O34" sqref="O34"/>
    </sheetView>
  </sheetViews>
  <sheetFormatPr baseColWidth="10" defaultRowHeight="16" x14ac:dyDescent="0.2"/>
  <cols>
    <col min="3" max="3" width="11.1640625" customWidth="1"/>
  </cols>
  <sheetData>
    <row r="1" spans="1:29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37</v>
      </c>
      <c r="G1" s="2" t="s">
        <v>38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33</v>
      </c>
      <c r="Q1" s="2" t="s">
        <v>34</v>
      </c>
      <c r="R1" s="2" t="s">
        <v>35</v>
      </c>
      <c r="S1" s="2" t="s">
        <v>36</v>
      </c>
      <c r="T1" s="4" t="s">
        <v>43</v>
      </c>
      <c r="U1" s="4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4" t="s">
        <v>51</v>
      </c>
      <c r="AC1" s="4" t="s">
        <v>52</v>
      </c>
    </row>
    <row r="2" spans="1:29" x14ac:dyDescent="0.2">
      <c r="A2" s="1">
        <v>0</v>
      </c>
      <c r="B2" s="1">
        <v>0</v>
      </c>
      <c r="C2" s="1">
        <v>0</v>
      </c>
      <c r="D2" s="1">
        <v>60</v>
      </c>
      <c r="E2" s="1">
        <v>1</v>
      </c>
      <c r="F2" s="3">
        <v>122</v>
      </c>
      <c r="G2" s="1">
        <f>SQRT(F2)</f>
        <v>11.045361017187261</v>
      </c>
      <c r="H2" s="3">
        <v>24464</v>
      </c>
      <c r="I2" s="1">
        <f>SQRT(H2)</f>
        <v>156.40971836813722</v>
      </c>
      <c r="J2" s="1">
        <f>H2 - F2</f>
        <v>24342</v>
      </c>
      <c r="K2" s="1">
        <f>SQRT(F2 + H2)</f>
        <v>156.79923469200989</v>
      </c>
      <c r="L2" s="1">
        <f>J2/D2</f>
        <v>405.7</v>
      </c>
      <c r="M2" s="1">
        <f>L2*SQRT((I2/H2)^2 + (E2/D2)^2)</f>
        <v>7.2421048659938352</v>
      </c>
      <c r="N2" s="1">
        <v>358</v>
      </c>
      <c r="O2" s="1">
        <f>SQRT(N2)</f>
        <v>18.920887928424502</v>
      </c>
      <c r="P2" s="1">
        <v>9215</v>
      </c>
      <c r="Q2" s="1">
        <f>SQRT(P2)</f>
        <v>95.994791525373913</v>
      </c>
      <c r="R2" s="1">
        <f>P2-N2</f>
        <v>8857</v>
      </c>
      <c r="S2" s="1">
        <f>SQRT(N2 + P2)</f>
        <v>97.841708897586201</v>
      </c>
      <c r="T2">
        <f>R2/D2</f>
        <v>147.61666666666667</v>
      </c>
      <c r="U2">
        <f>T2*SQRT((Q2/P2)^2 + (E2/D2)^2)</f>
        <v>2.9013209860596789</v>
      </c>
      <c r="V2" s="1">
        <v>111</v>
      </c>
      <c r="W2" s="1">
        <f>SQRT(V2)</f>
        <v>10.535653752852738</v>
      </c>
      <c r="X2" s="1">
        <v>7120</v>
      </c>
      <c r="Y2" s="1">
        <f>SQRT(X2)</f>
        <v>84.380092438915952</v>
      </c>
      <c r="Z2" s="1">
        <f>X2-V2</f>
        <v>7009</v>
      </c>
      <c r="AA2" s="1">
        <f>SQRT(V2 + X2)</f>
        <v>85.03528679318957</v>
      </c>
      <c r="AB2">
        <f>Z2/D2</f>
        <v>116.81666666666666</v>
      </c>
      <c r="AC2">
        <f>AB2*SQRT((Y2/X2)^2 + (E2/D2)^2)</f>
        <v>2.3889714249162637</v>
      </c>
    </row>
    <row r="3" spans="1:29" x14ac:dyDescent="0.2">
      <c r="A3" s="1">
        <v>9</v>
      </c>
      <c r="B3" s="1">
        <v>0.6</v>
      </c>
      <c r="C3" s="1">
        <v>0.05</v>
      </c>
      <c r="D3" s="1">
        <v>60</v>
      </c>
      <c r="E3" s="1">
        <v>1</v>
      </c>
      <c r="F3" s="3">
        <v>122</v>
      </c>
      <c r="G3" s="1">
        <f t="shared" ref="G3:G11" si="0">SQRT(F3)</f>
        <v>11.045361017187261</v>
      </c>
      <c r="H3" s="3">
        <v>21695</v>
      </c>
      <c r="I3" s="1">
        <f t="shared" ref="I3:I11" si="1">SQRT(H3)</f>
        <v>147.2922265430189</v>
      </c>
      <c r="J3" s="1">
        <f t="shared" ref="J3:J11" si="2">H3 - F3</f>
        <v>21573</v>
      </c>
      <c r="K3" s="1">
        <f t="shared" ref="K3:K11" si="3">SQRT(F3 + H3)</f>
        <v>147.70578864756791</v>
      </c>
      <c r="L3" s="1">
        <f t="shared" ref="L3:L11" si="4">J3/D3</f>
        <v>359.55</v>
      </c>
      <c r="M3" s="1">
        <f t="shared" ref="M3:M11" si="5">L3*SQRT((I3/H3)^2 + (E3/D3)^2)</f>
        <v>6.4706149578239707</v>
      </c>
      <c r="N3" s="1">
        <v>358</v>
      </c>
      <c r="O3" s="1">
        <f t="shared" ref="O3:O11" si="6">SQRT(N3)</f>
        <v>18.920887928424502</v>
      </c>
      <c r="P3" s="1">
        <v>8828</v>
      </c>
      <c r="Q3" s="1">
        <f t="shared" ref="Q3:Q11" si="7">SQRT(P3)</f>
        <v>93.95743717237076</v>
      </c>
      <c r="R3" s="1">
        <f t="shared" ref="R3:R11" si="8">P3-N3</f>
        <v>8470</v>
      </c>
      <c r="S3" s="1">
        <f t="shared" ref="S3:S11" si="9">SQRT(N3 + P3)</f>
        <v>95.843622636041886</v>
      </c>
      <c r="T3">
        <f t="shared" ref="T3:T11" si="10">R3/D3</f>
        <v>141.16666666666666</v>
      </c>
      <c r="U3">
        <f t="shared" ref="U3:U11" si="11">T3*SQRT((Q3/P3)^2 + (E3/D3)^2)</f>
        <v>2.7915818731090805</v>
      </c>
      <c r="V3" s="1">
        <v>111</v>
      </c>
      <c r="W3" s="1">
        <f t="shared" ref="W3:W11" si="12">SQRT(V3)</f>
        <v>10.535653752852738</v>
      </c>
      <c r="X3" s="1">
        <v>7268</v>
      </c>
      <c r="Y3" s="1">
        <f t="shared" ref="Y3:Y11" si="13">SQRT(X3)</f>
        <v>85.252565943788454</v>
      </c>
      <c r="Z3" s="1">
        <f t="shared" ref="Z3:Z11" si="14">X3-V3</f>
        <v>7157</v>
      </c>
      <c r="AA3" s="1">
        <f t="shared" ref="AA3:AA11" si="15">SQRT(V3 + X3)</f>
        <v>85.901105930016996</v>
      </c>
      <c r="AB3">
        <f t="shared" ref="AB3:AB11" si="16">Z3/D3</f>
        <v>119.28333333333333</v>
      </c>
      <c r="AC3">
        <f t="shared" ref="AC3:AC11" si="17">AB3*SQRT((Y3/X3)^2 + (E3/D3)^2)</f>
        <v>2.4310610880914578</v>
      </c>
    </row>
    <row r="4" spans="1:29" x14ac:dyDescent="0.2">
      <c r="A4" s="1">
        <v>8</v>
      </c>
      <c r="B4" s="1">
        <v>1.05</v>
      </c>
      <c r="C4" s="1">
        <v>0.05</v>
      </c>
      <c r="D4" s="1">
        <v>60</v>
      </c>
      <c r="E4" s="1">
        <v>1</v>
      </c>
      <c r="F4" s="3">
        <v>122</v>
      </c>
      <c r="G4" s="1">
        <f t="shared" si="0"/>
        <v>11.045361017187261</v>
      </c>
      <c r="H4" s="3">
        <v>19206</v>
      </c>
      <c r="I4" s="1">
        <f>SQRT(H4)</f>
        <v>138.58571354941316</v>
      </c>
      <c r="J4" s="1">
        <f>H4 - F4</f>
        <v>19084</v>
      </c>
      <c r="K4" s="1">
        <f>SQRT(F4 + H4)</f>
        <v>139.02517757586213</v>
      </c>
      <c r="L4" s="1">
        <f t="shared" si="4"/>
        <v>318.06666666666666</v>
      </c>
      <c r="M4" s="1">
        <f>L4*SQRT((I4/H4)^2 + (E4/D4)^2)</f>
        <v>5.7766094296693344</v>
      </c>
      <c r="N4" s="1">
        <v>358</v>
      </c>
      <c r="O4" s="1">
        <f t="shared" si="6"/>
        <v>18.920887928424502</v>
      </c>
      <c r="P4" s="1">
        <v>8581</v>
      </c>
      <c r="Q4" s="1">
        <f t="shared" si="7"/>
        <v>92.633687176966021</v>
      </c>
      <c r="R4" s="1">
        <f t="shared" si="8"/>
        <v>8223</v>
      </c>
      <c r="S4" s="1">
        <f t="shared" si="9"/>
        <v>94.546284961388096</v>
      </c>
      <c r="T4">
        <f t="shared" si="10"/>
        <v>137.05000000000001</v>
      </c>
      <c r="U4">
        <f t="shared" si="11"/>
        <v>2.7214496896757097</v>
      </c>
      <c r="V4" s="1">
        <v>111</v>
      </c>
      <c r="W4" s="1">
        <f t="shared" si="12"/>
        <v>10.535653752852738</v>
      </c>
      <c r="X4" s="1">
        <v>7063</v>
      </c>
      <c r="Y4" s="1">
        <f t="shared" si="13"/>
        <v>84.041656337794777</v>
      </c>
      <c r="Z4" s="1">
        <f t="shared" si="14"/>
        <v>6952</v>
      </c>
      <c r="AA4" s="1">
        <f t="shared" si="15"/>
        <v>84.699468711438797</v>
      </c>
      <c r="AB4">
        <f t="shared" si="16"/>
        <v>115.86666666666666</v>
      </c>
      <c r="AC4">
        <f t="shared" si="17"/>
        <v>2.3727520874922474</v>
      </c>
    </row>
    <row r="5" spans="1:29" x14ac:dyDescent="0.2">
      <c r="A5" s="1">
        <v>7</v>
      </c>
      <c r="B5" s="3">
        <v>2</v>
      </c>
      <c r="C5" s="1">
        <v>0.05</v>
      </c>
      <c r="D5" s="1">
        <v>60</v>
      </c>
      <c r="E5" s="1">
        <v>1</v>
      </c>
      <c r="F5" s="3">
        <v>122</v>
      </c>
      <c r="G5" s="1">
        <f t="shared" si="0"/>
        <v>11.045361017187261</v>
      </c>
      <c r="H5" s="3">
        <v>15741</v>
      </c>
      <c r="I5" s="1">
        <f>SQRT(H5)</f>
        <v>125.4631419979589</v>
      </c>
      <c r="J5" s="1">
        <f>H5 - F5</f>
        <v>15619</v>
      </c>
      <c r="K5" s="1">
        <f>SQRT(F5 + H5)</f>
        <v>125.94840213357215</v>
      </c>
      <c r="L5" s="1">
        <f t="shared" si="4"/>
        <v>260.31666666666666</v>
      </c>
      <c r="M5" s="1">
        <f>L5*SQRT((I5/H5)^2 + (E5/D5)^2)</f>
        <v>4.8092131633123181</v>
      </c>
      <c r="N5" s="1">
        <v>358</v>
      </c>
      <c r="O5" s="1">
        <f t="shared" si="6"/>
        <v>18.920887928424502</v>
      </c>
      <c r="P5" s="3">
        <v>8578</v>
      </c>
      <c r="Q5" s="1">
        <f t="shared" si="7"/>
        <v>92.617492948146676</v>
      </c>
      <c r="R5" s="1">
        <f t="shared" si="8"/>
        <v>8220</v>
      </c>
      <c r="S5" s="1">
        <f t="shared" si="9"/>
        <v>94.530418384771792</v>
      </c>
      <c r="T5">
        <f t="shared" si="10"/>
        <v>137</v>
      </c>
      <c r="U5">
        <f t="shared" si="11"/>
        <v>2.7205974125329164</v>
      </c>
      <c r="V5" s="1">
        <v>111</v>
      </c>
      <c r="W5" s="1">
        <f t="shared" si="12"/>
        <v>10.535653752852738</v>
      </c>
      <c r="X5" s="3">
        <v>6911</v>
      </c>
      <c r="Y5" s="1">
        <f t="shared" si="13"/>
        <v>83.132424480463698</v>
      </c>
      <c r="Z5" s="1">
        <f t="shared" si="14"/>
        <v>6800</v>
      </c>
      <c r="AA5" s="1">
        <f t="shared" si="15"/>
        <v>83.797374660546495</v>
      </c>
      <c r="AB5">
        <f t="shared" si="16"/>
        <v>113.33333333333333</v>
      </c>
      <c r="AC5">
        <f t="shared" si="17"/>
        <v>2.3294746221255713</v>
      </c>
    </row>
    <row r="6" spans="1:29" x14ac:dyDescent="0.2">
      <c r="A6" s="1">
        <v>6</v>
      </c>
      <c r="B6" s="3">
        <v>4.05</v>
      </c>
      <c r="C6" s="1">
        <v>0.05</v>
      </c>
      <c r="D6" s="1">
        <v>60</v>
      </c>
      <c r="E6" s="1">
        <v>1</v>
      </c>
      <c r="F6" s="3">
        <v>122</v>
      </c>
      <c r="G6" s="1">
        <f t="shared" si="0"/>
        <v>11.045361017187261</v>
      </c>
      <c r="H6" s="3">
        <v>10231</v>
      </c>
      <c r="I6" s="1">
        <f t="shared" si="1"/>
        <v>101.14840582035883</v>
      </c>
      <c r="J6" s="1">
        <f t="shared" si="2"/>
        <v>10109</v>
      </c>
      <c r="K6" s="1">
        <f t="shared" si="3"/>
        <v>101.74969287422935</v>
      </c>
      <c r="L6" s="1">
        <f t="shared" si="4"/>
        <v>168.48333333333332</v>
      </c>
      <c r="M6" s="1">
        <f t="shared" si="5"/>
        <v>3.2649267647632989</v>
      </c>
      <c r="N6" s="1">
        <v>358</v>
      </c>
      <c r="O6" s="1">
        <f t="shared" si="6"/>
        <v>18.920887928424502</v>
      </c>
      <c r="P6" s="3">
        <v>7803</v>
      </c>
      <c r="Q6" s="1">
        <f t="shared" si="7"/>
        <v>88.334591186012744</v>
      </c>
      <c r="R6" s="1">
        <f t="shared" si="8"/>
        <v>7445</v>
      </c>
      <c r="S6" s="1">
        <f t="shared" si="9"/>
        <v>90.338253248554679</v>
      </c>
      <c r="T6">
        <f t="shared" si="10"/>
        <v>124.08333333333333</v>
      </c>
      <c r="U6">
        <f t="shared" si="11"/>
        <v>2.5000054764311268</v>
      </c>
      <c r="V6" s="1">
        <v>111</v>
      </c>
      <c r="W6" s="1">
        <f t="shared" si="12"/>
        <v>10.535653752852738</v>
      </c>
      <c r="X6" s="3">
        <v>6694</v>
      </c>
      <c r="Y6" s="1">
        <f t="shared" si="13"/>
        <v>81.81686867633104</v>
      </c>
      <c r="Z6" s="1">
        <f t="shared" si="14"/>
        <v>6583</v>
      </c>
      <c r="AA6" s="1">
        <f t="shared" si="15"/>
        <v>82.492423894561369</v>
      </c>
      <c r="AB6">
        <f t="shared" si="16"/>
        <v>109.71666666666667</v>
      </c>
      <c r="AC6">
        <f t="shared" si="17"/>
        <v>2.2676215848800445</v>
      </c>
    </row>
    <row r="7" spans="1:29" x14ac:dyDescent="0.2">
      <c r="A7" s="1">
        <v>5</v>
      </c>
      <c r="B7" s="3">
        <v>8</v>
      </c>
      <c r="C7" s="1">
        <v>0.05</v>
      </c>
      <c r="D7" s="1">
        <v>60</v>
      </c>
      <c r="E7" s="1">
        <v>1</v>
      </c>
      <c r="F7" s="3">
        <v>122</v>
      </c>
      <c r="G7" s="1">
        <f t="shared" si="0"/>
        <v>11.045361017187261</v>
      </c>
      <c r="H7" s="3">
        <v>5194</v>
      </c>
      <c r="I7" s="1">
        <f t="shared" si="1"/>
        <v>72.069410986909006</v>
      </c>
      <c r="J7" s="1">
        <f t="shared" si="2"/>
        <v>5072</v>
      </c>
      <c r="K7" s="1">
        <f t="shared" si="3"/>
        <v>72.910904534232742</v>
      </c>
      <c r="L7" s="1">
        <f t="shared" si="4"/>
        <v>84.533333333333331</v>
      </c>
      <c r="M7" s="1">
        <f t="shared" si="5"/>
        <v>1.8332386383585564</v>
      </c>
      <c r="N7" s="1">
        <v>358</v>
      </c>
      <c r="O7" s="1">
        <f t="shared" si="6"/>
        <v>18.920887928424502</v>
      </c>
      <c r="P7" s="3">
        <v>6565</v>
      </c>
      <c r="Q7" s="1">
        <f t="shared" si="7"/>
        <v>81.024687595818591</v>
      </c>
      <c r="R7" s="1">
        <f t="shared" si="8"/>
        <v>6207</v>
      </c>
      <c r="S7" s="1">
        <f t="shared" si="9"/>
        <v>83.204567182336817</v>
      </c>
      <c r="T7">
        <f t="shared" si="10"/>
        <v>103.45</v>
      </c>
      <c r="U7">
        <f t="shared" si="11"/>
        <v>2.1454360354086828</v>
      </c>
      <c r="V7" s="1">
        <v>111</v>
      </c>
      <c r="W7" s="1">
        <f t="shared" si="12"/>
        <v>10.535653752852738</v>
      </c>
      <c r="X7" s="3">
        <v>6162</v>
      </c>
      <c r="Y7" s="1">
        <f t="shared" si="13"/>
        <v>78.498407627161455</v>
      </c>
      <c r="Z7" s="1">
        <f t="shared" si="14"/>
        <v>6051</v>
      </c>
      <c r="AA7" s="1">
        <f t="shared" si="15"/>
        <v>79.202272694664515</v>
      </c>
      <c r="AB7">
        <f t="shared" si="16"/>
        <v>100.85</v>
      </c>
      <c r="AC7">
        <f t="shared" si="17"/>
        <v>2.1155982876629778</v>
      </c>
    </row>
    <row r="8" spans="1:29" x14ac:dyDescent="0.2">
      <c r="A8" s="1">
        <v>4</v>
      </c>
      <c r="B8" s="3">
        <v>16.05</v>
      </c>
      <c r="C8" s="1">
        <v>0.05</v>
      </c>
      <c r="D8" s="1">
        <v>60</v>
      </c>
      <c r="E8" s="1">
        <v>1</v>
      </c>
      <c r="F8" s="3">
        <v>122</v>
      </c>
      <c r="G8" s="1">
        <f t="shared" si="0"/>
        <v>11.045361017187261</v>
      </c>
      <c r="H8" s="3">
        <v>2559</v>
      </c>
      <c r="I8" s="1">
        <f t="shared" si="1"/>
        <v>50.586559479766954</v>
      </c>
      <c r="J8" s="1">
        <f t="shared" si="2"/>
        <v>2437</v>
      </c>
      <c r="K8" s="1">
        <f t="shared" si="3"/>
        <v>51.778373863998475</v>
      </c>
      <c r="L8" s="1">
        <f t="shared" si="4"/>
        <v>40.616666666666667</v>
      </c>
      <c r="M8" s="1">
        <f t="shared" si="5"/>
        <v>1.0502023542601442</v>
      </c>
      <c r="N8" s="1">
        <v>358</v>
      </c>
      <c r="O8" s="1">
        <f t="shared" si="6"/>
        <v>18.920887928424502</v>
      </c>
      <c r="P8" s="3">
        <v>5022</v>
      </c>
      <c r="Q8" s="1">
        <f t="shared" si="7"/>
        <v>70.866070866106298</v>
      </c>
      <c r="R8" s="1">
        <f t="shared" si="8"/>
        <v>4664</v>
      </c>
      <c r="S8" s="1">
        <f t="shared" si="9"/>
        <v>73.348483283568996</v>
      </c>
      <c r="T8">
        <f t="shared" si="10"/>
        <v>77.733333333333334</v>
      </c>
      <c r="U8">
        <f t="shared" si="11"/>
        <v>1.6975465646426462</v>
      </c>
      <c r="V8" s="1">
        <v>111</v>
      </c>
      <c r="W8" s="1">
        <f t="shared" si="12"/>
        <v>10.535653752852738</v>
      </c>
      <c r="X8" s="3">
        <v>5109</v>
      </c>
      <c r="Y8" s="1">
        <f t="shared" si="13"/>
        <v>71.477269114033732</v>
      </c>
      <c r="Z8" s="1">
        <f t="shared" si="14"/>
        <v>4998</v>
      </c>
      <c r="AA8" s="1">
        <f t="shared" si="15"/>
        <v>72.249567472753768</v>
      </c>
      <c r="AB8">
        <f>Z8/D8</f>
        <v>83.3</v>
      </c>
      <c r="AC8">
        <f t="shared" si="17"/>
        <v>1.8126332615027076</v>
      </c>
    </row>
    <row r="9" spans="1:29" x14ac:dyDescent="0.2">
      <c r="A9" s="1">
        <v>3</v>
      </c>
      <c r="B9" s="3">
        <v>32.1</v>
      </c>
      <c r="C9" s="1">
        <v>0.05</v>
      </c>
      <c r="D9" s="1">
        <v>60</v>
      </c>
      <c r="E9" s="1">
        <v>1</v>
      </c>
      <c r="F9" s="3">
        <v>122</v>
      </c>
      <c r="G9" s="1">
        <f t="shared" si="0"/>
        <v>11.045361017187261</v>
      </c>
      <c r="H9" s="3">
        <v>1928</v>
      </c>
      <c r="I9" s="1">
        <f t="shared" si="1"/>
        <v>43.908996800200299</v>
      </c>
      <c r="J9" s="1">
        <f t="shared" si="2"/>
        <v>1806</v>
      </c>
      <c r="K9" s="1">
        <f t="shared" si="3"/>
        <v>45.276925690687087</v>
      </c>
      <c r="L9" s="1">
        <f t="shared" si="4"/>
        <v>30.1</v>
      </c>
      <c r="M9" s="1">
        <f t="shared" si="5"/>
        <v>0.84946550466429727</v>
      </c>
      <c r="N9" s="1">
        <v>358</v>
      </c>
      <c r="O9" s="1">
        <f t="shared" si="6"/>
        <v>18.920887928424502</v>
      </c>
      <c r="P9" s="3">
        <v>2939</v>
      </c>
      <c r="Q9" s="1">
        <f t="shared" si="7"/>
        <v>54.212544673719201</v>
      </c>
      <c r="R9" s="1">
        <f t="shared" si="8"/>
        <v>2581</v>
      </c>
      <c r="S9" s="1">
        <f t="shared" si="9"/>
        <v>57.419508879822367</v>
      </c>
      <c r="T9">
        <f t="shared" si="10"/>
        <v>43.016666666666666</v>
      </c>
      <c r="U9">
        <f t="shared" si="11"/>
        <v>1.0694029540217065</v>
      </c>
      <c r="V9" s="1">
        <v>111</v>
      </c>
      <c r="W9" s="1">
        <f t="shared" si="12"/>
        <v>10.535653752852738</v>
      </c>
      <c r="X9" s="3">
        <v>3601</v>
      </c>
      <c r="Y9" s="1">
        <f t="shared" si="13"/>
        <v>60.00833275470999</v>
      </c>
      <c r="Z9" s="1">
        <f t="shared" si="14"/>
        <v>3490</v>
      </c>
      <c r="AA9" s="1">
        <f t="shared" si="15"/>
        <v>60.926184846911269</v>
      </c>
      <c r="AB9">
        <f t="shared" si="16"/>
        <v>58.166666666666664</v>
      </c>
      <c r="AC9">
        <f>AB9*SQRT((Y9/X9)^2 + (E9/D9)^2)</f>
        <v>1.3709062959995837</v>
      </c>
    </row>
    <row r="10" spans="1:29" x14ac:dyDescent="0.2">
      <c r="A10" s="1">
        <v>2</v>
      </c>
      <c r="B10" s="3">
        <v>67.849999999999994</v>
      </c>
      <c r="C10" s="1">
        <v>0.05</v>
      </c>
      <c r="D10" s="1">
        <v>60</v>
      </c>
      <c r="E10" s="1">
        <v>1</v>
      </c>
      <c r="F10" s="3">
        <v>122</v>
      </c>
      <c r="G10" s="1">
        <f t="shared" si="0"/>
        <v>11.045361017187261</v>
      </c>
      <c r="H10" s="3">
        <v>1382</v>
      </c>
      <c r="I10" s="1">
        <f t="shared" ref="I10" si="18">SQRT(H10)</f>
        <v>37.17526059088221</v>
      </c>
      <c r="J10" s="1">
        <f t="shared" ref="J10" si="19">H10 - F10</f>
        <v>1260</v>
      </c>
      <c r="K10" s="1">
        <f t="shared" ref="K10" si="20">SQRT(F10 + H10)</f>
        <v>38.781438859330635</v>
      </c>
      <c r="L10" s="1">
        <f t="shared" ref="L10" si="21">J10/D10</f>
        <v>21</v>
      </c>
      <c r="M10" s="1">
        <f t="shared" ref="M10" si="22">L10*SQRT((I10/H10)^2 + (E10/D10)^2)</f>
        <v>0.66453197788985707</v>
      </c>
      <c r="N10" s="1">
        <v>358</v>
      </c>
      <c r="O10" s="1">
        <f t="shared" ref="O10" si="23">SQRT(N10)</f>
        <v>18.920887928424502</v>
      </c>
      <c r="P10" s="3">
        <v>1420</v>
      </c>
      <c r="Q10" s="1">
        <f t="shared" ref="Q10" si="24">SQRT(P10)</f>
        <v>37.682887362833547</v>
      </c>
      <c r="R10" s="1">
        <f t="shared" ref="R10" si="25">P10-N10</f>
        <v>1062</v>
      </c>
      <c r="S10" s="1">
        <f t="shared" ref="S10" si="26">SQRT(N10 + P10)</f>
        <v>42.166337284616027</v>
      </c>
      <c r="T10">
        <f t="shared" ref="T10" si="27">R10/D10</f>
        <v>17.7</v>
      </c>
      <c r="U10">
        <f t="shared" ref="U10" si="28">T10*SQRT((Q10/P10)^2 + (E10/D10)^2)</f>
        <v>0.55466364633296494</v>
      </c>
      <c r="V10" s="1">
        <v>111</v>
      </c>
      <c r="W10" s="1">
        <f t="shared" ref="W10" si="29">SQRT(V10)</f>
        <v>10.535653752852738</v>
      </c>
      <c r="X10" s="3">
        <v>1631</v>
      </c>
      <c r="Y10" s="1">
        <f t="shared" ref="Y10" si="30">SQRT(X10)</f>
        <v>40.385641012617342</v>
      </c>
      <c r="Z10" s="1">
        <f t="shared" ref="Z10" si="31">X10-V10</f>
        <v>1520</v>
      </c>
      <c r="AA10" s="1">
        <f t="shared" ref="AA10" si="32">SQRT(V10 + X10)</f>
        <v>41.737273509418415</v>
      </c>
      <c r="AB10">
        <f t="shared" ref="AB10" si="33">Z10/D10</f>
        <v>25.333333333333332</v>
      </c>
      <c r="AC10">
        <f t="shared" ref="AC10" si="34">AB10*SQRT((Y10/X10)^2 + (E10/D10)^2)</f>
        <v>0.75614740607445052</v>
      </c>
    </row>
    <row r="11" spans="1:29" x14ac:dyDescent="0.2">
      <c r="A11" s="1">
        <v>1</v>
      </c>
      <c r="B11" s="3">
        <v>99.95</v>
      </c>
      <c r="C11" s="1">
        <f>SQRT(0.005)</f>
        <v>7.0710678118654752E-2</v>
      </c>
      <c r="D11" s="1">
        <v>60</v>
      </c>
      <c r="E11" s="1">
        <v>1</v>
      </c>
      <c r="F11" s="3">
        <v>122</v>
      </c>
      <c r="G11" s="1">
        <f t="shared" si="0"/>
        <v>11.045361017187261</v>
      </c>
      <c r="H11" s="3">
        <v>1124</v>
      </c>
      <c r="I11" s="1">
        <f t="shared" si="1"/>
        <v>33.526109228480422</v>
      </c>
      <c r="J11" s="1">
        <f t="shared" si="2"/>
        <v>1002</v>
      </c>
      <c r="K11" s="1">
        <f t="shared" si="3"/>
        <v>35.298725189445584</v>
      </c>
      <c r="L11" s="1">
        <f t="shared" si="4"/>
        <v>16.7</v>
      </c>
      <c r="M11" s="1">
        <f t="shared" si="5"/>
        <v>0.57060688766010892</v>
      </c>
      <c r="N11" s="1">
        <v>358</v>
      </c>
      <c r="O11" s="1">
        <f t="shared" si="6"/>
        <v>18.920887928424502</v>
      </c>
      <c r="P11" s="3">
        <v>1011</v>
      </c>
      <c r="Q11" s="1">
        <f t="shared" si="7"/>
        <v>31.796226191169293</v>
      </c>
      <c r="R11" s="1">
        <f t="shared" si="8"/>
        <v>653</v>
      </c>
      <c r="S11" s="1">
        <f t="shared" si="9"/>
        <v>37</v>
      </c>
      <c r="T11">
        <f t="shared" si="10"/>
        <v>10.883333333333333</v>
      </c>
      <c r="U11">
        <f t="shared" si="11"/>
        <v>0.38737595848298234</v>
      </c>
      <c r="V11" s="1">
        <v>111</v>
      </c>
      <c r="W11" s="1">
        <f t="shared" si="12"/>
        <v>10.535653752852738</v>
      </c>
      <c r="X11" s="3">
        <v>929</v>
      </c>
      <c r="Y11" s="1">
        <f t="shared" si="13"/>
        <v>30.479501308256342</v>
      </c>
      <c r="Z11" s="1">
        <f t="shared" si="14"/>
        <v>818</v>
      </c>
      <c r="AA11" s="1">
        <f t="shared" si="15"/>
        <v>32.249030993194197</v>
      </c>
      <c r="AB11">
        <f t="shared" si="16"/>
        <v>13.633333333333333</v>
      </c>
      <c r="AC11">
        <f t="shared" si="17"/>
        <v>0.50170000603126841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137cs</vt:lpstr>
      <vt:lpstr>22na</vt:lpstr>
      <vt:lpstr>133ba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 Davidson</dc:creator>
  <cp:lastModifiedBy>Perrin Davidson</cp:lastModifiedBy>
  <dcterms:created xsi:type="dcterms:W3CDTF">2021-10-09T15:54:58Z</dcterms:created>
  <dcterms:modified xsi:type="dcterms:W3CDTF">2021-10-11T20:27:49Z</dcterms:modified>
</cp:coreProperties>
</file>