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rrindavidson/Desktop/uchicago/academics/phys_21101/labs/gamma_cross_sections/io/inputs/"/>
    </mc:Choice>
  </mc:AlternateContent>
  <xr:revisionPtr revIDLastSave="0" documentId="13_ncr:1_{7D2AE8DC-1E63-C443-90A2-AA5403C2BF69}" xr6:coauthVersionLast="47" xr6:coauthVersionMax="47" xr10:uidLastSave="{00000000-0000-0000-0000-000000000000}"/>
  <bookViews>
    <workbookView xWindow="2780" yWindow="1500" windowWidth="28040" windowHeight="17440" xr2:uid="{82F59CDD-3AD1-ED41-9A89-569E6757C999}"/>
  </bookViews>
  <sheets>
    <sheet name="137cs" sheetId="1" r:id="rId1"/>
    <sheet name="22na" sheetId="2" r:id="rId2"/>
    <sheet name="133ba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2" i="1"/>
  <c r="T3" i="1"/>
  <c r="T4" i="1"/>
  <c r="T5" i="1"/>
  <c r="T6" i="1"/>
  <c r="T7" i="1"/>
  <c r="T8" i="1"/>
  <c r="T9" i="1"/>
  <c r="T10" i="1"/>
  <c r="T2" i="1"/>
  <c r="M3" i="1"/>
  <c r="M4" i="1"/>
  <c r="M5" i="1"/>
  <c r="M6" i="1"/>
  <c r="M7" i="1"/>
  <c r="M8" i="1"/>
  <c r="M9" i="1"/>
  <c r="M10" i="1"/>
  <c r="M2" i="1"/>
  <c r="L3" i="1"/>
  <c r="L4" i="1"/>
  <c r="L5" i="1"/>
  <c r="L6" i="1"/>
  <c r="L7" i="1"/>
  <c r="L8" i="1"/>
  <c r="L9" i="1"/>
  <c r="L10" i="1"/>
  <c r="L2" i="1"/>
  <c r="O3" i="1"/>
  <c r="O4" i="1"/>
  <c r="O5" i="1"/>
  <c r="O6" i="1"/>
  <c r="O7" i="1"/>
  <c r="O8" i="1"/>
  <c r="O9" i="1"/>
  <c r="O10" i="1"/>
  <c r="O2" i="1"/>
  <c r="R3" i="1"/>
  <c r="R4" i="1"/>
  <c r="R5" i="1"/>
  <c r="R6" i="1"/>
  <c r="R7" i="1"/>
  <c r="R8" i="1"/>
  <c r="R9" i="1"/>
  <c r="R10" i="1"/>
  <c r="R2" i="1"/>
  <c r="J3" i="1"/>
  <c r="J4" i="1"/>
  <c r="J5" i="1"/>
  <c r="J6" i="1"/>
  <c r="J7" i="1"/>
  <c r="J8" i="1"/>
  <c r="J9" i="1"/>
  <c r="J10" i="1"/>
  <c r="J2" i="1"/>
  <c r="S3" i="1"/>
  <c r="S4" i="1"/>
  <c r="S5" i="1"/>
  <c r="S6" i="1"/>
  <c r="S7" i="1"/>
  <c r="S8" i="1"/>
  <c r="S9" i="1"/>
  <c r="S10" i="1"/>
  <c r="S2" i="1"/>
  <c r="O10" i="2"/>
  <c r="M10" i="2"/>
  <c r="K10" i="2"/>
  <c r="I10" i="2"/>
  <c r="G10" i="2"/>
  <c r="O9" i="2"/>
  <c r="M9" i="2"/>
  <c r="K9" i="2"/>
  <c r="I9" i="2"/>
  <c r="G9" i="2"/>
  <c r="O8" i="2"/>
  <c r="M8" i="2"/>
  <c r="K8" i="2"/>
  <c r="I8" i="2"/>
  <c r="G8" i="2"/>
  <c r="O7" i="2"/>
  <c r="M7" i="2"/>
  <c r="K7" i="2"/>
  <c r="I7" i="2"/>
  <c r="G7" i="2"/>
  <c r="O6" i="2"/>
  <c r="M6" i="2"/>
  <c r="K6" i="2"/>
  <c r="I6" i="2"/>
  <c r="G6" i="2"/>
  <c r="O5" i="2"/>
  <c r="M5" i="2"/>
  <c r="K5" i="2"/>
  <c r="I5" i="2"/>
  <c r="G5" i="2"/>
  <c r="O4" i="2"/>
  <c r="M4" i="2"/>
  <c r="K4" i="2"/>
  <c r="I4" i="2"/>
  <c r="G4" i="2"/>
  <c r="O3" i="2"/>
  <c r="M3" i="2"/>
  <c r="K3" i="2"/>
  <c r="I3" i="2"/>
  <c r="G3" i="2"/>
  <c r="O2" i="2"/>
  <c r="M2" i="2"/>
  <c r="K2" i="2"/>
  <c r="I2" i="2"/>
  <c r="G2" i="2"/>
  <c r="K2" i="1"/>
  <c r="Q3" i="1"/>
  <c r="Q4" i="1"/>
  <c r="Q5" i="1"/>
  <c r="Q6" i="1"/>
  <c r="Q7" i="1"/>
  <c r="Q8" i="1"/>
  <c r="Q9" i="1"/>
  <c r="Q10" i="1"/>
  <c r="Q2" i="1"/>
  <c r="K3" i="1"/>
  <c r="K4" i="1"/>
  <c r="K5" i="1"/>
  <c r="K6" i="1"/>
  <c r="K7" i="1"/>
  <c r="K8" i="1"/>
  <c r="K9" i="1"/>
  <c r="K10" i="1"/>
  <c r="G3" i="1"/>
  <c r="G4" i="1"/>
  <c r="G5" i="1"/>
  <c r="G6" i="1"/>
  <c r="G7" i="1"/>
  <c r="G8" i="1"/>
  <c r="G9" i="1"/>
  <c r="G10" i="1"/>
  <c r="G2" i="1"/>
  <c r="I3" i="1"/>
  <c r="I4" i="1"/>
  <c r="I5" i="1"/>
  <c r="I6" i="1"/>
  <c r="I7" i="1"/>
  <c r="I8" i="1"/>
  <c r="I9" i="1"/>
  <c r="I10" i="1"/>
  <c r="I2" i="1"/>
</calcChain>
</file>

<file path=xl/sharedStrings.xml><?xml version="1.0" encoding="utf-8"?>
<sst xmlns="http://schemas.openxmlformats.org/spreadsheetml/2006/main" count="37" uniqueCount="32">
  <si>
    <t>x</t>
  </si>
  <si>
    <t>dx</t>
  </si>
  <si>
    <t>t</t>
  </si>
  <si>
    <t>dt</t>
  </si>
  <si>
    <t>b</t>
  </si>
  <si>
    <t>g_32</t>
  </si>
  <si>
    <t>dg_32</t>
  </si>
  <si>
    <t>db</t>
  </si>
  <si>
    <t>n_32</t>
  </si>
  <si>
    <t>db_32</t>
  </si>
  <si>
    <t>g_662</t>
  </si>
  <si>
    <t>dg_662</t>
  </si>
  <si>
    <t>n_662</t>
  </si>
  <si>
    <t>db_662</t>
  </si>
  <si>
    <t>sn</t>
  </si>
  <si>
    <t>dn_32</t>
  </si>
  <si>
    <t>dn_662</t>
  </si>
  <si>
    <t>g_511</t>
  </si>
  <si>
    <t>dg_511</t>
  </si>
  <si>
    <t>n_511</t>
  </si>
  <si>
    <t>dn_511</t>
  </si>
  <si>
    <t>g_1275</t>
  </si>
  <si>
    <t>dg_1275</t>
  </si>
  <si>
    <t>n_1275</t>
  </si>
  <si>
    <t>dn_1275</t>
  </si>
  <si>
    <t>b_32</t>
  </si>
  <si>
    <t>b_662</t>
  </si>
  <si>
    <t>Note: Need to go back into .spu for bg_100821 and get the background at the ROIs for 22Na.</t>
  </si>
  <si>
    <t>r_32</t>
  </si>
  <si>
    <t>dr_32</t>
  </si>
  <si>
    <t>dr_662</t>
  </si>
  <si>
    <t>r_662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</si>
</sst>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1" fillId="2" borderId="0" xfId="0" applyFont="1" applyFill="1" applyBorder="1"/>
    <xf numFmtId="0" fontId="0" fillId="0" borderId="0" xfId="0" applyFill="1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70B09-B204-6641-A76B-FEE281685D1A}">
  <dimension ref="A1:U10"/>
  <sheetViews>
    <sheetView tabSelected="1" topLeftCell="C1" workbookViewId="0">
      <selection activeCell="I16" sqref="I16"/>
    </sheetView>
  </sheetViews>
  <sheetFormatPr baseColWidth="10" defaultRowHeight="16" x14ac:dyDescent="0.2"/>
  <sheetData>
    <row r="1" spans="1:21" x14ac:dyDescent="0.2">
      <c r="A1" s="2" t="s">
        <v>14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25</v>
      </c>
      <c r="G1" s="2" t="s">
        <v>9</v>
      </c>
      <c r="H1" s="2" t="s">
        <v>5</v>
      </c>
      <c r="I1" s="2" t="s">
        <v>6</v>
      </c>
      <c r="J1" s="2" t="s">
        <v>8</v>
      </c>
      <c r="K1" s="2" t="s">
        <v>15</v>
      </c>
      <c r="L1" s="2" t="s">
        <v>28</v>
      </c>
      <c r="M1" s="2" t="s">
        <v>29</v>
      </c>
      <c r="N1" s="2" t="s">
        <v>26</v>
      </c>
      <c r="O1" s="2" t="s">
        <v>13</v>
      </c>
      <c r="P1" s="2" t="s">
        <v>10</v>
      </c>
      <c r="Q1" s="2" t="s">
        <v>11</v>
      </c>
      <c r="R1" s="2" t="s">
        <v>12</v>
      </c>
      <c r="S1" s="2" t="s">
        <v>16</v>
      </c>
      <c r="T1" s="4" t="s">
        <v>31</v>
      </c>
      <c r="U1" s="4" t="s">
        <v>30</v>
      </c>
    </row>
    <row r="2" spans="1:21" x14ac:dyDescent="0.2">
      <c r="A2" s="1">
        <v>0</v>
      </c>
      <c r="B2" s="1">
        <v>0</v>
      </c>
      <c r="C2" s="1">
        <v>0</v>
      </c>
      <c r="D2" s="1">
        <v>178</v>
      </c>
      <c r="E2" s="1">
        <v>1</v>
      </c>
      <c r="F2" s="3">
        <v>430</v>
      </c>
      <c r="G2" s="1">
        <f>SQRT(F2)</f>
        <v>20.73644135332772</v>
      </c>
      <c r="H2" s="3">
        <v>3178</v>
      </c>
      <c r="I2" s="1">
        <f>SQRT(H2)</f>
        <v>56.373752757821613</v>
      </c>
      <c r="J2" s="1">
        <f>H2 - F2</f>
        <v>2748</v>
      </c>
      <c r="K2" s="1">
        <f>SQRT(F2 + H2)</f>
        <v>60.066629670724829</v>
      </c>
      <c r="L2" s="1">
        <f>J2/D2</f>
        <v>15.438202247191011</v>
      </c>
      <c r="M2" s="1">
        <f>L2*SQRT((I2/H2)^2 + (E2/D2)^2)</f>
        <v>0.2872605096214102</v>
      </c>
      <c r="N2" s="1">
        <v>183</v>
      </c>
      <c r="O2" s="1">
        <f>SQRT(N2)</f>
        <v>13.527749258468683</v>
      </c>
      <c r="P2" s="1">
        <v>6191</v>
      </c>
      <c r="Q2" s="1">
        <f>SQRT(P2)</f>
        <v>78.682907927961082</v>
      </c>
      <c r="R2" s="1">
        <f>P2-N2</f>
        <v>6008</v>
      </c>
      <c r="S2" s="1">
        <f>SQRT(N2 + P2)</f>
        <v>79.837334624848296</v>
      </c>
      <c r="T2">
        <f>R2/D2</f>
        <v>33.752808988764045</v>
      </c>
      <c r="U2">
        <f>T2*SQRT((Q2/P2)^2 + (E2/D2)^2)</f>
        <v>0.46901403411661108</v>
      </c>
    </row>
    <row r="3" spans="1:21" x14ac:dyDescent="0.2">
      <c r="A3" s="1">
        <v>1</v>
      </c>
      <c r="B3" s="1">
        <v>0.6</v>
      </c>
      <c r="C3" s="1">
        <v>0.05</v>
      </c>
      <c r="D3" s="1">
        <v>178</v>
      </c>
      <c r="E3" s="1">
        <v>1</v>
      </c>
      <c r="F3" s="3">
        <v>430</v>
      </c>
      <c r="G3" s="1">
        <f t="shared" ref="G3:G10" si="0">SQRT(F3)</f>
        <v>20.73644135332772</v>
      </c>
      <c r="H3" s="3">
        <v>3080</v>
      </c>
      <c r="I3" s="1">
        <f t="shared" ref="I3:I10" si="1">SQRT(H3)</f>
        <v>55.497747702046432</v>
      </c>
      <c r="J3" s="1">
        <f t="shared" ref="J3:J10" si="2">H3 - F3</f>
        <v>2650</v>
      </c>
      <c r="K3" s="1">
        <f>SQRT(F3 + H3)</f>
        <v>59.245252974394496</v>
      </c>
      <c r="L3" s="1">
        <f t="shared" ref="L3:L10" si="3">J3/D3</f>
        <v>14.887640449438202</v>
      </c>
      <c r="M3" s="1">
        <f t="shared" ref="M3:M10" si="4">L3*SQRT((I3/H3)^2 + (E3/D3)^2)</f>
        <v>0.28099292277798293</v>
      </c>
      <c r="N3" s="1">
        <v>183</v>
      </c>
      <c r="O3" s="1">
        <f t="shared" ref="O3:O10" si="5">SQRT(N3)</f>
        <v>13.527749258468683</v>
      </c>
      <c r="P3" s="1">
        <v>6104</v>
      </c>
      <c r="Q3" s="1">
        <f t="shared" ref="Q3:Q10" si="6">SQRT(P3)</f>
        <v>78.128099938498437</v>
      </c>
      <c r="R3" s="1">
        <f t="shared" ref="R3:R10" si="7">P3-N3</f>
        <v>5921</v>
      </c>
      <c r="S3" s="1">
        <f t="shared" ref="S3:S10" si="8">SQRT(N3 + P3)</f>
        <v>79.290604739779852</v>
      </c>
      <c r="T3">
        <f t="shared" ref="T3:T10" si="9">R3/D3</f>
        <v>33.264044943820224</v>
      </c>
      <c r="U3">
        <f t="shared" ref="U3:U10" si="10">T3*SQRT((Q3/P3)^2 + (E3/D3)^2)</f>
        <v>0.46496980123236054</v>
      </c>
    </row>
    <row r="4" spans="1:21" x14ac:dyDescent="0.2">
      <c r="A4" s="1">
        <v>2</v>
      </c>
      <c r="B4" s="1">
        <v>1.05</v>
      </c>
      <c r="C4" s="1">
        <v>0.05</v>
      </c>
      <c r="D4" s="1">
        <v>178</v>
      </c>
      <c r="E4" s="1">
        <v>1</v>
      </c>
      <c r="F4" s="3">
        <v>430</v>
      </c>
      <c r="G4" s="1">
        <f t="shared" si="0"/>
        <v>20.73644135332772</v>
      </c>
      <c r="H4" s="1">
        <v>2815</v>
      </c>
      <c r="I4" s="1">
        <f t="shared" si="1"/>
        <v>53.056573579529235</v>
      </c>
      <c r="J4" s="1">
        <f t="shared" si="2"/>
        <v>2385</v>
      </c>
      <c r="K4" s="1">
        <f>SQRT(F4 + H4)</f>
        <v>56.964901474504458</v>
      </c>
      <c r="L4" s="1">
        <f t="shared" si="3"/>
        <v>13.398876404494382</v>
      </c>
      <c r="M4" s="1">
        <f t="shared" si="4"/>
        <v>0.26351930260848233</v>
      </c>
      <c r="N4" s="1">
        <v>183</v>
      </c>
      <c r="O4" s="1">
        <f t="shared" si="5"/>
        <v>13.527749258468683</v>
      </c>
      <c r="P4" s="1">
        <v>6046</v>
      </c>
      <c r="Q4" s="1">
        <f t="shared" si="6"/>
        <v>77.756028705175012</v>
      </c>
      <c r="R4" s="1">
        <f t="shared" si="7"/>
        <v>5863</v>
      </c>
      <c r="S4" s="1">
        <f t="shared" si="8"/>
        <v>78.924014089502563</v>
      </c>
      <c r="T4">
        <f t="shared" si="9"/>
        <v>32.938202247191015</v>
      </c>
      <c r="U4">
        <f t="shared" si="10"/>
        <v>0.46226309291024037</v>
      </c>
    </row>
    <row r="5" spans="1:21" x14ac:dyDescent="0.2">
      <c r="A5" s="1">
        <v>3</v>
      </c>
      <c r="B5" s="3">
        <v>2</v>
      </c>
      <c r="C5" s="1">
        <v>0.05</v>
      </c>
      <c r="D5" s="1">
        <v>178</v>
      </c>
      <c r="E5" s="1">
        <v>1</v>
      </c>
      <c r="F5" s="3">
        <v>430</v>
      </c>
      <c r="G5" s="1">
        <f t="shared" si="0"/>
        <v>20.73644135332772</v>
      </c>
      <c r="H5" s="3">
        <v>2677</v>
      </c>
      <c r="I5" s="1">
        <f t="shared" si="1"/>
        <v>51.739733281106119</v>
      </c>
      <c r="J5" s="1">
        <f t="shared" si="2"/>
        <v>2247</v>
      </c>
      <c r="K5" s="1">
        <f>SQRT(F5 + H5)</f>
        <v>55.740470037487128</v>
      </c>
      <c r="L5" s="1">
        <f t="shared" si="3"/>
        <v>12.623595505617978</v>
      </c>
      <c r="M5" s="1">
        <f t="shared" si="4"/>
        <v>0.2540807598035224</v>
      </c>
      <c r="N5" s="1">
        <v>183</v>
      </c>
      <c r="O5" s="1">
        <f t="shared" si="5"/>
        <v>13.527749258468683</v>
      </c>
      <c r="P5" s="3">
        <v>6094</v>
      </c>
      <c r="Q5" s="1">
        <f t="shared" si="6"/>
        <v>78.064076245094967</v>
      </c>
      <c r="R5" s="1">
        <f t="shared" si="7"/>
        <v>5911</v>
      </c>
      <c r="S5" s="1">
        <f t="shared" si="8"/>
        <v>79.227520471109031</v>
      </c>
      <c r="T5">
        <f t="shared" si="9"/>
        <v>33.207865168539328</v>
      </c>
      <c r="U5">
        <f t="shared" si="10"/>
        <v>0.46450373552007151</v>
      </c>
    </row>
    <row r="6" spans="1:21" x14ac:dyDescent="0.2">
      <c r="A6" s="1">
        <v>4</v>
      </c>
      <c r="B6" s="3">
        <v>4.05</v>
      </c>
      <c r="C6" s="1">
        <v>0.05</v>
      </c>
      <c r="D6" s="1">
        <v>178</v>
      </c>
      <c r="E6" s="1">
        <v>1</v>
      </c>
      <c r="F6" s="3">
        <v>430</v>
      </c>
      <c r="G6" s="1">
        <f t="shared" si="0"/>
        <v>20.73644135332772</v>
      </c>
      <c r="H6" s="3">
        <v>2060</v>
      </c>
      <c r="I6" s="1">
        <f t="shared" si="1"/>
        <v>45.387222871640866</v>
      </c>
      <c r="J6" s="1">
        <f t="shared" si="2"/>
        <v>1630</v>
      </c>
      <c r="K6" s="1">
        <f>SQRT(F6 + H6)</f>
        <v>49.899899799498598</v>
      </c>
      <c r="L6" s="1">
        <f t="shared" si="3"/>
        <v>9.1573033707865168</v>
      </c>
      <c r="M6" s="1">
        <f t="shared" si="4"/>
        <v>0.20821512346550522</v>
      </c>
      <c r="N6" s="1">
        <v>183</v>
      </c>
      <c r="O6" s="1">
        <f t="shared" si="5"/>
        <v>13.527749258468683</v>
      </c>
      <c r="P6" s="3">
        <v>5843</v>
      </c>
      <c r="Q6" s="1">
        <f t="shared" si="6"/>
        <v>76.439518575145414</v>
      </c>
      <c r="R6" s="1">
        <f t="shared" si="7"/>
        <v>5660</v>
      </c>
      <c r="S6" s="1">
        <f t="shared" si="8"/>
        <v>77.627314780301404</v>
      </c>
      <c r="T6">
        <f t="shared" si="9"/>
        <v>31.797752808988765</v>
      </c>
      <c r="U6">
        <f t="shared" si="10"/>
        <v>0.45272075691457947</v>
      </c>
    </row>
    <row r="7" spans="1:21" x14ac:dyDescent="0.2">
      <c r="A7" s="1">
        <v>5</v>
      </c>
      <c r="B7" s="3">
        <v>8</v>
      </c>
      <c r="C7" s="1">
        <v>0.05</v>
      </c>
      <c r="D7" s="1">
        <v>178</v>
      </c>
      <c r="E7" s="1">
        <v>1</v>
      </c>
      <c r="F7" s="3">
        <v>430</v>
      </c>
      <c r="G7" s="1">
        <f t="shared" si="0"/>
        <v>20.73644135332772</v>
      </c>
      <c r="H7" s="3">
        <v>1706</v>
      </c>
      <c r="I7" s="1">
        <f t="shared" si="1"/>
        <v>41.303752856126764</v>
      </c>
      <c r="J7" s="1">
        <f t="shared" si="2"/>
        <v>1276</v>
      </c>
      <c r="K7" s="1">
        <f>SQRT(F7 + H7)</f>
        <v>46.216880033165374</v>
      </c>
      <c r="L7" s="1">
        <f t="shared" si="3"/>
        <v>7.1685393258426968</v>
      </c>
      <c r="M7" s="1">
        <f t="shared" si="4"/>
        <v>0.1781678609127047</v>
      </c>
      <c r="N7" s="1">
        <v>183</v>
      </c>
      <c r="O7" s="1">
        <f t="shared" si="5"/>
        <v>13.527749258468683</v>
      </c>
      <c r="P7" s="3">
        <v>5303</v>
      </c>
      <c r="Q7" s="1">
        <f t="shared" si="6"/>
        <v>72.821700062550036</v>
      </c>
      <c r="R7" s="1">
        <f t="shared" si="7"/>
        <v>5120</v>
      </c>
      <c r="S7" s="1">
        <f t="shared" si="8"/>
        <v>74.06753674856482</v>
      </c>
      <c r="T7">
        <f t="shared" si="9"/>
        <v>28.764044943820224</v>
      </c>
      <c r="U7">
        <f t="shared" si="10"/>
        <v>0.42676981679125958</v>
      </c>
    </row>
    <row r="8" spans="1:21" x14ac:dyDescent="0.2">
      <c r="A8" s="1">
        <v>6</v>
      </c>
      <c r="B8" s="3">
        <v>16.05</v>
      </c>
      <c r="C8" s="1">
        <v>0.05</v>
      </c>
      <c r="D8" s="1">
        <v>178</v>
      </c>
      <c r="E8" s="1">
        <v>1</v>
      </c>
      <c r="F8" s="3">
        <v>430</v>
      </c>
      <c r="G8" s="1">
        <f t="shared" si="0"/>
        <v>20.73644135332772</v>
      </c>
      <c r="H8" s="3">
        <v>1227</v>
      </c>
      <c r="I8" s="1">
        <f t="shared" si="1"/>
        <v>35.028559776273987</v>
      </c>
      <c r="J8" s="1">
        <f t="shared" si="2"/>
        <v>797</v>
      </c>
      <c r="K8" s="1">
        <f>SQRT(F8 + H8)</f>
        <v>40.70626487409524</v>
      </c>
      <c r="L8" s="1">
        <f t="shared" si="3"/>
        <v>4.4775280898876408</v>
      </c>
      <c r="M8" s="1">
        <f t="shared" si="4"/>
        <v>0.13027664769289712</v>
      </c>
      <c r="N8" s="1">
        <v>183</v>
      </c>
      <c r="O8" s="1">
        <f t="shared" si="5"/>
        <v>13.527749258468683</v>
      </c>
      <c r="P8" s="3">
        <v>4596</v>
      </c>
      <c r="Q8" s="1">
        <f t="shared" si="6"/>
        <v>67.793805026713173</v>
      </c>
      <c r="R8" s="1">
        <f t="shared" si="7"/>
        <v>4413</v>
      </c>
      <c r="S8" s="1">
        <f t="shared" si="8"/>
        <v>69.130311730817468</v>
      </c>
      <c r="T8">
        <f t="shared" si="9"/>
        <v>24.792134831460675</v>
      </c>
      <c r="U8">
        <f t="shared" si="10"/>
        <v>0.39132496224631225</v>
      </c>
    </row>
    <row r="9" spans="1:21" x14ac:dyDescent="0.2">
      <c r="A9" s="1">
        <v>7</v>
      </c>
      <c r="B9" s="3">
        <v>32.1</v>
      </c>
      <c r="C9" s="1">
        <v>0.05</v>
      </c>
      <c r="D9" s="1">
        <v>178</v>
      </c>
      <c r="E9" s="1">
        <v>1</v>
      </c>
      <c r="F9" s="3">
        <v>430</v>
      </c>
      <c r="G9" s="1">
        <f t="shared" si="0"/>
        <v>20.73644135332772</v>
      </c>
      <c r="H9" s="3">
        <v>1024</v>
      </c>
      <c r="I9" s="1">
        <f t="shared" si="1"/>
        <v>32</v>
      </c>
      <c r="J9" s="1">
        <f t="shared" si="2"/>
        <v>594</v>
      </c>
      <c r="K9" s="1">
        <f>SQRT(F9 + H9)</f>
        <v>38.131351929875237</v>
      </c>
      <c r="L9" s="1">
        <f t="shared" si="3"/>
        <v>3.3370786516853932</v>
      </c>
      <c r="M9" s="1">
        <f t="shared" si="4"/>
        <v>0.10595548812831729</v>
      </c>
      <c r="N9" s="1">
        <v>183</v>
      </c>
      <c r="O9" s="1">
        <f t="shared" si="5"/>
        <v>13.527749258468683</v>
      </c>
      <c r="P9" s="3">
        <v>3465</v>
      </c>
      <c r="Q9" s="1">
        <f t="shared" si="6"/>
        <v>58.864250611045748</v>
      </c>
      <c r="R9" s="1">
        <f t="shared" si="7"/>
        <v>3282</v>
      </c>
      <c r="S9" s="1">
        <f t="shared" si="8"/>
        <v>60.398675482165999</v>
      </c>
      <c r="T9">
        <f t="shared" si="9"/>
        <v>18.438202247191011</v>
      </c>
      <c r="U9">
        <f t="shared" si="10"/>
        <v>0.32991604661654178</v>
      </c>
    </row>
    <row r="10" spans="1:21" x14ac:dyDescent="0.2">
      <c r="A10" s="1">
        <v>8</v>
      </c>
      <c r="B10" s="3">
        <v>67.849999999999994</v>
      </c>
      <c r="C10" s="1">
        <v>0.05</v>
      </c>
      <c r="D10" s="1">
        <v>178</v>
      </c>
      <c r="E10" s="1">
        <v>1</v>
      </c>
      <c r="F10" s="3">
        <v>430</v>
      </c>
      <c r="G10" s="1">
        <f t="shared" si="0"/>
        <v>20.73644135332772</v>
      </c>
      <c r="H10" s="3">
        <v>871</v>
      </c>
      <c r="I10" s="1">
        <f t="shared" si="1"/>
        <v>29.512709126747414</v>
      </c>
      <c r="J10" s="1">
        <f t="shared" si="2"/>
        <v>441</v>
      </c>
      <c r="K10" s="1">
        <f>SQRT(F10 + H10)</f>
        <v>36.069377593742864</v>
      </c>
      <c r="L10" s="1">
        <f t="shared" si="3"/>
        <v>2.4775280898876404</v>
      </c>
      <c r="M10" s="1">
        <f t="shared" si="4"/>
        <v>8.5093886012257633E-2</v>
      </c>
      <c r="N10" s="1">
        <v>183</v>
      </c>
      <c r="O10" s="1">
        <f t="shared" si="5"/>
        <v>13.527749258468683</v>
      </c>
      <c r="P10" s="3">
        <v>1845</v>
      </c>
      <c r="Q10" s="1">
        <f t="shared" si="6"/>
        <v>42.953463189829058</v>
      </c>
      <c r="R10" s="1">
        <f t="shared" si="7"/>
        <v>1662</v>
      </c>
      <c r="S10" s="1">
        <f t="shared" si="8"/>
        <v>45.033320996790806</v>
      </c>
      <c r="T10">
        <f t="shared" si="9"/>
        <v>9.3370786516853936</v>
      </c>
      <c r="U10">
        <f t="shared" si="10"/>
        <v>0.22361613148472315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CA10C-2437-3845-A1A5-307D2BEC6CAF}">
  <dimension ref="A1:O12"/>
  <sheetViews>
    <sheetView workbookViewId="0">
      <selection activeCell="I18" sqref="I18"/>
    </sheetView>
  </sheetViews>
  <sheetFormatPr baseColWidth="10" defaultRowHeight="16" x14ac:dyDescent="0.2"/>
  <sheetData>
    <row r="1" spans="1:15" x14ac:dyDescent="0.2">
      <c r="A1" s="2" t="s">
        <v>14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7</v>
      </c>
      <c r="H1" s="2" t="s">
        <v>17</v>
      </c>
      <c r="I1" s="2" t="s">
        <v>18</v>
      </c>
      <c r="J1" s="2" t="s">
        <v>19</v>
      </c>
      <c r="K1" s="2" t="s">
        <v>20</v>
      </c>
      <c r="L1" s="2" t="s">
        <v>21</v>
      </c>
      <c r="M1" s="2" t="s">
        <v>22</v>
      </c>
      <c r="N1" s="2" t="s">
        <v>23</v>
      </c>
      <c r="O1" s="2" t="s">
        <v>24</v>
      </c>
    </row>
    <row r="2" spans="1:15" x14ac:dyDescent="0.2">
      <c r="A2" s="1">
        <v>0</v>
      </c>
      <c r="B2" s="1">
        <v>0</v>
      </c>
      <c r="C2" s="1">
        <v>0</v>
      </c>
      <c r="D2" s="1">
        <v>178</v>
      </c>
      <c r="E2" s="1">
        <v>1</v>
      </c>
      <c r="F2" s="1"/>
      <c r="G2" s="1">
        <f>SQRT(F2)</f>
        <v>0</v>
      </c>
      <c r="H2" s="1"/>
      <c r="I2" s="1">
        <f>SQRT(H2)</f>
        <v>0</v>
      </c>
      <c r="J2" s="1"/>
      <c r="K2" s="1">
        <f>SQRT(F2 + H2)</f>
        <v>0</v>
      </c>
      <c r="L2" s="1"/>
      <c r="M2" s="1">
        <f>SQRT(L2)</f>
        <v>0</v>
      </c>
      <c r="N2" s="1"/>
      <c r="O2" s="1">
        <f>SQRT(F2 + L2)</f>
        <v>0</v>
      </c>
    </row>
    <row r="3" spans="1:15" x14ac:dyDescent="0.2">
      <c r="A3" s="1">
        <v>1</v>
      </c>
      <c r="B3" s="1">
        <v>0.6</v>
      </c>
      <c r="C3" s="1">
        <v>0.05</v>
      </c>
      <c r="D3" s="1">
        <v>178</v>
      </c>
      <c r="E3" s="1">
        <v>1</v>
      </c>
      <c r="F3" s="1"/>
      <c r="G3" s="1">
        <f t="shared" ref="G3:G10" si="0">SQRT(F3)</f>
        <v>0</v>
      </c>
      <c r="H3" s="1"/>
      <c r="I3" s="1">
        <f t="shared" ref="I3:I10" si="1">SQRT(H3)</f>
        <v>0</v>
      </c>
      <c r="J3" s="1"/>
      <c r="K3" s="1">
        <f t="shared" ref="K3:K10" si="2">SQRT(F3 + H3)</f>
        <v>0</v>
      </c>
      <c r="L3" s="1"/>
      <c r="M3" s="1">
        <f t="shared" ref="M3:M10" si="3">SQRT(L3)</f>
        <v>0</v>
      </c>
      <c r="N3" s="1"/>
      <c r="O3" s="1">
        <f t="shared" ref="O3:O10" si="4">SQRT(F3 + L3)</f>
        <v>0</v>
      </c>
    </row>
    <row r="4" spans="1:15" x14ac:dyDescent="0.2">
      <c r="A4" s="1">
        <v>2</v>
      </c>
      <c r="B4" s="1">
        <v>1.05</v>
      </c>
      <c r="C4" s="1">
        <v>0.05</v>
      </c>
      <c r="D4" s="1">
        <v>178</v>
      </c>
      <c r="E4" s="1">
        <v>1</v>
      </c>
      <c r="F4" s="1"/>
      <c r="G4" s="1">
        <f t="shared" si="0"/>
        <v>0</v>
      </c>
      <c r="H4" s="1"/>
      <c r="I4" s="1">
        <f t="shared" si="1"/>
        <v>0</v>
      </c>
      <c r="J4" s="1"/>
      <c r="K4" s="1">
        <f t="shared" si="2"/>
        <v>0</v>
      </c>
      <c r="L4" s="1"/>
      <c r="M4" s="1">
        <f t="shared" si="3"/>
        <v>0</v>
      </c>
      <c r="N4" s="1"/>
      <c r="O4" s="1">
        <f t="shared" si="4"/>
        <v>0</v>
      </c>
    </row>
    <row r="5" spans="1:15" x14ac:dyDescent="0.2">
      <c r="A5" s="1">
        <v>3</v>
      </c>
      <c r="B5" s="3">
        <v>2</v>
      </c>
      <c r="C5" s="1">
        <v>0.05</v>
      </c>
      <c r="D5" s="1">
        <v>178</v>
      </c>
      <c r="E5" s="1">
        <v>1</v>
      </c>
      <c r="F5" s="1"/>
      <c r="G5" s="1">
        <f t="shared" si="0"/>
        <v>0</v>
      </c>
      <c r="H5" s="1"/>
      <c r="I5" s="1">
        <f t="shared" si="1"/>
        <v>0</v>
      </c>
      <c r="J5" s="1"/>
      <c r="K5" s="1">
        <f t="shared" si="2"/>
        <v>0</v>
      </c>
      <c r="L5" s="1"/>
      <c r="M5" s="1">
        <f t="shared" si="3"/>
        <v>0</v>
      </c>
      <c r="N5" s="1"/>
      <c r="O5" s="1">
        <f t="shared" si="4"/>
        <v>0</v>
      </c>
    </row>
    <row r="6" spans="1:15" x14ac:dyDescent="0.2">
      <c r="A6" s="1">
        <v>4</v>
      </c>
      <c r="B6" s="3">
        <v>4.05</v>
      </c>
      <c r="C6" s="1">
        <v>0.05</v>
      </c>
      <c r="D6" s="1">
        <v>178</v>
      </c>
      <c r="E6" s="1">
        <v>1</v>
      </c>
      <c r="F6" s="1"/>
      <c r="G6" s="1">
        <f t="shared" si="0"/>
        <v>0</v>
      </c>
      <c r="H6" s="1"/>
      <c r="I6" s="1">
        <f t="shared" si="1"/>
        <v>0</v>
      </c>
      <c r="J6" s="1"/>
      <c r="K6" s="1">
        <f t="shared" si="2"/>
        <v>0</v>
      </c>
      <c r="L6" s="1"/>
      <c r="M6" s="1">
        <f t="shared" si="3"/>
        <v>0</v>
      </c>
      <c r="N6" s="1"/>
      <c r="O6" s="1">
        <f t="shared" si="4"/>
        <v>0</v>
      </c>
    </row>
    <row r="7" spans="1:15" x14ac:dyDescent="0.2">
      <c r="A7" s="1">
        <v>5</v>
      </c>
      <c r="B7" s="3">
        <v>8</v>
      </c>
      <c r="C7" s="1">
        <v>0.05</v>
      </c>
      <c r="D7" s="1">
        <v>178</v>
      </c>
      <c r="E7" s="1">
        <v>1</v>
      </c>
      <c r="F7" s="1"/>
      <c r="G7" s="1">
        <f t="shared" si="0"/>
        <v>0</v>
      </c>
      <c r="H7" s="1"/>
      <c r="I7" s="1">
        <f t="shared" si="1"/>
        <v>0</v>
      </c>
      <c r="J7" s="1"/>
      <c r="K7" s="1">
        <f t="shared" si="2"/>
        <v>0</v>
      </c>
      <c r="L7" s="1"/>
      <c r="M7" s="1">
        <f t="shared" si="3"/>
        <v>0</v>
      </c>
      <c r="N7" s="1"/>
      <c r="O7" s="1">
        <f t="shared" si="4"/>
        <v>0</v>
      </c>
    </row>
    <row r="8" spans="1:15" x14ac:dyDescent="0.2">
      <c r="A8" s="1">
        <v>6</v>
      </c>
      <c r="B8" s="3">
        <v>16.05</v>
      </c>
      <c r="C8" s="1">
        <v>0.05</v>
      </c>
      <c r="D8" s="1">
        <v>178</v>
      </c>
      <c r="E8" s="1">
        <v>1</v>
      </c>
      <c r="F8" s="1"/>
      <c r="G8" s="1">
        <f t="shared" si="0"/>
        <v>0</v>
      </c>
      <c r="H8" s="1"/>
      <c r="I8" s="1">
        <f t="shared" si="1"/>
        <v>0</v>
      </c>
      <c r="J8" s="1"/>
      <c r="K8" s="1">
        <f t="shared" si="2"/>
        <v>0</v>
      </c>
      <c r="L8" s="1"/>
      <c r="M8" s="1">
        <f t="shared" si="3"/>
        <v>0</v>
      </c>
      <c r="N8" s="1"/>
      <c r="O8" s="1">
        <f t="shared" si="4"/>
        <v>0</v>
      </c>
    </row>
    <row r="9" spans="1:15" x14ac:dyDescent="0.2">
      <c r="A9" s="1">
        <v>7</v>
      </c>
      <c r="B9" s="3">
        <v>32.1</v>
      </c>
      <c r="C9" s="1">
        <v>0.05</v>
      </c>
      <c r="D9" s="1">
        <v>178</v>
      </c>
      <c r="E9" s="1">
        <v>1</v>
      </c>
      <c r="F9" s="1"/>
      <c r="G9" s="1">
        <f t="shared" si="0"/>
        <v>0</v>
      </c>
      <c r="H9" s="1"/>
      <c r="I9" s="1">
        <f t="shared" si="1"/>
        <v>0</v>
      </c>
      <c r="J9" s="1"/>
      <c r="K9" s="1">
        <f t="shared" si="2"/>
        <v>0</v>
      </c>
      <c r="L9" s="1"/>
      <c r="M9" s="1">
        <f t="shared" si="3"/>
        <v>0</v>
      </c>
      <c r="N9" s="1"/>
      <c r="O9" s="1">
        <f t="shared" si="4"/>
        <v>0</v>
      </c>
    </row>
    <row r="10" spans="1:15" x14ac:dyDescent="0.2">
      <c r="A10" s="1">
        <v>8</v>
      </c>
      <c r="B10" s="3">
        <v>67.849999999999994</v>
      </c>
      <c r="C10" s="1">
        <v>0.05</v>
      </c>
      <c r="D10" s="1">
        <v>178</v>
      </c>
      <c r="E10" s="1">
        <v>1</v>
      </c>
      <c r="F10" s="1"/>
      <c r="G10" s="1">
        <f t="shared" si="0"/>
        <v>0</v>
      </c>
      <c r="H10" s="1"/>
      <c r="I10" s="1">
        <f t="shared" si="1"/>
        <v>0</v>
      </c>
      <c r="J10" s="1"/>
      <c r="K10" s="1">
        <f t="shared" si="2"/>
        <v>0</v>
      </c>
      <c r="L10" s="1"/>
      <c r="M10" s="1">
        <f t="shared" si="3"/>
        <v>0</v>
      </c>
      <c r="N10" s="1"/>
      <c r="O10" s="1">
        <f t="shared" si="4"/>
        <v>0</v>
      </c>
    </row>
    <row r="12" spans="1:15" x14ac:dyDescent="0.2">
      <c r="F12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F6C97-C150-5640-9F1D-E7D62749746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137cs</vt:lpstr>
      <vt:lpstr>22na</vt:lpstr>
      <vt:lpstr>133ba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Perrin Davidson</dc:creator>
  <cp:lastModifiedBy>Perrin Davidson</cp:lastModifiedBy>
  <dcterms:created xsi:type="dcterms:W3CDTF">2021-10-09T15:54:58Z</dcterms:created>
  <dcterms:modified xsi:type="dcterms:W3CDTF">2021-10-09T17:15:49Z</dcterms:modified>
</cp:coreProperties>
</file>