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KULIAH\SEM 9\"/>
    </mc:Choice>
  </mc:AlternateContent>
  <bookViews>
    <workbookView xWindow="0" yWindow="0" windowWidth="20490" windowHeight="7620" activeTab="2"/>
  </bookViews>
  <sheets>
    <sheet name="Form responses 1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AD12" i="1" l="1"/>
  <c r="I19" i="1"/>
  <c r="I18" i="1"/>
  <c r="H19" i="1"/>
  <c r="H18" i="1"/>
  <c r="G19" i="1"/>
  <c r="F19" i="1"/>
  <c r="P39" i="3" l="1"/>
  <c r="Q10" i="3"/>
  <c r="P37" i="3"/>
  <c r="P36" i="3"/>
  <c r="P34" i="3"/>
  <c r="I9" i="3"/>
  <c r="H9" i="3"/>
  <c r="G9" i="3"/>
  <c r="G12" i="1" l="1"/>
  <c r="F12" i="1"/>
  <c r="F13" i="1"/>
  <c r="E8" i="2"/>
  <c r="D8" i="2"/>
  <c r="F8" i="2" l="1"/>
  <c r="Z10" i="1"/>
  <c r="Z9" i="1"/>
  <c r="S9" i="1"/>
  <c r="S8" i="1"/>
  <c r="K11" i="1"/>
  <c r="K10" i="1"/>
  <c r="F8" i="1" l="1"/>
  <c r="F7" i="1"/>
  <c r="F6" i="1"/>
  <c r="AG5" i="1"/>
  <c r="AG4" i="1"/>
  <c r="AG3" i="1"/>
  <c r="AB5" i="1"/>
  <c r="AB4" i="1"/>
  <c r="AB3" i="1"/>
  <c r="W5" i="1"/>
  <c r="W4" i="1"/>
  <c r="W3" i="1"/>
  <c r="O5" i="1"/>
  <c r="O4" i="1"/>
  <c r="O3" i="1"/>
  <c r="H5" i="1"/>
  <c r="H4" i="1"/>
  <c r="H3" i="1"/>
  <c r="E5" i="1"/>
  <c r="E4" i="1"/>
  <c r="E3" i="1"/>
</calcChain>
</file>

<file path=xl/sharedStrings.xml><?xml version="1.0" encoding="utf-8"?>
<sst xmlns="http://schemas.openxmlformats.org/spreadsheetml/2006/main" count="285" uniqueCount="84">
  <si>
    <t>Timestamp</t>
  </si>
  <si>
    <t xml:space="preserve">Nama </t>
  </si>
  <si>
    <t>NIP</t>
  </si>
  <si>
    <t>Instansi</t>
  </si>
  <si>
    <t>1.	Media pembelajaran ini mudah diakses dan digunakan</t>
  </si>
  <si>
    <t>2.	Tombol dan navigasi memudahkan saya dalam menggunakan media pembelajaran ini</t>
  </si>
  <si>
    <t>3.	Petunjuk pada media pembelajaran ini jelas dan mudah dipahami</t>
  </si>
  <si>
    <t>4.	Materi yang disajikan mencakup materi yang terkandung dalam Kompetensi Dasar (KD)</t>
  </si>
  <si>
    <t>5.	Materi yang disajikan sesuai dengan tujuan pembelajaran</t>
  </si>
  <si>
    <t>6.	Penyajian materi sesuai dengan model problem base learning</t>
  </si>
  <si>
    <t>7.	Materi yang disajikan sesuai untuk peserta didik kelas VIII</t>
  </si>
  <si>
    <t>8.	Contoh soal yang disajikan sesuai untuk peserta didik kelas VIII</t>
  </si>
  <si>
    <t xml:space="preserve">9.	Contoh soal yang diberikan berkaitan dengan materi </t>
  </si>
  <si>
    <t>10.	Soal pertanyaan, kuis, dan evaluasi sesuai dengan tujuan pembelajaran</t>
  </si>
  <si>
    <t xml:space="preserve">11.	Media pembelajaran ini dapat membantu peserta didik dalam memahami materi </t>
  </si>
  <si>
    <t>12.	Media pembelajaran ini dapat memotivasi peserta didik</t>
  </si>
  <si>
    <t>13.	Respon atau umpan balik (feedback) terhadap masukkan jawaban dari peserta didik (misal: keterangan benar atau salah) dapat membantu peserta didik dalam memahami materi</t>
  </si>
  <si>
    <t>14.	Respon atau umpan balik (feedback) terhadap masukkan jawaban dari peserta didik (misal: keterangan benar atau salah) membuat peserta didik tertarik terhadap pembelajaran.</t>
  </si>
  <si>
    <t>15.	Kalimat pada media pembelajaran sederhana dan mudah dipahami</t>
  </si>
  <si>
    <t>16.	Penyajian materi dan contoh soal membantu peserta didik untuk menjawab soal pertanyaan, kuis dan evaluasi</t>
  </si>
  <si>
    <t>17.	Soal latihan, kuis dan evaluasi membantu peserta didik untuk lebih memahami materi</t>
  </si>
  <si>
    <t>18.	Soal kuis dan evaluasi yang diberikan dapat mengukur tingkat pemahaman peserta didik tentang materi sistem koordinat</t>
  </si>
  <si>
    <t>19.	Desain media pembelajaran ini menarik</t>
  </si>
  <si>
    <t>20.	Teks pada media pembelajaran dapat dibaca dengan jelas</t>
  </si>
  <si>
    <t xml:space="preserve">21.	Komposisi warna sudah tepat </t>
  </si>
  <si>
    <t xml:space="preserve">22.	Gambar dan animasi yang disajikan membantu pemahaman mengenai materi </t>
  </si>
  <si>
    <t xml:space="preserve">23.	Tata letak gambar dan animasi pada media pembelajaran ini sudah sesuai </t>
  </si>
  <si>
    <t>24.	Media pembelajaran ini membantu dan mempermudah dalam menyampaikan materi sistem koordinat</t>
  </si>
  <si>
    <t>25.	Media pembelajaran ini dapat digunakan sebagai alternatif media pembelajaran di kelas</t>
  </si>
  <si>
    <t>26.	Media pembelajaran ini dapat membantu peserta didik belajar secara mandiri</t>
  </si>
  <si>
    <t>27.	Media pembelajaran ini dapat menarik minat belajar peserta didik</t>
  </si>
  <si>
    <t>28.	Media pembelajaran ini dapat menciptakan suasana belajar yang menyenangkan</t>
  </si>
  <si>
    <t>29.	Penyajian bahan ajar menggunakan media pembelajaran ini lebih menarik dibandingkan dengan menggunakan buku cetak (buku paket)</t>
  </si>
  <si>
    <t>30.	Penyajian bahan ajar menggunakan media pembelajaran ini lebih menarik dibandingkan dengan menggunakan buku elektronik (pdf).</t>
  </si>
  <si>
    <t>Provider koneksi internet apakah yang anda gunakan untuk belajar menggunakan media pembelajaran ini?</t>
  </si>
  <si>
    <t>Perangkat komunikasi apakah yang anda gunakan untuk belajar menggunakan media pembelajaran ini?</t>
  </si>
  <si>
    <t>LUCY NANSARUNAI, S.Pd</t>
  </si>
  <si>
    <t>198704272011012004</t>
  </si>
  <si>
    <t>SMPN 13 BANJARMASIN</t>
  </si>
  <si>
    <t>Telkomsel</t>
  </si>
  <si>
    <t>Handphone</t>
  </si>
  <si>
    <t>persentase</t>
  </si>
  <si>
    <t>Sangat Layak</t>
  </si>
  <si>
    <t>total skor</t>
  </si>
  <si>
    <t>skor maksimal</t>
  </si>
  <si>
    <t>Aspek penilaian</t>
  </si>
  <si>
    <t>STS</t>
  </si>
  <si>
    <t>TS</t>
  </si>
  <si>
    <t>S</t>
  </si>
  <si>
    <t>SS</t>
  </si>
  <si>
    <t>Kemudahan Penggunaan dan Navigasi</t>
  </si>
  <si>
    <t>Kandungan Kognisi</t>
  </si>
  <si>
    <t>Lingkup Pengetahuan dan Penyajian Informasi</t>
  </si>
  <si>
    <t>Estetika</t>
  </si>
  <si>
    <t>Fungsi Keseluruhan</t>
  </si>
  <si>
    <t>Kemudahan dalam Belajar</t>
  </si>
  <si>
    <t>Total</t>
  </si>
  <si>
    <t>s</t>
  </si>
  <si>
    <t>ss</t>
  </si>
  <si>
    <t>ts</t>
  </si>
  <si>
    <t>sts</t>
  </si>
  <si>
    <t>No</t>
  </si>
  <si>
    <t>Aspek Tinjauan</t>
  </si>
  <si>
    <t>Skala Penilaian**</t>
  </si>
  <si>
    <t xml:space="preserve">Kejelasan petunjuk pengerjaan soal </t>
  </si>
  <si>
    <t xml:space="preserve">Kejelasan pedoman penskoran </t>
  </si>
  <si>
    <t>Kesesuaian jenis dan ukuran huruf</t>
  </si>
  <si>
    <t>Kesesuaian tata letak</t>
  </si>
  <si>
    <t>Kepraktisan instrumen</t>
  </si>
  <si>
    <t>Kesesuaian waktu yang digunakan</t>
  </si>
  <si>
    <t>No. Soal</t>
  </si>
  <si>
    <t>Aspek pada Validitas Butir*</t>
  </si>
  <si>
    <t>Validitas**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</si>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</sst>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9" fontId="0" fillId="0" borderId="0" xfId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9" fontId="1" fillId="3" borderId="0" xfId="1" applyFont="1" applyFill="1" applyAlignment="1"/>
    <xf numFmtId="9" fontId="1" fillId="2" borderId="0" xfId="1" applyFont="1" applyFill="1" applyAlignment="1"/>
    <xf numFmtId="0" fontId="1" fillId="4" borderId="0" xfId="0" applyFont="1" applyFill="1" applyAlignment="1"/>
    <xf numFmtId="9" fontId="1" fillId="4" borderId="0" xfId="1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9" fontId="1" fillId="6" borderId="0" xfId="1" applyFont="1" applyFill="1" applyAlignment="1"/>
    <xf numFmtId="9" fontId="1" fillId="5" borderId="0" xfId="1" applyFont="1" applyFill="1" applyAlignment="1"/>
    <xf numFmtId="0" fontId="1" fillId="7" borderId="0" xfId="0" applyFont="1" applyFill="1" applyAlignment="1"/>
    <xf numFmtId="9" fontId="1" fillId="7" borderId="0" xfId="1" applyFont="1" applyFill="1" applyAlignment="1"/>
    <xf numFmtId="0" fontId="2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9" fontId="6" fillId="0" borderId="1" xfId="0" applyNumberFormat="1" applyFont="1" applyBorder="1" applyAlignment="1">
      <alignment horizontal="center" vertical="center" wrapText="1"/>
    </xf>
    <xf numFmtId="9" fontId="0" fillId="0" borderId="0" xfId="0" applyNumberFormat="1" applyFont="1" applyAlignment="1"/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9" fontId="2" fillId="0" borderId="0" xfId="1" applyFont="1" applyAlignment="1"/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9"/>
  <sheetViews>
    <sheetView topLeftCell="AA1" workbookViewId="0">
      <pane ySplit="1" topLeftCell="A2" activePane="bottomLeft" state="frozen"/>
      <selection pane="bottomLeft" activeCell="AD13" sqref="AD13"/>
    </sheetView>
  </sheetViews>
  <sheetFormatPr defaultColWidth="14.42578125" defaultRowHeight="15.75" customHeight="1" x14ac:dyDescent="0.2"/>
  <cols>
    <col min="1" max="42" width="21.5703125" customWidth="1"/>
  </cols>
  <sheetData>
    <row r="1" spans="1:3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ht="12.75" x14ac:dyDescent="0.2">
      <c r="A2" s="2">
        <v>44106.923079826389</v>
      </c>
      <c r="B2" s="3" t="s">
        <v>36</v>
      </c>
      <c r="C2" s="3" t="s">
        <v>37</v>
      </c>
      <c r="D2" s="3" t="s">
        <v>38</v>
      </c>
      <c r="E2" s="6">
        <v>4</v>
      </c>
      <c r="F2" s="6">
        <v>4</v>
      </c>
      <c r="G2" s="6">
        <v>4</v>
      </c>
      <c r="H2" s="5">
        <v>3</v>
      </c>
      <c r="I2" s="5">
        <v>3</v>
      </c>
      <c r="J2" s="5">
        <v>3</v>
      </c>
      <c r="K2" s="5">
        <v>4</v>
      </c>
      <c r="L2" s="5">
        <v>4</v>
      </c>
      <c r="M2" s="5">
        <v>4</v>
      </c>
      <c r="N2" s="5">
        <v>4</v>
      </c>
      <c r="O2" s="9">
        <v>4</v>
      </c>
      <c r="P2" s="9">
        <v>3</v>
      </c>
      <c r="Q2" s="9">
        <v>3</v>
      </c>
      <c r="R2" s="9">
        <v>3</v>
      </c>
      <c r="S2" s="9">
        <v>3</v>
      </c>
      <c r="T2" s="9">
        <v>3</v>
      </c>
      <c r="U2" s="9">
        <v>3</v>
      </c>
      <c r="V2" s="9">
        <v>3</v>
      </c>
      <c r="W2" s="12">
        <v>3</v>
      </c>
      <c r="X2" s="12">
        <v>3</v>
      </c>
      <c r="Y2" s="12">
        <v>3</v>
      </c>
      <c r="Z2" s="12">
        <v>4</v>
      </c>
      <c r="AA2" s="12">
        <v>3</v>
      </c>
      <c r="AB2" s="11">
        <v>3</v>
      </c>
      <c r="AC2" s="11">
        <v>3</v>
      </c>
      <c r="AD2" s="11">
        <v>3</v>
      </c>
      <c r="AE2" s="11">
        <v>3</v>
      </c>
      <c r="AF2" s="11">
        <v>3</v>
      </c>
      <c r="AG2" s="15">
        <v>3</v>
      </c>
      <c r="AH2" s="15">
        <v>3</v>
      </c>
      <c r="AI2" s="3" t="s">
        <v>39</v>
      </c>
      <c r="AJ2" s="3" t="s">
        <v>40</v>
      </c>
    </row>
    <row r="3" spans="1:36" ht="12.75" x14ac:dyDescent="0.2">
      <c r="A3" s="2"/>
      <c r="B3" s="3"/>
      <c r="C3" s="3"/>
      <c r="D3" s="3"/>
      <c r="E3" s="6">
        <f>SUM(E2:G2)</f>
        <v>12</v>
      </c>
      <c r="F3" s="6"/>
      <c r="G3" s="6"/>
      <c r="H3" s="5">
        <f>SUM(H2:N2)</f>
        <v>25</v>
      </c>
      <c r="I3" s="5"/>
      <c r="J3" s="5"/>
      <c r="K3" s="5"/>
      <c r="L3" s="5"/>
      <c r="M3" s="5"/>
      <c r="N3" s="5"/>
      <c r="O3" s="9">
        <f>SUM(O2:V2)</f>
        <v>25</v>
      </c>
      <c r="P3" s="9"/>
      <c r="Q3" s="9"/>
      <c r="R3" s="9"/>
      <c r="S3" s="9"/>
      <c r="T3" s="9"/>
      <c r="U3" s="9"/>
      <c r="V3" s="9"/>
      <c r="W3" s="12">
        <f>SUM(W2:AA2)</f>
        <v>16</v>
      </c>
      <c r="X3" s="12"/>
      <c r="Y3" s="12"/>
      <c r="Z3" s="12"/>
      <c r="AA3" s="12"/>
      <c r="AB3" s="11">
        <f>SUM(AB2:AF2)</f>
        <v>15</v>
      </c>
      <c r="AC3" s="11"/>
      <c r="AD3" s="11"/>
      <c r="AE3" s="11"/>
      <c r="AF3" s="11"/>
      <c r="AG3" s="15">
        <f>SUM(AG2:AH2)</f>
        <v>6</v>
      </c>
      <c r="AH3" s="15"/>
      <c r="AI3" s="3"/>
      <c r="AJ3" s="3"/>
    </row>
    <row r="4" spans="1:36" ht="12.75" x14ac:dyDescent="0.2">
      <c r="A4" s="2"/>
      <c r="B4" s="3"/>
      <c r="C4" s="3"/>
      <c r="D4" s="3"/>
      <c r="E4" s="6">
        <f>3*4</f>
        <v>12</v>
      </c>
      <c r="F4" s="6"/>
      <c r="G4" s="6"/>
      <c r="H4" s="5">
        <f>4*7</f>
        <v>28</v>
      </c>
      <c r="I4" s="5"/>
      <c r="J4" s="5"/>
      <c r="K4" s="5"/>
      <c r="L4" s="5"/>
      <c r="M4" s="5"/>
      <c r="N4" s="5"/>
      <c r="O4" s="9">
        <f>4*8</f>
        <v>32</v>
      </c>
      <c r="P4" s="9"/>
      <c r="Q4" s="9"/>
      <c r="R4" s="9"/>
      <c r="S4" s="9"/>
      <c r="T4" s="9"/>
      <c r="U4" s="9"/>
      <c r="V4" s="9"/>
      <c r="W4" s="12">
        <f>5*4</f>
        <v>20</v>
      </c>
      <c r="X4" s="12"/>
      <c r="Y4" s="12"/>
      <c r="Z4" s="12"/>
      <c r="AA4" s="12"/>
      <c r="AB4" s="11">
        <f>4*5</f>
        <v>20</v>
      </c>
      <c r="AC4" s="11"/>
      <c r="AD4" s="11"/>
      <c r="AE4" s="11"/>
      <c r="AF4" s="11"/>
      <c r="AG4" s="15">
        <f>4*2</f>
        <v>8</v>
      </c>
      <c r="AH4" s="15"/>
      <c r="AI4" s="3"/>
      <c r="AJ4" s="3"/>
    </row>
    <row r="5" spans="1:36" ht="12.75" x14ac:dyDescent="0.2">
      <c r="A5" s="2"/>
      <c r="B5" s="3"/>
      <c r="C5" s="3"/>
      <c r="D5" s="3"/>
      <c r="E5" s="7">
        <f>E3/E4</f>
        <v>1</v>
      </c>
      <c r="F5" s="6"/>
      <c r="G5" s="6"/>
      <c r="H5" s="8">
        <f>H3/H4</f>
        <v>0.8928571428571429</v>
      </c>
      <c r="I5" s="5"/>
      <c r="J5" s="5"/>
      <c r="K5" s="5"/>
      <c r="L5" s="5"/>
      <c r="M5" s="5"/>
      <c r="N5" s="5"/>
      <c r="O5" s="10">
        <f>O3/O4</f>
        <v>0.78125</v>
      </c>
      <c r="P5" s="9"/>
      <c r="Q5" s="9"/>
      <c r="R5" s="9"/>
      <c r="S5" s="9"/>
      <c r="T5" s="9"/>
      <c r="U5" s="9"/>
      <c r="V5" s="9"/>
      <c r="W5" s="13">
        <f>W3/W4</f>
        <v>0.8</v>
      </c>
      <c r="X5" s="12"/>
      <c r="Y5" s="12"/>
      <c r="Z5" s="12"/>
      <c r="AA5" s="12"/>
      <c r="AB5" s="14">
        <f>AB3/AB4</f>
        <v>0.75</v>
      </c>
      <c r="AC5" s="11"/>
      <c r="AD5" s="11"/>
      <c r="AE5" s="11"/>
      <c r="AF5" s="11"/>
      <c r="AG5" s="16">
        <f>AG3/AG4</f>
        <v>0.75</v>
      </c>
      <c r="AH5" s="15"/>
      <c r="AI5" s="3"/>
      <c r="AJ5" s="3"/>
    </row>
    <row r="6" spans="1:36" ht="15.75" customHeight="1" x14ac:dyDescent="0.2">
      <c r="E6" s="17" t="s">
        <v>43</v>
      </c>
      <c r="F6">
        <f>SUM(E3:AH3)</f>
        <v>99</v>
      </c>
    </row>
    <row r="7" spans="1:36" ht="15.75" customHeight="1" x14ac:dyDescent="0.2">
      <c r="E7" s="17" t="s">
        <v>44</v>
      </c>
      <c r="F7">
        <f>SUM(E4:AH4)</f>
        <v>120</v>
      </c>
    </row>
    <row r="8" spans="1:36" ht="15.75" customHeight="1" x14ac:dyDescent="0.2">
      <c r="E8" t="s">
        <v>41</v>
      </c>
      <c r="F8" s="4">
        <f>F6/F7</f>
        <v>0.82499999999999996</v>
      </c>
      <c r="G8" t="s">
        <v>42</v>
      </c>
      <c r="R8" t="s">
        <v>58</v>
      </c>
      <c r="S8" s="4">
        <f>1/8</f>
        <v>0.125</v>
      </c>
    </row>
    <row r="9" spans="1:36" ht="15.75" customHeight="1" x14ac:dyDescent="0.2">
      <c r="R9" t="s">
        <v>58</v>
      </c>
      <c r="S9" s="4">
        <f>7/8</f>
        <v>0.875</v>
      </c>
      <c r="Y9" t="s">
        <v>58</v>
      </c>
      <c r="Z9" s="4">
        <f>1/5</f>
        <v>0.2</v>
      </c>
    </row>
    <row r="10" spans="1:36" ht="15.75" customHeight="1" x14ac:dyDescent="0.2">
      <c r="E10" t="s">
        <v>60</v>
      </c>
      <c r="J10" t="s">
        <v>58</v>
      </c>
      <c r="K10" s="4">
        <f>4/7</f>
        <v>0.5714285714285714</v>
      </c>
      <c r="Y10" t="s">
        <v>57</v>
      </c>
      <c r="Z10" s="4">
        <f>4/5</f>
        <v>0.8</v>
      </c>
    </row>
    <row r="11" spans="1:36" ht="15.75" customHeight="1" x14ac:dyDescent="0.2">
      <c r="E11" t="s">
        <v>59</v>
      </c>
      <c r="J11" t="s">
        <v>57</v>
      </c>
      <c r="K11" s="4">
        <f>3/7</f>
        <v>0.42857142857142855</v>
      </c>
    </row>
    <row r="12" spans="1:36" ht="15.75" customHeight="1" x14ac:dyDescent="0.2">
      <c r="E12" t="s">
        <v>57</v>
      </c>
      <c r="F12">
        <f>COUNTIF(E2:AH2, 3)</f>
        <v>21</v>
      </c>
      <c r="G12" s="4">
        <f>21/30</f>
        <v>0.7</v>
      </c>
      <c r="AC12" t="s">
        <v>57</v>
      </c>
      <c r="AD12" s="4">
        <f>5/5</f>
        <v>1</v>
      </c>
    </row>
    <row r="13" spans="1:36" ht="15.75" customHeight="1" x14ac:dyDescent="0.2">
      <c r="E13" t="s">
        <v>58</v>
      </c>
      <c r="F13">
        <f>COUNTIF(E2:AH2, 4)</f>
        <v>9</v>
      </c>
      <c r="G13" s="23">
        <v>0.3</v>
      </c>
      <c r="AC13" t="s">
        <v>58</v>
      </c>
    </row>
    <row r="16" spans="1:36" ht="15.75" customHeight="1" x14ac:dyDescent="0.2">
      <c r="E16" t="s">
        <v>60</v>
      </c>
    </row>
    <row r="17" spans="5:9" ht="15.75" customHeight="1" x14ac:dyDescent="0.2">
      <c r="E17" t="s">
        <v>59</v>
      </c>
    </row>
    <row r="18" spans="5:9" ht="15.75" customHeight="1" x14ac:dyDescent="0.2">
      <c r="E18" t="s">
        <v>83</v>
      </c>
      <c r="G18" s="23">
        <v>0</v>
      </c>
      <c r="H18">
        <f>COUNTIF(H2:N2,3)</f>
        <v>3</v>
      </c>
      <c r="I18" s="4">
        <f>3/7</f>
        <v>0.42857142857142855</v>
      </c>
    </row>
    <row r="19" spans="5:9" ht="15.75" customHeight="1" x14ac:dyDescent="0.2">
      <c r="E19" t="s">
        <v>58</v>
      </c>
      <c r="F19">
        <f>COUNTIF(E2:G2,4)</f>
        <v>3</v>
      </c>
      <c r="G19" s="4">
        <f>3/3</f>
        <v>1</v>
      </c>
      <c r="H19">
        <f>COUNTIF(H2:N2,4)</f>
        <v>4</v>
      </c>
      <c r="I19" s="4">
        <f>4/7</f>
        <v>0.5714285714285714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8" sqref="E8"/>
    </sheetView>
  </sheetViews>
  <sheetFormatPr defaultRowHeight="12.75" x14ac:dyDescent="0.2"/>
  <cols>
    <col min="1" max="1" width="21.5703125" customWidth="1"/>
  </cols>
  <sheetData>
    <row r="1" spans="1:6" x14ac:dyDescent="0.2">
      <c r="A1" s="18" t="s">
        <v>45</v>
      </c>
      <c r="B1" s="18" t="s">
        <v>46</v>
      </c>
      <c r="C1" s="18" t="s">
        <v>47</v>
      </c>
      <c r="D1" s="18" t="s">
        <v>48</v>
      </c>
      <c r="E1" s="18" t="s">
        <v>49</v>
      </c>
    </row>
    <row r="2" spans="1:6" ht="25.5" x14ac:dyDescent="0.2">
      <c r="A2" s="19" t="s">
        <v>50</v>
      </c>
      <c r="B2" s="20">
        <v>0</v>
      </c>
      <c r="C2" s="20">
        <v>0</v>
      </c>
      <c r="D2" s="20">
        <v>0</v>
      </c>
      <c r="E2" s="20">
        <v>1</v>
      </c>
    </row>
    <row r="3" spans="1:6" x14ac:dyDescent="0.2">
      <c r="A3" s="19" t="s">
        <v>51</v>
      </c>
      <c r="B3" s="20">
        <v>0</v>
      </c>
      <c r="C3" s="20">
        <v>0</v>
      </c>
      <c r="D3" s="20">
        <v>0.56999999999999995</v>
      </c>
      <c r="E3" s="20">
        <v>0.43</v>
      </c>
    </row>
    <row r="4" spans="1:6" ht="25.5" x14ac:dyDescent="0.2">
      <c r="A4" s="19" t="s">
        <v>52</v>
      </c>
      <c r="B4" s="20">
        <v>0</v>
      </c>
      <c r="C4" s="20">
        <v>0</v>
      </c>
      <c r="D4" s="20">
        <v>0.88</v>
      </c>
      <c r="E4" s="20">
        <v>0.13</v>
      </c>
    </row>
    <row r="5" spans="1:6" x14ac:dyDescent="0.2">
      <c r="A5" s="19" t="s">
        <v>53</v>
      </c>
      <c r="B5" s="20">
        <v>0</v>
      </c>
      <c r="C5" s="20">
        <v>0</v>
      </c>
      <c r="D5" s="20">
        <v>0.8</v>
      </c>
      <c r="E5" s="20">
        <v>0.2</v>
      </c>
    </row>
    <row r="6" spans="1:6" x14ac:dyDescent="0.2">
      <c r="A6" s="19" t="s">
        <v>54</v>
      </c>
      <c r="B6" s="20">
        <v>0</v>
      </c>
      <c r="C6" s="20">
        <v>0</v>
      </c>
      <c r="D6" s="20">
        <v>1</v>
      </c>
      <c r="E6" s="20">
        <v>0</v>
      </c>
    </row>
    <row r="7" spans="1:6" x14ac:dyDescent="0.2">
      <c r="A7" s="19" t="s">
        <v>55</v>
      </c>
      <c r="B7" s="20">
        <v>0</v>
      </c>
      <c r="C7" s="20">
        <v>0</v>
      </c>
      <c r="D7" s="20">
        <v>1</v>
      </c>
      <c r="E7" s="20">
        <v>0</v>
      </c>
    </row>
    <row r="8" spans="1:6" x14ac:dyDescent="0.2">
      <c r="A8" s="21" t="s">
        <v>56</v>
      </c>
      <c r="B8" s="22">
        <v>0</v>
      </c>
      <c r="C8" s="22">
        <v>0</v>
      </c>
      <c r="D8" s="22">
        <f>AVERAGE(D2:D7)</f>
        <v>0.70833333333333337</v>
      </c>
      <c r="E8" s="22">
        <f>AVERAGE(E2:E7)</f>
        <v>0.29333333333333333</v>
      </c>
      <c r="F8" s="23">
        <f>SUM(D8:E8)</f>
        <v>1.0016666666666667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P39" sqref="P39"/>
    </sheetView>
  </sheetViews>
  <sheetFormatPr defaultRowHeight="12.75" x14ac:dyDescent="0.2"/>
  <cols>
    <col min="2" max="2" width="33.42578125" customWidth="1"/>
  </cols>
  <sheetData>
    <row r="1" spans="1:17" ht="16.5" thickBot="1" x14ac:dyDescent="0.25">
      <c r="A1" s="28" t="s">
        <v>61</v>
      </c>
      <c r="B1" s="28" t="s">
        <v>62</v>
      </c>
      <c r="C1" s="30" t="s">
        <v>63</v>
      </c>
      <c r="D1" s="31"/>
      <c r="E1" s="31"/>
      <c r="F1" s="32"/>
    </row>
    <row r="2" spans="1:17" ht="16.5" thickBot="1" x14ac:dyDescent="0.25">
      <c r="A2" s="29"/>
      <c r="B2" s="29"/>
      <c r="C2" s="24">
        <v>1</v>
      </c>
      <c r="D2" s="24">
        <v>2</v>
      </c>
      <c r="E2" s="24">
        <v>3</v>
      </c>
      <c r="F2" s="24">
        <v>4</v>
      </c>
    </row>
    <row r="3" spans="1:17" ht="22.5" customHeight="1" thickBot="1" x14ac:dyDescent="0.25">
      <c r="A3" s="25">
        <v>1</v>
      </c>
      <c r="B3" s="26" t="s">
        <v>64</v>
      </c>
      <c r="C3" s="26"/>
      <c r="D3" s="26"/>
      <c r="E3" s="26"/>
      <c r="F3" s="26">
        <v>4</v>
      </c>
      <c r="G3">
        <v>4</v>
      </c>
    </row>
    <row r="4" spans="1:17" ht="23.25" customHeight="1" thickBot="1" x14ac:dyDescent="0.25">
      <c r="A4" s="25">
        <v>2</v>
      </c>
      <c r="B4" s="26" t="s">
        <v>65</v>
      </c>
      <c r="C4" s="26"/>
      <c r="D4" s="26"/>
      <c r="E4" s="26">
        <v>3</v>
      </c>
      <c r="F4" s="26"/>
      <c r="G4">
        <v>3</v>
      </c>
    </row>
    <row r="5" spans="1:17" ht="22.5" customHeight="1" thickBot="1" x14ac:dyDescent="0.25">
      <c r="A5" s="25">
        <v>3</v>
      </c>
      <c r="B5" s="26" t="s">
        <v>66</v>
      </c>
      <c r="C5" s="26"/>
      <c r="D5" s="26"/>
      <c r="E5" s="26"/>
      <c r="F5" s="26">
        <v>4</v>
      </c>
      <c r="G5">
        <v>4</v>
      </c>
    </row>
    <row r="6" spans="1:17" ht="17.25" customHeight="1" thickBot="1" x14ac:dyDescent="0.25">
      <c r="A6" s="25">
        <v>4</v>
      </c>
      <c r="B6" s="26" t="s">
        <v>67</v>
      </c>
      <c r="C6" s="26"/>
      <c r="D6" s="26"/>
      <c r="E6" s="26">
        <v>3</v>
      </c>
      <c r="F6" s="26"/>
      <c r="G6">
        <v>3</v>
      </c>
    </row>
    <row r="7" spans="1:17" ht="22.5" customHeight="1" thickBot="1" x14ac:dyDescent="0.25">
      <c r="A7" s="25">
        <v>5</v>
      </c>
      <c r="B7" s="26" t="s">
        <v>68</v>
      </c>
      <c r="C7" s="26"/>
      <c r="D7" s="26"/>
      <c r="E7" s="26"/>
      <c r="F7" s="26">
        <v>4</v>
      </c>
      <c r="G7">
        <v>4</v>
      </c>
    </row>
    <row r="8" spans="1:17" ht="26.25" customHeight="1" thickBot="1" x14ac:dyDescent="0.25">
      <c r="A8" s="25">
        <v>6</v>
      </c>
      <c r="B8" s="26" t="s">
        <v>69</v>
      </c>
      <c r="C8" s="26"/>
      <c r="D8" s="26"/>
      <c r="E8" s="26"/>
      <c r="F8" s="26">
        <v>4</v>
      </c>
      <c r="G8">
        <v>4</v>
      </c>
    </row>
    <row r="9" spans="1:17" x14ac:dyDescent="0.2">
      <c r="G9">
        <f>SUM(G3:G8)</f>
        <v>22</v>
      </c>
      <c r="H9">
        <f>4*6</f>
        <v>24</v>
      </c>
      <c r="I9" s="4">
        <f>G9/H9</f>
        <v>0.91666666666666663</v>
      </c>
    </row>
    <row r="10" spans="1:17" x14ac:dyDescent="0.2">
      <c r="Q10">
        <f>H9+P36</f>
        <v>104</v>
      </c>
    </row>
    <row r="11" spans="1:17" ht="13.5" thickBot="1" x14ac:dyDescent="0.25"/>
    <row r="12" spans="1:17" ht="16.5" thickBot="1" x14ac:dyDescent="0.25">
      <c r="A12" s="28" t="s">
        <v>70</v>
      </c>
      <c r="B12" s="33" t="s">
        <v>71</v>
      </c>
      <c r="C12" s="34"/>
      <c r="D12" s="34"/>
      <c r="E12" s="34"/>
      <c r="F12" s="34"/>
      <c r="G12" s="34"/>
      <c r="H12" s="34"/>
      <c r="I12" s="34"/>
      <c r="J12" s="34"/>
      <c r="K12" s="35"/>
      <c r="L12" s="30" t="s">
        <v>72</v>
      </c>
      <c r="M12" s="31"/>
      <c r="N12" s="31"/>
      <c r="O12" s="32"/>
    </row>
    <row r="13" spans="1:17" ht="16.5" thickBot="1" x14ac:dyDescent="0.25">
      <c r="A13" s="29"/>
      <c r="B13" s="36"/>
      <c r="C13" s="37"/>
      <c r="D13" s="37"/>
      <c r="E13" s="37"/>
      <c r="F13" s="37"/>
      <c r="G13" s="37"/>
      <c r="H13" s="37"/>
      <c r="I13" s="37"/>
      <c r="J13" s="37"/>
      <c r="K13" s="38"/>
      <c r="L13" s="24">
        <v>1</v>
      </c>
      <c r="M13" s="24">
        <v>2</v>
      </c>
      <c r="N13" s="24">
        <v>3</v>
      </c>
      <c r="O13" s="24">
        <v>4</v>
      </c>
    </row>
    <row r="14" spans="1:17" ht="16.5" thickBot="1" x14ac:dyDescent="0.25">
      <c r="A14" s="25">
        <v>1</v>
      </c>
      <c r="B14" s="24" t="s">
        <v>73</v>
      </c>
      <c r="C14" s="24" t="s">
        <v>74</v>
      </c>
      <c r="D14" s="24" t="s">
        <v>75</v>
      </c>
      <c r="E14" s="24" t="s">
        <v>76</v>
      </c>
      <c r="F14" s="24" t="s">
        <v>77</v>
      </c>
      <c r="G14" s="24" t="s">
        <v>78</v>
      </c>
      <c r="H14" s="24" t="s">
        <v>79</v>
      </c>
      <c r="I14" s="24" t="s">
        <v>80</v>
      </c>
      <c r="J14" s="24" t="s">
        <v>81</v>
      </c>
      <c r="K14" s="24" t="s">
        <v>82</v>
      </c>
      <c r="L14" s="24"/>
      <c r="M14" s="24"/>
      <c r="N14" s="24">
        <v>3</v>
      </c>
      <c r="O14" s="24"/>
      <c r="P14">
        <v>3</v>
      </c>
    </row>
    <row r="15" spans="1:17" ht="16.5" thickBot="1" x14ac:dyDescent="0.25">
      <c r="A15" s="25">
        <v>2</v>
      </c>
      <c r="B15" s="24" t="s">
        <v>73</v>
      </c>
      <c r="C15" s="24" t="s">
        <v>74</v>
      </c>
      <c r="D15" s="24" t="s">
        <v>75</v>
      </c>
      <c r="E15" s="24" t="s">
        <v>76</v>
      </c>
      <c r="F15" s="24" t="s">
        <v>77</v>
      </c>
      <c r="G15" s="24" t="s">
        <v>78</v>
      </c>
      <c r="H15" s="24" t="s">
        <v>79</v>
      </c>
      <c r="I15" s="24" t="s">
        <v>80</v>
      </c>
      <c r="J15" s="24" t="s">
        <v>81</v>
      </c>
      <c r="K15" s="24" t="s">
        <v>82</v>
      </c>
      <c r="L15" s="24"/>
      <c r="M15" s="24"/>
      <c r="N15" s="24"/>
      <c r="O15" s="24">
        <v>4</v>
      </c>
      <c r="P15">
        <v>4</v>
      </c>
    </row>
    <row r="16" spans="1:17" ht="16.5" thickBot="1" x14ac:dyDescent="0.25">
      <c r="A16" s="25">
        <v>3</v>
      </c>
      <c r="B16" s="24" t="s">
        <v>73</v>
      </c>
      <c r="C16" s="24" t="s">
        <v>74</v>
      </c>
      <c r="D16" s="24" t="s">
        <v>75</v>
      </c>
      <c r="E16" s="24" t="s">
        <v>76</v>
      </c>
      <c r="F16" s="24" t="s">
        <v>77</v>
      </c>
      <c r="G16" s="24" t="s">
        <v>78</v>
      </c>
      <c r="H16" s="24" t="s">
        <v>79</v>
      </c>
      <c r="I16" s="24" t="s">
        <v>80</v>
      </c>
      <c r="J16" s="24" t="s">
        <v>81</v>
      </c>
      <c r="K16" s="24" t="s">
        <v>82</v>
      </c>
      <c r="L16" s="24"/>
      <c r="M16" s="24"/>
      <c r="N16" s="24"/>
      <c r="O16" s="24">
        <v>4</v>
      </c>
      <c r="P16">
        <v>4</v>
      </c>
    </row>
    <row r="17" spans="1:16" ht="16.5" thickBot="1" x14ac:dyDescent="0.25">
      <c r="A17" s="25">
        <v>4</v>
      </c>
      <c r="B17" s="24" t="s">
        <v>73</v>
      </c>
      <c r="C17" s="24" t="s">
        <v>74</v>
      </c>
      <c r="D17" s="24" t="s">
        <v>75</v>
      </c>
      <c r="E17" s="24" t="s">
        <v>76</v>
      </c>
      <c r="F17" s="24" t="s">
        <v>77</v>
      </c>
      <c r="G17" s="24" t="s">
        <v>78</v>
      </c>
      <c r="H17" s="24" t="s">
        <v>79</v>
      </c>
      <c r="I17" s="24" t="s">
        <v>80</v>
      </c>
      <c r="J17" s="24" t="s">
        <v>81</v>
      </c>
      <c r="K17" s="24" t="s">
        <v>82</v>
      </c>
      <c r="L17" s="24"/>
      <c r="M17" s="24"/>
      <c r="N17" s="24"/>
      <c r="O17" s="24">
        <v>4</v>
      </c>
      <c r="P17">
        <v>4</v>
      </c>
    </row>
    <row r="18" spans="1:16" ht="16.5" thickBot="1" x14ac:dyDescent="0.25">
      <c r="A18" s="25">
        <v>5</v>
      </c>
      <c r="B18" s="24" t="s">
        <v>73</v>
      </c>
      <c r="C18" s="24" t="s">
        <v>74</v>
      </c>
      <c r="D18" s="24" t="s">
        <v>75</v>
      </c>
      <c r="E18" s="24" t="s">
        <v>76</v>
      </c>
      <c r="F18" s="24" t="s">
        <v>77</v>
      </c>
      <c r="G18" s="24" t="s">
        <v>78</v>
      </c>
      <c r="H18" s="24" t="s">
        <v>79</v>
      </c>
      <c r="I18" s="24" t="s">
        <v>80</v>
      </c>
      <c r="J18" s="24" t="s">
        <v>81</v>
      </c>
      <c r="K18" s="24" t="s">
        <v>82</v>
      </c>
      <c r="L18" s="24"/>
      <c r="M18" s="24"/>
      <c r="N18" s="24">
        <v>3</v>
      </c>
      <c r="O18" s="24"/>
      <c r="P18">
        <v>3</v>
      </c>
    </row>
    <row r="19" spans="1:16" ht="16.5" thickBot="1" x14ac:dyDescent="0.25">
      <c r="A19" s="25">
        <v>6</v>
      </c>
      <c r="B19" s="24" t="s">
        <v>73</v>
      </c>
      <c r="C19" s="24" t="s">
        <v>74</v>
      </c>
      <c r="D19" s="24" t="s">
        <v>75</v>
      </c>
      <c r="E19" s="24" t="s">
        <v>76</v>
      </c>
      <c r="F19" s="24" t="s">
        <v>77</v>
      </c>
      <c r="G19" s="24" t="s">
        <v>78</v>
      </c>
      <c r="H19" s="24" t="s">
        <v>79</v>
      </c>
      <c r="I19" s="24" t="s">
        <v>80</v>
      </c>
      <c r="J19" s="24" t="s">
        <v>81</v>
      </c>
      <c r="K19" s="24" t="s">
        <v>82</v>
      </c>
      <c r="L19" s="24"/>
      <c r="M19" s="24"/>
      <c r="N19" s="24"/>
      <c r="O19" s="24">
        <v>4</v>
      </c>
      <c r="P19">
        <v>4</v>
      </c>
    </row>
    <row r="20" spans="1:16" ht="16.5" thickBot="1" x14ac:dyDescent="0.25">
      <c r="A20" s="25">
        <v>7</v>
      </c>
      <c r="B20" s="24" t="s">
        <v>73</v>
      </c>
      <c r="C20" s="24" t="s">
        <v>74</v>
      </c>
      <c r="D20" s="24" t="s">
        <v>75</v>
      </c>
      <c r="E20" s="24" t="s">
        <v>76</v>
      </c>
      <c r="F20" s="24" t="s">
        <v>77</v>
      </c>
      <c r="G20" s="24" t="s">
        <v>78</v>
      </c>
      <c r="H20" s="24" t="s">
        <v>79</v>
      </c>
      <c r="I20" s="24" t="s">
        <v>80</v>
      </c>
      <c r="J20" s="24" t="s">
        <v>81</v>
      </c>
      <c r="K20" s="24" t="s">
        <v>82</v>
      </c>
      <c r="L20" s="24"/>
      <c r="M20" s="24"/>
      <c r="N20" s="24"/>
      <c r="O20" s="24">
        <v>4</v>
      </c>
      <c r="P20">
        <v>4</v>
      </c>
    </row>
    <row r="21" spans="1:16" ht="16.5" thickBot="1" x14ac:dyDescent="0.25">
      <c r="A21" s="25">
        <v>8</v>
      </c>
      <c r="B21" s="24" t="s">
        <v>73</v>
      </c>
      <c r="C21" s="24" t="s">
        <v>74</v>
      </c>
      <c r="D21" s="24" t="s">
        <v>75</v>
      </c>
      <c r="E21" s="24" t="s">
        <v>76</v>
      </c>
      <c r="F21" s="24" t="s">
        <v>77</v>
      </c>
      <c r="G21" s="24" t="s">
        <v>78</v>
      </c>
      <c r="H21" s="24" t="s">
        <v>79</v>
      </c>
      <c r="I21" s="24" t="s">
        <v>80</v>
      </c>
      <c r="J21" s="24" t="s">
        <v>81</v>
      </c>
      <c r="K21" s="24" t="s">
        <v>82</v>
      </c>
      <c r="L21" s="24"/>
      <c r="M21" s="24"/>
      <c r="N21" s="24">
        <v>3</v>
      </c>
      <c r="O21" s="24"/>
      <c r="P21">
        <v>3</v>
      </c>
    </row>
    <row r="22" spans="1:16" ht="16.5" thickBot="1" x14ac:dyDescent="0.25">
      <c r="A22" s="25">
        <v>9</v>
      </c>
      <c r="B22" s="24" t="s">
        <v>73</v>
      </c>
      <c r="C22" s="24" t="s">
        <v>74</v>
      </c>
      <c r="D22" s="24" t="s">
        <v>75</v>
      </c>
      <c r="E22" s="24" t="s">
        <v>76</v>
      </c>
      <c r="F22" s="24" t="s">
        <v>77</v>
      </c>
      <c r="G22" s="24" t="s">
        <v>78</v>
      </c>
      <c r="H22" s="24" t="s">
        <v>79</v>
      </c>
      <c r="I22" s="24" t="s">
        <v>80</v>
      </c>
      <c r="J22" s="24" t="s">
        <v>81</v>
      </c>
      <c r="K22" s="24" t="s">
        <v>82</v>
      </c>
      <c r="L22" s="24"/>
      <c r="M22" s="24"/>
      <c r="N22" s="24">
        <v>3</v>
      </c>
      <c r="O22" s="24"/>
      <c r="P22">
        <v>3</v>
      </c>
    </row>
    <row r="23" spans="1:16" ht="16.5" thickBot="1" x14ac:dyDescent="0.25">
      <c r="A23" s="25">
        <v>10</v>
      </c>
      <c r="B23" s="24" t="s">
        <v>73</v>
      </c>
      <c r="C23" s="24" t="s">
        <v>74</v>
      </c>
      <c r="D23" s="24" t="s">
        <v>75</v>
      </c>
      <c r="E23" s="24" t="s">
        <v>76</v>
      </c>
      <c r="F23" s="24" t="s">
        <v>77</v>
      </c>
      <c r="G23" s="24" t="s">
        <v>78</v>
      </c>
      <c r="H23" s="24" t="s">
        <v>79</v>
      </c>
      <c r="I23" s="24" t="s">
        <v>80</v>
      </c>
      <c r="J23" s="24" t="s">
        <v>81</v>
      </c>
      <c r="K23" s="24" t="s">
        <v>82</v>
      </c>
      <c r="L23" s="24"/>
      <c r="M23" s="24"/>
      <c r="N23" s="24"/>
      <c r="O23" s="24">
        <v>4</v>
      </c>
      <c r="P23">
        <v>4</v>
      </c>
    </row>
    <row r="24" spans="1:16" ht="16.5" thickBot="1" x14ac:dyDescent="0.25">
      <c r="A24" s="25">
        <v>11</v>
      </c>
      <c r="B24" s="24" t="s">
        <v>73</v>
      </c>
      <c r="C24" s="24" t="s">
        <v>74</v>
      </c>
      <c r="D24" s="24" t="s">
        <v>75</v>
      </c>
      <c r="E24" s="24" t="s">
        <v>76</v>
      </c>
      <c r="F24" s="24" t="s">
        <v>77</v>
      </c>
      <c r="G24" s="24" t="s">
        <v>78</v>
      </c>
      <c r="H24" s="24" t="s">
        <v>79</v>
      </c>
      <c r="I24" s="24" t="s">
        <v>80</v>
      </c>
      <c r="J24" s="24" t="s">
        <v>81</v>
      </c>
      <c r="K24" s="24" t="s">
        <v>82</v>
      </c>
      <c r="L24" s="24"/>
      <c r="M24" s="24"/>
      <c r="N24" s="24"/>
      <c r="O24" s="24">
        <v>4</v>
      </c>
      <c r="P24">
        <v>4</v>
      </c>
    </row>
    <row r="25" spans="1:16" ht="16.5" thickBot="1" x14ac:dyDescent="0.25">
      <c r="A25" s="25">
        <v>12</v>
      </c>
      <c r="B25" s="24" t="s">
        <v>73</v>
      </c>
      <c r="C25" s="24" t="s">
        <v>74</v>
      </c>
      <c r="D25" s="24" t="s">
        <v>75</v>
      </c>
      <c r="E25" s="24" t="s">
        <v>76</v>
      </c>
      <c r="F25" s="24" t="s">
        <v>77</v>
      </c>
      <c r="G25" s="24" t="s">
        <v>78</v>
      </c>
      <c r="H25" s="24" t="s">
        <v>79</v>
      </c>
      <c r="I25" s="24" t="s">
        <v>80</v>
      </c>
      <c r="J25" s="24" t="s">
        <v>81</v>
      </c>
      <c r="K25" s="24" t="s">
        <v>82</v>
      </c>
      <c r="L25" s="24"/>
      <c r="M25" s="24"/>
      <c r="N25" s="24">
        <v>3</v>
      </c>
      <c r="O25" s="24"/>
      <c r="P25">
        <v>3</v>
      </c>
    </row>
    <row r="26" spans="1:16" ht="16.5" thickBot="1" x14ac:dyDescent="0.25">
      <c r="A26" s="25">
        <v>13</v>
      </c>
      <c r="B26" s="24" t="s">
        <v>73</v>
      </c>
      <c r="C26" s="24" t="s">
        <v>74</v>
      </c>
      <c r="D26" s="24" t="s">
        <v>75</v>
      </c>
      <c r="E26" s="24" t="s">
        <v>76</v>
      </c>
      <c r="F26" s="24" t="s">
        <v>77</v>
      </c>
      <c r="G26" s="24" t="s">
        <v>78</v>
      </c>
      <c r="H26" s="24" t="s">
        <v>79</v>
      </c>
      <c r="I26" s="24" t="s">
        <v>80</v>
      </c>
      <c r="J26" s="24" t="s">
        <v>81</v>
      </c>
      <c r="K26" s="24" t="s">
        <v>82</v>
      </c>
      <c r="L26" s="24"/>
      <c r="M26" s="24"/>
      <c r="N26" s="24">
        <v>3</v>
      </c>
      <c r="O26" s="24"/>
      <c r="P26">
        <v>3</v>
      </c>
    </row>
    <row r="27" spans="1:16" ht="16.5" thickBot="1" x14ac:dyDescent="0.25">
      <c r="A27" s="25">
        <v>14</v>
      </c>
      <c r="B27" s="24" t="s">
        <v>73</v>
      </c>
      <c r="C27" s="24" t="s">
        <v>74</v>
      </c>
      <c r="D27" s="24" t="s">
        <v>75</v>
      </c>
      <c r="E27" s="24" t="s">
        <v>76</v>
      </c>
      <c r="F27" s="24" t="s">
        <v>77</v>
      </c>
      <c r="G27" s="24" t="s">
        <v>78</v>
      </c>
      <c r="H27" s="24" t="s">
        <v>79</v>
      </c>
      <c r="I27" s="24" t="s">
        <v>80</v>
      </c>
      <c r="J27" s="24" t="s">
        <v>81</v>
      </c>
      <c r="K27" s="24" t="s">
        <v>82</v>
      </c>
      <c r="L27" s="24"/>
      <c r="M27" s="24"/>
      <c r="N27" s="24"/>
      <c r="O27" s="24">
        <v>4</v>
      </c>
      <c r="P27">
        <v>4</v>
      </c>
    </row>
    <row r="28" spans="1:16" ht="16.5" thickBot="1" x14ac:dyDescent="0.25">
      <c r="A28" s="25">
        <v>15</v>
      </c>
      <c r="B28" s="24" t="s">
        <v>73</v>
      </c>
      <c r="C28" s="24" t="s">
        <v>74</v>
      </c>
      <c r="D28" s="24" t="s">
        <v>75</v>
      </c>
      <c r="E28" s="24" t="s">
        <v>76</v>
      </c>
      <c r="F28" s="24" t="s">
        <v>77</v>
      </c>
      <c r="G28" s="24" t="s">
        <v>78</v>
      </c>
      <c r="H28" s="24" t="s">
        <v>79</v>
      </c>
      <c r="I28" s="24" t="s">
        <v>80</v>
      </c>
      <c r="J28" s="24" t="s">
        <v>81</v>
      </c>
      <c r="K28" s="24" t="s">
        <v>82</v>
      </c>
      <c r="L28" s="24"/>
      <c r="M28" s="24"/>
      <c r="N28" s="24">
        <v>3</v>
      </c>
      <c r="O28" s="24"/>
      <c r="P28">
        <v>3</v>
      </c>
    </row>
    <row r="29" spans="1:16" ht="16.5" thickBot="1" x14ac:dyDescent="0.25">
      <c r="A29" s="25">
        <v>16</v>
      </c>
      <c r="B29" s="24" t="s">
        <v>73</v>
      </c>
      <c r="C29" s="24" t="s">
        <v>74</v>
      </c>
      <c r="D29" s="24" t="s">
        <v>75</v>
      </c>
      <c r="E29" s="24" t="s">
        <v>76</v>
      </c>
      <c r="F29" s="24" t="s">
        <v>77</v>
      </c>
      <c r="G29" s="24" t="s">
        <v>78</v>
      </c>
      <c r="H29" s="24" t="s">
        <v>79</v>
      </c>
      <c r="I29" s="24" t="s">
        <v>80</v>
      </c>
      <c r="J29" s="24" t="s">
        <v>81</v>
      </c>
      <c r="K29" s="24" t="s">
        <v>82</v>
      </c>
      <c r="L29" s="24"/>
      <c r="M29" s="24"/>
      <c r="N29" s="24"/>
      <c r="O29" s="24">
        <v>4</v>
      </c>
      <c r="P29">
        <v>4</v>
      </c>
    </row>
    <row r="30" spans="1:16" ht="16.5" thickBot="1" x14ac:dyDescent="0.25">
      <c r="A30" s="25">
        <v>17</v>
      </c>
      <c r="B30" s="24" t="s">
        <v>73</v>
      </c>
      <c r="C30" s="24" t="s">
        <v>74</v>
      </c>
      <c r="D30" s="24" t="s">
        <v>75</v>
      </c>
      <c r="E30" s="24" t="s">
        <v>76</v>
      </c>
      <c r="F30" s="24" t="s">
        <v>77</v>
      </c>
      <c r="G30" s="24" t="s">
        <v>78</v>
      </c>
      <c r="H30" s="24" t="s">
        <v>79</v>
      </c>
      <c r="I30" s="24" t="s">
        <v>80</v>
      </c>
      <c r="J30" s="24" t="s">
        <v>81</v>
      </c>
      <c r="K30" s="24" t="s">
        <v>82</v>
      </c>
      <c r="L30" s="24"/>
      <c r="M30" s="24"/>
      <c r="N30" s="24"/>
      <c r="O30" s="24">
        <v>4</v>
      </c>
      <c r="P30">
        <v>4</v>
      </c>
    </row>
    <row r="31" spans="1:16" ht="16.5" thickBot="1" x14ac:dyDescent="0.25">
      <c r="A31" s="25">
        <v>18</v>
      </c>
      <c r="B31" s="24" t="s">
        <v>73</v>
      </c>
      <c r="C31" s="24" t="s">
        <v>74</v>
      </c>
      <c r="D31" s="24" t="s">
        <v>75</v>
      </c>
      <c r="E31" s="24" t="s">
        <v>76</v>
      </c>
      <c r="F31" s="24" t="s">
        <v>77</v>
      </c>
      <c r="G31" s="24" t="s">
        <v>78</v>
      </c>
      <c r="H31" s="24" t="s">
        <v>79</v>
      </c>
      <c r="I31" s="24" t="s">
        <v>80</v>
      </c>
      <c r="J31" s="24" t="s">
        <v>81</v>
      </c>
      <c r="K31" s="24" t="s">
        <v>82</v>
      </c>
      <c r="L31" s="24"/>
      <c r="M31" s="24"/>
      <c r="N31" s="24"/>
      <c r="O31" s="24">
        <v>4</v>
      </c>
      <c r="P31">
        <v>4</v>
      </c>
    </row>
    <row r="32" spans="1:16" ht="16.5" thickBot="1" x14ac:dyDescent="0.25">
      <c r="A32" s="25">
        <v>19</v>
      </c>
      <c r="B32" s="24" t="s">
        <v>73</v>
      </c>
      <c r="C32" s="24" t="s">
        <v>74</v>
      </c>
      <c r="D32" s="24" t="s">
        <v>75</v>
      </c>
      <c r="E32" s="24" t="s">
        <v>76</v>
      </c>
      <c r="F32" s="24" t="s">
        <v>77</v>
      </c>
      <c r="G32" s="24" t="s">
        <v>78</v>
      </c>
      <c r="H32" s="24" t="s">
        <v>79</v>
      </c>
      <c r="I32" s="24" t="s">
        <v>80</v>
      </c>
      <c r="J32" s="24" t="s">
        <v>81</v>
      </c>
      <c r="K32" s="24" t="s">
        <v>82</v>
      </c>
      <c r="L32" s="24"/>
      <c r="M32" s="24"/>
      <c r="N32" s="24"/>
      <c r="O32" s="24">
        <v>4</v>
      </c>
      <c r="P32">
        <v>4</v>
      </c>
    </row>
    <row r="33" spans="1:16" ht="16.5" thickBot="1" x14ac:dyDescent="0.25">
      <c r="A33" s="25">
        <v>20</v>
      </c>
      <c r="B33" s="24" t="s">
        <v>73</v>
      </c>
      <c r="C33" s="24" t="s">
        <v>74</v>
      </c>
      <c r="D33" s="24" t="s">
        <v>75</v>
      </c>
      <c r="E33" s="24" t="s">
        <v>76</v>
      </c>
      <c r="F33" s="24" t="s">
        <v>77</v>
      </c>
      <c r="G33" s="24" t="s">
        <v>78</v>
      </c>
      <c r="H33" s="24" t="s">
        <v>79</v>
      </c>
      <c r="I33" s="24" t="s">
        <v>80</v>
      </c>
      <c r="J33" s="24" t="s">
        <v>81</v>
      </c>
      <c r="K33" s="24" t="s">
        <v>82</v>
      </c>
      <c r="L33" s="24"/>
      <c r="M33" s="24"/>
      <c r="N33" s="24">
        <v>3</v>
      </c>
      <c r="O33" s="24"/>
      <c r="P33">
        <v>3</v>
      </c>
    </row>
    <row r="34" spans="1:16" x14ac:dyDescent="0.2">
      <c r="P34">
        <f>SUM(P14:P33)</f>
        <v>72</v>
      </c>
    </row>
    <row r="36" spans="1:16" x14ac:dyDescent="0.2">
      <c r="P36">
        <f>4*20</f>
        <v>80</v>
      </c>
    </row>
    <row r="37" spans="1:16" x14ac:dyDescent="0.2">
      <c r="P37" s="4">
        <f>P34/P36</f>
        <v>0.9</v>
      </c>
    </row>
    <row r="39" spans="1:16" x14ac:dyDescent="0.2">
      <c r="P39" s="27">
        <f>94/104</f>
        <v>0.90384615384615385</v>
      </c>
    </row>
  </sheetData>
  <mergeCells count="6">
    <mergeCell ref="L12:O12"/>
    <mergeCell ref="A1:A2"/>
    <mergeCell ref="B1:B2"/>
    <mergeCell ref="C1:F1"/>
    <mergeCell ref="A12:A13"/>
    <mergeCell ref="B12:K1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faridah munawarah</cp:lastModifiedBy>
  <dcterms:modified xsi:type="dcterms:W3CDTF">2020-12-25T03:35:16Z</dcterms:modified>
</cp:coreProperties>
</file>