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KULIAH\SEM 9\"/>
    </mc:Choice>
  </mc:AlternateContent>
  <bookViews>
    <workbookView xWindow="0" yWindow="0" windowWidth="20490" windowHeight="7620" firstSheet="1" activeTab="7"/>
  </bookViews>
  <sheets>
    <sheet name="Kuis1" sheetId="1" r:id="rId1"/>
    <sheet name="Kuis2" sheetId="2" r:id="rId2"/>
    <sheet name="Kuis3" sheetId="3" r:id="rId3"/>
    <sheet name="Evaluasi" sheetId="4" r:id="rId4"/>
    <sheet name="Sheet3" sheetId="9" r:id="rId5"/>
    <sheet name="Sheet1" sheetId="6" r:id="rId6"/>
    <sheet name="hasil" sheetId="5" r:id="rId7"/>
    <sheet name="rekap kuis1-evaluasi" sheetId="7" r:id="rId8"/>
  </sheets>
  <definedNames>
    <definedName name="_xlnm._FilterDatabase" localSheetId="3" hidden="1">Evaluasi!$A$1:$G$18</definedName>
    <definedName name="_xlnm._FilterDatabase" localSheetId="0" hidden="1">Kuis1!$A$1:$G$41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7" l="1"/>
  <c r="O5" i="7"/>
  <c r="O4" i="7"/>
  <c r="N11" i="7"/>
  <c r="N10" i="7"/>
  <c r="N9" i="7"/>
  <c r="G15" i="7"/>
  <c r="I16" i="7"/>
  <c r="I17" i="7"/>
  <c r="E15" i="7" l="1"/>
  <c r="F15" i="7"/>
  <c r="D15" i="7"/>
  <c r="M3" i="7"/>
  <c r="M4" i="7"/>
  <c r="G16" i="7"/>
  <c r="D20" i="4" l="1"/>
  <c r="J7" i="7" l="1"/>
  <c r="J10" i="7"/>
  <c r="J2" i="7"/>
  <c r="J3" i="7"/>
  <c r="J4" i="7"/>
  <c r="J6" i="7"/>
  <c r="J8" i="7"/>
  <c r="J9" i="7"/>
  <c r="J11" i="7"/>
  <c r="J12" i="7"/>
  <c r="J13" i="7"/>
  <c r="J14" i="7" l="1"/>
  <c r="J5" i="4"/>
  <c r="J4" i="4"/>
  <c r="I2" i="5"/>
  <c r="F2" i="5"/>
  <c r="J10" i="4" l="1"/>
  <c r="J9" i="4" l="1"/>
  <c r="G34" i="4"/>
  <c r="F34" i="4"/>
  <c r="G33" i="4"/>
  <c r="G32" i="4"/>
  <c r="F33" i="4"/>
  <c r="F32" i="4"/>
  <c r="B34" i="4"/>
  <c r="D34" i="4"/>
  <c r="C34" i="4"/>
  <c r="D30" i="4"/>
  <c r="C30" i="4"/>
  <c r="A36" i="4"/>
  <c r="A37" i="4"/>
  <c r="B33" i="4"/>
  <c r="B31" i="4"/>
  <c r="B30" i="4"/>
  <c r="J4" i="5"/>
  <c r="I4" i="5"/>
  <c r="H4" i="5"/>
  <c r="G4" i="5"/>
  <c r="F4" i="5"/>
  <c r="D4" i="5"/>
  <c r="E4" i="5"/>
  <c r="C4" i="5"/>
  <c r="I3" i="5"/>
  <c r="F3" i="5"/>
  <c r="B40" i="1" l="1"/>
  <c r="B39" i="1"/>
  <c r="B32" i="4"/>
  <c r="B22" i="3" l="1"/>
  <c r="B19" i="3"/>
  <c r="B31" i="2"/>
  <c r="B28" i="2"/>
  <c r="B41" i="1"/>
  <c r="B38" i="1"/>
  <c r="D17" i="3"/>
  <c r="D26" i="2"/>
  <c r="D36" i="1"/>
</calcChain>
</file>

<file path=xl/sharedStrings.xml><?xml version="1.0" encoding="utf-8"?>
<sst xmlns="http://schemas.openxmlformats.org/spreadsheetml/2006/main" count="714" uniqueCount="138">
  <si>
    <t>Sekolah</t>
  </si>
  <si>
    <t>Kelas</t>
  </si>
  <si>
    <t>Nama Lengkap</t>
  </si>
  <si>
    <t>Hasil Kuis1</t>
  </si>
  <si>
    <t>Tangal</t>
  </si>
  <si>
    <t>Jam</t>
  </si>
  <si>
    <t>Keterangan</t>
  </si>
  <si>
    <t>SMP Negeri 13 Banjarmasin</t>
  </si>
  <si>
    <t>8A</t>
  </si>
  <si>
    <t>Ighfirli walidain</t>
  </si>
  <si>
    <t>Sabtu, 29 Agustus 2020</t>
  </si>
  <si>
    <t>Belum Tuntas</t>
  </si>
  <si>
    <t>Nor azizah</t>
  </si>
  <si>
    <t>M.fahrullian</t>
  </si>
  <si>
    <t>Tuntas</t>
  </si>
  <si>
    <t>Rianfirdani</t>
  </si>
  <si>
    <t>Muhammad Kurtubi</t>
  </si>
  <si>
    <t>Nazwa Nadia</t>
  </si>
  <si>
    <t>Ghinna Mahda</t>
  </si>
  <si>
    <t>KamarKamarullah</t>
  </si>
  <si>
    <t>Akhmad rizal</t>
  </si>
  <si>
    <t>Febrianti Laili</t>
  </si>
  <si>
    <t>Muhammad Iqbal Ansyari</t>
  </si>
  <si>
    <t>Fitriyani</t>
  </si>
  <si>
    <t>Minggu, 30 Agustus 2020</t>
  </si>
  <si>
    <t>Raisya Kamila Aroffah</t>
  </si>
  <si>
    <t>Senin, 31 Agustus 2020</t>
  </si>
  <si>
    <t>Suhaimi</t>
  </si>
  <si>
    <t>Muhammad Rafli</t>
  </si>
  <si>
    <t>Sabtu, 5 September 2020</t>
  </si>
  <si>
    <t>Widya</t>
  </si>
  <si>
    <t>Hasanatunnisa</t>
  </si>
  <si>
    <t>8B</t>
  </si>
  <si>
    <t>M.Rais</t>
  </si>
  <si>
    <t>Umar</t>
  </si>
  <si>
    <t>Rabiatul Adawiyah</t>
  </si>
  <si>
    <t>Amalia</t>
  </si>
  <si>
    <t>Muhammad sarkani</t>
  </si>
  <si>
    <t>Erik gunawan</t>
  </si>
  <si>
    <t>Widya Martiyanah</t>
  </si>
  <si>
    <t>Nurliana</t>
  </si>
  <si>
    <t>Anisa</t>
  </si>
  <si>
    <t>Saidah</t>
  </si>
  <si>
    <t>Selasa, 1 September 2020</t>
  </si>
  <si>
    <t>Sentia</t>
  </si>
  <si>
    <t>Soraya</t>
  </si>
  <si>
    <t>Gusti haris Bayannata</t>
  </si>
  <si>
    <t>Alda Risma maharani</t>
  </si>
  <si>
    <t>Nixy aulia</t>
  </si>
  <si>
    <t>Kamis, 17 September 2020</t>
  </si>
  <si>
    <t>Selasa, 15 September 2020</t>
  </si>
  <si>
    <t>Hasil Kuis2</t>
  </si>
  <si>
    <t>Selasa, 8 September 2020</t>
  </si>
  <si>
    <t>M.fathurahman</t>
  </si>
  <si>
    <t>Kamarullah</t>
  </si>
  <si>
    <t>Sabtu, 12 September 2020</t>
  </si>
  <si>
    <t>Minggu, 13 September 2020</t>
  </si>
  <si>
    <t>Norma</t>
  </si>
  <si>
    <t>Rabu, 16 September 2020</t>
  </si>
  <si>
    <t>RianFirdani</t>
  </si>
  <si>
    <t>Alda Risma Maharani</t>
  </si>
  <si>
    <t>Jumat, 11 September 2020</t>
  </si>
  <si>
    <t>Gusti Haris bayanata</t>
  </si>
  <si>
    <t>Hasil Kuis3</t>
  </si>
  <si>
    <t>Mia Delia</t>
  </si>
  <si>
    <t>Sabtu, 19 September 2020</t>
  </si>
  <si>
    <t>Minggu, 20 September 2020</t>
  </si>
  <si>
    <t>Evaluasi</t>
  </si>
  <si>
    <t>Jumat, 18 September 2020</t>
  </si>
  <si>
    <t>Selasa, 30 September 2020</t>
  </si>
  <si>
    <t>Rabu, 30 September 2020</t>
  </si>
  <si>
    <t>Mia Adelia</t>
  </si>
  <si>
    <t>Selasa, 29 September 2020</t>
  </si>
  <si>
    <t>Senin, 21 September 2020</t>
  </si>
  <si>
    <t>Siswa yang ikut</t>
  </si>
  <si>
    <t>KKM</t>
  </si>
  <si>
    <t>deviasi</t>
  </si>
  <si>
    <t>nilai maksimum</t>
  </si>
  <si>
    <t>nilai minimum</t>
  </si>
  <si>
    <t xml:space="preserve">siswa yang ikut </t>
  </si>
  <si>
    <t>standar deviasi</t>
  </si>
  <si>
    <t>siswa yang ikut</t>
  </si>
  <si>
    <t>Nilai rata-rata</t>
  </si>
  <si>
    <t>Nilai maksimum</t>
  </si>
  <si>
    <t>Nilai minimum</t>
  </si>
  <si>
    <t>Standar deviasi</t>
  </si>
  <si>
    <t>Nilai KKM</t>
  </si>
  <si>
    <t>di atas kkm</t>
  </si>
  <si>
    <t>di bawah kkm</t>
  </si>
  <si>
    <t>persentase</t>
  </si>
  <si>
    <t>Layak</t>
  </si>
  <si>
    <t>No</t>
  </si>
  <si>
    <t>Jumlah siswa</t>
  </si>
  <si>
    <t>Jumlah siswa yang mengerjakan</t>
  </si>
  <si>
    <t>Jumlah siswa yang tidak mengerjakan</t>
  </si>
  <si>
    <t>Persentase siswa mengerjakan</t>
  </si>
  <si>
    <t>Jumlah siswa yang lulus</t>
  </si>
  <si>
    <t>Jumlah siswa yang belum lulus</t>
  </si>
  <si>
    <t>Persentase siswa lulus</t>
  </si>
  <si>
    <t>Rata-rata nilai</t>
  </si>
  <si>
    <t>Total</t>
  </si>
  <si>
    <t>fitriyani</t>
  </si>
  <si>
    <t>Selasa, 6 Oktober 2020</t>
  </si>
  <si>
    <t>VIIIB</t>
  </si>
  <si>
    <t>VIIIA</t>
  </si>
  <si>
    <t>kelulusan</t>
  </si>
  <si>
    <t>kelulusan 8a</t>
  </si>
  <si>
    <t>kelulusan 8b</t>
  </si>
  <si>
    <t>keseluruhan</t>
  </si>
  <si>
    <t>KKM&lt;=60</t>
  </si>
  <si>
    <t>KKM&lt;=70</t>
  </si>
  <si>
    <t>HASIL BELAJAR PESERTA DIDIK</t>
  </si>
  <si>
    <t>Kuis1</t>
  </si>
  <si>
    <t>Kuis2</t>
  </si>
  <si>
    <t>Kuis3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</si>
  <si>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</si>
  <si>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</si>
  <si>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</si>
  <si>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</si>
  <si>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</si>
  <si>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</si>
  <si>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</si>
  <si>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</si>
  <si>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</si>
  <si>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</si>
  <si>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</si>
  <si>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</si>
  <si>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</si>
  <si>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</si>
  <si>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</si>
  <si>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</si>
  <si>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</si>
  <si>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VIII A</t>
  </si>
  <si>
    <t>VIII B</t>
  </si>
  <si>
    <t>Subjek</t>
  </si>
  <si>
    <t>umar</t>
  </si>
  <si>
    <t>T</t>
  </si>
  <si>
    <t>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</si>
</sst>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/>
    <xf numFmtId="0" fontId="18" fillId="33" borderId="11" xfId="0" applyFont="1" applyFill="1" applyBorder="1" applyAlignment="1">
      <alignment horizontal="center"/>
    </xf>
    <xf numFmtId="0" fontId="0" fillId="0" borderId="0" xfId="0" applyFill="1"/>
    <xf numFmtId="21" fontId="18" fillId="0" borderId="10" xfId="0" applyNumberFormat="1" applyFont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Fill="1" applyBorder="1" applyAlignment="1">
      <alignment horizontal="center" vertical="center" wrapText="1"/>
    </xf>
    <xf numFmtId="21" fontId="18" fillId="0" borderId="10" xfId="0" applyNumberFormat="1" applyFont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21" fontId="18" fillId="0" borderId="10" xfId="0" applyNumberFormat="1" applyFont="1" applyBorder="1" applyAlignment="1">
      <alignment horizontal="center" vertical="center" wrapText="1"/>
    </xf>
    <xf numFmtId="0" fontId="0" fillId="0" borderId="0" xfId="0"/>
    <xf numFmtId="0" fontId="18" fillId="0" borderId="10" xfId="0" applyFont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wrapText="1"/>
    </xf>
    <xf numFmtId="0" fontId="18" fillId="33" borderId="10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21" fontId="18" fillId="0" borderId="10" xfId="0" applyNumberFormat="1" applyFont="1" applyBorder="1" applyAlignment="1">
      <alignment horizontal="center" vertical="center" wrapText="1"/>
    </xf>
    <xf numFmtId="0" fontId="18" fillId="0" borderId="10" xfId="0" applyFont="1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 wrapText="1"/>
    </xf>
    <xf numFmtId="21" fontId="0" fillId="0" borderId="10" xfId="0" applyNumberFormat="1" applyBorder="1"/>
    <xf numFmtId="0" fontId="18" fillId="35" borderId="10" xfId="0" applyFont="1" applyFill="1" applyBorder="1" applyAlignment="1">
      <alignment horizontal="center" vertical="center" wrapText="1"/>
    </xf>
    <xf numFmtId="9" fontId="0" fillId="0" borderId="0" xfId="42" applyFont="1"/>
    <xf numFmtId="0" fontId="18" fillId="36" borderId="10" xfId="0" applyFont="1" applyFill="1" applyBorder="1" applyAlignment="1">
      <alignment horizontal="center" wrapText="1"/>
    </xf>
    <xf numFmtId="2" fontId="0" fillId="0" borderId="0" xfId="0" applyNumberFormat="1"/>
    <xf numFmtId="0" fontId="18" fillId="0" borderId="0" xfId="0" applyFont="1" applyFill="1" applyBorder="1" applyAlignment="1">
      <alignment horizontal="center" wrapText="1"/>
    </xf>
    <xf numFmtId="0" fontId="18" fillId="0" borderId="0" xfId="0" applyFont="1" applyFill="1" applyBorder="1" applyAlignment="1">
      <alignment horizontal="center" vertical="center" wrapText="1"/>
    </xf>
    <xf numFmtId="9" fontId="18" fillId="0" borderId="0" xfId="42" applyFont="1" applyFill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center" vertical="center" wrapText="1"/>
    </xf>
    <xf numFmtId="0" fontId="0" fillId="0" borderId="10" xfId="0" applyBorder="1"/>
    <xf numFmtId="9" fontId="0" fillId="0" borderId="10" xfId="42" applyFont="1" applyBorder="1"/>
    <xf numFmtId="0" fontId="0" fillId="0" borderId="0" xfId="0"/>
    <xf numFmtId="0" fontId="19" fillId="36" borderId="10" xfId="0" applyFont="1" applyFill="1" applyBorder="1" applyAlignment="1">
      <alignment horizontal="center" vertical="center"/>
    </xf>
    <xf numFmtId="0" fontId="19" fillId="36" borderId="10" xfId="0" applyFont="1" applyFill="1" applyBorder="1" applyAlignment="1">
      <alignment horizontal="center" vertical="center" wrapText="1"/>
    </xf>
    <xf numFmtId="10" fontId="19" fillId="36" borderId="10" xfId="0" applyNumberFormat="1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/>
    </xf>
    <xf numFmtId="9" fontId="18" fillId="0" borderId="10" xfId="42" applyFont="1" applyBorder="1" applyAlignment="1">
      <alignment horizontal="center"/>
    </xf>
    <xf numFmtId="9" fontId="0" fillId="0" borderId="0" xfId="0" applyNumberFormat="1"/>
    <xf numFmtId="2" fontId="0" fillId="0" borderId="10" xfId="0" applyNumberFormat="1" applyBorder="1"/>
    <xf numFmtId="1" fontId="0" fillId="0" borderId="10" xfId="0" applyNumberFormat="1" applyBorder="1"/>
    <xf numFmtId="0" fontId="0" fillId="0" borderId="0" xfId="0" applyAlignment="1">
      <alignment horizontal="center"/>
    </xf>
    <xf numFmtId="0" fontId="0" fillId="34" borderId="10" xfId="0" applyFill="1" applyBorder="1" applyAlignment="1">
      <alignment horizontal="center"/>
    </xf>
    <xf numFmtId="9" fontId="0" fillId="34" borderId="10" xfId="0" applyNumberFormat="1" applyFill="1" applyBorder="1" applyAlignment="1">
      <alignment horizontal="center"/>
    </xf>
    <xf numFmtId="0" fontId="18" fillId="0" borderId="0" xfId="0" applyFont="1" applyBorder="1" applyAlignment="1">
      <alignment horizontal="center" wrapText="1"/>
    </xf>
    <xf numFmtId="21" fontId="18" fillId="0" borderId="0" xfId="0" applyNumberFormat="1" applyFont="1" applyBorder="1" applyAlignment="1">
      <alignment horizontal="center" wrapText="1"/>
    </xf>
    <xf numFmtId="0" fontId="18" fillId="35" borderId="0" xfId="0" applyFont="1" applyFill="1" applyBorder="1" applyAlignment="1">
      <alignment horizontal="center" wrapText="1"/>
    </xf>
    <xf numFmtId="0" fontId="18" fillId="0" borderId="11" xfId="0" applyFont="1" applyFill="1" applyBorder="1" applyAlignment="1">
      <alignment horizontal="center" wrapText="1"/>
    </xf>
    <xf numFmtId="0" fontId="18" fillId="35" borderId="10" xfId="0" applyFont="1" applyFill="1" applyBorder="1" applyAlignment="1">
      <alignment horizontal="center" wrapText="1"/>
    </xf>
    <xf numFmtId="1" fontId="18" fillId="0" borderId="0" xfId="0" applyNumberFormat="1" applyFont="1" applyBorder="1" applyAlignment="1">
      <alignment horizontal="center" wrapText="1"/>
    </xf>
    <xf numFmtId="1" fontId="0" fillId="34" borderId="10" xfId="0" applyNumberFormat="1" applyFill="1" applyBorder="1" applyAlignment="1">
      <alignment horizontal="center"/>
    </xf>
    <xf numFmtId="0" fontId="0" fillId="0" borderId="0" xfId="0" applyBorder="1"/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8" fillId="36" borderId="10" xfId="0" applyFont="1" applyFill="1" applyBorder="1" applyAlignment="1">
      <alignment horizontal="center" vertical="center" wrapText="1"/>
    </xf>
    <xf numFmtId="1" fontId="0" fillId="0" borderId="0" xfId="0" applyNumberFormat="1"/>
    <xf numFmtId="0" fontId="20" fillId="0" borderId="10" xfId="0" applyFon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D34" sqref="D34"/>
    </sheetView>
  </sheetViews>
  <sheetFormatPr defaultRowHeight="15" x14ac:dyDescent="0.25"/>
  <cols>
    <col min="1" max="1" width="26.28515625" customWidth="1"/>
    <col min="2" max="2" width="8.7109375" customWidth="1"/>
    <col min="3" max="3" width="25.28515625" customWidth="1"/>
    <col min="4" max="4" width="11.5703125" customWidth="1"/>
    <col min="5" max="5" width="24.42578125" customWidth="1"/>
    <col min="7" max="7" width="14.28515625" customWidth="1"/>
  </cols>
  <sheetData>
    <row r="1" spans="1:8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pans="1:8" ht="22.5" customHeight="1" x14ac:dyDescent="0.25">
      <c r="A2" s="15" t="s">
        <v>7</v>
      </c>
      <c r="B2" s="15" t="s">
        <v>8</v>
      </c>
      <c r="C2" s="15" t="s">
        <v>20</v>
      </c>
      <c r="D2" s="15">
        <v>60</v>
      </c>
      <c r="E2" s="15" t="s">
        <v>29</v>
      </c>
      <c r="F2" s="16">
        <v>0.45538194444444446</v>
      </c>
      <c r="G2" s="17" t="s">
        <v>11</v>
      </c>
    </row>
    <row r="3" spans="1:8" x14ac:dyDescent="0.25">
      <c r="A3" s="15" t="s">
        <v>7</v>
      </c>
      <c r="B3" s="15" t="s">
        <v>8</v>
      </c>
      <c r="C3" s="15" t="s">
        <v>21</v>
      </c>
      <c r="D3" s="15">
        <v>80</v>
      </c>
      <c r="E3" s="15" t="s">
        <v>10</v>
      </c>
      <c r="F3" s="16">
        <v>0.79275462962962961</v>
      </c>
      <c r="G3" s="18" t="s">
        <v>14</v>
      </c>
    </row>
    <row r="4" spans="1:8" x14ac:dyDescent="0.25">
      <c r="A4" s="15" t="s">
        <v>7</v>
      </c>
      <c r="B4" s="15" t="s">
        <v>8</v>
      </c>
      <c r="C4" s="15" t="s">
        <v>23</v>
      </c>
      <c r="D4" s="15">
        <v>90</v>
      </c>
      <c r="E4" s="15" t="s">
        <v>24</v>
      </c>
      <c r="F4" s="16">
        <v>0.42890046296296297</v>
      </c>
      <c r="G4" s="18" t="s">
        <v>14</v>
      </c>
    </row>
    <row r="5" spans="1:8" x14ac:dyDescent="0.25">
      <c r="A5" s="15" t="s">
        <v>7</v>
      </c>
      <c r="B5" s="15" t="s">
        <v>8</v>
      </c>
      <c r="C5" s="15" t="s">
        <v>18</v>
      </c>
      <c r="D5" s="15">
        <v>100</v>
      </c>
      <c r="E5" s="15" t="s">
        <v>10</v>
      </c>
      <c r="F5" s="16">
        <v>0.69078703703703714</v>
      </c>
      <c r="G5" s="5" t="s">
        <v>14</v>
      </c>
      <c r="H5" s="3"/>
    </row>
    <row r="6" spans="1:8" x14ac:dyDescent="0.25">
      <c r="A6" s="15" t="s">
        <v>7</v>
      </c>
      <c r="B6" s="15" t="s">
        <v>8</v>
      </c>
      <c r="C6" s="15" t="s">
        <v>31</v>
      </c>
      <c r="D6" s="15">
        <v>70</v>
      </c>
      <c r="E6" s="15" t="s">
        <v>29</v>
      </c>
      <c r="F6" s="16">
        <v>0.44413194444444443</v>
      </c>
      <c r="G6" s="18" t="s">
        <v>14</v>
      </c>
    </row>
    <row r="7" spans="1:8" x14ac:dyDescent="0.25">
      <c r="A7" s="15" t="s">
        <v>7</v>
      </c>
      <c r="B7" s="15" t="s">
        <v>8</v>
      </c>
      <c r="C7" s="15" t="s">
        <v>9</v>
      </c>
      <c r="D7" s="15">
        <v>60</v>
      </c>
      <c r="E7" s="15" t="s">
        <v>10</v>
      </c>
      <c r="F7" s="16">
        <v>0.4932407407407407</v>
      </c>
      <c r="G7" s="17" t="s">
        <v>11</v>
      </c>
    </row>
    <row r="8" spans="1:8" x14ac:dyDescent="0.25">
      <c r="A8" s="15" t="s">
        <v>7</v>
      </c>
      <c r="B8" s="15" t="s">
        <v>8</v>
      </c>
      <c r="C8" s="15" t="s">
        <v>19</v>
      </c>
      <c r="D8" s="15">
        <v>70</v>
      </c>
      <c r="E8" s="15" t="s">
        <v>10</v>
      </c>
      <c r="F8" s="16">
        <v>0.71180555555555547</v>
      </c>
      <c r="G8" s="18" t="s">
        <v>14</v>
      </c>
    </row>
    <row r="9" spans="1:8" x14ac:dyDescent="0.25">
      <c r="A9" s="15" t="s">
        <v>7</v>
      </c>
      <c r="B9" s="15" t="s">
        <v>8</v>
      </c>
      <c r="C9" s="15" t="s">
        <v>13</v>
      </c>
      <c r="D9" s="15">
        <v>80</v>
      </c>
      <c r="E9" s="15" t="s">
        <v>10</v>
      </c>
      <c r="F9" s="16">
        <v>0.61901620370370369</v>
      </c>
      <c r="G9" s="5" t="s">
        <v>14</v>
      </c>
    </row>
    <row r="10" spans="1:8" x14ac:dyDescent="0.25">
      <c r="A10" s="15" t="s">
        <v>7</v>
      </c>
      <c r="B10" s="15" t="s">
        <v>8</v>
      </c>
      <c r="C10" s="15" t="s">
        <v>22</v>
      </c>
      <c r="D10" s="15">
        <v>80</v>
      </c>
      <c r="E10" s="15" t="s">
        <v>10</v>
      </c>
      <c r="F10" s="16">
        <v>0.81032407407407403</v>
      </c>
      <c r="G10" s="18" t="s">
        <v>14</v>
      </c>
    </row>
    <row r="11" spans="1:8" x14ac:dyDescent="0.25">
      <c r="A11" s="15" t="s">
        <v>7</v>
      </c>
      <c r="B11" s="15" t="s">
        <v>8</v>
      </c>
      <c r="C11" s="15" t="s">
        <v>16</v>
      </c>
      <c r="D11" s="15">
        <v>60</v>
      </c>
      <c r="E11" s="15" t="s">
        <v>10</v>
      </c>
      <c r="F11" s="16">
        <v>0.67021990740740733</v>
      </c>
      <c r="G11" s="17" t="s">
        <v>11</v>
      </c>
    </row>
    <row r="12" spans="1:8" x14ac:dyDescent="0.25">
      <c r="A12" s="15" t="s">
        <v>7</v>
      </c>
      <c r="B12" s="15" t="s">
        <v>8</v>
      </c>
      <c r="C12" s="15" t="s">
        <v>28</v>
      </c>
      <c r="D12" s="15">
        <v>70</v>
      </c>
      <c r="E12" s="15" t="s">
        <v>29</v>
      </c>
      <c r="F12" s="16">
        <v>0.41561342592592593</v>
      </c>
      <c r="G12" s="18" t="s">
        <v>14</v>
      </c>
    </row>
    <row r="13" spans="1:8" x14ac:dyDescent="0.25">
      <c r="A13" s="15" t="s">
        <v>7</v>
      </c>
      <c r="B13" s="15" t="s">
        <v>8</v>
      </c>
      <c r="C13" s="15" t="s">
        <v>17</v>
      </c>
      <c r="D13" s="15">
        <v>70</v>
      </c>
      <c r="E13" s="15" t="s">
        <v>10</v>
      </c>
      <c r="F13" s="16">
        <v>0.68137731481481489</v>
      </c>
      <c r="G13" s="18" t="s">
        <v>14</v>
      </c>
    </row>
    <row r="14" spans="1:8" x14ac:dyDescent="0.25">
      <c r="A14" s="15" t="s">
        <v>7</v>
      </c>
      <c r="B14" s="15" t="s">
        <v>8</v>
      </c>
      <c r="C14" s="15" t="s">
        <v>48</v>
      </c>
      <c r="D14" s="15">
        <v>70</v>
      </c>
      <c r="E14" s="15" t="s">
        <v>49</v>
      </c>
      <c r="F14" s="16">
        <v>0.36336805555555557</v>
      </c>
      <c r="G14" s="18" t="s">
        <v>14</v>
      </c>
    </row>
    <row r="15" spans="1:8" x14ac:dyDescent="0.25">
      <c r="A15" s="15" t="s">
        <v>7</v>
      </c>
      <c r="B15" s="15" t="s">
        <v>8</v>
      </c>
      <c r="C15" s="15" t="s">
        <v>12</v>
      </c>
      <c r="D15" s="15">
        <v>60</v>
      </c>
      <c r="E15" s="15" t="s">
        <v>10</v>
      </c>
      <c r="F15" s="16">
        <v>0.50453703703703701</v>
      </c>
      <c r="G15" s="17" t="s">
        <v>11</v>
      </c>
    </row>
    <row r="16" spans="1:8" x14ac:dyDescent="0.25">
      <c r="A16" s="15" t="s">
        <v>7</v>
      </c>
      <c r="B16" s="15" t="s">
        <v>8</v>
      </c>
      <c r="C16" s="15" t="s">
        <v>57</v>
      </c>
      <c r="D16" s="15">
        <v>80</v>
      </c>
      <c r="E16" s="15" t="s">
        <v>58</v>
      </c>
      <c r="F16" s="16">
        <v>0.71458333333333324</v>
      </c>
      <c r="G16" s="18" t="s">
        <v>14</v>
      </c>
    </row>
    <row r="17" spans="1:7" x14ac:dyDescent="0.25">
      <c r="A17" s="15" t="s">
        <v>7</v>
      </c>
      <c r="B17" s="15" t="s">
        <v>8</v>
      </c>
      <c r="C17" s="15" t="s">
        <v>25</v>
      </c>
      <c r="D17" s="15">
        <v>70</v>
      </c>
      <c r="E17" s="15" t="s">
        <v>26</v>
      </c>
      <c r="F17" s="16">
        <v>0.56628472222222226</v>
      </c>
      <c r="G17" s="18" t="s">
        <v>14</v>
      </c>
    </row>
    <row r="18" spans="1:7" x14ac:dyDescent="0.25">
      <c r="A18" s="15" t="s">
        <v>7</v>
      </c>
      <c r="B18" s="15" t="s">
        <v>8</v>
      </c>
      <c r="C18" s="15" t="s">
        <v>15</v>
      </c>
      <c r="D18" s="15">
        <v>80</v>
      </c>
      <c r="E18" s="15" t="s">
        <v>10</v>
      </c>
      <c r="F18" s="16">
        <v>0.66760416666666667</v>
      </c>
      <c r="G18" s="18" t="s">
        <v>14</v>
      </c>
    </row>
    <row r="19" spans="1:7" x14ac:dyDescent="0.25">
      <c r="A19" s="15" t="s">
        <v>7</v>
      </c>
      <c r="B19" s="15" t="s">
        <v>8</v>
      </c>
      <c r="C19" s="15" t="s">
        <v>27</v>
      </c>
      <c r="D19" s="15">
        <v>40</v>
      </c>
      <c r="E19" s="15" t="s">
        <v>26</v>
      </c>
      <c r="F19" s="16">
        <v>0.58601851851851849</v>
      </c>
      <c r="G19" s="17" t="s">
        <v>11</v>
      </c>
    </row>
    <row r="20" spans="1:7" s="1" customFormat="1" x14ac:dyDescent="0.25">
      <c r="A20" s="15" t="s">
        <v>7</v>
      </c>
      <c r="B20" s="15" t="s">
        <v>8</v>
      </c>
      <c r="C20" s="15" t="s">
        <v>30</v>
      </c>
      <c r="D20" s="15">
        <v>60</v>
      </c>
      <c r="E20" s="15" t="s">
        <v>29</v>
      </c>
      <c r="F20" s="16">
        <v>0.43148148148148152</v>
      </c>
      <c r="G20" s="17" t="s">
        <v>11</v>
      </c>
    </row>
    <row r="21" spans="1:7" x14ac:dyDescent="0.25">
      <c r="A21" s="15" t="s">
        <v>7</v>
      </c>
      <c r="B21" s="15" t="s">
        <v>32</v>
      </c>
      <c r="C21" s="15" t="s">
        <v>47</v>
      </c>
      <c r="D21" s="15">
        <v>100</v>
      </c>
      <c r="E21" s="15" t="s">
        <v>29</v>
      </c>
      <c r="F21" s="16">
        <v>0.41917824074074073</v>
      </c>
      <c r="G21" s="18" t="s">
        <v>14</v>
      </c>
    </row>
    <row r="22" spans="1:7" x14ac:dyDescent="0.25">
      <c r="A22" s="15" t="s">
        <v>7</v>
      </c>
      <c r="B22" s="15" t="s">
        <v>32</v>
      </c>
      <c r="C22" s="15" t="s">
        <v>36</v>
      </c>
      <c r="D22" s="15">
        <v>100</v>
      </c>
      <c r="E22" s="15" t="s">
        <v>10</v>
      </c>
      <c r="F22" s="16">
        <v>0.48271990740740739</v>
      </c>
      <c r="G22" s="18" t="s">
        <v>14</v>
      </c>
    </row>
    <row r="23" spans="1:7" x14ac:dyDescent="0.25">
      <c r="A23" s="15" t="s">
        <v>7</v>
      </c>
      <c r="B23" s="15" t="s">
        <v>32</v>
      </c>
      <c r="C23" s="15" t="s">
        <v>41</v>
      </c>
      <c r="D23" s="15">
        <v>70</v>
      </c>
      <c r="E23" s="15" t="s">
        <v>26</v>
      </c>
      <c r="F23" s="16">
        <v>0.86105324074074074</v>
      </c>
      <c r="G23" s="18" t="s">
        <v>14</v>
      </c>
    </row>
    <row r="24" spans="1:7" x14ac:dyDescent="0.25">
      <c r="A24" s="15" t="s">
        <v>7</v>
      </c>
      <c r="B24" s="15" t="s">
        <v>32</v>
      </c>
      <c r="C24" s="15" t="s">
        <v>38</v>
      </c>
      <c r="D24" s="15">
        <v>70</v>
      </c>
      <c r="E24" s="15" t="s">
        <v>26</v>
      </c>
      <c r="F24" s="16">
        <v>0.43908564814814816</v>
      </c>
      <c r="G24" s="18" t="s">
        <v>14</v>
      </c>
    </row>
    <row r="25" spans="1:7" x14ac:dyDescent="0.25">
      <c r="A25" s="15" t="s">
        <v>7</v>
      </c>
      <c r="B25" s="15" t="s">
        <v>32</v>
      </c>
      <c r="C25" s="15" t="s">
        <v>46</v>
      </c>
      <c r="D25" s="15">
        <v>50</v>
      </c>
      <c r="E25" s="15" t="s">
        <v>29</v>
      </c>
      <c r="F25" s="16">
        <v>0.41570601851851857</v>
      </c>
      <c r="G25" s="17" t="s">
        <v>11</v>
      </c>
    </row>
    <row r="26" spans="1:7" x14ac:dyDescent="0.25">
      <c r="A26" s="15" t="s">
        <v>7</v>
      </c>
      <c r="B26" s="15" t="s">
        <v>32</v>
      </c>
      <c r="C26" s="15" t="s">
        <v>33</v>
      </c>
      <c r="D26" s="15">
        <v>70</v>
      </c>
      <c r="E26" s="15" t="s">
        <v>10</v>
      </c>
      <c r="F26" s="16">
        <v>0.45725694444444448</v>
      </c>
      <c r="G26" s="18" t="s">
        <v>14</v>
      </c>
    </row>
    <row r="27" spans="1:7" x14ac:dyDescent="0.25">
      <c r="A27" s="15" t="s">
        <v>7</v>
      </c>
      <c r="B27" s="15" t="s">
        <v>32</v>
      </c>
      <c r="C27" s="15" t="s">
        <v>64</v>
      </c>
      <c r="D27" s="15">
        <v>60</v>
      </c>
      <c r="E27" s="15" t="s">
        <v>29</v>
      </c>
      <c r="F27" s="16">
        <v>0.48709490740740741</v>
      </c>
      <c r="G27" s="17" t="s">
        <v>11</v>
      </c>
    </row>
    <row r="28" spans="1:7" x14ac:dyDescent="0.25">
      <c r="A28" s="15" t="s">
        <v>7</v>
      </c>
      <c r="B28" s="15" t="s">
        <v>32</v>
      </c>
      <c r="C28" s="15" t="s">
        <v>37</v>
      </c>
      <c r="D28" s="15">
        <v>80</v>
      </c>
      <c r="E28" s="15" t="s">
        <v>24</v>
      </c>
      <c r="F28" s="16">
        <v>0.93447916666666664</v>
      </c>
      <c r="G28" s="18" t="s">
        <v>14</v>
      </c>
    </row>
    <row r="29" spans="1:7" x14ac:dyDescent="0.25">
      <c r="A29" s="15" t="s">
        <v>7</v>
      </c>
      <c r="B29" s="15" t="s">
        <v>32</v>
      </c>
      <c r="C29" s="15" t="s">
        <v>40</v>
      </c>
      <c r="D29" s="15">
        <v>60</v>
      </c>
      <c r="E29" s="15" t="s">
        <v>26</v>
      </c>
      <c r="F29" s="16">
        <v>0.60637731481481483</v>
      </c>
      <c r="G29" s="17" t="s">
        <v>11</v>
      </c>
    </row>
    <row r="30" spans="1:7" x14ac:dyDescent="0.25">
      <c r="A30" s="15" t="s">
        <v>7</v>
      </c>
      <c r="B30" s="15" t="s">
        <v>32</v>
      </c>
      <c r="C30" s="15" t="s">
        <v>35</v>
      </c>
      <c r="D30" s="15">
        <v>80</v>
      </c>
      <c r="E30" s="15" t="s">
        <v>10</v>
      </c>
      <c r="F30" s="16">
        <v>0.47796296296296298</v>
      </c>
      <c r="G30" s="18" t="s">
        <v>14</v>
      </c>
    </row>
    <row r="31" spans="1:7" x14ac:dyDescent="0.25">
      <c r="A31" s="15" t="s">
        <v>7</v>
      </c>
      <c r="B31" s="15" t="s">
        <v>32</v>
      </c>
      <c r="C31" s="15" t="s">
        <v>42</v>
      </c>
      <c r="D31" s="15">
        <v>80</v>
      </c>
      <c r="E31" s="15" t="s">
        <v>50</v>
      </c>
      <c r="F31" s="16">
        <v>0.42200231481481482</v>
      </c>
      <c r="G31" s="18" t="s">
        <v>14</v>
      </c>
    </row>
    <row r="32" spans="1:7" x14ac:dyDescent="0.25">
      <c r="A32" s="15" t="s">
        <v>7</v>
      </c>
      <c r="B32" s="15" t="s">
        <v>32</v>
      </c>
      <c r="C32" s="15" t="s">
        <v>44</v>
      </c>
      <c r="D32" s="15">
        <v>60</v>
      </c>
      <c r="E32" s="15" t="s">
        <v>43</v>
      </c>
      <c r="F32" s="16">
        <v>0.4644328703703704</v>
      </c>
      <c r="G32" s="17" t="s">
        <v>11</v>
      </c>
    </row>
    <row r="33" spans="1:7" x14ac:dyDescent="0.25">
      <c r="A33" s="15" t="s">
        <v>7</v>
      </c>
      <c r="B33" s="15" t="s">
        <v>32</v>
      </c>
      <c r="C33" s="15" t="s">
        <v>45</v>
      </c>
      <c r="D33" s="15">
        <v>40</v>
      </c>
      <c r="E33" s="15" t="s">
        <v>43</v>
      </c>
      <c r="F33" s="16">
        <v>0.54527777777777775</v>
      </c>
      <c r="G33" s="17" t="s">
        <v>11</v>
      </c>
    </row>
    <row r="34" spans="1:7" x14ac:dyDescent="0.25">
      <c r="A34" s="15" t="s">
        <v>7</v>
      </c>
      <c r="B34" s="15" t="s">
        <v>32</v>
      </c>
      <c r="C34" s="15" t="s">
        <v>34</v>
      </c>
      <c r="D34" s="15">
        <v>90</v>
      </c>
      <c r="E34" s="15" t="s">
        <v>10</v>
      </c>
      <c r="F34" s="16">
        <v>0.46712962962962962</v>
      </c>
      <c r="G34" s="18" t="s">
        <v>14</v>
      </c>
    </row>
    <row r="35" spans="1:7" x14ac:dyDescent="0.25">
      <c r="A35" s="15" t="s">
        <v>7</v>
      </c>
      <c r="B35" s="15" t="s">
        <v>32</v>
      </c>
      <c r="C35" s="15" t="s">
        <v>39</v>
      </c>
      <c r="D35" s="15">
        <v>70</v>
      </c>
      <c r="E35" s="15" t="s">
        <v>26</v>
      </c>
      <c r="F35" s="16">
        <v>0.54</v>
      </c>
      <c r="G35" s="18" t="s">
        <v>14</v>
      </c>
    </row>
    <row r="36" spans="1:7" x14ac:dyDescent="0.25">
      <c r="A36" s="33"/>
      <c r="B36" s="33"/>
      <c r="C36" s="33"/>
      <c r="D36" s="33">
        <f>AVERAGE(D2:D35)</f>
        <v>71.470588235294116</v>
      </c>
      <c r="E36" s="33"/>
      <c r="F36" s="33"/>
      <c r="G36" s="33"/>
    </row>
    <row r="37" spans="1:7" x14ac:dyDescent="0.25">
      <c r="A37" s="52"/>
      <c r="B37" s="52"/>
      <c r="C37" s="28" t="s">
        <v>75</v>
      </c>
      <c r="D37" s="28">
        <v>70</v>
      </c>
      <c r="E37" s="52"/>
      <c r="F37" s="52"/>
      <c r="G37" s="52"/>
    </row>
    <row r="38" spans="1:7" x14ac:dyDescent="0.25">
      <c r="A38" s="28" t="s">
        <v>74</v>
      </c>
      <c r="B38" s="29">
        <f>34/52</f>
        <v>0.65384615384615385</v>
      </c>
    </row>
    <row r="39" spans="1:7" x14ac:dyDescent="0.25">
      <c r="A39" s="28" t="s">
        <v>77</v>
      </c>
      <c r="B39">
        <f>MAX(D2:D35)</f>
        <v>100</v>
      </c>
    </row>
    <row r="40" spans="1:7" x14ac:dyDescent="0.25">
      <c r="A40" s="28" t="s">
        <v>78</v>
      </c>
      <c r="B40">
        <f>MIN(D2:D35)</f>
        <v>40</v>
      </c>
    </row>
    <row r="41" spans="1:7" x14ac:dyDescent="0.25">
      <c r="A41" s="28" t="s">
        <v>76</v>
      </c>
      <c r="B41">
        <f>STDEV(D2:D35)</f>
        <v>14.798106541691459</v>
      </c>
    </row>
  </sheetData>
  <autoFilter ref="A1:G41"/>
  <sortState ref="A2:G35">
    <sortCondition ref="B2:B35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I21" sqref="I21"/>
    </sheetView>
  </sheetViews>
  <sheetFormatPr defaultRowHeight="15" x14ac:dyDescent="0.25"/>
  <cols>
    <col min="1" max="1" width="28.140625" customWidth="1"/>
    <col min="3" max="3" width="23.42578125" customWidth="1"/>
    <col min="4" max="4" width="10.140625" customWidth="1"/>
    <col min="5" max="5" width="25.7109375" customWidth="1"/>
    <col min="7" max="7" width="14.28515625" customWidth="1"/>
  </cols>
  <sheetData>
    <row r="1" spans="1:7" x14ac:dyDescent="0.25">
      <c r="A1" s="20" t="s">
        <v>0</v>
      </c>
      <c r="B1" s="20" t="s">
        <v>1</v>
      </c>
      <c r="C1" s="20" t="s">
        <v>2</v>
      </c>
      <c r="D1" s="20" t="s">
        <v>51</v>
      </c>
      <c r="E1" s="20" t="s">
        <v>4</v>
      </c>
      <c r="F1" s="20" t="s">
        <v>5</v>
      </c>
      <c r="G1" s="20" t="s">
        <v>6</v>
      </c>
    </row>
    <row r="2" spans="1:7" ht="22.5" customHeight="1" x14ac:dyDescent="0.25">
      <c r="A2" s="9" t="s">
        <v>7</v>
      </c>
      <c r="B2" s="9" t="s">
        <v>8</v>
      </c>
      <c r="C2" s="9" t="s">
        <v>20</v>
      </c>
      <c r="D2" s="9">
        <v>40</v>
      </c>
      <c r="E2" s="9" t="s">
        <v>52</v>
      </c>
      <c r="F2" s="8">
        <v>0.42322916666666671</v>
      </c>
      <c r="G2" s="9" t="s">
        <v>11</v>
      </c>
    </row>
    <row r="3" spans="1:7" x14ac:dyDescent="0.25">
      <c r="A3" s="9" t="s">
        <v>7</v>
      </c>
      <c r="B3" s="9" t="s">
        <v>8</v>
      </c>
      <c r="C3" s="9" t="s">
        <v>23</v>
      </c>
      <c r="D3" s="9">
        <v>60</v>
      </c>
      <c r="E3" s="9" t="s">
        <v>52</v>
      </c>
      <c r="F3" s="8">
        <v>0.47652777777777783</v>
      </c>
      <c r="G3" s="9" t="s">
        <v>11</v>
      </c>
    </row>
    <row r="4" spans="1:7" x14ac:dyDescent="0.25">
      <c r="A4" s="9" t="s">
        <v>7</v>
      </c>
      <c r="B4" s="9" t="s">
        <v>8</v>
      </c>
      <c r="C4" s="9" t="s">
        <v>18</v>
      </c>
      <c r="D4" s="9">
        <v>70</v>
      </c>
      <c r="E4" s="9" t="s">
        <v>52</v>
      </c>
      <c r="F4" s="8">
        <v>0.58800925925925929</v>
      </c>
      <c r="G4" s="13" t="s">
        <v>14</v>
      </c>
    </row>
    <row r="5" spans="1:7" x14ac:dyDescent="0.25">
      <c r="A5" s="9" t="s">
        <v>7</v>
      </c>
      <c r="B5" s="9" t="s">
        <v>8</v>
      </c>
      <c r="C5" s="9" t="s">
        <v>9</v>
      </c>
      <c r="D5" s="9">
        <v>60</v>
      </c>
      <c r="E5" s="9" t="s">
        <v>50</v>
      </c>
      <c r="F5" s="8">
        <v>0.3090162037037037</v>
      </c>
      <c r="G5" s="9" t="s">
        <v>11</v>
      </c>
    </row>
    <row r="6" spans="1:7" x14ac:dyDescent="0.25">
      <c r="A6" s="9" t="s">
        <v>7</v>
      </c>
      <c r="B6" s="9" t="s">
        <v>8</v>
      </c>
      <c r="C6" s="9" t="s">
        <v>54</v>
      </c>
      <c r="D6" s="9">
        <v>40</v>
      </c>
      <c r="E6" s="9" t="s">
        <v>52</v>
      </c>
      <c r="F6" s="8">
        <v>0.66282407407407407</v>
      </c>
      <c r="G6" s="9" t="s">
        <v>11</v>
      </c>
    </row>
    <row r="7" spans="1:7" x14ac:dyDescent="0.25">
      <c r="A7" s="9" t="s">
        <v>7</v>
      </c>
      <c r="B7" s="9" t="s">
        <v>8</v>
      </c>
      <c r="C7" s="9" t="s">
        <v>53</v>
      </c>
      <c r="D7" s="9">
        <v>40</v>
      </c>
      <c r="E7" s="9" t="s">
        <v>52</v>
      </c>
      <c r="F7" s="8">
        <v>0.61353009259259261</v>
      </c>
      <c r="G7" s="9" t="s">
        <v>11</v>
      </c>
    </row>
    <row r="8" spans="1:7" x14ac:dyDescent="0.25">
      <c r="A8" s="9" t="s">
        <v>7</v>
      </c>
      <c r="B8" s="9" t="s">
        <v>8</v>
      </c>
      <c r="C8" s="9" t="s">
        <v>22</v>
      </c>
      <c r="D8" s="9">
        <v>50</v>
      </c>
      <c r="E8" s="9" t="s">
        <v>56</v>
      </c>
      <c r="F8" s="8">
        <v>0.4013194444444444</v>
      </c>
      <c r="G8" s="9" t="s">
        <v>11</v>
      </c>
    </row>
    <row r="9" spans="1:7" x14ac:dyDescent="0.25">
      <c r="A9" s="9" t="s">
        <v>7</v>
      </c>
      <c r="B9" s="9" t="s">
        <v>8</v>
      </c>
      <c r="C9" s="9" t="s">
        <v>16</v>
      </c>
      <c r="D9" s="9">
        <v>10</v>
      </c>
      <c r="E9" s="9" t="s">
        <v>55</v>
      </c>
      <c r="F9" s="8">
        <v>0.92503472222222216</v>
      </c>
      <c r="G9" s="9" t="s">
        <v>11</v>
      </c>
    </row>
    <row r="10" spans="1:7" x14ac:dyDescent="0.25">
      <c r="A10" s="9" t="s">
        <v>7</v>
      </c>
      <c r="B10" s="9" t="s">
        <v>8</v>
      </c>
      <c r="C10" s="9" t="s">
        <v>28</v>
      </c>
      <c r="D10" s="9">
        <v>50</v>
      </c>
      <c r="E10" s="9" t="s">
        <v>58</v>
      </c>
      <c r="F10" s="8">
        <v>0.55471064814814819</v>
      </c>
      <c r="G10" s="9" t="s">
        <v>11</v>
      </c>
    </row>
    <row r="11" spans="1:7" x14ac:dyDescent="0.25">
      <c r="A11" s="9" t="s">
        <v>7</v>
      </c>
      <c r="B11" s="9" t="s">
        <v>8</v>
      </c>
      <c r="C11" s="9" t="s">
        <v>17</v>
      </c>
      <c r="D11" s="9">
        <v>80</v>
      </c>
      <c r="E11" s="9" t="s">
        <v>52</v>
      </c>
      <c r="F11" s="8">
        <v>0.76902777777777775</v>
      </c>
      <c r="G11" s="13" t="s">
        <v>14</v>
      </c>
    </row>
    <row r="12" spans="1:7" x14ac:dyDescent="0.25">
      <c r="A12" s="9" t="s">
        <v>7</v>
      </c>
      <c r="B12" s="9" t="s">
        <v>8</v>
      </c>
      <c r="C12" s="9" t="s">
        <v>48</v>
      </c>
      <c r="D12" s="9">
        <v>60</v>
      </c>
      <c r="E12" s="9" t="s">
        <v>49</v>
      </c>
      <c r="F12" s="8">
        <v>0.37318287037037035</v>
      </c>
      <c r="G12" s="9" t="s">
        <v>11</v>
      </c>
    </row>
    <row r="13" spans="1:7" x14ac:dyDescent="0.25">
      <c r="A13" s="9" t="s">
        <v>7</v>
      </c>
      <c r="B13" s="9" t="s">
        <v>8</v>
      </c>
      <c r="C13" s="9" t="s">
        <v>57</v>
      </c>
      <c r="D13" s="9">
        <v>60</v>
      </c>
      <c r="E13" s="9" t="s">
        <v>58</v>
      </c>
      <c r="F13" s="8">
        <v>0.68541666666666667</v>
      </c>
      <c r="G13" s="9" t="s">
        <v>11</v>
      </c>
    </row>
    <row r="14" spans="1:7" x14ac:dyDescent="0.25">
      <c r="A14" s="9" t="s">
        <v>7</v>
      </c>
      <c r="B14" s="9" t="s">
        <v>8</v>
      </c>
      <c r="C14" s="9" t="s">
        <v>59</v>
      </c>
      <c r="D14" s="9">
        <v>60</v>
      </c>
      <c r="E14" s="9" t="s">
        <v>58</v>
      </c>
      <c r="F14" s="8">
        <v>0.37065972222222227</v>
      </c>
      <c r="G14" s="9" t="s">
        <v>11</v>
      </c>
    </row>
    <row r="15" spans="1:7" x14ac:dyDescent="0.25">
      <c r="A15" s="9" t="s">
        <v>7</v>
      </c>
      <c r="B15" s="9" t="s">
        <v>8</v>
      </c>
      <c r="C15" s="9" t="s">
        <v>30</v>
      </c>
      <c r="D15" s="9">
        <v>40</v>
      </c>
      <c r="E15" s="9" t="s">
        <v>55</v>
      </c>
      <c r="F15" s="8">
        <v>0.40769675925925924</v>
      </c>
      <c r="G15" s="9" t="s">
        <v>11</v>
      </c>
    </row>
    <row r="16" spans="1:7" x14ac:dyDescent="0.25">
      <c r="A16" s="12" t="s">
        <v>7</v>
      </c>
      <c r="B16" s="12" t="s">
        <v>32</v>
      </c>
      <c r="C16" s="12" t="s">
        <v>60</v>
      </c>
      <c r="D16" s="12">
        <v>70</v>
      </c>
      <c r="E16" s="12" t="s">
        <v>52</v>
      </c>
      <c r="F16" s="4">
        <v>0.48961805555555554</v>
      </c>
      <c r="G16" s="5" t="s">
        <v>14</v>
      </c>
    </row>
    <row r="17" spans="1:7" x14ac:dyDescent="0.25">
      <c r="A17" s="12" t="s">
        <v>7</v>
      </c>
      <c r="B17" s="12" t="s">
        <v>32</v>
      </c>
      <c r="C17" s="12" t="s">
        <v>36</v>
      </c>
      <c r="D17" s="12">
        <v>100</v>
      </c>
      <c r="E17" s="12" t="s">
        <v>52</v>
      </c>
      <c r="F17" s="4">
        <v>0.87974537037037026</v>
      </c>
      <c r="G17" s="5" t="s">
        <v>14</v>
      </c>
    </row>
    <row r="18" spans="1:7" x14ac:dyDescent="0.25">
      <c r="A18" s="12" t="s">
        <v>7</v>
      </c>
      <c r="B18" s="12" t="s">
        <v>32</v>
      </c>
      <c r="C18" s="12" t="s">
        <v>38</v>
      </c>
      <c r="D18" s="12">
        <v>50</v>
      </c>
      <c r="E18" s="12" t="s">
        <v>52</v>
      </c>
      <c r="F18" s="4">
        <v>0.86621527777777774</v>
      </c>
      <c r="G18" s="7" t="s">
        <v>11</v>
      </c>
    </row>
    <row r="19" spans="1:7" x14ac:dyDescent="0.25">
      <c r="A19" s="12" t="s">
        <v>7</v>
      </c>
      <c r="B19" s="12" t="s">
        <v>32</v>
      </c>
      <c r="C19" s="12" t="s">
        <v>62</v>
      </c>
      <c r="D19" s="12">
        <v>40</v>
      </c>
      <c r="E19" s="12" t="s">
        <v>50</v>
      </c>
      <c r="F19" s="4">
        <v>0.35048611111111111</v>
      </c>
      <c r="G19" s="7" t="s">
        <v>11</v>
      </c>
    </row>
    <row r="20" spans="1:7" x14ac:dyDescent="0.25">
      <c r="A20" s="15" t="s">
        <v>7</v>
      </c>
      <c r="B20" s="15" t="s">
        <v>32</v>
      </c>
      <c r="C20" s="15" t="s">
        <v>33</v>
      </c>
      <c r="D20" s="15">
        <v>80</v>
      </c>
      <c r="E20" s="15" t="s">
        <v>69</v>
      </c>
      <c r="F20" s="22">
        <v>0.39315972222222223</v>
      </c>
      <c r="G20" s="18" t="s">
        <v>14</v>
      </c>
    </row>
    <row r="21" spans="1:7" s="33" customFormat="1" x14ac:dyDescent="0.25">
      <c r="A21" s="15" t="s">
        <v>7</v>
      </c>
      <c r="B21" s="15" t="s">
        <v>32</v>
      </c>
      <c r="C21" s="15" t="s">
        <v>64</v>
      </c>
      <c r="D21" s="15">
        <v>50</v>
      </c>
      <c r="E21" s="15" t="s">
        <v>52</v>
      </c>
      <c r="F21" s="22">
        <v>0.52784722222222225</v>
      </c>
      <c r="G21" s="17" t="s">
        <v>11</v>
      </c>
    </row>
    <row r="22" spans="1:7" x14ac:dyDescent="0.25">
      <c r="A22" s="12" t="s">
        <v>7</v>
      </c>
      <c r="B22" s="12" t="s">
        <v>32</v>
      </c>
      <c r="C22" s="12" t="s">
        <v>37</v>
      </c>
      <c r="D22" s="12">
        <v>80</v>
      </c>
      <c r="E22" s="12" t="s">
        <v>52</v>
      </c>
      <c r="F22" s="4">
        <v>0.85436342592592596</v>
      </c>
      <c r="G22" s="5" t="s">
        <v>14</v>
      </c>
    </row>
    <row r="23" spans="1:7" x14ac:dyDescent="0.25">
      <c r="A23" s="12" t="s">
        <v>7</v>
      </c>
      <c r="B23" s="12" t="s">
        <v>32</v>
      </c>
      <c r="C23" s="12" t="s">
        <v>35</v>
      </c>
      <c r="D23" s="12">
        <v>90</v>
      </c>
      <c r="E23" s="12" t="s">
        <v>61</v>
      </c>
      <c r="F23" s="4">
        <v>0.90812500000000007</v>
      </c>
      <c r="G23" s="5" t="s">
        <v>14</v>
      </c>
    </row>
    <row r="24" spans="1:7" x14ac:dyDescent="0.25">
      <c r="A24" s="12" t="s">
        <v>7</v>
      </c>
      <c r="B24" s="12" t="s">
        <v>32</v>
      </c>
      <c r="C24" s="12" t="s">
        <v>42</v>
      </c>
      <c r="D24" s="12">
        <v>50</v>
      </c>
      <c r="E24" s="12" t="s">
        <v>52</v>
      </c>
      <c r="F24" s="4">
        <v>0.80539351851851848</v>
      </c>
      <c r="G24" s="7" t="s">
        <v>11</v>
      </c>
    </row>
    <row r="25" spans="1:7" x14ac:dyDescent="0.25">
      <c r="A25" s="12" t="s">
        <v>7</v>
      </c>
      <c r="B25" s="12" t="s">
        <v>32</v>
      </c>
      <c r="C25" s="12" t="s">
        <v>34</v>
      </c>
      <c r="D25" s="12">
        <v>70</v>
      </c>
      <c r="E25" s="12" t="s">
        <v>52</v>
      </c>
      <c r="F25" s="4">
        <v>0.86851851851851858</v>
      </c>
      <c r="G25" s="5" t="s">
        <v>14</v>
      </c>
    </row>
    <row r="26" spans="1:7" x14ac:dyDescent="0.25">
      <c r="D26">
        <f>AVERAGE(D2:D25)</f>
        <v>58.333333333333336</v>
      </c>
    </row>
    <row r="27" spans="1:7" x14ac:dyDescent="0.25">
      <c r="C27" s="28" t="s">
        <v>75</v>
      </c>
      <c r="D27" s="28">
        <v>70</v>
      </c>
    </row>
    <row r="28" spans="1:7" x14ac:dyDescent="0.25">
      <c r="A28" s="28" t="s">
        <v>79</v>
      </c>
      <c r="B28" s="24">
        <f>23/52</f>
        <v>0.44230769230769229</v>
      </c>
    </row>
    <row r="29" spans="1:7" x14ac:dyDescent="0.25">
      <c r="A29" s="28" t="s">
        <v>77</v>
      </c>
      <c r="B29">
        <v>100</v>
      </c>
    </row>
    <row r="30" spans="1:7" x14ac:dyDescent="0.25">
      <c r="A30" s="28" t="s">
        <v>78</v>
      </c>
      <c r="B30">
        <v>10</v>
      </c>
    </row>
    <row r="31" spans="1:7" x14ac:dyDescent="0.25">
      <c r="A31" s="28" t="s">
        <v>80</v>
      </c>
      <c r="B31">
        <f>STDEV(D2:D25)</f>
        <v>19.708013524996606</v>
      </c>
    </row>
  </sheetData>
  <sortState ref="A2:G27">
    <sortCondition ref="B2:B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C3" sqref="C3"/>
    </sheetView>
  </sheetViews>
  <sheetFormatPr defaultRowHeight="15" x14ac:dyDescent="0.25"/>
  <cols>
    <col min="1" max="1" width="25.42578125" customWidth="1"/>
    <col min="3" max="3" width="19.7109375" customWidth="1"/>
    <col min="4" max="4" width="11" customWidth="1"/>
    <col min="5" max="5" width="28.140625" customWidth="1"/>
    <col min="7" max="7" width="13.42578125" customWidth="1"/>
  </cols>
  <sheetData>
    <row r="1" spans="1:7" x14ac:dyDescent="0.25">
      <c r="A1" s="19" t="s">
        <v>0</v>
      </c>
      <c r="B1" s="19" t="s">
        <v>1</v>
      </c>
      <c r="C1" s="19" t="s">
        <v>2</v>
      </c>
      <c r="D1" s="19" t="s">
        <v>63</v>
      </c>
      <c r="E1" s="19" t="s">
        <v>4</v>
      </c>
      <c r="F1" s="19" t="s">
        <v>5</v>
      </c>
      <c r="G1" s="2" t="s">
        <v>6</v>
      </c>
    </row>
    <row r="2" spans="1:7" ht="17.25" customHeight="1" x14ac:dyDescent="0.25">
      <c r="A2" s="6" t="s">
        <v>7</v>
      </c>
      <c r="B2" s="6" t="s">
        <v>8</v>
      </c>
      <c r="C2" s="6" t="s">
        <v>23</v>
      </c>
      <c r="D2" s="6">
        <v>100</v>
      </c>
      <c r="E2" s="6" t="s">
        <v>50</v>
      </c>
      <c r="F2" s="10">
        <v>0.58056712962962964</v>
      </c>
      <c r="G2" s="5" t="s">
        <v>14</v>
      </c>
    </row>
    <row r="3" spans="1:7" ht="16.5" customHeight="1" x14ac:dyDescent="0.25">
      <c r="A3" s="6" t="s">
        <v>7</v>
      </c>
      <c r="B3" s="6" t="s">
        <v>8</v>
      </c>
      <c r="C3" s="6" t="s">
        <v>18</v>
      </c>
      <c r="D3" s="6">
        <v>100</v>
      </c>
      <c r="E3" s="6" t="s">
        <v>58</v>
      </c>
      <c r="F3" s="10">
        <v>0.37304398148148149</v>
      </c>
      <c r="G3" s="5" t="s">
        <v>14</v>
      </c>
    </row>
    <row r="4" spans="1:7" ht="15.75" customHeight="1" x14ac:dyDescent="0.25">
      <c r="A4" s="15" t="s">
        <v>7</v>
      </c>
      <c r="B4" s="15" t="s">
        <v>8</v>
      </c>
      <c r="C4" s="15" t="s">
        <v>9</v>
      </c>
      <c r="D4" s="15">
        <v>50</v>
      </c>
      <c r="E4" s="15" t="s">
        <v>50</v>
      </c>
      <c r="F4" s="16">
        <v>0.46902777777777777</v>
      </c>
      <c r="G4" s="23" t="s">
        <v>11</v>
      </c>
    </row>
    <row r="5" spans="1:7" ht="17.25" customHeight="1" x14ac:dyDescent="0.25">
      <c r="A5" s="15" t="s">
        <v>7</v>
      </c>
      <c r="B5" s="15" t="s">
        <v>8</v>
      </c>
      <c r="C5" s="15" t="s">
        <v>57</v>
      </c>
      <c r="D5" s="15">
        <v>70</v>
      </c>
      <c r="E5" s="15" t="s">
        <v>58</v>
      </c>
      <c r="F5" s="16">
        <v>0.64652777777777781</v>
      </c>
      <c r="G5" s="18" t="s">
        <v>14</v>
      </c>
    </row>
    <row r="6" spans="1:7" ht="16.5" customHeight="1" x14ac:dyDescent="0.25">
      <c r="A6" s="15" t="s">
        <v>7</v>
      </c>
      <c r="B6" s="15" t="s">
        <v>8</v>
      </c>
      <c r="C6" s="15" t="s">
        <v>30</v>
      </c>
      <c r="D6" s="15">
        <v>20</v>
      </c>
      <c r="E6" s="15" t="s">
        <v>58</v>
      </c>
      <c r="F6" s="16">
        <v>0.47228009259259257</v>
      </c>
      <c r="G6" s="23" t="s">
        <v>11</v>
      </c>
    </row>
    <row r="7" spans="1:7" s="11" customFormat="1" ht="19.5" customHeight="1" x14ac:dyDescent="0.25">
      <c r="A7" s="15" t="s">
        <v>7</v>
      </c>
      <c r="B7" s="15" t="s">
        <v>32</v>
      </c>
      <c r="C7" s="15" t="s">
        <v>60</v>
      </c>
      <c r="D7" s="15">
        <v>70</v>
      </c>
      <c r="E7" s="15" t="s">
        <v>50</v>
      </c>
      <c r="F7" s="16">
        <v>0.6214467592592593</v>
      </c>
      <c r="G7" s="18" t="s">
        <v>14</v>
      </c>
    </row>
    <row r="8" spans="1:7" ht="18.75" customHeight="1" x14ac:dyDescent="0.25">
      <c r="A8" s="15" t="s">
        <v>7</v>
      </c>
      <c r="B8" s="15" t="s">
        <v>32</v>
      </c>
      <c r="C8" s="15" t="s">
        <v>36</v>
      </c>
      <c r="D8" s="15">
        <v>100</v>
      </c>
      <c r="E8" s="15" t="s">
        <v>50</v>
      </c>
      <c r="F8" s="16">
        <v>0.44884259259259257</v>
      </c>
      <c r="G8" s="18" t="s">
        <v>14</v>
      </c>
    </row>
    <row r="9" spans="1:7" ht="15" customHeight="1" x14ac:dyDescent="0.25">
      <c r="A9" s="15" t="s">
        <v>7</v>
      </c>
      <c r="B9" s="15" t="s">
        <v>32</v>
      </c>
      <c r="C9" s="15" t="s">
        <v>33</v>
      </c>
      <c r="D9" s="15">
        <v>80</v>
      </c>
      <c r="E9" s="15" t="s">
        <v>50</v>
      </c>
      <c r="F9" s="16">
        <v>0.39370370370370367</v>
      </c>
      <c r="G9" s="18" t="s">
        <v>14</v>
      </c>
    </row>
    <row r="10" spans="1:7" ht="15.75" customHeight="1" x14ac:dyDescent="0.25">
      <c r="A10" s="15" t="s">
        <v>7</v>
      </c>
      <c r="B10" s="15" t="s">
        <v>32</v>
      </c>
      <c r="C10" s="15" t="s">
        <v>64</v>
      </c>
      <c r="D10" s="15">
        <v>30</v>
      </c>
      <c r="E10" s="15" t="s">
        <v>50</v>
      </c>
      <c r="F10" s="16">
        <v>0.82847222222222217</v>
      </c>
      <c r="G10" s="23" t="s">
        <v>11</v>
      </c>
    </row>
    <row r="11" spans="1:7" ht="17.25" customHeight="1" x14ac:dyDescent="0.25">
      <c r="A11" s="15" t="s">
        <v>7</v>
      </c>
      <c r="B11" s="15" t="s">
        <v>32</v>
      </c>
      <c r="C11" s="15" t="s">
        <v>42</v>
      </c>
      <c r="D11" s="15">
        <v>80</v>
      </c>
      <c r="E11" s="15" t="s">
        <v>50</v>
      </c>
      <c r="F11" s="16">
        <v>0.43556712962962968</v>
      </c>
      <c r="G11" s="18" t="s">
        <v>14</v>
      </c>
    </row>
    <row r="12" spans="1:7" ht="15" customHeight="1" x14ac:dyDescent="0.25">
      <c r="A12" s="15" t="s">
        <v>7</v>
      </c>
      <c r="B12" s="15" t="s">
        <v>32</v>
      </c>
      <c r="C12" s="15" t="s">
        <v>34</v>
      </c>
      <c r="D12" s="15">
        <v>70</v>
      </c>
      <c r="E12" s="15" t="s">
        <v>58</v>
      </c>
      <c r="F12" s="16">
        <v>0.6500231481481481</v>
      </c>
      <c r="G12" s="18" t="s">
        <v>14</v>
      </c>
    </row>
    <row r="13" spans="1:7" ht="12.75" customHeight="1" x14ac:dyDescent="0.25">
      <c r="A13" s="15" t="s">
        <v>7</v>
      </c>
      <c r="B13" s="15" t="s">
        <v>32</v>
      </c>
      <c r="C13" s="15" t="s">
        <v>62</v>
      </c>
      <c r="D13" s="15">
        <v>50</v>
      </c>
      <c r="E13" s="15" t="s">
        <v>68</v>
      </c>
      <c r="F13" s="16">
        <v>0.35108796296296302</v>
      </c>
      <c r="G13" s="23" t="s">
        <v>11</v>
      </c>
    </row>
    <row r="14" spans="1:7" ht="18.75" customHeight="1" x14ac:dyDescent="0.25">
      <c r="A14" s="15" t="s">
        <v>7</v>
      </c>
      <c r="B14" s="15" t="s">
        <v>32</v>
      </c>
      <c r="C14" s="15" t="s">
        <v>35</v>
      </c>
      <c r="D14" s="15">
        <v>80</v>
      </c>
      <c r="E14" s="15" t="s">
        <v>65</v>
      </c>
      <c r="F14" s="16">
        <v>0.83697916666666661</v>
      </c>
      <c r="G14" s="18" t="s">
        <v>14</v>
      </c>
    </row>
    <row r="15" spans="1:7" ht="17.25" customHeight="1" x14ac:dyDescent="0.25">
      <c r="A15" s="15" t="s">
        <v>7</v>
      </c>
      <c r="B15" s="15" t="s">
        <v>8</v>
      </c>
      <c r="C15" s="15" t="s">
        <v>28</v>
      </c>
      <c r="D15" s="15">
        <v>40</v>
      </c>
      <c r="E15" s="15" t="s">
        <v>70</v>
      </c>
      <c r="F15" s="16">
        <v>0.47730324074074071</v>
      </c>
      <c r="G15" s="18" t="s">
        <v>14</v>
      </c>
    </row>
    <row r="16" spans="1:7" ht="15.75" customHeight="1" x14ac:dyDescent="0.25">
      <c r="A16" s="15" t="s">
        <v>7</v>
      </c>
      <c r="B16" s="15" t="s">
        <v>8</v>
      </c>
      <c r="C16" s="15" t="s">
        <v>17</v>
      </c>
      <c r="D16" s="15">
        <v>90</v>
      </c>
      <c r="E16" s="15" t="s">
        <v>72</v>
      </c>
      <c r="F16" s="16">
        <v>0.45392361111111112</v>
      </c>
      <c r="G16" s="18" t="s">
        <v>14</v>
      </c>
    </row>
    <row r="17" spans="1:4" x14ac:dyDescent="0.25">
      <c r="C17" s="30" t="s">
        <v>82</v>
      </c>
      <c r="D17">
        <f>AVERAGE(D2:D16)</f>
        <v>68.666666666666671</v>
      </c>
    </row>
    <row r="18" spans="1:4" x14ac:dyDescent="0.25">
      <c r="C18" s="28" t="s">
        <v>75</v>
      </c>
      <c r="D18" s="28">
        <v>70</v>
      </c>
    </row>
    <row r="19" spans="1:4" x14ac:dyDescent="0.25">
      <c r="A19" s="28" t="s">
        <v>81</v>
      </c>
      <c r="B19" s="24">
        <f>15/52</f>
        <v>0.28846153846153844</v>
      </c>
    </row>
    <row r="20" spans="1:4" x14ac:dyDescent="0.25">
      <c r="A20" s="28" t="s">
        <v>77</v>
      </c>
      <c r="B20">
        <v>100</v>
      </c>
    </row>
    <row r="21" spans="1:4" x14ac:dyDescent="0.25">
      <c r="A21" s="28" t="s">
        <v>78</v>
      </c>
      <c r="B21">
        <v>20</v>
      </c>
    </row>
    <row r="22" spans="1:4" x14ac:dyDescent="0.25">
      <c r="A22" s="28" t="s">
        <v>80</v>
      </c>
      <c r="B22">
        <f>STDEV(D2:D16)</f>
        <v>25.597618936887368</v>
      </c>
    </row>
  </sheetData>
  <sortState ref="A2:G12">
    <sortCondition ref="B2:B1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16" zoomScale="93" zoomScaleNormal="93" workbookViewId="0">
      <selection activeCell="B34" sqref="B34"/>
    </sheetView>
  </sheetViews>
  <sheetFormatPr defaultRowHeight="15" x14ac:dyDescent="0.25"/>
  <cols>
    <col min="1" max="1" width="31.28515625" customWidth="1"/>
    <col min="2" max="2" width="8.28515625" customWidth="1"/>
    <col min="3" max="3" width="23.7109375" customWidth="1"/>
    <col min="4" max="4" width="11.5703125" customWidth="1"/>
    <col min="5" max="5" width="28.140625" customWidth="1"/>
    <col min="6" max="6" width="9.5703125" bestFit="1" customWidth="1"/>
    <col min="7" max="7" width="16.7109375" customWidth="1"/>
  </cols>
  <sheetData>
    <row r="1" spans="1:10" x14ac:dyDescent="0.25">
      <c r="A1" s="19" t="s">
        <v>0</v>
      </c>
      <c r="B1" s="19" t="s">
        <v>1</v>
      </c>
      <c r="C1" s="19" t="s">
        <v>2</v>
      </c>
      <c r="D1" s="19" t="s">
        <v>67</v>
      </c>
      <c r="E1" s="19" t="s">
        <v>4</v>
      </c>
      <c r="F1" s="19" t="s">
        <v>5</v>
      </c>
      <c r="G1" s="2" t="s">
        <v>6</v>
      </c>
    </row>
    <row r="2" spans="1:10" x14ac:dyDescent="0.25">
      <c r="A2" s="9" t="s">
        <v>7</v>
      </c>
      <c r="B2" s="9" t="s">
        <v>8</v>
      </c>
      <c r="C2" s="9" t="s">
        <v>18</v>
      </c>
      <c r="D2" s="25">
        <v>95</v>
      </c>
      <c r="E2" s="9" t="s">
        <v>66</v>
      </c>
      <c r="F2" s="8">
        <v>0.71134259259259258</v>
      </c>
      <c r="G2" s="13" t="s">
        <v>14</v>
      </c>
    </row>
    <row r="3" spans="1:10" x14ac:dyDescent="0.25">
      <c r="A3" s="9" t="s">
        <v>7</v>
      </c>
      <c r="B3" s="9" t="s">
        <v>8</v>
      </c>
      <c r="C3" s="9" t="s">
        <v>54</v>
      </c>
      <c r="D3" s="9">
        <v>80</v>
      </c>
      <c r="E3" s="9" t="s">
        <v>66</v>
      </c>
      <c r="F3" s="8">
        <v>0.52459490740740744</v>
      </c>
      <c r="G3" s="13" t="s">
        <v>14</v>
      </c>
    </row>
    <row r="4" spans="1:10" x14ac:dyDescent="0.25">
      <c r="A4" s="9" t="s">
        <v>7</v>
      </c>
      <c r="B4" s="9" t="s">
        <v>8</v>
      </c>
      <c r="C4" s="9" t="s">
        <v>17</v>
      </c>
      <c r="D4" s="9">
        <v>85</v>
      </c>
      <c r="E4" s="9" t="s">
        <v>65</v>
      </c>
      <c r="F4" s="8">
        <v>0.7272453703703704</v>
      </c>
      <c r="G4" s="13" t="s">
        <v>14</v>
      </c>
      <c r="J4">
        <f>AVERAGE(D2:D8)</f>
        <v>70</v>
      </c>
    </row>
    <row r="5" spans="1:10" x14ac:dyDescent="0.25">
      <c r="A5" s="9" t="s">
        <v>7</v>
      </c>
      <c r="B5" s="9" t="s">
        <v>8</v>
      </c>
      <c r="C5" s="49" t="s">
        <v>57</v>
      </c>
      <c r="D5" s="49">
        <v>60</v>
      </c>
      <c r="E5" s="9" t="s">
        <v>66</v>
      </c>
      <c r="F5" s="8">
        <v>0.81099537037037039</v>
      </c>
      <c r="G5" s="21" t="s">
        <v>11</v>
      </c>
      <c r="J5">
        <f>AVERAGE(D9:D18)</f>
        <v>73</v>
      </c>
    </row>
    <row r="6" spans="1:10" s="33" customFormat="1" x14ac:dyDescent="0.25">
      <c r="A6" s="9" t="s">
        <v>7</v>
      </c>
      <c r="B6" s="9" t="s">
        <v>8</v>
      </c>
      <c r="C6" s="9" t="s">
        <v>101</v>
      </c>
      <c r="D6" s="9">
        <v>85</v>
      </c>
      <c r="E6" s="9" t="s">
        <v>102</v>
      </c>
      <c r="F6" s="8">
        <v>0.50152777777777779</v>
      </c>
      <c r="G6" s="13" t="s">
        <v>14</v>
      </c>
    </row>
    <row r="7" spans="1:10" s="33" customFormat="1" x14ac:dyDescent="0.25">
      <c r="A7" s="9" t="s">
        <v>7</v>
      </c>
      <c r="B7" s="9" t="s">
        <v>8</v>
      </c>
      <c r="C7" s="49" t="s">
        <v>9</v>
      </c>
      <c r="D7" s="49">
        <v>30</v>
      </c>
      <c r="E7" s="9" t="s">
        <v>102</v>
      </c>
      <c r="F7" s="8">
        <v>0.51892361111111118</v>
      </c>
      <c r="G7" s="21" t="s">
        <v>11</v>
      </c>
    </row>
    <row r="8" spans="1:10" x14ac:dyDescent="0.25">
      <c r="A8" s="9" t="s">
        <v>7</v>
      </c>
      <c r="B8" s="9" t="s">
        <v>8</v>
      </c>
      <c r="C8" s="49" t="s">
        <v>30</v>
      </c>
      <c r="D8" s="49">
        <v>55</v>
      </c>
      <c r="E8" s="9" t="s">
        <v>65</v>
      </c>
      <c r="F8" s="8">
        <v>0.45702546296296293</v>
      </c>
      <c r="G8" s="9" t="s">
        <v>11</v>
      </c>
    </row>
    <row r="9" spans="1:10" x14ac:dyDescent="0.25">
      <c r="A9" s="9" t="s">
        <v>7</v>
      </c>
      <c r="B9" s="9" t="s">
        <v>32</v>
      </c>
      <c r="C9" s="9" t="s">
        <v>60</v>
      </c>
      <c r="D9" s="9">
        <v>75</v>
      </c>
      <c r="E9" s="9" t="s">
        <v>65</v>
      </c>
      <c r="F9" s="8">
        <v>0.75456018518518519</v>
      </c>
      <c r="G9" s="13" t="s">
        <v>14</v>
      </c>
      <c r="I9" t="s">
        <v>109</v>
      </c>
      <c r="J9" s="24">
        <f>12/17</f>
        <v>0.70588235294117652</v>
      </c>
    </row>
    <row r="10" spans="1:10" x14ac:dyDescent="0.25">
      <c r="A10" s="9" t="s">
        <v>7</v>
      </c>
      <c r="B10" s="9" t="s">
        <v>32</v>
      </c>
      <c r="C10" s="9" t="s">
        <v>36</v>
      </c>
      <c r="D10" s="25">
        <v>95</v>
      </c>
      <c r="E10" s="9" t="s">
        <v>65</v>
      </c>
      <c r="F10" s="22">
        <v>0.84400462962962963</v>
      </c>
      <c r="G10" s="13" t="s">
        <v>14</v>
      </c>
      <c r="I10" t="s">
        <v>110</v>
      </c>
      <c r="J10" s="24">
        <f>10/17</f>
        <v>0.58823529411764708</v>
      </c>
    </row>
    <row r="11" spans="1:10" x14ac:dyDescent="0.25">
      <c r="A11" s="9" t="s">
        <v>7</v>
      </c>
      <c r="B11" s="9" t="s">
        <v>32</v>
      </c>
      <c r="C11" s="49" t="s">
        <v>38</v>
      </c>
      <c r="D11" s="49">
        <v>65</v>
      </c>
      <c r="E11" s="9" t="s">
        <v>65</v>
      </c>
      <c r="F11" s="8">
        <v>0.43859953703703702</v>
      </c>
      <c r="G11" s="21" t="s">
        <v>11</v>
      </c>
    </row>
    <row r="12" spans="1:10" x14ac:dyDescent="0.25">
      <c r="A12" s="9" t="s">
        <v>7</v>
      </c>
      <c r="B12" s="9" t="s">
        <v>32</v>
      </c>
      <c r="C12" s="49" t="s">
        <v>62</v>
      </c>
      <c r="D12" s="49">
        <v>40</v>
      </c>
      <c r="E12" s="9" t="s">
        <v>73</v>
      </c>
      <c r="F12" s="8">
        <v>0.58187500000000003</v>
      </c>
      <c r="G12" s="21" t="s">
        <v>11</v>
      </c>
    </row>
    <row r="13" spans="1:10" x14ac:dyDescent="0.25">
      <c r="A13" s="9" t="s">
        <v>7</v>
      </c>
      <c r="B13" s="9" t="s">
        <v>32</v>
      </c>
      <c r="C13" s="9" t="s">
        <v>33</v>
      </c>
      <c r="D13" s="9">
        <v>85</v>
      </c>
      <c r="E13" s="9" t="s">
        <v>65</v>
      </c>
      <c r="F13" s="8">
        <v>0.50667824074074075</v>
      </c>
      <c r="G13" s="13" t="s">
        <v>14</v>
      </c>
    </row>
    <row r="14" spans="1:10" x14ac:dyDescent="0.25">
      <c r="A14" s="9" t="s">
        <v>7</v>
      </c>
      <c r="B14" s="9" t="s">
        <v>32</v>
      </c>
      <c r="C14" s="9" t="s">
        <v>71</v>
      </c>
      <c r="D14" s="25">
        <v>95</v>
      </c>
      <c r="E14" s="9" t="s">
        <v>70</v>
      </c>
      <c r="F14" s="8">
        <v>0.99942129629629628</v>
      </c>
      <c r="G14" s="13" t="s">
        <v>14</v>
      </c>
    </row>
    <row r="15" spans="1:10" x14ac:dyDescent="0.25">
      <c r="A15" s="9" t="s">
        <v>7</v>
      </c>
      <c r="B15" s="9" t="s">
        <v>32</v>
      </c>
      <c r="C15" s="9" t="s">
        <v>35</v>
      </c>
      <c r="D15" s="9">
        <v>90</v>
      </c>
      <c r="E15" s="9" t="s">
        <v>65</v>
      </c>
      <c r="F15" s="8">
        <v>0.8796180555555555</v>
      </c>
      <c r="G15" s="13" t="s">
        <v>14</v>
      </c>
    </row>
    <row r="16" spans="1:10" x14ac:dyDescent="0.25">
      <c r="A16" s="9" t="s">
        <v>7</v>
      </c>
      <c r="B16" s="9" t="s">
        <v>32</v>
      </c>
      <c r="C16" s="49" t="s">
        <v>42</v>
      </c>
      <c r="D16" s="49">
        <v>45</v>
      </c>
      <c r="E16" s="9" t="s">
        <v>66</v>
      </c>
      <c r="F16" s="8">
        <v>0.7622106481481481</v>
      </c>
      <c r="G16" s="21" t="s">
        <v>11</v>
      </c>
    </row>
    <row r="17" spans="1:7" x14ac:dyDescent="0.25">
      <c r="A17" s="9" t="s">
        <v>7</v>
      </c>
      <c r="B17" s="9" t="s">
        <v>32</v>
      </c>
      <c r="C17" s="9" t="s">
        <v>34</v>
      </c>
      <c r="D17" s="9">
        <v>85</v>
      </c>
      <c r="E17" s="9" t="s">
        <v>65</v>
      </c>
      <c r="F17" s="8">
        <v>0.46031249999999996</v>
      </c>
      <c r="G17" s="13" t="s">
        <v>14</v>
      </c>
    </row>
    <row r="18" spans="1:7" x14ac:dyDescent="0.25">
      <c r="A18" s="9" t="s">
        <v>7</v>
      </c>
      <c r="B18" s="9" t="s">
        <v>32</v>
      </c>
      <c r="C18" s="49" t="s">
        <v>39</v>
      </c>
      <c r="D18" s="49">
        <v>55</v>
      </c>
      <c r="E18" s="9" t="s">
        <v>65</v>
      </c>
      <c r="F18" s="8">
        <v>0.43533564814814812</v>
      </c>
      <c r="G18" s="21" t="s">
        <v>11</v>
      </c>
    </row>
    <row r="19" spans="1:7" s="33" customFormat="1" x14ac:dyDescent="0.25">
      <c r="A19" s="45"/>
      <c r="B19" s="45"/>
      <c r="C19" s="45"/>
      <c r="D19" s="45"/>
      <c r="E19" s="45"/>
      <c r="F19" s="46"/>
      <c r="G19" s="47"/>
    </row>
    <row r="20" spans="1:7" s="33" customFormat="1" x14ac:dyDescent="0.25">
      <c r="A20" s="45"/>
      <c r="B20" s="45"/>
      <c r="C20" s="45"/>
      <c r="D20" s="50" t="e">
        <f>AVERAGE(D2:Evaluasi!B34D18)</f>
        <v>#NAME?</v>
      </c>
      <c r="E20" s="45"/>
      <c r="F20" s="46"/>
      <c r="G20" s="27"/>
    </row>
    <row r="21" spans="1:7" s="33" customFormat="1" x14ac:dyDescent="0.25">
      <c r="A21" s="45"/>
      <c r="B21" s="45"/>
      <c r="C21" s="45"/>
      <c r="D21" s="45"/>
      <c r="E21" s="45"/>
      <c r="F21" s="46"/>
      <c r="G21" s="27"/>
    </row>
    <row r="22" spans="1:7" s="33" customFormat="1" x14ac:dyDescent="0.25">
      <c r="A22" s="45"/>
      <c r="B22" s="45"/>
      <c r="C22" s="45"/>
      <c r="D22" s="45"/>
      <c r="E22" s="45"/>
      <c r="F22" s="46"/>
      <c r="G22" s="27"/>
    </row>
    <row r="23" spans="1:7" s="33" customFormat="1" x14ac:dyDescent="0.25">
      <c r="A23" s="45"/>
      <c r="B23" s="45"/>
      <c r="C23" s="45"/>
      <c r="D23" s="45"/>
      <c r="E23" s="45"/>
      <c r="F23" s="46"/>
      <c r="G23" s="27"/>
    </row>
    <row r="24" spans="1:7" s="33" customFormat="1" x14ac:dyDescent="0.25">
      <c r="A24" s="45"/>
      <c r="B24" s="45"/>
      <c r="C24" s="45"/>
      <c r="D24" s="45"/>
      <c r="E24" s="45"/>
      <c r="F24" s="46"/>
      <c r="G24" s="27"/>
    </row>
    <row r="25" spans="1:7" s="33" customFormat="1" x14ac:dyDescent="0.25">
      <c r="A25" s="45"/>
      <c r="B25" s="45"/>
      <c r="C25" s="45"/>
      <c r="D25" s="45"/>
      <c r="E25" s="45"/>
      <c r="F25" s="46"/>
      <c r="G25" s="27"/>
    </row>
    <row r="26" spans="1:7" s="33" customFormat="1" x14ac:dyDescent="0.25">
      <c r="A26" s="45"/>
      <c r="B26" s="45"/>
      <c r="C26" s="45"/>
      <c r="D26" s="45"/>
      <c r="E26" s="45"/>
      <c r="F26" s="46"/>
      <c r="G26" s="27"/>
    </row>
    <row r="27" spans="1:7" s="33" customFormat="1" x14ac:dyDescent="0.25">
      <c r="A27" s="45"/>
      <c r="B27" s="45"/>
      <c r="C27" s="45"/>
      <c r="D27" s="45"/>
      <c r="E27" s="45"/>
      <c r="F27" s="46"/>
      <c r="G27" s="27"/>
    </row>
    <row r="28" spans="1:7" x14ac:dyDescent="0.25">
      <c r="C28" t="s">
        <v>104</v>
      </c>
      <c r="D28" s="26" t="s">
        <v>103</v>
      </c>
    </row>
    <row r="29" spans="1:7" x14ac:dyDescent="0.25">
      <c r="A29" s="21" t="s">
        <v>86</v>
      </c>
      <c r="B29" s="31">
        <v>70</v>
      </c>
      <c r="C29" s="31">
        <v>70</v>
      </c>
      <c r="D29" s="31">
        <v>70</v>
      </c>
    </row>
    <row r="30" spans="1:7" x14ac:dyDescent="0.25">
      <c r="A30" s="21" t="s">
        <v>82</v>
      </c>
      <c r="B30" s="41" t="e">
        <f>AVERAGE(D2:D20)</f>
        <v>#NAME?</v>
      </c>
      <c r="C30">
        <f>AVERAGE(D2:D8)</f>
        <v>70</v>
      </c>
      <c r="D30">
        <f>AVERAGE(D9:D18)</f>
        <v>73</v>
      </c>
    </row>
    <row r="31" spans="1:7" x14ac:dyDescent="0.25">
      <c r="A31" s="21" t="s">
        <v>74</v>
      </c>
      <c r="B31" s="32">
        <f>(17/52)</f>
        <v>0.32692307692307693</v>
      </c>
    </row>
    <row r="32" spans="1:7" x14ac:dyDescent="0.25">
      <c r="A32" s="21" t="s">
        <v>83</v>
      </c>
      <c r="B32" s="31">
        <f>MAX(D2:D18)</f>
        <v>95</v>
      </c>
      <c r="E32" t="s">
        <v>106</v>
      </c>
      <c r="F32" s="24">
        <f>4/7</f>
        <v>0.5714285714285714</v>
      </c>
      <c r="G32" s="24">
        <f>3/7</f>
        <v>0.42857142857142855</v>
      </c>
    </row>
    <row r="33" spans="1:7" x14ac:dyDescent="0.25">
      <c r="A33" s="21" t="s">
        <v>84</v>
      </c>
      <c r="B33" s="31" t="e">
        <f>MIN(D2:D20)</f>
        <v>#NAME?</v>
      </c>
      <c r="E33" t="s">
        <v>107</v>
      </c>
      <c r="F33" s="24">
        <f>6/10</f>
        <v>0.6</v>
      </c>
      <c r="G33" s="24">
        <f>4/10</f>
        <v>0.4</v>
      </c>
    </row>
    <row r="34" spans="1:7" x14ac:dyDescent="0.25">
      <c r="A34" s="21" t="s">
        <v>85</v>
      </c>
      <c r="B34" s="40">
        <f>STDEV(D2:D18)</f>
        <v>20.837254532941433</v>
      </c>
      <c r="C34" s="26">
        <f>STDEV(D2:D8)</f>
        <v>22.73030282830976</v>
      </c>
      <c r="D34" s="26">
        <f>STDEV(D9:D18)</f>
        <v>20.575065816014618</v>
      </c>
      <c r="E34" t="s">
        <v>108</v>
      </c>
      <c r="F34" s="39">
        <f>AVERAGE(F32:F33)</f>
        <v>0.58571428571428563</v>
      </c>
      <c r="G34" s="39">
        <f>AVERAGE(G32:G33)</f>
        <v>0.41428571428571426</v>
      </c>
    </row>
    <row r="35" spans="1:7" x14ac:dyDescent="0.25">
      <c r="A35" s="48" t="s">
        <v>105</v>
      </c>
    </row>
    <row r="36" spans="1:7" x14ac:dyDescent="0.25">
      <c r="A36" s="24">
        <f>10/17</f>
        <v>0.58823529411764708</v>
      </c>
      <c r="B36" t="s">
        <v>87</v>
      </c>
      <c r="D36" t="s">
        <v>89</v>
      </c>
      <c r="E36" t="s">
        <v>90</v>
      </c>
    </row>
    <row r="37" spans="1:7" x14ac:dyDescent="0.25">
      <c r="A37" s="24">
        <f>7/17</f>
        <v>0.41176470588235292</v>
      </c>
      <c r="B37" t="s">
        <v>88</v>
      </c>
    </row>
  </sheetData>
  <autoFilter ref="A1:G18">
    <sortState ref="A2:G16">
      <sortCondition ref="B2:B16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7" sqref="C7"/>
    </sheetView>
  </sheetViews>
  <sheetFormatPr defaultRowHeight="15" x14ac:dyDescent="0.25"/>
  <cols>
    <col min="1" max="1" width="4.28515625" style="33" customWidth="1"/>
  </cols>
  <sheetData>
    <row r="1" spans="1:4" s="33" customFormat="1" ht="15.75" x14ac:dyDescent="0.25">
      <c r="A1" s="57" t="s">
        <v>91</v>
      </c>
      <c r="B1" s="57" t="s">
        <v>134</v>
      </c>
      <c r="C1" s="57" t="s">
        <v>1</v>
      </c>
      <c r="D1" s="57" t="s">
        <v>67</v>
      </c>
    </row>
    <row r="2" spans="1:4" ht="15.75" x14ac:dyDescent="0.25">
      <c r="A2" s="57">
        <v>1</v>
      </c>
      <c r="B2" s="57" t="s">
        <v>115</v>
      </c>
      <c r="C2" s="57" t="s">
        <v>132</v>
      </c>
      <c r="D2" s="57">
        <v>95</v>
      </c>
    </row>
    <row r="3" spans="1:4" ht="15.75" x14ac:dyDescent="0.25">
      <c r="A3" s="57">
        <v>2</v>
      </c>
      <c r="B3" s="57" t="s">
        <v>116</v>
      </c>
      <c r="C3" s="57" t="s">
        <v>132</v>
      </c>
      <c r="D3" s="57">
        <v>80</v>
      </c>
    </row>
    <row r="4" spans="1:4" ht="15.75" x14ac:dyDescent="0.25">
      <c r="A4" s="57">
        <v>3</v>
      </c>
      <c r="B4" s="57" t="s">
        <v>117</v>
      </c>
      <c r="C4" s="57" t="s">
        <v>132</v>
      </c>
      <c r="D4" s="57">
        <v>85</v>
      </c>
    </row>
    <row r="5" spans="1:4" ht="15.75" x14ac:dyDescent="0.25">
      <c r="A5" s="57">
        <v>4</v>
      </c>
      <c r="B5" s="57" t="s">
        <v>118</v>
      </c>
      <c r="C5" s="57" t="s">
        <v>132</v>
      </c>
      <c r="D5" s="57">
        <v>60</v>
      </c>
    </row>
    <row r="6" spans="1:4" ht="15.75" x14ac:dyDescent="0.25">
      <c r="A6" s="57">
        <v>5</v>
      </c>
      <c r="B6" s="57" t="s">
        <v>119</v>
      </c>
      <c r="C6" s="57" t="s">
        <v>132</v>
      </c>
      <c r="D6" s="57">
        <v>85</v>
      </c>
    </row>
    <row r="7" spans="1:4" ht="15.75" x14ac:dyDescent="0.25">
      <c r="A7" s="57">
        <v>6</v>
      </c>
      <c r="B7" s="57" t="s">
        <v>120</v>
      </c>
      <c r="C7" s="57" t="s">
        <v>132</v>
      </c>
      <c r="D7" s="57">
        <v>30</v>
      </c>
    </row>
    <row r="8" spans="1:4" ht="15.75" x14ac:dyDescent="0.25">
      <c r="A8" s="57">
        <v>7</v>
      </c>
      <c r="B8" s="57" t="s">
        <v>121</v>
      </c>
      <c r="C8" s="57" t="s">
        <v>132</v>
      </c>
      <c r="D8" s="57">
        <v>55</v>
      </c>
    </row>
    <row r="9" spans="1:4" ht="15.75" x14ac:dyDescent="0.25">
      <c r="A9" s="57">
        <v>8</v>
      </c>
      <c r="B9" s="57" t="s">
        <v>122</v>
      </c>
      <c r="C9" s="57" t="s">
        <v>133</v>
      </c>
      <c r="D9" s="57">
        <v>75</v>
      </c>
    </row>
    <row r="10" spans="1:4" ht="15.75" x14ac:dyDescent="0.25">
      <c r="A10" s="57">
        <v>9</v>
      </c>
      <c r="B10" s="57" t="s">
        <v>123</v>
      </c>
      <c r="C10" s="57" t="s">
        <v>133</v>
      </c>
      <c r="D10" s="57">
        <v>95</v>
      </c>
    </row>
    <row r="11" spans="1:4" ht="15.75" x14ac:dyDescent="0.25">
      <c r="A11" s="57">
        <v>10</v>
      </c>
      <c r="B11" s="57" t="s">
        <v>124</v>
      </c>
      <c r="C11" s="57" t="s">
        <v>133</v>
      </c>
      <c r="D11" s="57">
        <v>65</v>
      </c>
    </row>
    <row r="12" spans="1:4" ht="15.75" x14ac:dyDescent="0.25">
      <c r="A12" s="57">
        <v>11</v>
      </c>
      <c r="B12" s="57" t="s">
        <v>125</v>
      </c>
      <c r="C12" s="57" t="s">
        <v>133</v>
      </c>
      <c r="D12" s="57">
        <v>40</v>
      </c>
    </row>
    <row r="13" spans="1:4" ht="15.75" x14ac:dyDescent="0.25">
      <c r="A13" s="57">
        <v>12</v>
      </c>
      <c r="B13" s="57" t="s">
        <v>126</v>
      </c>
      <c r="C13" s="57" t="s">
        <v>133</v>
      </c>
      <c r="D13" s="57">
        <v>85</v>
      </c>
    </row>
    <row r="14" spans="1:4" ht="15.75" x14ac:dyDescent="0.25">
      <c r="A14" s="57">
        <v>13</v>
      </c>
      <c r="B14" s="57" t="s">
        <v>127</v>
      </c>
      <c r="C14" s="57" t="s">
        <v>133</v>
      </c>
      <c r="D14" s="57">
        <v>95</v>
      </c>
    </row>
    <row r="15" spans="1:4" ht="15.75" x14ac:dyDescent="0.25">
      <c r="A15" s="57">
        <v>14</v>
      </c>
      <c r="B15" s="57" t="s">
        <v>128</v>
      </c>
      <c r="C15" s="57" t="s">
        <v>133</v>
      </c>
      <c r="D15" s="57">
        <v>90</v>
      </c>
    </row>
    <row r="16" spans="1:4" ht="15.75" x14ac:dyDescent="0.25">
      <c r="A16" s="57">
        <v>15</v>
      </c>
      <c r="B16" s="57" t="s">
        <v>129</v>
      </c>
      <c r="C16" s="57" t="s">
        <v>133</v>
      </c>
      <c r="D16" s="57">
        <v>45</v>
      </c>
    </row>
    <row r="17" spans="1:4" ht="15.75" x14ac:dyDescent="0.25">
      <c r="A17" s="57">
        <v>16</v>
      </c>
      <c r="B17" s="57" t="s">
        <v>130</v>
      </c>
      <c r="C17" s="57" t="s">
        <v>133</v>
      </c>
      <c r="D17" s="57">
        <v>85</v>
      </c>
    </row>
    <row r="18" spans="1:4" ht="15.75" x14ac:dyDescent="0.25">
      <c r="A18" s="57">
        <v>17</v>
      </c>
      <c r="B18" s="57" t="s">
        <v>131</v>
      </c>
      <c r="C18" s="57" t="s">
        <v>133</v>
      </c>
      <c r="D18" s="57">
        <v>55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16" workbookViewId="0">
      <selection activeCell="A9" sqref="A9:XFD9"/>
    </sheetView>
  </sheetViews>
  <sheetFormatPr defaultRowHeight="15" x14ac:dyDescent="0.25"/>
  <cols>
    <col min="1" max="1" width="25.42578125" customWidth="1"/>
    <col min="3" max="3" width="22.28515625" customWidth="1"/>
    <col min="5" max="5" width="25" customWidth="1"/>
  </cols>
  <sheetData>
    <row r="1" spans="1:7" x14ac:dyDescent="0.25">
      <c r="C1" t="s">
        <v>111</v>
      </c>
    </row>
    <row r="7" spans="1:7" x14ac:dyDescent="0.25">
      <c r="A7" s="19" t="s">
        <v>0</v>
      </c>
      <c r="B7" s="19" t="s">
        <v>1</v>
      </c>
      <c r="C7" s="19" t="s">
        <v>2</v>
      </c>
      <c r="D7" s="19" t="s">
        <v>67</v>
      </c>
      <c r="E7" s="19" t="s">
        <v>4</v>
      </c>
      <c r="F7" s="19" t="s">
        <v>5</v>
      </c>
      <c r="G7" s="2" t="s">
        <v>6</v>
      </c>
    </row>
    <row r="8" spans="1:7" ht="18" customHeight="1" x14ac:dyDescent="0.25">
      <c r="A8" s="9" t="s">
        <v>7</v>
      </c>
      <c r="B8" s="9" t="s">
        <v>8</v>
      </c>
      <c r="C8" s="9" t="s">
        <v>18</v>
      </c>
      <c r="D8" s="25">
        <v>95</v>
      </c>
      <c r="E8" s="9" t="s">
        <v>66</v>
      </c>
      <c r="F8" s="8">
        <v>0.71134259259259258</v>
      </c>
      <c r="G8" s="13" t="s">
        <v>14</v>
      </c>
    </row>
    <row r="9" spans="1:7" ht="18" customHeight="1" x14ac:dyDescent="0.25">
      <c r="A9" s="9" t="s">
        <v>7</v>
      </c>
      <c r="B9" s="9" t="s">
        <v>8</v>
      </c>
      <c r="C9" s="9" t="s">
        <v>54</v>
      </c>
      <c r="D9" s="9">
        <v>80</v>
      </c>
      <c r="E9" s="9" t="s">
        <v>66</v>
      </c>
      <c r="F9" s="8">
        <v>0.52459490740740744</v>
      </c>
      <c r="G9" s="13" t="s">
        <v>14</v>
      </c>
    </row>
    <row r="10" spans="1:7" ht="19.5" customHeight="1" x14ac:dyDescent="0.25">
      <c r="A10" s="9" t="s">
        <v>7</v>
      </c>
      <c r="B10" s="9" t="s">
        <v>8</v>
      </c>
      <c r="C10" s="9" t="s">
        <v>17</v>
      </c>
      <c r="D10" s="9">
        <v>85</v>
      </c>
      <c r="E10" s="9" t="s">
        <v>65</v>
      </c>
      <c r="F10" s="8">
        <v>0.7272453703703704</v>
      </c>
      <c r="G10" s="13" t="s">
        <v>14</v>
      </c>
    </row>
    <row r="11" spans="1:7" ht="18" customHeight="1" x14ac:dyDescent="0.25">
      <c r="A11" s="9" t="s">
        <v>7</v>
      </c>
      <c r="B11" s="9" t="s">
        <v>8</v>
      </c>
      <c r="C11" s="49" t="s">
        <v>57</v>
      </c>
      <c r="D11" s="49">
        <v>60</v>
      </c>
      <c r="E11" s="9" t="s">
        <v>66</v>
      </c>
      <c r="F11" s="8">
        <v>0.81099537037037039</v>
      </c>
      <c r="G11" s="21" t="s">
        <v>11</v>
      </c>
    </row>
    <row r="12" spans="1:7" ht="19.5" customHeight="1" x14ac:dyDescent="0.25">
      <c r="A12" s="9" t="s">
        <v>7</v>
      </c>
      <c r="B12" s="9" t="s">
        <v>8</v>
      </c>
      <c r="C12" s="9" t="s">
        <v>101</v>
      </c>
      <c r="D12" s="9">
        <v>85</v>
      </c>
      <c r="E12" s="9" t="s">
        <v>102</v>
      </c>
      <c r="F12" s="8">
        <v>0.50152777777777779</v>
      </c>
      <c r="G12" s="13" t="s">
        <v>14</v>
      </c>
    </row>
    <row r="13" spans="1:7" ht="18.75" customHeight="1" x14ac:dyDescent="0.25">
      <c r="A13" s="9" t="s">
        <v>7</v>
      </c>
      <c r="B13" s="9" t="s">
        <v>8</v>
      </c>
      <c r="C13" s="49" t="s">
        <v>9</v>
      </c>
      <c r="D13" s="49">
        <v>30</v>
      </c>
      <c r="E13" s="9" t="s">
        <v>102</v>
      </c>
      <c r="F13" s="8">
        <v>0.51892361111111118</v>
      </c>
      <c r="G13" s="21" t="s">
        <v>11</v>
      </c>
    </row>
    <row r="14" spans="1:7" ht="18" customHeight="1" x14ac:dyDescent="0.25">
      <c r="A14" s="9" t="s">
        <v>7</v>
      </c>
      <c r="B14" s="9" t="s">
        <v>8</v>
      </c>
      <c r="C14" s="49" t="s">
        <v>30</v>
      </c>
      <c r="D14" s="49">
        <v>55</v>
      </c>
      <c r="E14" s="9" t="s">
        <v>65</v>
      </c>
      <c r="F14" s="8">
        <v>0.45702546296296293</v>
      </c>
      <c r="G14" s="9" t="s">
        <v>11</v>
      </c>
    </row>
    <row r="15" spans="1:7" ht="18.75" customHeight="1" x14ac:dyDescent="0.25">
      <c r="A15" s="9" t="s">
        <v>7</v>
      </c>
      <c r="B15" s="9" t="s">
        <v>32</v>
      </c>
      <c r="C15" s="9" t="s">
        <v>60</v>
      </c>
      <c r="D15" s="9">
        <v>75</v>
      </c>
      <c r="E15" s="9" t="s">
        <v>65</v>
      </c>
      <c r="F15" s="8">
        <v>0.75456018518518519</v>
      </c>
      <c r="G15" s="13" t="s">
        <v>14</v>
      </c>
    </row>
    <row r="16" spans="1:7" ht="18.75" customHeight="1" x14ac:dyDescent="0.25">
      <c r="A16" s="9" t="s">
        <v>7</v>
      </c>
      <c r="B16" s="9" t="s">
        <v>32</v>
      </c>
      <c r="C16" s="9" t="s">
        <v>36</v>
      </c>
      <c r="D16" s="25">
        <v>95</v>
      </c>
      <c r="E16" s="9" t="s">
        <v>65</v>
      </c>
      <c r="F16" s="22">
        <v>0.84400462962962963</v>
      </c>
      <c r="G16" s="13" t="s">
        <v>14</v>
      </c>
    </row>
    <row r="17" spans="1:7" ht="18.75" customHeight="1" x14ac:dyDescent="0.25">
      <c r="A17" s="9" t="s">
        <v>7</v>
      </c>
      <c r="B17" s="9" t="s">
        <v>32</v>
      </c>
      <c r="C17" s="49" t="s">
        <v>38</v>
      </c>
      <c r="D17" s="49">
        <v>65</v>
      </c>
      <c r="E17" s="9" t="s">
        <v>65</v>
      </c>
      <c r="F17" s="8">
        <v>0.43859953703703702</v>
      </c>
      <c r="G17" s="21" t="s">
        <v>11</v>
      </c>
    </row>
    <row r="18" spans="1:7" ht="18" customHeight="1" x14ac:dyDescent="0.25">
      <c r="A18" s="9" t="s">
        <v>7</v>
      </c>
      <c r="B18" s="9" t="s">
        <v>32</v>
      </c>
      <c r="C18" s="49" t="s">
        <v>62</v>
      </c>
      <c r="D18" s="49">
        <v>40</v>
      </c>
      <c r="E18" s="9" t="s">
        <v>73</v>
      </c>
      <c r="F18" s="8">
        <v>0.58187500000000003</v>
      </c>
      <c r="G18" s="21" t="s">
        <v>11</v>
      </c>
    </row>
    <row r="19" spans="1:7" ht="18" customHeight="1" x14ac:dyDescent="0.25">
      <c r="A19" s="9" t="s">
        <v>7</v>
      </c>
      <c r="B19" s="9" t="s">
        <v>32</v>
      </c>
      <c r="C19" s="9" t="s">
        <v>33</v>
      </c>
      <c r="D19" s="9">
        <v>85</v>
      </c>
      <c r="E19" s="9" t="s">
        <v>65</v>
      </c>
      <c r="F19" s="8">
        <v>0.50667824074074075</v>
      </c>
      <c r="G19" s="13" t="s">
        <v>14</v>
      </c>
    </row>
    <row r="20" spans="1:7" ht="21" customHeight="1" x14ac:dyDescent="0.25">
      <c r="A20" s="9" t="s">
        <v>7</v>
      </c>
      <c r="B20" s="9" t="s">
        <v>32</v>
      </c>
      <c r="C20" s="9" t="s">
        <v>71</v>
      </c>
      <c r="D20" s="25">
        <v>95</v>
      </c>
      <c r="E20" s="9" t="s">
        <v>70</v>
      </c>
      <c r="F20" s="8">
        <v>0.99942129629629628</v>
      </c>
      <c r="G20" s="13" t="s">
        <v>14</v>
      </c>
    </row>
    <row r="21" spans="1:7" ht="18.75" customHeight="1" x14ac:dyDescent="0.25">
      <c r="A21" s="9" t="s">
        <v>7</v>
      </c>
      <c r="B21" s="9" t="s">
        <v>32</v>
      </c>
      <c r="C21" s="9" t="s">
        <v>35</v>
      </c>
      <c r="D21" s="9">
        <v>90</v>
      </c>
      <c r="E21" s="9" t="s">
        <v>65</v>
      </c>
      <c r="F21" s="8">
        <v>0.8796180555555555</v>
      </c>
      <c r="G21" s="13" t="s">
        <v>14</v>
      </c>
    </row>
    <row r="22" spans="1:7" ht="18.75" customHeight="1" x14ac:dyDescent="0.25">
      <c r="A22" s="9" t="s">
        <v>7</v>
      </c>
      <c r="B22" s="9" t="s">
        <v>32</v>
      </c>
      <c r="C22" s="49" t="s">
        <v>42</v>
      </c>
      <c r="D22" s="49">
        <v>45</v>
      </c>
      <c r="E22" s="9" t="s">
        <v>66</v>
      </c>
      <c r="F22" s="8">
        <v>0.7622106481481481</v>
      </c>
      <c r="G22" s="21" t="s">
        <v>11</v>
      </c>
    </row>
    <row r="23" spans="1:7" ht="18.75" customHeight="1" x14ac:dyDescent="0.25">
      <c r="A23" s="9" t="s">
        <v>7</v>
      </c>
      <c r="B23" s="9" t="s">
        <v>32</v>
      </c>
      <c r="C23" s="9" t="s">
        <v>34</v>
      </c>
      <c r="D23" s="9">
        <v>85</v>
      </c>
      <c r="E23" s="9" t="s">
        <v>65</v>
      </c>
      <c r="F23" s="8">
        <v>0.46031249999999996</v>
      </c>
      <c r="G23" s="13" t="s">
        <v>14</v>
      </c>
    </row>
    <row r="24" spans="1:7" ht="21" customHeight="1" x14ac:dyDescent="0.25">
      <c r="A24" s="9" t="s">
        <v>7</v>
      </c>
      <c r="B24" s="9" t="s">
        <v>32</v>
      </c>
      <c r="C24" s="49" t="s">
        <v>39</v>
      </c>
      <c r="D24" s="49">
        <v>55</v>
      </c>
      <c r="E24" s="9" t="s">
        <v>65</v>
      </c>
      <c r="F24" s="8">
        <v>0.43533564814814812</v>
      </c>
      <c r="G24" s="21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F22" sqref="F22"/>
    </sheetView>
  </sheetViews>
  <sheetFormatPr defaultRowHeight="15" x14ac:dyDescent="0.25"/>
  <cols>
    <col min="1" max="1" width="5.42578125" customWidth="1"/>
    <col min="3" max="3" width="18.28515625" customWidth="1"/>
    <col min="4" max="5" width="20.5703125" customWidth="1"/>
    <col min="6" max="6" width="17.7109375" customWidth="1"/>
    <col min="7" max="7" width="20.85546875" customWidth="1"/>
    <col min="8" max="8" width="18" customWidth="1"/>
    <col min="9" max="9" width="22.28515625" customWidth="1"/>
    <col min="10" max="10" width="20.28515625" customWidth="1"/>
  </cols>
  <sheetData>
    <row r="1" spans="1:10" ht="44.25" customHeight="1" x14ac:dyDescent="0.25">
      <c r="A1" s="34" t="s">
        <v>91</v>
      </c>
      <c r="B1" s="34" t="s">
        <v>1</v>
      </c>
      <c r="C1" s="34" t="s">
        <v>92</v>
      </c>
      <c r="D1" s="35" t="s">
        <v>93</v>
      </c>
      <c r="E1" s="35" t="s">
        <v>94</v>
      </c>
      <c r="F1" s="36" t="s">
        <v>95</v>
      </c>
      <c r="G1" s="35" t="s">
        <v>96</v>
      </c>
      <c r="H1" s="35" t="s">
        <v>97</v>
      </c>
      <c r="I1" s="36" t="s">
        <v>98</v>
      </c>
      <c r="J1" s="34" t="s">
        <v>99</v>
      </c>
    </row>
    <row r="2" spans="1:10" x14ac:dyDescent="0.25">
      <c r="A2" s="37">
        <v>1</v>
      </c>
      <c r="B2" s="37" t="s">
        <v>8</v>
      </c>
      <c r="C2" s="37">
        <v>27</v>
      </c>
      <c r="D2" s="37">
        <v>7</v>
      </c>
      <c r="E2" s="37">
        <v>22</v>
      </c>
      <c r="F2" s="38">
        <f>7/27</f>
        <v>0.25925925925925924</v>
      </c>
      <c r="G2" s="37">
        <v>5</v>
      </c>
      <c r="H2" s="37">
        <v>2</v>
      </c>
      <c r="I2" s="38">
        <f>5/7</f>
        <v>0.7142857142857143</v>
      </c>
      <c r="J2" s="37">
        <v>70</v>
      </c>
    </row>
    <row r="3" spans="1:10" x14ac:dyDescent="0.25">
      <c r="A3" s="37">
        <v>2</v>
      </c>
      <c r="B3" s="37" t="s">
        <v>32</v>
      </c>
      <c r="C3" s="37">
        <v>25</v>
      </c>
      <c r="D3" s="37">
        <v>10</v>
      </c>
      <c r="E3" s="37">
        <v>15</v>
      </c>
      <c r="F3" s="38">
        <f>10/25</f>
        <v>0.4</v>
      </c>
      <c r="G3" s="37">
        <v>6</v>
      </c>
      <c r="H3" s="37">
        <v>4</v>
      </c>
      <c r="I3" s="38">
        <f>6/10</f>
        <v>0.6</v>
      </c>
      <c r="J3" s="37">
        <v>73</v>
      </c>
    </row>
    <row r="4" spans="1:10" s="42" customFormat="1" x14ac:dyDescent="0.25">
      <c r="A4" s="43"/>
      <c r="B4" s="43" t="s">
        <v>100</v>
      </c>
      <c r="C4" s="43">
        <f>SUM(C2:C3)</f>
        <v>52</v>
      </c>
      <c r="D4" s="43">
        <f t="shared" ref="D4:E4" si="0">SUM(D2:D3)</f>
        <v>17</v>
      </c>
      <c r="E4" s="43">
        <f t="shared" si="0"/>
        <v>37</v>
      </c>
      <c r="F4" s="44">
        <f>AVERAGE(F2:F3)</f>
        <v>0.32962962962962961</v>
      </c>
      <c r="G4" s="43">
        <f>SUM(G2:G3)</f>
        <v>11</v>
      </c>
      <c r="H4" s="43">
        <f>SUM(H2:H3)</f>
        <v>6</v>
      </c>
      <c r="I4" s="44">
        <f>AVERAGE(I2:I3)</f>
        <v>0.65714285714285714</v>
      </c>
      <c r="J4" s="51">
        <f>AVERAGE(J2:J3)</f>
        <v>71.5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O6" sqref="O6"/>
    </sheetView>
  </sheetViews>
  <sheetFormatPr defaultRowHeight="15" x14ac:dyDescent="0.25"/>
  <cols>
    <col min="1" max="1" width="27.85546875" customWidth="1"/>
    <col min="2" max="2" width="10.85546875" customWidth="1"/>
    <col min="3" max="3" width="21.42578125" customWidth="1"/>
    <col min="4" max="4" width="8.42578125" customWidth="1"/>
    <col min="5" max="5" width="8.7109375" customWidth="1"/>
    <col min="6" max="6" width="8.42578125" customWidth="1"/>
    <col min="7" max="7" width="10.140625" customWidth="1"/>
  </cols>
  <sheetData>
    <row r="1" spans="1:15" x14ac:dyDescent="0.25">
      <c r="A1" s="19" t="s">
        <v>0</v>
      </c>
      <c r="B1" s="19" t="s">
        <v>1</v>
      </c>
      <c r="C1" s="19" t="s">
        <v>2</v>
      </c>
      <c r="D1" s="2" t="s">
        <v>112</v>
      </c>
      <c r="E1" s="2" t="s">
        <v>113</v>
      </c>
      <c r="F1" s="2" t="s">
        <v>114</v>
      </c>
      <c r="G1" s="2" t="s">
        <v>67</v>
      </c>
      <c r="H1" s="2"/>
    </row>
    <row r="2" spans="1:15" ht="19.5" customHeight="1" x14ac:dyDescent="0.25">
      <c r="A2" s="9" t="s">
        <v>7</v>
      </c>
      <c r="B2" s="9" t="s">
        <v>8</v>
      </c>
      <c r="C2" s="9" t="s">
        <v>18</v>
      </c>
      <c r="D2" s="53">
        <v>100</v>
      </c>
      <c r="E2" s="53">
        <v>70</v>
      </c>
      <c r="F2" s="53">
        <v>100</v>
      </c>
      <c r="G2" s="55">
        <v>95</v>
      </c>
      <c r="H2" s="54" t="s">
        <v>136</v>
      </c>
      <c r="J2">
        <f>AVERAGE(D2:G2)</f>
        <v>91.25</v>
      </c>
    </row>
    <row r="3" spans="1:15" ht="20.25" customHeight="1" x14ac:dyDescent="0.25">
      <c r="A3" s="9" t="s">
        <v>7</v>
      </c>
      <c r="B3" s="9" t="s">
        <v>8</v>
      </c>
      <c r="C3" s="9" t="s">
        <v>17</v>
      </c>
      <c r="D3" s="53">
        <v>70</v>
      </c>
      <c r="E3" s="53">
        <v>80</v>
      </c>
      <c r="F3" s="53">
        <v>90</v>
      </c>
      <c r="G3" s="15">
        <v>85</v>
      </c>
      <c r="H3" s="54" t="s">
        <v>136</v>
      </c>
      <c r="J3" s="33">
        <f t="shared" ref="J3:J13" si="0">AVERAGE(D3:G3)</f>
        <v>81.25</v>
      </c>
      <c r="M3" s="24">
        <f>3/13</f>
        <v>0.23076923076923078</v>
      </c>
    </row>
    <row r="4" spans="1:15" ht="18" customHeight="1" x14ac:dyDescent="0.25">
      <c r="A4" s="9" t="s">
        <v>7</v>
      </c>
      <c r="B4" s="9" t="s">
        <v>8</v>
      </c>
      <c r="C4" s="49" t="s">
        <v>57</v>
      </c>
      <c r="D4" s="53">
        <v>80</v>
      </c>
      <c r="E4" s="53">
        <v>60</v>
      </c>
      <c r="F4" s="53">
        <v>70</v>
      </c>
      <c r="G4" s="23">
        <v>60</v>
      </c>
      <c r="H4" s="54"/>
      <c r="J4" s="33">
        <f t="shared" si="0"/>
        <v>67.5</v>
      </c>
      <c r="M4" s="24">
        <f>10/13</f>
        <v>0.76923076923076927</v>
      </c>
      <c r="O4" s="24">
        <f>4/6</f>
        <v>0.66666666666666663</v>
      </c>
    </row>
    <row r="5" spans="1:15" s="33" customFormat="1" ht="18" customHeight="1" x14ac:dyDescent="0.25">
      <c r="A5" s="9" t="s">
        <v>7</v>
      </c>
      <c r="B5" s="9" t="s">
        <v>8</v>
      </c>
      <c r="C5" s="49" t="s">
        <v>54</v>
      </c>
      <c r="D5" s="53">
        <v>70</v>
      </c>
      <c r="E5" s="53">
        <v>40</v>
      </c>
      <c r="F5" s="53">
        <v>70</v>
      </c>
      <c r="G5" s="23">
        <v>70</v>
      </c>
      <c r="H5" s="54" t="s">
        <v>136</v>
      </c>
      <c r="M5" s="24"/>
      <c r="O5" s="24">
        <f>6/7</f>
        <v>0.8571428571428571</v>
      </c>
    </row>
    <row r="6" spans="1:15" ht="17.25" customHeight="1" x14ac:dyDescent="0.25">
      <c r="A6" s="9" t="s">
        <v>7</v>
      </c>
      <c r="B6" s="9" t="s">
        <v>8</v>
      </c>
      <c r="C6" s="9" t="s">
        <v>101</v>
      </c>
      <c r="D6" s="53">
        <v>90</v>
      </c>
      <c r="E6" s="53">
        <v>60</v>
      </c>
      <c r="F6" s="53">
        <v>100</v>
      </c>
      <c r="G6" s="15">
        <v>85</v>
      </c>
      <c r="H6" s="54" t="s">
        <v>136</v>
      </c>
      <c r="J6" s="33">
        <f t="shared" si="0"/>
        <v>83.75</v>
      </c>
      <c r="O6" s="24">
        <f>10/13</f>
        <v>0.76923076923076927</v>
      </c>
    </row>
    <row r="7" spans="1:15" ht="19.5" customHeight="1" x14ac:dyDescent="0.25">
      <c r="A7" s="9" t="s">
        <v>7</v>
      </c>
      <c r="B7" s="9" t="s">
        <v>8</v>
      </c>
      <c r="C7" s="49" t="s">
        <v>30</v>
      </c>
      <c r="D7" s="53">
        <v>60</v>
      </c>
      <c r="E7" s="53">
        <v>40</v>
      </c>
      <c r="F7" s="53">
        <v>20</v>
      </c>
      <c r="G7" s="23">
        <v>55</v>
      </c>
      <c r="H7" s="54"/>
      <c r="J7" s="33">
        <f t="shared" si="0"/>
        <v>43.75</v>
      </c>
    </row>
    <row r="8" spans="1:15" ht="19.5" customHeight="1" x14ac:dyDescent="0.25">
      <c r="A8" s="9" t="s">
        <v>7</v>
      </c>
      <c r="B8" s="9" t="s">
        <v>32</v>
      </c>
      <c r="C8" s="9" t="s">
        <v>60</v>
      </c>
      <c r="D8" s="53">
        <v>100</v>
      </c>
      <c r="E8" s="53">
        <v>70</v>
      </c>
      <c r="F8" s="53">
        <v>70</v>
      </c>
      <c r="G8" s="15">
        <v>75</v>
      </c>
      <c r="H8" s="54" t="s">
        <v>136</v>
      </c>
      <c r="J8" s="33">
        <f t="shared" si="0"/>
        <v>78.75</v>
      </c>
    </row>
    <row r="9" spans="1:15" ht="18" customHeight="1" x14ac:dyDescent="0.25">
      <c r="A9" s="9" t="s">
        <v>7</v>
      </c>
      <c r="B9" s="9" t="s">
        <v>32</v>
      </c>
      <c r="C9" s="9" t="s">
        <v>36</v>
      </c>
      <c r="D9" s="53">
        <v>100</v>
      </c>
      <c r="E9" s="53">
        <v>100</v>
      </c>
      <c r="F9" s="53">
        <v>100</v>
      </c>
      <c r="G9" s="55">
        <v>95</v>
      </c>
      <c r="H9" s="54" t="s">
        <v>136</v>
      </c>
      <c r="J9" s="33">
        <f t="shared" si="0"/>
        <v>98.75</v>
      </c>
      <c r="M9" t="s">
        <v>137</v>
      </c>
      <c r="N9" s="26">
        <f>STDEV(G2:G7)</f>
        <v>15.811388300841896</v>
      </c>
    </row>
    <row r="10" spans="1:15" ht="19.5" customHeight="1" x14ac:dyDescent="0.25">
      <c r="A10" s="9" t="s">
        <v>7</v>
      </c>
      <c r="B10" s="9" t="s">
        <v>32</v>
      </c>
      <c r="C10" s="49" t="s">
        <v>62</v>
      </c>
      <c r="D10" s="53">
        <v>50</v>
      </c>
      <c r="E10" s="53">
        <v>40</v>
      </c>
      <c r="F10" s="53">
        <v>50</v>
      </c>
      <c r="G10" s="23">
        <v>40</v>
      </c>
      <c r="H10" s="54"/>
      <c r="J10" s="33">
        <f t="shared" si="0"/>
        <v>45</v>
      </c>
      <c r="M10" t="s">
        <v>137</v>
      </c>
      <c r="N10" s="26">
        <f>STDEV(G8:G14)</f>
        <v>19.241572057347483</v>
      </c>
    </row>
    <row r="11" spans="1:15" ht="21" customHeight="1" x14ac:dyDescent="0.25">
      <c r="A11" s="9" t="s">
        <v>7</v>
      </c>
      <c r="B11" s="9" t="s">
        <v>32</v>
      </c>
      <c r="C11" s="9" t="s">
        <v>33</v>
      </c>
      <c r="D11" s="53">
        <v>70</v>
      </c>
      <c r="E11" s="53">
        <v>80</v>
      </c>
      <c r="F11" s="53">
        <v>80</v>
      </c>
      <c r="G11" s="15">
        <v>85</v>
      </c>
      <c r="H11" s="54" t="s">
        <v>136</v>
      </c>
      <c r="J11" s="33">
        <f t="shared" si="0"/>
        <v>78.75</v>
      </c>
      <c r="N11" s="26">
        <f>STDEV(G2:G14)</f>
        <v>17.264904374971881</v>
      </c>
    </row>
    <row r="12" spans="1:15" ht="19.5" customHeight="1" x14ac:dyDescent="0.25">
      <c r="A12" s="9" t="s">
        <v>7</v>
      </c>
      <c r="B12" s="9" t="s">
        <v>32</v>
      </c>
      <c r="C12" s="9" t="s">
        <v>71</v>
      </c>
      <c r="D12" s="53">
        <v>60</v>
      </c>
      <c r="E12" s="53">
        <v>50</v>
      </c>
      <c r="F12" s="53">
        <v>30</v>
      </c>
      <c r="G12" s="55">
        <v>95</v>
      </c>
      <c r="H12" s="54" t="s">
        <v>136</v>
      </c>
      <c r="J12" s="33">
        <f t="shared" si="0"/>
        <v>58.75</v>
      </c>
    </row>
    <row r="13" spans="1:15" ht="15.75" customHeight="1" x14ac:dyDescent="0.25">
      <c r="A13" s="9" t="s">
        <v>7</v>
      </c>
      <c r="B13" s="9" t="s">
        <v>32</v>
      </c>
      <c r="C13" s="9" t="s">
        <v>35</v>
      </c>
      <c r="D13" s="53">
        <v>80</v>
      </c>
      <c r="E13" s="53">
        <v>90</v>
      </c>
      <c r="F13" s="53">
        <v>80</v>
      </c>
      <c r="G13" s="15">
        <v>90</v>
      </c>
      <c r="H13" s="54" t="s">
        <v>136</v>
      </c>
      <c r="J13" s="33">
        <f t="shared" si="0"/>
        <v>85</v>
      </c>
    </row>
    <row r="14" spans="1:15" x14ac:dyDescent="0.25">
      <c r="A14" s="9" t="s">
        <v>7</v>
      </c>
      <c r="B14" s="9" t="s">
        <v>32</v>
      </c>
      <c r="C14" s="49" t="s">
        <v>135</v>
      </c>
      <c r="D14" s="53">
        <v>90</v>
      </c>
      <c r="E14" s="53">
        <v>70</v>
      </c>
      <c r="F14" s="53">
        <v>70</v>
      </c>
      <c r="G14" s="23">
        <v>85</v>
      </c>
      <c r="H14" s="54" t="s">
        <v>136</v>
      </c>
      <c r="J14" s="56">
        <f>AVERAGE(J2:J13)</f>
        <v>73.86363636363636</v>
      </c>
    </row>
    <row r="15" spans="1:15" x14ac:dyDescent="0.25">
      <c r="D15" s="56">
        <f>AVERAGE(D2:D14)</f>
        <v>78.461538461538467</v>
      </c>
      <c r="E15" s="56">
        <f t="shared" ref="E15:G15" si="1">AVERAGE(E2:E14)</f>
        <v>65.384615384615387</v>
      </c>
      <c r="F15" s="56">
        <f t="shared" si="1"/>
        <v>71.538461538461533</v>
      </c>
      <c r="G15" s="56">
        <f>AVERAGE(G2:G14)</f>
        <v>78.07692307692308</v>
      </c>
    </row>
    <row r="16" spans="1:15" x14ac:dyDescent="0.25">
      <c r="G16" s="56">
        <f>AVERAGE(G2:G14)</f>
        <v>78.07692307692308</v>
      </c>
      <c r="I16">
        <f>AVERAGE(G2:G7)</f>
        <v>75</v>
      </c>
    </row>
    <row r="17" spans="9:9" x14ac:dyDescent="0.25">
      <c r="I17" s="56">
        <f>AVERAGE(G8:G14)</f>
        <v>80.714285714285708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Kuis1</vt:lpstr>
      <vt:lpstr>Kuis2</vt:lpstr>
      <vt:lpstr>Kuis3</vt:lpstr>
      <vt:lpstr>Evaluasi</vt:lpstr>
      <vt:lpstr>Sheet3</vt:lpstr>
      <vt:lpstr>Sheet1</vt:lpstr>
      <vt:lpstr>hasil</vt:lpstr>
      <vt:lpstr>rekap kuis1-evaluasi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faridah munawarah</dc:creator>
  <cp:lastModifiedBy>faridah munawarah</cp:lastModifiedBy>
  <dcterms:created xsi:type="dcterms:W3CDTF">2020-09-17T18:21:02Z</dcterms:created>
  <dcterms:modified xsi:type="dcterms:W3CDTF">2020-12-24T19:37:24Z</dcterms:modified>
</cp:coreProperties>
</file>