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5" yWindow="-15" windowWidth="20505" windowHeight="8145" tabRatio="942"/>
  </bookViews>
  <sheets>
    <sheet name="COVER" sheetId="6" r:id="rId1"/>
    <sheet name="IDENTITAS" sheetId="9" r:id="rId2"/>
    <sheet name="MINGGU EFEKTIF" sheetId="2" r:id="rId3"/>
    <sheet name="KI-KD" sheetId="1" r:id="rId4"/>
    <sheet name="IPK SMT 1" sheetId="8" r:id="rId5"/>
    <sheet name="IPK SMT 2" sheetId="16" r:id="rId6"/>
    <sheet name="MATERI" sheetId="11" r:id="rId7"/>
    <sheet name="SILABUS SMT 1" sheetId="15" r:id="rId8"/>
    <sheet name="SILABUS SMT 2" sheetId="17" r:id="rId9"/>
    <sheet name="PROTA" sheetId="3" r:id="rId10"/>
    <sheet name="PROMES SMT 1" sheetId="4" r:id="rId11"/>
    <sheet name="PROMES SMT 2" sheetId="18" r:id="rId12"/>
    <sheet name="KBM SMT 1" sheetId="13" r:id="rId13"/>
    <sheet name="KBM SMT 2" sheetId="19" r:id="rId14"/>
  </sheets>
  <definedNames>
    <definedName name="_xlnm.Print_Titles" localSheetId="4">'IPK SMT 1'!$14:$14</definedName>
    <definedName name="_xlnm.Print_Titles" localSheetId="5">'IPK SMT 2'!$13:$13</definedName>
    <definedName name="_xlnm.Print_Titles" localSheetId="3">'KI-KD'!$9:$9</definedName>
    <definedName name="_xlnm.Print_Titles" localSheetId="6">MATERI!$16:$16</definedName>
  </definedNames>
  <calcPr calcId="144525"/>
</workbook>
</file>

<file path=xl/calcChain.xml><?xml version="1.0" encoding="utf-8"?>
<calcChain xmlns="http://schemas.openxmlformats.org/spreadsheetml/2006/main">
  <c r="A26" i="6" l="1"/>
  <c r="A25" i="6"/>
  <c r="A24" i="6"/>
  <c r="A16" i="6"/>
  <c r="A4" i="6"/>
  <c r="E7" i="17"/>
  <c r="E7" i="15"/>
  <c r="E7" i="16"/>
  <c r="E5" i="16"/>
  <c r="E4" i="16"/>
  <c r="E3" i="16"/>
  <c r="E7" i="11"/>
  <c r="E5" i="11"/>
  <c r="E4" i="11"/>
  <c r="E3" i="11"/>
  <c r="E8" i="8"/>
  <c r="E6" i="8"/>
  <c r="E5" i="8"/>
  <c r="E4" i="8"/>
  <c r="F30" i="2"/>
  <c r="F19" i="2"/>
  <c r="G60" i="19" l="1"/>
  <c r="B60" i="19"/>
  <c r="G59" i="19"/>
  <c r="B59" i="19"/>
  <c r="G55" i="19"/>
  <c r="G54" i="19"/>
  <c r="B54" i="19"/>
  <c r="L50" i="19"/>
  <c r="G50" i="19"/>
  <c r="B50" i="19"/>
  <c r="G49" i="19"/>
  <c r="B49" i="19"/>
  <c r="G48" i="19"/>
  <c r="B48" i="19"/>
  <c r="G47" i="19"/>
  <c r="B47" i="19"/>
  <c r="G46" i="19"/>
  <c r="B46" i="19"/>
  <c r="G45" i="19"/>
  <c r="B45" i="19"/>
  <c r="G44" i="19"/>
  <c r="B44" i="19"/>
  <c r="G43" i="19"/>
  <c r="B43" i="19"/>
  <c r="G42" i="19"/>
  <c r="B42" i="19"/>
  <c r="G41" i="19"/>
  <c r="B41" i="19"/>
  <c r="G40" i="19"/>
  <c r="B40" i="19"/>
  <c r="G39" i="19"/>
  <c r="B39" i="19"/>
  <c r="G38" i="19"/>
  <c r="B38" i="19"/>
  <c r="G37" i="19"/>
  <c r="B37" i="19"/>
  <c r="G36" i="19"/>
  <c r="B36" i="19"/>
  <c r="G35" i="19"/>
  <c r="B35" i="19"/>
  <c r="G34" i="19"/>
  <c r="B34" i="19"/>
  <c r="G33" i="19"/>
  <c r="B33" i="19"/>
  <c r="G32" i="19"/>
  <c r="B32" i="19"/>
  <c r="G31" i="19"/>
  <c r="B31" i="19"/>
  <c r="G30" i="19"/>
  <c r="B30" i="19"/>
  <c r="G29" i="19"/>
  <c r="B29" i="19"/>
  <c r="G28" i="19"/>
  <c r="B28" i="19"/>
  <c r="G27" i="19"/>
  <c r="B27" i="19"/>
  <c r="G26" i="19"/>
  <c r="B26" i="19"/>
  <c r="G25" i="19"/>
  <c r="B25" i="19"/>
  <c r="G24" i="19"/>
  <c r="B24" i="19"/>
  <c r="G23" i="19"/>
  <c r="B23" i="19"/>
  <c r="G22" i="19"/>
  <c r="B22" i="19"/>
  <c r="G21" i="19"/>
  <c r="B21" i="19"/>
  <c r="G20" i="19"/>
  <c r="B20" i="19"/>
  <c r="G19" i="19"/>
  <c r="B19" i="19"/>
  <c r="G18" i="19"/>
  <c r="B18" i="19"/>
  <c r="G17" i="19"/>
  <c r="B17" i="19"/>
  <c r="G16" i="19"/>
  <c r="B16" i="19"/>
  <c r="G15" i="19"/>
  <c r="B15" i="19"/>
  <c r="G14" i="19"/>
  <c r="B14" i="19"/>
  <c r="G13" i="19"/>
  <c r="B13" i="19"/>
  <c r="E9" i="19"/>
  <c r="E8" i="19"/>
  <c r="D6" i="19"/>
  <c r="D4" i="19"/>
  <c r="D3" i="19"/>
  <c r="L50"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13" i="13"/>
  <c r="E9" i="13"/>
  <c r="E8" i="13"/>
  <c r="F9" i="15"/>
  <c r="B54" i="13"/>
  <c r="B59" i="13"/>
  <c r="B60" i="13"/>
  <c r="D6" i="13"/>
  <c r="D4" i="13"/>
  <c r="D3" i="13"/>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16" i="18"/>
  <c r="C15" i="17"/>
  <c r="AB63" i="18"/>
  <c r="C63" i="18"/>
  <c r="AB62" i="18"/>
  <c r="C62" i="18"/>
  <c r="AB58" i="18"/>
  <c r="AB57" i="18"/>
  <c r="C57" i="18"/>
  <c r="G53" i="18"/>
  <c r="G52" i="18"/>
  <c r="G51" i="18"/>
  <c r="G50" i="18"/>
  <c r="G49" i="18"/>
  <c r="G48" i="18"/>
  <c r="G47" i="18"/>
  <c r="G46" i="18"/>
  <c r="G45" i="18"/>
  <c r="G44" i="18"/>
  <c r="G43" i="18"/>
  <c r="G42" i="18"/>
  <c r="G41" i="18"/>
  <c r="G40" i="18"/>
  <c r="G39" i="18"/>
  <c r="G38" i="18"/>
  <c r="G37" i="18"/>
  <c r="G36" i="18"/>
  <c r="G35" i="18"/>
  <c r="G34" i="18"/>
  <c r="G33" i="18"/>
  <c r="G32" i="18"/>
  <c r="G31" i="18"/>
  <c r="G30" i="18"/>
  <c r="G29" i="18"/>
  <c r="G28" i="18"/>
  <c r="G27" i="18"/>
  <c r="G26" i="18"/>
  <c r="G25" i="18"/>
  <c r="G24" i="18"/>
  <c r="G23" i="18"/>
  <c r="G22" i="18"/>
  <c r="G21" i="18"/>
  <c r="G20" i="18"/>
  <c r="G19" i="18"/>
  <c r="G18" i="18"/>
  <c r="G17" i="18"/>
  <c r="G16" i="18"/>
  <c r="C10" i="18"/>
  <c r="C9" i="18"/>
  <c r="I6" i="18"/>
  <c r="I4" i="18"/>
  <c r="I3" i="18"/>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16" i="4"/>
  <c r="C15" i="15"/>
  <c r="C10" i="4"/>
  <c r="C9" i="4"/>
  <c r="C14" i="3"/>
  <c r="C13" i="3"/>
  <c r="C12" i="3"/>
  <c r="C11" i="3"/>
  <c r="F24" i="3"/>
  <c r="F25" i="3"/>
  <c r="F26" i="3"/>
  <c r="F23" i="3"/>
  <c r="D24" i="3"/>
  <c r="D25" i="3"/>
  <c r="D26" i="3"/>
  <c r="D23" i="3"/>
  <c r="F18" i="3"/>
  <c r="F19" i="3"/>
  <c r="F20" i="3"/>
  <c r="F21" i="3"/>
  <c r="F17" i="3"/>
  <c r="D18" i="3"/>
  <c r="D19" i="3"/>
  <c r="D20" i="3"/>
  <c r="D21" i="3"/>
  <c r="D17" i="3"/>
  <c r="H16" i="17"/>
  <c r="H17" i="17"/>
  <c r="H18" i="17"/>
  <c r="H19" i="17"/>
  <c r="H20" i="17"/>
  <c r="H21" i="17"/>
  <c r="H22" i="17"/>
  <c r="H23" i="17"/>
  <c r="H24" i="17"/>
  <c r="H25" i="17"/>
  <c r="H26" i="17"/>
  <c r="H27" i="17"/>
  <c r="H28" i="17"/>
  <c r="H29" i="17"/>
  <c r="H30" i="17"/>
  <c r="H31" i="17"/>
  <c r="H32" i="17"/>
  <c r="H33" i="17"/>
  <c r="H34" i="17"/>
  <c r="H35" i="17"/>
  <c r="H36" i="17"/>
  <c r="H37" i="17"/>
  <c r="H38" i="17"/>
  <c r="H15" i="17"/>
  <c r="C16" i="17"/>
  <c r="C17" i="17"/>
  <c r="C18" i="17"/>
  <c r="C19" i="17"/>
  <c r="C20" i="17"/>
  <c r="C21" i="17"/>
  <c r="C22" i="17"/>
  <c r="C23" i="17"/>
  <c r="C24" i="17"/>
  <c r="C25" i="17"/>
  <c r="C26" i="17"/>
  <c r="C27" i="17"/>
  <c r="C28" i="17"/>
  <c r="C29" i="17"/>
  <c r="C30" i="17"/>
  <c r="C31" i="17"/>
  <c r="C32" i="17"/>
  <c r="C33" i="17"/>
  <c r="C34" i="17"/>
  <c r="C35" i="17"/>
  <c r="C36" i="17"/>
  <c r="C37" i="17"/>
  <c r="C38" i="17"/>
  <c r="C57" i="17"/>
  <c r="C56" i="17"/>
  <c r="C55" i="17"/>
  <c r="C54" i="17"/>
  <c r="C53" i="17"/>
  <c r="C52" i="17"/>
  <c r="C51" i="17"/>
  <c r="C50" i="17"/>
  <c r="C41" i="17"/>
  <c r="J38" i="17"/>
  <c r="J37" i="17"/>
  <c r="J36" i="17"/>
  <c r="J35" i="17"/>
  <c r="J34" i="17"/>
  <c r="J33" i="17"/>
  <c r="J32" i="17"/>
  <c r="J31" i="17"/>
  <c r="J30" i="17"/>
  <c r="J29" i="17"/>
  <c r="J28" i="17"/>
  <c r="J27" i="17"/>
  <c r="J26" i="17"/>
  <c r="J25" i="17"/>
  <c r="J24" i="17"/>
  <c r="J23" i="17"/>
  <c r="J22" i="17"/>
  <c r="J21" i="17"/>
  <c r="J20" i="17"/>
  <c r="J19" i="17"/>
  <c r="J18" i="17"/>
  <c r="J17" i="17"/>
  <c r="J16" i="17"/>
  <c r="J15" i="17"/>
  <c r="F12" i="17"/>
  <c r="F11" i="17"/>
  <c r="F10" i="17"/>
  <c r="F9" i="17"/>
  <c r="E5" i="17"/>
  <c r="E4" i="17"/>
  <c r="E3" i="17"/>
  <c r="J16" i="15"/>
  <c r="J17" i="15"/>
  <c r="J18" i="15"/>
  <c r="J19" i="15"/>
  <c r="J20" i="15"/>
  <c r="J21" i="15"/>
  <c r="J22" i="15"/>
  <c r="J23" i="15"/>
  <c r="J24" i="15"/>
  <c r="J25" i="15"/>
  <c r="J26" i="15"/>
  <c r="J27" i="15"/>
  <c r="J28" i="15"/>
  <c r="J29" i="15"/>
  <c r="J30" i="15"/>
  <c r="J31" i="15"/>
  <c r="J32" i="15"/>
  <c r="J33" i="15"/>
  <c r="J34" i="15"/>
  <c r="J35" i="15"/>
  <c r="J36" i="15"/>
  <c r="J37" i="15"/>
  <c r="J38" i="15"/>
  <c r="J15" i="15"/>
  <c r="H16" i="15"/>
  <c r="H17" i="15"/>
  <c r="H18" i="15"/>
  <c r="H19" i="15"/>
  <c r="H20" i="15"/>
  <c r="H21" i="15"/>
  <c r="H22" i="15"/>
  <c r="H23" i="15"/>
  <c r="H24" i="15"/>
  <c r="H25" i="15"/>
  <c r="H26" i="15"/>
  <c r="H27" i="15"/>
  <c r="H28" i="15"/>
  <c r="H29" i="15"/>
  <c r="H30" i="15"/>
  <c r="H31" i="15"/>
  <c r="H32" i="15"/>
  <c r="H33" i="15"/>
  <c r="H34" i="15"/>
  <c r="H35" i="15"/>
  <c r="H36" i="15"/>
  <c r="H37" i="15"/>
  <c r="H38" i="15"/>
  <c r="H15" i="15"/>
  <c r="E42" i="11"/>
  <c r="E43" i="11"/>
  <c r="E44" i="11"/>
  <c r="E45" i="11"/>
  <c r="E46" i="11"/>
  <c r="E47" i="11"/>
  <c r="E48" i="11"/>
  <c r="E49" i="11"/>
  <c r="E50" i="11"/>
  <c r="E51" i="11"/>
  <c r="E52" i="11"/>
  <c r="E53" i="11"/>
  <c r="E54" i="11"/>
  <c r="E55" i="11"/>
  <c r="E56" i="11"/>
  <c r="E57" i="11"/>
  <c r="E58" i="11"/>
  <c r="E59" i="11"/>
  <c r="C42" i="11"/>
  <c r="C43" i="11"/>
  <c r="C44" i="11"/>
  <c r="C45" i="11"/>
  <c r="C46" i="11"/>
  <c r="C47" i="11"/>
  <c r="C48" i="11"/>
  <c r="C49" i="11"/>
  <c r="C50" i="11"/>
  <c r="C51" i="11"/>
  <c r="C52" i="11"/>
  <c r="C53" i="11"/>
  <c r="C54" i="11"/>
  <c r="C55" i="11"/>
  <c r="C56" i="11"/>
  <c r="C57" i="11"/>
  <c r="C58" i="11"/>
  <c r="C59" i="11"/>
  <c r="C41" i="11"/>
  <c r="E41" i="11"/>
  <c r="E18" i="11"/>
  <c r="E19" i="11"/>
  <c r="E20" i="11"/>
  <c r="E21" i="11"/>
  <c r="E22" i="11"/>
  <c r="E23" i="11"/>
  <c r="E24" i="11"/>
  <c r="E25" i="11"/>
  <c r="E26" i="11"/>
  <c r="E27" i="11"/>
  <c r="E28" i="11"/>
  <c r="E29" i="11"/>
  <c r="E30" i="11"/>
  <c r="E31" i="11"/>
  <c r="E32" i="11"/>
  <c r="E33" i="11"/>
  <c r="E34" i="11"/>
  <c r="E35" i="11"/>
  <c r="E36" i="11"/>
  <c r="E37" i="11"/>
  <c r="E38" i="11"/>
  <c r="E39" i="11"/>
  <c r="E40" i="11"/>
  <c r="E17" i="11"/>
  <c r="C16" i="15"/>
  <c r="C17" i="15"/>
  <c r="C18" i="15"/>
  <c r="C19" i="15"/>
  <c r="C20" i="15"/>
  <c r="C21" i="15"/>
  <c r="C22" i="15"/>
  <c r="C23" i="15"/>
  <c r="C24" i="15"/>
  <c r="C25" i="15"/>
  <c r="C26" i="15"/>
  <c r="C27" i="15"/>
  <c r="C28" i="15"/>
  <c r="C29" i="15"/>
  <c r="C30" i="15"/>
  <c r="C31" i="15"/>
  <c r="C32" i="15"/>
  <c r="C33" i="15"/>
  <c r="C34" i="15"/>
  <c r="C35" i="15"/>
  <c r="C36" i="15"/>
  <c r="C37" i="15"/>
  <c r="C38" i="15"/>
  <c r="C29" i="11"/>
  <c r="C17" i="11"/>
  <c r="C18" i="11"/>
  <c r="C19" i="11"/>
  <c r="C20" i="11"/>
  <c r="C21" i="11"/>
  <c r="C22" i="11"/>
  <c r="C23" i="11"/>
  <c r="C24" i="11"/>
  <c r="C25" i="11"/>
  <c r="C26" i="11"/>
  <c r="C27" i="11"/>
  <c r="C28" i="11"/>
  <c r="C30" i="11"/>
  <c r="C31" i="11"/>
  <c r="C32" i="11"/>
  <c r="C33" i="11"/>
  <c r="C34" i="11"/>
  <c r="C35" i="11"/>
  <c r="C36" i="11"/>
  <c r="C37" i="11"/>
  <c r="C38" i="11"/>
  <c r="C39" i="11"/>
  <c r="C40" i="11"/>
  <c r="C50" i="15"/>
  <c r="C51" i="15"/>
  <c r="C52" i="15"/>
  <c r="C53" i="15"/>
  <c r="C54" i="15"/>
  <c r="C55" i="15"/>
  <c r="C56" i="15"/>
  <c r="C57" i="15"/>
  <c r="C41" i="15"/>
  <c r="F12" i="15"/>
  <c r="F11" i="15"/>
  <c r="F10" i="15"/>
  <c r="E5" i="15"/>
  <c r="E4" i="15"/>
  <c r="E3" i="15"/>
  <c r="C14" i="11"/>
  <c r="C13" i="11"/>
  <c r="C12" i="11"/>
  <c r="C11" i="11"/>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11" i="16"/>
  <c r="C10" i="16"/>
  <c r="C15" i="8"/>
  <c r="C12" i="8"/>
  <c r="C11"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I4" i="4" l="1"/>
  <c r="I3" i="4"/>
  <c r="F5" i="3"/>
  <c r="F4" i="3"/>
  <c r="F3" i="3"/>
  <c r="H27" i="3"/>
  <c r="G27" i="3"/>
  <c r="H22" i="3"/>
  <c r="G22" i="3"/>
  <c r="F7" i="3" l="1"/>
  <c r="F8" i="3"/>
  <c r="I6" i="4" s="1"/>
  <c r="F33" i="2"/>
  <c r="F38" i="2"/>
  <c r="C33" i="2"/>
  <c r="C38" i="2"/>
  <c r="C63" i="4" s="1"/>
  <c r="C49" i="16" s="1"/>
  <c r="C37" i="2"/>
  <c r="C62" i="4" s="1"/>
  <c r="E9" i="2"/>
  <c r="E8" i="2"/>
  <c r="E7" i="2"/>
  <c r="E6" i="2"/>
  <c r="F37" i="2" s="1"/>
  <c r="AB62" i="4" s="1"/>
  <c r="E48" i="16" s="1"/>
  <c r="E5" i="2"/>
  <c r="E4" i="2"/>
  <c r="E6" i="1"/>
  <c r="E5" i="1"/>
  <c r="E4" i="1"/>
  <c r="C58" i="4" l="1"/>
  <c r="C58" i="18"/>
  <c r="C60" i="8"/>
  <c r="C48" i="16"/>
  <c r="C64" i="11"/>
  <c r="E60" i="8"/>
  <c r="G59" i="13"/>
  <c r="E68" i="11"/>
  <c r="C56" i="8"/>
  <c r="C68" i="11"/>
  <c r="C69" i="11"/>
  <c r="C61" i="8"/>
  <c r="D34" i="3"/>
  <c r="D35" i="3"/>
  <c r="D29" i="3"/>
  <c r="F35" i="3"/>
  <c r="AB63" i="4" s="1"/>
  <c r="F34" i="3"/>
  <c r="F31" i="3"/>
  <c r="G4" i="2"/>
  <c r="F30" i="3" s="1"/>
  <c r="AB57" i="4" s="1"/>
  <c r="D30" i="3"/>
  <c r="E30" i="2"/>
  <c r="B24" i="2"/>
  <c r="B25" i="2" s="1"/>
  <c r="B26" i="2" s="1"/>
  <c r="B27" i="2" s="1"/>
  <c r="B28" i="2" s="1"/>
  <c r="B29" i="2" s="1"/>
  <c r="E19" i="2"/>
  <c r="B14" i="2"/>
  <c r="B15" i="2" s="1"/>
  <c r="B16" i="2" s="1"/>
  <c r="B17" i="2" s="1"/>
  <c r="B18" i="2" s="1"/>
  <c r="C44" i="16" l="1"/>
  <c r="B55" i="13"/>
  <c r="B55" i="19"/>
  <c r="C47" i="17"/>
  <c r="C47" i="15"/>
  <c r="L47" i="15"/>
  <c r="L47" i="17"/>
  <c r="C43" i="17"/>
  <c r="C43" i="15"/>
  <c r="C48" i="15"/>
  <c r="C48" i="17"/>
  <c r="E43" i="16"/>
  <c r="E61" i="8"/>
  <c r="E49" i="16"/>
  <c r="E69" i="11"/>
  <c r="G60" i="13"/>
  <c r="E63" i="11"/>
  <c r="G54" i="13"/>
  <c r="E55" i="8"/>
  <c r="AB58" i="4"/>
  <c r="E44" i="16" s="1"/>
  <c r="C57" i="4"/>
  <c r="C43" i="16" s="1"/>
  <c r="G19" i="2"/>
  <c r="G30" i="2"/>
  <c r="L48" i="15" l="1"/>
  <c r="L48" i="17"/>
  <c r="L42" i="17"/>
  <c r="L42" i="15"/>
  <c r="C63" i="11"/>
  <c r="C55" i="8"/>
  <c r="G55" i="13"/>
  <c r="E64" i="11"/>
  <c r="E56" i="8"/>
  <c r="C42" i="17" l="1"/>
  <c r="C42" i="15"/>
  <c r="L43" i="17"/>
  <c r="L43" i="15"/>
</calcChain>
</file>

<file path=xl/sharedStrings.xml><?xml version="1.0" encoding="utf-8"?>
<sst xmlns="http://schemas.openxmlformats.org/spreadsheetml/2006/main" count="399" uniqueCount="184">
  <si>
    <t>KOMPETENSI INTI DAN KOMPETENSI DASAR</t>
  </si>
  <si>
    <t>MAPEL</t>
  </si>
  <si>
    <t>KELAS</t>
  </si>
  <si>
    <t>KOMPETENSI INTI</t>
  </si>
  <si>
    <t>KOMPETENSI DASAR</t>
  </si>
  <si>
    <t>Menghargai dan menghayati ajaran agama yang dianutnya</t>
  </si>
  <si>
    <t>Menghargai dan menghayati perilaku jujur, disiplin, tanggung jawab, peduli (toleransi, gotong royong), santun, percaya diri, dalam berinteraksi secara efektif dengan lingkungan sosial dan alam dalam jangkauan pergaulan dan keberadaannya</t>
  </si>
  <si>
    <t xml:space="preserve">Memahami pengetahuan (faktual, konseptual, dan prosedural) berdasarkan rasa ingin tahunya tentang ilmu pengetahuan, teknologi, seni, budaya terkait fenomena dan kejadian tampak mata </t>
  </si>
  <si>
    <t xml:space="preserve">Mencoba, mengolah, dan menyaji dalam ranah konkret (menggunakan, mengurai, merangkai, memodifikasi, dan membuat) dan ranah abstrak (menulis, membaca, menghitung, menggambar, dan mengarang) sesuai dengan yang dipelajari di sekolah dan sumber lain yang sama dalam sudut pandang/teori </t>
  </si>
  <si>
    <t>1.</t>
  </si>
  <si>
    <t>2.</t>
  </si>
  <si>
    <t>3.</t>
  </si>
  <si>
    <t>4.</t>
  </si>
  <si>
    <t>JENJANG</t>
  </si>
  <si>
    <t>NO</t>
  </si>
  <si>
    <t>BULAN</t>
  </si>
  <si>
    <t>BANYAK MINGGU SEMESTER 1</t>
  </si>
  <si>
    <t>SELURUHNYA</t>
  </si>
  <si>
    <t>TIDAK EFEKTIF</t>
  </si>
  <si>
    <t>EFEKTIF</t>
  </si>
  <si>
    <t>JULI</t>
  </si>
  <si>
    <t>AGUSTUS</t>
  </si>
  <si>
    <t>SEPTEMBER</t>
  </si>
  <si>
    <t>OKTOBER</t>
  </si>
  <si>
    <t>DESEMBER</t>
  </si>
  <si>
    <t>JUMLAH</t>
  </si>
  <si>
    <t>BANYAK MINGGU SEMESTER 2</t>
  </si>
  <si>
    <t>JANUARI</t>
  </si>
  <si>
    <t>MARET</t>
  </si>
  <si>
    <t>APRIL</t>
  </si>
  <si>
    <t>MEI</t>
  </si>
  <si>
    <t>JUNI</t>
  </si>
  <si>
    <t>:</t>
  </si>
  <si>
    <t>Nama Guru</t>
  </si>
  <si>
    <t>Mata Pelajaran</t>
  </si>
  <si>
    <t>Kelas</t>
  </si>
  <si>
    <t>Tahun Pelajaran</t>
  </si>
  <si>
    <t>Fikih</t>
  </si>
  <si>
    <t>VII</t>
  </si>
  <si>
    <t>2019/2020</t>
  </si>
  <si>
    <t>Kabupaten/Kota</t>
  </si>
  <si>
    <t>Jambi</t>
  </si>
  <si>
    <t>Tabroni, S.Ag., M.Pd.I</t>
  </si>
  <si>
    <t>ANALISIS MINGGU EFEKTIF</t>
  </si>
  <si>
    <t>PROGRAM TAHUNAN</t>
  </si>
  <si>
    <t>KOMPETENSI PENGETAHUAN</t>
  </si>
  <si>
    <t>KOMPETENSI KETERAMPILAN</t>
  </si>
  <si>
    <t>ALOKASI WAKTU</t>
  </si>
  <si>
    <t>Kompetensi Inti :</t>
  </si>
  <si>
    <t>Mengetahui</t>
  </si>
  <si>
    <t xml:space="preserve">JUMLAH JAM MENGAJAR </t>
  </si>
  <si>
    <t>( …… X 45 menit )</t>
  </si>
  <si>
    <t>Kompetensi Inti:</t>
  </si>
  <si>
    <t>PROGRAM SEMESTER GANJIL</t>
  </si>
  <si>
    <t>1.1</t>
  </si>
  <si>
    <t>1.2</t>
  </si>
  <si>
    <t>1.3</t>
  </si>
  <si>
    <t>1.4</t>
  </si>
  <si>
    <t>1.5</t>
  </si>
  <si>
    <t>1.6</t>
  </si>
  <si>
    <t>1.7</t>
  </si>
  <si>
    <t>2.1</t>
  </si>
  <si>
    <t>2.2</t>
  </si>
  <si>
    <t>2.3</t>
  </si>
  <si>
    <t>2.4</t>
  </si>
  <si>
    <t>2.5</t>
  </si>
  <si>
    <t>2.6</t>
  </si>
  <si>
    <t>2.7</t>
  </si>
  <si>
    <t>3.1</t>
  </si>
  <si>
    <t>3.2</t>
  </si>
  <si>
    <t>3.3</t>
  </si>
  <si>
    <t>3.4</t>
  </si>
  <si>
    <t>3.5</t>
  </si>
  <si>
    <t>3.6</t>
  </si>
  <si>
    <t>3.7</t>
  </si>
  <si>
    <t>4.1</t>
  </si>
  <si>
    <t>4.2</t>
  </si>
  <si>
    <t>4.3</t>
  </si>
  <si>
    <t>4.4</t>
  </si>
  <si>
    <t>4.5</t>
  </si>
  <si>
    <t>4.6</t>
  </si>
  <si>
    <t>4.7</t>
  </si>
  <si>
    <t>PERANGKAT PEMBELAJARAN</t>
  </si>
  <si>
    <t>DISUSUN OLEH</t>
  </si>
  <si>
    <t>INDIKATOR</t>
  </si>
  <si>
    <t>IDENTITAS GURU</t>
  </si>
  <si>
    <t>Nama</t>
  </si>
  <si>
    <t>NIP</t>
  </si>
  <si>
    <t>Nama Sekolah/Madrasah</t>
  </si>
  <si>
    <t>Alamat Sekolah/Madrasah</t>
  </si>
  <si>
    <t>Provinsi</t>
  </si>
  <si>
    <t>Abdul Murad</t>
  </si>
  <si>
    <t>Jl. Arief Rahman Hakim Kec. Telanaipura</t>
  </si>
  <si>
    <t>Kota Jambi</t>
  </si>
  <si>
    <t>Jenjang Satuan Pendidikan</t>
  </si>
  <si>
    <t>Madrasah Tsanawiyah</t>
  </si>
  <si>
    <t>Sekolah/Madrasah</t>
  </si>
  <si>
    <t>Nama Kepala Sekolah/Madrasah</t>
  </si>
  <si>
    <t>-</t>
  </si>
  <si>
    <t>19700403 199603 1 003</t>
  </si>
  <si>
    <t>1.8</t>
  </si>
  <si>
    <t>1.9</t>
  </si>
  <si>
    <t>2.8</t>
  </si>
  <si>
    <t>2.9</t>
  </si>
  <si>
    <t>3.8</t>
  </si>
  <si>
    <t>3.9</t>
  </si>
  <si>
    <t>4.8</t>
  </si>
  <si>
    <t>4.9</t>
  </si>
  <si>
    <t>INDIKATOR PENCAPAIAN KOMPETENSI</t>
  </si>
  <si>
    <t>MATERI PEMBELAJARAN</t>
  </si>
  <si>
    <t>SMT</t>
  </si>
  <si>
    <t>Kompleksitas</t>
  </si>
  <si>
    <t>Daya Dukung</t>
  </si>
  <si>
    <t>Intake</t>
  </si>
  <si>
    <t>Kriteria Penentuan Ketuntasan</t>
  </si>
  <si>
    <t>KBM IPK</t>
  </si>
  <si>
    <t>KBM KD</t>
  </si>
  <si>
    <t>3.6.1</t>
  </si>
  <si>
    <t>Nilai KBM Semester Ganjil</t>
  </si>
  <si>
    <t>Nilai KBM Semester Genap</t>
  </si>
  <si>
    <t>…….., ………………………</t>
  </si>
  <si>
    <t>SEMESTER 1</t>
  </si>
  <si>
    <t>SEMESTER 2</t>
  </si>
  <si>
    <t>Semester</t>
  </si>
  <si>
    <t xml:space="preserve">Semester </t>
  </si>
  <si>
    <t>KRITERIA BELAJAR MINIMAL</t>
  </si>
  <si>
    <t>FEBRUARI</t>
  </si>
  <si>
    <t>NOVEMBER</t>
  </si>
  <si>
    <t>JUMLAH PERTEMUAN</t>
  </si>
  <si>
    <t>Jumlah Minggu Efektif</t>
  </si>
  <si>
    <t>Jumlah Jam Perminggu</t>
  </si>
  <si>
    <t>2 JP</t>
  </si>
  <si>
    <t>1 (Satu)</t>
  </si>
  <si>
    <t>Menghayati anugerah Allah berupa air dan benda-benda lain yang dapat digunakan sebagai alat bersuci</t>
  </si>
  <si>
    <t>Menerima pentingnya bersuci dari hadats dan najis sebagai salah satu sarat ibadah</t>
  </si>
  <si>
    <t>Mengamalkan shalat fardlu lima waktu pada waktunya sebagai pokok ajaran Islam</t>
  </si>
  <si>
    <t>Mengamalkan shalat berjamaah sebagai bukti ketaatan pada ajaran Islam</t>
  </si>
  <si>
    <t>Mengamalkan dzikir dan doa sebagai bukti ketaatan pada ajaran Islam</t>
  </si>
  <si>
    <t>Menjalankan perilaku bersih sebagai implementasi dari pemahaman tentang alat-alat bersuci</t>
  </si>
  <si>
    <t>Menjalankan perilaku bersih sebagai implementasi dari penerapan tentang tata cara bersuci</t>
  </si>
  <si>
    <t>Menjalankan sikap tertib dan disiplin sebagai implementasi dari pengetahuan tentang shalat fardlu lima waktu</t>
  </si>
  <si>
    <t>Menjalankan sikap demokratis dan gotong royong sebagai implementasi dari pengetahuan tentang shalat berjamaah</t>
  </si>
  <si>
    <t>Menjalankan perilaku santun dan optimis sebagai implementasi dari
pemahaman tentang dzikir dan doa setelah shalat</t>
  </si>
  <si>
    <t>Memahami alat-alat bersuci dari najis dan hadats</t>
  </si>
  <si>
    <t>Menerapkan tata cara bersuci dari hadats dan najis</t>
  </si>
  <si>
    <t xml:space="preserve">Menganalisis ketentuan shalat fardlu lima waktu </t>
  </si>
  <si>
    <t>Menganalisis ketentuan shalat berjamaah</t>
  </si>
  <si>
    <t>Menganalisis keutamaan berdzikir dan berdoa setelah shalat</t>
  </si>
  <si>
    <t xml:space="preserve">Mengomunikasikan penggunaan alat-alat bersuci dari najis dan hadats </t>
  </si>
  <si>
    <t>Mempraktikkan tata cara bersuci dari hadats dan najis</t>
  </si>
  <si>
    <t>Mengomunikasikan hasil analisis tata cara shalat fardlu lima waktu</t>
  </si>
  <si>
    <t>Mengomunikasikan hasil analisis tentang tata cara shalat berjamaah</t>
  </si>
  <si>
    <t>Mengomunikasikan hasil analisis tentang keutamaan berdzikir dan berdoa setelah shalat</t>
  </si>
  <si>
    <t>Mengamalkan shalat Jum'at sebagai bukti ketaatan pada ajaran Islam</t>
  </si>
  <si>
    <t>Menjalankan shalat jama' dan qashar ketika ada sebab yang membolehkan sebagai rasa syukur atas kemurahan Allah</t>
  </si>
  <si>
    <t>Mengamalkan shalat dalam berbagai keadaan darurat ketika ada sebab yang membolehkan</t>
  </si>
  <si>
    <t>Menjalankan shalat sunah sebagai bukti ketaatan pada ajaran Islam</t>
  </si>
  <si>
    <t>Menjalankan sikap tanggung jawab sebagai implementasi dari pengetahuan tentang ketentuan shalat Jum'at</t>
  </si>
  <si>
    <t>Menjalankan sikap tanggung jawab dan istikamah sebagai implementasi dari pengetahuan tentang ketentuan shalat jama' dan qashar</t>
  </si>
  <si>
    <t xml:space="preserve">Menjalankan sikap tanggung jawab dan istikamah sebagai implementasi dari pemahaman tentang tata cara shalat wajib dalam berbagai keadaan tertentu </t>
  </si>
  <si>
    <t>Menjalankan sikap percaya diri sebagai implementasi dari pengetahuan tentang sunnah mu 'akkad dan shalat sunah ghairu mu 'akkad</t>
  </si>
  <si>
    <t>Menganalisis ketentuan shalat Jum'at</t>
  </si>
  <si>
    <t>Menganalisis ketentuan shalat jama' dan qashar</t>
  </si>
  <si>
    <t>Memahami ketentuan shalat dalam berbagai keadaan tertentu</t>
  </si>
  <si>
    <t>Menganalisis shalat sunnah mu'akkad dan shalat sunnah ghairu mu'akkad</t>
  </si>
  <si>
    <t>Mengomunikasikan hasil analisis tentang shalat Jum'at</t>
  </si>
  <si>
    <t>Mengomunikasikan hasil analisis tentang shalat jama' dan qashar</t>
  </si>
  <si>
    <t>Memperagakan tata cara shalat dalam keadaan tertentu</t>
  </si>
  <si>
    <t>Mengomunikasikan hasil analisis tentang shalat sunnah mu 'akkad dan
shalat sunnah ghairu mu'akkad</t>
  </si>
  <si>
    <t>3.1.1</t>
  </si>
  <si>
    <t>3.1.2</t>
  </si>
  <si>
    <t>MATERI POKOK</t>
  </si>
  <si>
    <t>KEGIATAN PEMBELAJARAN</t>
  </si>
  <si>
    <t>PENILAIAN</t>
  </si>
  <si>
    <t>SUMBER BELAJAR</t>
  </si>
  <si>
    <t>SILABUS</t>
  </si>
  <si>
    <t>Nama Sekolah</t>
  </si>
  <si>
    <t>Alokasi Waktu</t>
  </si>
  <si>
    <t>Kompetensi Inti</t>
  </si>
  <si>
    <t>Pengertian Bersuci</t>
  </si>
  <si>
    <t>Macam-macam Alat Bersuci</t>
  </si>
  <si>
    <t>2 (Dua)</t>
  </si>
  <si>
    <t>JP</t>
  </si>
  <si>
    <t>Madrasah Tsanawiyah Laboratorium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</si>
</sst>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Rp&quot;* #,##0_-;\-&quot;Rp&quot;* #,##0_-;_-&quot;Rp&quot;* &quot;-&quot;_-;_-@_-"/>
    <numFmt numFmtId="164" formatCode="[$-F800]dddd\,\ mmmm\ dd\,\ yyyy"/>
  </numFmts>
  <fonts count="29">
    <font>
      <sz val="11"/>
      <color theme="1"/>
      <name val="Calibri"/>
      <family val="2"/>
      <charset val="1"/>
      <scheme val="minor"/>
    </font>
    <font>
      <sz val="11"/>
      <color theme="1"/>
      <name val="Arial"/>
      <family val="2"/>
    </font>
    <font>
      <b/>
      <sz val="12"/>
      <color theme="1"/>
      <name val="Arial"/>
      <family val="2"/>
    </font>
    <font>
      <sz val="12"/>
      <name val="Arial"/>
      <family val="2"/>
    </font>
    <font>
      <sz val="12"/>
      <color theme="1"/>
      <name val="Arial"/>
      <family val="2"/>
    </font>
    <font>
      <b/>
      <sz val="11"/>
      <color theme="1"/>
      <name val="Arial"/>
      <family val="2"/>
    </font>
    <font>
      <b/>
      <sz val="14"/>
      <color theme="1"/>
      <name val="Arial"/>
      <family val="2"/>
    </font>
    <font>
      <sz val="10"/>
      <color theme="1"/>
      <name val="Arial"/>
      <family val="2"/>
    </font>
    <font>
      <sz val="10"/>
      <name val="Arial"/>
      <family val="2"/>
    </font>
    <font>
      <sz val="12"/>
      <color rgb="FF000000"/>
      <name val="Arial"/>
      <family val="2"/>
    </font>
    <font>
      <b/>
      <sz val="10"/>
      <name val="Arial"/>
      <family val="2"/>
    </font>
    <font>
      <b/>
      <sz val="12"/>
      <name val="Arial"/>
      <family val="2"/>
    </font>
    <font>
      <b/>
      <sz val="16"/>
      <color theme="1"/>
      <name val="Arial"/>
      <family val="2"/>
    </font>
    <font>
      <sz val="12"/>
      <color theme="0"/>
      <name val="Arial"/>
      <family val="2"/>
    </font>
    <font>
      <b/>
      <sz val="18"/>
      <color theme="1"/>
      <name val="Arial"/>
      <family val="2"/>
    </font>
    <font>
      <b/>
      <sz val="9"/>
      <name val="Arial"/>
      <family val="2"/>
    </font>
    <font>
      <b/>
      <sz val="8"/>
      <name val="Arial"/>
      <family val="2"/>
    </font>
    <font>
      <b/>
      <sz val="14"/>
      <color theme="1"/>
      <name val="Narkisim"/>
      <family val="2"/>
      <charset val="177"/>
    </font>
    <font>
      <b/>
      <sz val="16"/>
      <color theme="1"/>
      <name val="Calibri"/>
      <family val="2"/>
      <scheme val="minor"/>
    </font>
    <font>
      <b/>
      <sz val="18"/>
      <color theme="1"/>
      <name val="Calibri"/>
      <family val="2"/>
      <scheme val="minor"/>
    </font>
    <font>
      <b/>
      <sz val="28"/>
      <color theme="1"/>
      <name val="Calibri"/>
      <family val="2"/>
      <scheme val="minor"/>
    </font>
    <font>
      <b/>
      <sz val="18"/>
      <color theme="1"/>
      <name val="Narkisim"/>
      <family val="2"/>
      <charset val="177"/>
    </font>
    <font>
      <b/>
      <sz val="12"/>
      <color theme="1"/>
      <name val="Narkisim"/>
      <family val="2"/>
      <charset val="177"/>
    </font>
    <font>
      <b/>
      <sz val="18"/>
      <color theme="1"/>
      <name val="Aharoni"/>
      <charset val="177"/>
    </font>
    <font>
      <b/>
      <sz val="16"/>
      <color theme="1"/>
      <name val="Aharoni"/>
      <charset val="177"/>
    </font>
    <font>
      <sz val="11"/>
      <color theme="1"/>
      <name val="Calibri"/>
      <family val="2"/>
      <charset val="1"/>
      <scheme val="minor"/>
    </font>
    <font>
      <b/>
      <sz val="10"/>
      <color theme="1"/>
      <name val="Arial"/>
      <family val="2"/>
    </font>
    <font>
      <b/>
      <sz val="10"/>
      <color theme="1"/>
      <name val="Calibri"/>
      <family val="2"/>
      <scheme val="minor"/>
    </font>
    <font>
      <sz val="10"/>
      <color theme="1"/>
      <name val="Calibri"/>
      <family val="2"/>
      <charset val="1"/>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tint="-4.9989318521683403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2" fontId="25" fillId="0" borderId="0" applyFont="0" applyFill="0" applyBorder="0" applyAlignment="0" applyProtection="0"/>
  </cellStyleXfs>
  <cellXfs count="279">
    <xf numFmtId="0" fontId="0" fillId="0" borderId="0" xfId="0"/>
    <xf numFmtId="0" fontId="1" fillId="0" borderId="0" xfId="0" applyFont="1"/>
    <xf numFmtId="0" fontId="1" fillId="0" borderId="0" xfId="0" applyFont="1" applyAlignment="1">
      <alignment horizontal="center" vertical="top"/>
    </xf>
    <xf numFmtId="49" fontId="4" fillId="0" borderId="0" xfId="0" applyNumberFormat="1" applyFont="1"/>
    <xf numFmtId="0" fontId="4" fillId="0" borderId="0" xfId="0" applyFont="1"/>
    <xf numFmtId="0" fontId="2" fillId="0" borderId="0" xfId="0" applyFont="1"/>
    <xf numFmtId="0" fontId="4" fillId="0" borderId="0" xfId="0" applyFont="1" applyAlignment="1">
      <alignment vertical="center"/>
    </xf>
    <xf numFmtId="0" fontId="11" fillId="2" borderId="4"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xf numFmtId="0" fontId="11" fillId="0" borderId="1" xfId="0" applyFont="1" applyBorder="1" applyAlignment="1">
      <alignment horizontal="center" vertical="center"/>
    </xf>
    <xf numFmtId="0" fontId="4" fillId="0" borderId="0" xfId="0" applyFont="1" applyAlignment="1">
      <alignment wrapText="1"/>
    </xf>
    <xf numFmtId="164" fontId="3" fillId="0" borderId="0" xfId="0" applyNumberFormat="1" applyFont="1" applyAlignment="1">
      <alignment horizontal="left" vertical="center"/>
    </xf>
    <xf numFmtId="164" fontId="13" fillId="0" borderId="0" xfId="0" applyNumberFormat="1" applyFont="1"/>
    <xf numFmtId="0" fontId="11" fillId="0" borderId="0" xfId="0" applyFont="1"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2" fillId="0" borderId="0" xfId="0" applyFont="1" applyAlignment="1">
      <alignment horizontal="center" vertical="center"/>
    </xf>
    <xf numFmtId="0" fontId="4" fillId="0" borderId="1" xfId="0" applyFont="1" applyBorder="1" applyAlignment="1">
      <alignment vertical="center"/>
    </xf>
    <xf numFmtId="0" fontId="4" fillId="0" borderId="0" xfId="0" applyFont="1" applyAlignment="1">
      <alignment horizontal="left" indent="10"/>
    </xf>
    <xf numFmtId="0" fontId="4" fillId="0" borderId="0" xfId="0" applyFont="1" applyAlignment="1">
      <alignment horizontal="left" indent="25"/>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indent="6"/>
    </xf>
    <xf numFmtId="0" fontId="8" fillId="2" borderId="1" xfId="0" applyFont="1" applyFill="1" applyBorder="1" applyAlignment="1">
      <alignment horizontal="center" vertical="center"/>
    </xf>
    <xf numFmtId="0" fontId="5" fillId="0" borderId="0" xfId="0" applyFont="1"/>
    <xf numFmtId="0" fontId="5" fillId="0" borderId="0" xfId="0" applyFont="1" applyAlignment="1">
      <alignment horizontal="center" vertical="top"/>
    </xf>
    <xf numFmtId="0" fontId="7" fillId="0" borderId="1" xfId="0" applyFont="1" applyFill="1" applyBorder="1" applyAlignment="1">
      <alignment horizontal="center" vertical="center"/>
    </xf>
    <xf numFmtId="0" fontId="3" fillId="0" borderId="7" xfId="0" applyFont="1" applyFill="1" applyBorder="1" applyAlignment="1">
      <alignment horizontal="left" vertical="top" wrapText="1"/>
    </xf>
    <xf numFmtId="0" fontId="3" fillId="0" borderId="7" xfId="0" applyFont="1" applyFill="1" applyBorder="1" applyAlignment="1">
      <alignment vertical="top" wrapText="1"/>
    </xf>
    <xf numFmtId="0" fontId="4" fillId="0" borderId="1" xfId="0" applyFont="1" applyFill="1" applyBorder="1" applyAlignment="1">
      <alignment horizontal="center" vertical="center"/>
    </xf>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0" xfId="0" applyFill="1" applyBorder="1"/>
    <xf numFmtId="0" fontId="0" fillId="5" borderId="12" xfId="0" applyFill="1" applyBorder="1"/>
    <xf numFmtId="0" fontId="2" fillId="5" borderId="0" xfId="0" applyFont="1" applyFill="1" applyBorder="1" applyAlignment="1">
      <alignment vertical="center"/>
    </xf>
    <xf numFmtId="0" fontId="4" fillId="5" borderId="0" xfId="0" applyFont="1" applyFill="1" applyBorder="1" applyAlignment="1">
      <alignment horizontal="center" vertical="center"/>
    </xf>
    <xf numFmtId="0" fontId="4" fillId="5" borderId="0" xfId="0" applyFont="1" applyFill="1" applyBorder="1"/>
    <xf numFmtId="0" fontId="0" fillId="5" borderId="13" xfId="0" applyFill="1" applyBorder="1"/>
    <xf numFmtId="0" fontId="0" fillId="5" borderId="14" xfId="0" applyFill="1" applyBorder="1"/>
    <xf numFmtId="0" fontId="0" fillId="5" borderId="15" xfId="0" applyFill="1" applyBorder="1"/>
    <xf numFmtId="0" fontId="0" fillId="4" borderId="0" xfId="0" applyFill="1"/>
    <xf numFmtId="0" fontId="0" fillId="4" borderId="0" xfId="0" applyFill="1" applyAlignment="1">
      <alignment vertical="top"/>
    </xf>
    <xf numFmtId="0" fontId="0" fillId="6" borderId="0" xfId="0" applyFill="1" applyAlignment="1">
      <alignment vertical="top"/>
    </xf>
    <xf numFmtId="0" fontId="0" fillId="6" borderId="0" xfId="0" applyFill="1" applyAlignment="1">
      <alignment vertical="top" wrapText="1"/>
    </xf>
    <xf numFmtId="0" fontId="4" fillId="0" borderId="0" xfId="0" applyFont="1" applyAlignment="1">
      <alignment vertical="top" wrapText="1"/>
    </xf>
    <xf numFmtId="0" fontId="4" fillId="0" borderId="0" xfId="0" applyFont="1" applyAlignment="1">
      <alignment horizontal="center"/>
    </xf>
    <xf numFmtId="0" fontId="4" fillId="0" borderId="0" xfId="0" applyFont="1" applyAlignment="1">
      <alignment horizontal="left" indent="21"/>
    </xf>
    <xf numFmtId="0" fontId="1" fillId="0" borderId="0" xfId="0" applyFont="1" applyAlignment="1">
      <alignment horizontal="left"/>
    </xf>
    <xf numFmtId="0" fontId="1" fillId="0" borderId="0" xfId="0" applyFont="1" applyAlignment="1">
      <alignment horizontal="left"/>
    </xf>
    <xf numFmtId="0" fontId="7" fillId="2" borderId="1" xfId="0" applyFont="1" applyFill="1" applyBorder="1" applyAlignment="1">
      <alignment horizontal="center" vertical="center"/>
    </xf>
    <xf numFmtId="0" fontId="28" fillId="0" borderId="0" xfId="0" applyFont="1"/>
    <xf numFmtId="0" fontId="7" fillId="0" borderId="0" xfId="0" applyFont="1" applyAlignment="1">
      <alignment horizontal="center"/>
    </xf>
    <xf numFmtId="0" fontId="7" fillId="0" borderId="0" xfId="0" applyFont="1" applyAlignment="1">
      <alignment horizontal="left"/>
    </xf>
    <xf numFmtId="0" fontId="26" fillId="0" borderId="0" xfId="0" applyFont="1" applyAlignment="1">
      <alignment horizontal="left" vertical="top"/>
    </xf>
    <xf numFmtId="49" fontId="28" fillId="0" borderId="0" xfId="0" applyNumberFormat="1" applyFont="1"/>
    <xf numFmtId="0" fontId="28" fillId="0" borderId="0" xfId="0" applyFont="1" applyAlignment="1">
      <alignment horizontal="left" vertical="top"/>
    </xf>
    <xf numFmtId="0" fontId="28" fillId="0" borderId="0" xfId="0" applyFont="1" applyAlignment="1">
      <alignment horizontal="left" wrapText="1"/>
    </xf>
    <xf numFmtId="0" fontId="27" fillId="0" borderId="0" xfId="0" applyFont="1"/>
    <xf numFmtId="42" fontId="7" fillId="0" borderId="0" xfId="1" applyFont="1" applyAlignment="1">
      <alignment horizontal="left" indent="30"/>
    </xf>
    <xf numFmtId="0" fontId="28" fillId="0" borderId="0" xfId="0" applyNumberFormat="1" applyFont="1" applyBorder="1" applyAlignment="1">
      <alignment horizontal="right"/>
    </xf>
    <xf numFmtId="0" fontId="28" fillId="0" borderId="0" xfId="0" applyNumberFormat="1" applyFont="1" applyBorder="1"/>
    <xf numFmtId="49" fontId="28" fillId="0" borderId="0" xfId="0" applyNumberFormat="1" applyFont="1" applyBorder="1" applyAlignment="1">
      <alignment horizontal="left" vertical="top"/>
    </xf>
    <xf numFmtId="0" fontId="28" fillId="0" borderId="0" xfId="0" applyNumberFormat="1" applyFont="1" applyAlignment="1">
      <alignment horizontal="left" indent="41"/>
    </xf>
    <xf numFmtId="0" fontId="27" fillId="0" borderId="0" xfId="0" applyNumberFormat="1" applyFont="1" applyAlignment="1">
      <alignment horizontal="left" indent="41"/>
    </xf>
    <xf numFmtId="0" fontId="28" fillId="0" borderId="1" xfId="0" applyFont="1" applyBorder="1"/>
    <xf numFmtId="0" fontId="28" fillId="0" borderId="0" xfId="0" applyNumberFormat="1" applyFont="1" applyBorder="1" applyAlignment="1">
      <alignment horizontal="center" vertical="top"/>
    </xf>
    <xf numFmtId="0" fontId="28" fillId="0" borderId="0" xfId="0" applyFont="1" applyAlignment="1">
      <alignment horizontal="center"/>
    </xf>
    <xf numFmtId="0" fontId="27" fillId="0" borderId="1" xfId="0" applyFont="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0" xfId="0" applyFont="1" applyAlignment="1">
      <alignment horizontal="left"/>
    </xf>
    <xf numFmtId="0" fontId="7" fillId="0" borderId="0" xfId="0" applyFont="1" applyAlignment="1">
      <alignment horizontal="left" vertical="top" wrapText="1"/>
    </xf>
    <xf numFmtId="0" fontId="2" fillId="2" borderId="7"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4" fillId="0" borderId="1" xfId="0" applyFont="1" applyFill="1" applyBorder="1" applyAlignment="1">
      <alignment horizontal="left" vertical="top"/>
    </xf>
    <xf numFmtId="49" fontId="4" fillId="0" borderId="1" xfId="0" applyNumberFormat="1"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center" vertical="center"/>
    </xf>
    <xf numFmtId="0" fontId="7" fillId="0" borderId="0" xfId="0" applyFont="1" applyFill="1" applyBorder="1" applyAlignment="1">
      <alignment horizontal="center" vertical="center"/>
    </xf>
    <xf numFmtId="49" fontId="4" fillId="0" borderId="1" xfId="0" applyNumberFormat="1" applyFont="1" applyBorder="1" applyAlignment="1">
      <alignment horizontal="left" vertical="top"/>
    </xf>
    <xf numFmtId="0" fontId="7" fillId="0" borderId="0" xfId="0" applyFont="1"/>
    <xf numFmtId="0" fontId="7" fillId="0" borderId="0" xfId="0" applyNumberFormat="1" applyFont="1"/>
    <xf numFmtId="49" fontId="7" fillId="0" borderId="0" xfId="0" applyNumberFormat="1" applyFont="1"/>
    <xf numFmtId="0" fontId="7" fillId="0" borderId="0" xfId="0" applyFont="1" applyAlignment="1">
      <alignment horizontal="left" wrapText="1"/>
    </xf>
    <xf numFmtId="0" fontId="4" fillId="0" borderId="0" xfId="0" applyNumberFormat="1" applyFont="1" applyAlignment="1">
      <alignment horizontal="left" indent="31"/>
    </xf>
    <xf numFmtId="0" fontId="2" fillId="0" borderId="0" xfId="0" applyNumberFormat="1" applyFont="1" applyAlignment="1">
      <alignment horizontal="left" indent="31"/>
    </xf>
    <xf numFmtId="42" fontId="4" fillId="0" borderId="0" xfId="1" applyFont="1" applyAlignment="1">
      <alignment horizontal="left" indent="22"/>
    </xf>
    <xf numFmtId="0" fontId="4" fillId="0" borderId="0" xfId="0" applyFont="1" applyAlignment="1">
      <alignment horizontal="left"/>
    </xf>
    <xf numFmtId="0" fontId="2" fillId="0" borderId="0" xfId="0" applyFont="1" applyAlignment="1">
      <alignment horizontal="left" vertical="top"/>
    </xf>
    <xf numFmtId="49" fontId="4" fillId="0" borderId="1" xfId="0" applyNumberFormat="1" applyFont="1" applyBorder="1"/>
    <xf numFmtId="0" fontId="3" fillId="0" borderId="1" xfId="0" applyFont="1" applyBorder="1" applyAlignment="1">
      <alignment vertical="top"/>
    </xf>
    <xf numFmtId="49" fontId="4" fillId="0" borderId="1" xfId="0" applyNumberFormat="1" applyFont="1" applyBorder="1" applyAlignment="1">
      <alignment vertical="top"/>
    </xf>
    <xf numFmtId="0" fontId="4" fillId="0" borderId="1" xfId="0" applyFont="1" applyBorder="1" applyAlignment="1">
      <alignment vertical="top"/>
    </xf>
    <xf numFmtId="49" fontId="2" fillId="2" borderId="5" xfId="0" applyNumberFormat="1" applyFont="1" applyFill="1" applyBorder="1" applyAlignment="1">
      <alignment horizontal="center" vertical="center"/>
    </xf>
    <xf numFmtId="0" fontId="4" fillId="0" borderId="0" xfId="0" applyFont="1" applyAlignment="1">
      <alignment horizontal="center" vertical="top"/>
    </xf>
    <xf numFmtId="49" fontId="7" fillId="0" borderId="0" xfId="0" applyNumberFormat="1" applyFont="1" applyAlignment="1">
      <alignment horizontal="center" vertical="top"/>
    </xf>
    <xf numFmtId="49" fontId="7" fillId="0" borderId="0" xfId="0" applyNumberFormat="1" applyFont="1" applyAlignment="1">
      <alignment vertical="top"/>
    </xf>
    <xf numFmtId="49" fontId="4" fillId="0" borderId="0" xfId="0" applyNumberFormat="1" applyFont="1" applyAlignment="1">
      <alignment vertical="top"/>
    </xf>
    <xf numFmtId="49" fontId="2" fillId="2" borderId="1" xfId="0" applyNumberFormat="1" applyFont="1" applyFill="1" applyBorder="1" applyAlignment="1">
      <alignment horizontal="center" vertical="center"/>
    </xf>
    <xf numFmtId="0" fontId="4" fillId="0" borderId="1" xfId="0" applyNumberFormat="1" applyFont="1" applyBorder="1" applyAlignment="1">
      <alignment horizontal="left" vertical="top"/>
    </xf>
    <xf numFmtId="0" fontId="4" fillId="0" borderId="1" xfId="0" applyNumberFormat="1" applyFont="1" applyBorder="1" applyAlignment="1">
      <alignment horizontal="left" vertical="top"/>
    </xf>
    <xf numFmtId="0" fontId="4" fillId="0" borderId="0" xfId="0" applyNumberFormat="1" applyFont="1" applyAlignment="1">
      <alignment horizontal="left" vertical="top"/>
    </xf>
    <xf numFmtId="0" fontId="1" fillId="0" borderId="0" xfId="0" applyNumberFormat="1" applyFont="1"/>
    <xf numFmtId="0" fontId="1" fillId="0" borderId="0" xfId="0" applyNumberFormat="1" applyFont="1" applyAlignment="1">
      <alignment horizontal="left" vertical="top"/>
    </xf>
    <xf numFmtId="0" fontId="1" fillId="0" borderId="0" xfId="0" applyNumberFormat="1" applyFont="1" applyBorder="1" applyAlignment="1">
      <alignment wrapText="1"/>
    </xf>
    <xf numFmtId="0" fontId="4" fillId="0" borderId="0" xfId="0" applyNumberFormat="1" applyFont="1"/>
    <xf numFmtId="0" fontId="4" fillId="0" borderId="0" xfId="0" applyNumberFormat="1" applyFont="1" applyBorder="1" applyAlignment="1">
      <alignment wrapText="1"/>
    </xf>
    <xf numFmtId="0" fontId="2" fillId="0" borderId="0" xfId="0" applyNumberFormat="1" applyFont="1"/>
    <xf numFmtId="0" fontId="1" fillId="0" borderId="0" xfId="0" applyNumberFormat="1" applyFont="1" applyAlignment="1">
      <alignment vertical="center"/>
    </xf>
    <xf numFmtId="0" fontId="4" fillId="0" borderId="1" xfId="0" applyNumberFormat="1" applyFont="1" applyBorder="1" applyAlignment="1">
      <alignment vertical="center" wrapText="1"/>
    </xf>
    <xf numFmtId="0" fontId="3" fillId="0" borderId="1" xfId="0" applyNumberFormat="1" applyFont="1" applyBorder="1" applyAlignment="1">
      <alignment vertical="center" wrapText="1"/>
    </xf>
    <xf numFmtId="0" fontId="3" fillId="0" borderId="1" xfId="0" applyNumberFormat="1" applyFont="1" applyBorder="1" applyAlignment="1">
      <alignment vertical="top" wrapText="1"/>
    </xf>
    <xf numFmtId="0" fontId="3" fillId="0" borderId="1" xfId="0" applyNumberFormat="1" applyFont="1" applyBorder="1" applyAlignment="1">
      <alignment horizontal="left" vertical="top" wrapText="1"/>
    </xf>
    <xf numFmtId="0" fontId="4" fillId="0" borderId="0" xfId="0" applyNumberFormat="1" applyFont="1" applyBorder="1" applyAlignment="1">
      <alignment horizontal="right" vertical="top"/>
    </xf>
    <xf numFmtId="0" fontId="4" fillId="0" borderId="0" xfId="0" applyNumberFormat="1" applyFont="1" applyBorder="1" applyAlignment="1">
      <alignment horizontal="left" vertical="top" wrapText="1"/>
    </xf>
    <xf numFmtId="0" fontId="4" fillId="0" borderId="0" xfId="0" applyNumberFormat="1" applyFont="1" applyBorder="1" applyAlignment="1">
      <alignment horizontal="left" vertical="top"/>
    </xf>
    <xf numFmtId="0" fontId="2" fillId="0" borderId="0" xfId="0" applyNumberFormat="1" applyFont="1" applyBorder="1"/>
    <xf numFmtId="0" fontId="4" fillId="0" borderId="0" xfId="0" applyNumberFormat="1" applyFont="1" applyBorder="1"/>
    <xf numFmtId="0" fontId="1" fillId="0" borderId="0" xfId="0" applyNumberFormat="1" applyFont="1" applyBorder="1"/>
    <xf numFmtId="0" fontId="1" fillId="0" borderId="0" xfId="0" applyNumberFormat="1" applyFont="1" applyBorder="1" applyAlignment="1">
      <alignment horizontal="left" vertical="top"/>
    </xf>
    <xf numFmtId="0" fontId="4" fillId="0" borderId="1" xfId="0" applyNumberFormat="1" applyFont="1" applyBorder="1" applyAlignment="1">
      <alignment horizontal="left" vertical="top" wrapText="1"/>
    </xf>
    <xf numFmtId="0" fontId="9" fillId="0" borderId="1" xfId="0" applyNumberFormat="1" applyFont="1" applyBorder="1" applyAlignment="1">
      <alignment vertical="top" wrapText="1"/>
    </xf>
    <xf numFmtId="0" fontId="9" fillId="0" borderId="1" xfId="0" applyNumberFormat="1" applyFont="1" applyBorder="1" applyAlignment="1">
      <alignment horizontal="left" vertical="top" wrapText="1"/>
    </xf>
    <xf numFmtId="0" fontId="4" fillId="0" borderId="1" xfId="0" applyNumberFormat="1" applyFont="1" applyBorder="1" applyAlignment="1">
      <alignment vertical="top" wrapText="1"/>
    </xf>
    <xf numFmtId="0" fontId="7" fillId="0" borderId="0" xfId="0" applyFont="1" applyAlignment="1">
      <alignment horizontal="left" vertical="top" wrapText="1"/>
    </xf>
    <xf numFmtId="0" fontId="4" fillId="0" borderId="20" xfId="0" applyNumberFormat="1" applyFont="1" applyFill="1" applyBorder="1" applyAlignment="1">
      <alignment horizontal="center" vertical="center"/>
    </xf>
    <xf numFmtId="0" fontId="1" fillId="0" borderId="0" xfId="0" applyFont="1" applyAlignment="1">
      <alignment horizontal="left"/>
    </xf>
    <xf numFmtId="0" fontId="26" fillId="2" borderId="7" xfId="0" applyFont="1" applyFill="1" applyBorder="1" applyAlignment="1">
      <alignment horizontal="center" vertical="center"/>
    </xf>
    <xf numFmtId="0" fontId="26" fillId="0" borderId="0" xfId="0" applyFont="1" applyAlignment="1">
      <alignment horizontal="center" vertical="center" wrapText="1"/>
    </xf>
    <xf numFmtId="0" fontId="26" fillId="0" borderId="7" xfId="0" applyFont="1" applyBorder="1" applyAlignment="1">
      <alignment horizontal="center" vertical="center" wrapText="1"/>
    </xf>
    <xf numFmtId="0" fontId="7" fillId="0" borderId="7" xfId="0" applyFont="1" applyBorder="1"/>
    <xf numFmtId="0" fontId="7" fillId="0" borderId="6" xfId="0" applyFont="1" applyBorder="1"/>
    <xf numFmtId="0" fontId="26" fillId="0" borderId="6" xfId="0" applyFont="1" applyBorder="1" applyAlignment="1">
      <alignment horizontal="center" vertical="center" wrapText="1"/>
    </xf>
    <xf numFmtId="0" fontId="26" fillId="0" borderId="1" xfId="0" applyFont="1" applyBorder="1" applyAlignment="1">
      <alignment horizontal="center" vertical="center" wrapText="1"/>
    </xf>
    <xf numFmtId="0" fontId="7" fillId="0" borderId="1" xfId="0" applyFont="1" applyBorder="1"/>
    <xf numFmtId="0" fontId="2" fillId="2" borderId="5" xfId="0" applyNumberFormat="1" applyFont="1" applyFill="1" applyBorder="1" applyAlignment="1">
      <alignment vertical="center"/>
    </xf>
    <xf numFmtId="0" fontId="2" fillId="2" borderId="5" xfId="0" applyNumberFormat="1" applyFont="1" applyFill="1" applyBorder="1" applyAlignment="1">
      <alignment horizontal="center" vertical="center"/>
    </xf>
    <xf numFmtId="0" fontId="2" fillId="2" borderId="7" xfId="0" applyNumberFormat="1" applyFont="1" applyFill="1" applyBorder="1" applyAlignment="1">
      <alignment horizontal="center" vertical="center"/>
    </xf>
    <xf numFmtId="49" fontId="4"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1" xfId="0" applyNumberFormat="1" applyFont="1" applyBorder="1"/>
    <xf numFmtId="49" fontId="7" fillId="0" borderId="5" xfId="0" applyNumberFormat="1" applyFont="1" applyBorder="1" applyAlignment="1">
      <alignment horizontal="left" vertical="top"/>
    </xf>
    <xf numFmtId="49" fontId="7" fillId="0" borderId="1" xfId="0" applyNumberFormat="1" applyFont="1" applyBorder="1" applyAlignment="1">
      <alignment horizontal="left" vertical="top"/>
    </xf>
    <xf numFmtId="0" fontId="7" fillId="0" borderId="1" xfId="0" applyFont="1" applyBorder="1" applyAlignment="1">
      <alignment horizontal="left" vertical="top"/>
    </xf>
    <xf numFmtId="0" fontId="26" fillId="2" borderId="1" xfId="0" applyFont="1" applyFill="1" applyBorder="1" applyAlignment="1">
      <alignment horizontal="center" vertical="center"/>
    </xf>
    <xf numFmtId="0" fontId="26" fillId="2" borderId="5" xfId="0" applyFont="1" applyFill="1" applyBorder="1" applyAlignment="1">
      <alignment vertical="center"/>
    </xf>
    <xf numFmtId="49" fontId="26" fillId="2" borderId="5" xfId="0" applyNumberFormat="1" applyFont="1" applyFill="1" applyBorder="1" applyAlignment="1">
      <alignment vertical="center"/>
    </xf>
    <xf numFmtId="49" fontId="26" fillId="2" borderId="7" xfId="0" applyNumberFormat="1" applyFont="1" applyFill="1" applyBorder="1" applyAlignment="1">
      <alignment horizontal="center" vertical="center"/>
    </xf>
    <xf numFmtId="0" fontId="7" fillId="0" borderId="1" xfId="0" applyNumberFormat="1" applyFont="1" applyBorder="1" applyAlignment="1">
      <alignment horizontal="left" vertical="top"/>
    </xf>
    <xf numFmtId="0" fontId="7" fillId="0" borderId="0" xfId="0" applyFont="1" applyBorder="1"/>
    <xf numFmtId="0" fontId="7" fillId="0" borderId="0" xfId="0" applyNumberFormat="1" applyFont="1" applyBorder="1" applyAlignment="1">
      <alignment horizontal="right"/>
    </xf>
    <xf numFmtId="0" fontId="7" fillId="0" borderId="0" xfId="0" applyNumberFormat="1" applyFont="1" applyBorder="1"/>
    <xf numFmtId="49" fontId="7" fillId="0" borderId="0" xfId="0" applyNumberFormat="1" applyFont="1" applyBorder="1" applyAlignment="1">
      <alignment horizontal="left" vertical="top"/>
    </xf>
    <xf numFmtId="0" fontId="7" fillId="0" borderId="0" xfId="0" applyNumberFormat="1" applyFont="1" applyAlignment="1">
      <alignment horizontal="left" indent="53"/>
    </xf>
    <xf numFmtId="0" fontId="26" fillId="0" borderId="0" xfId="0" applyFont="1"/>
    <xf numFmtId="0" fontId="26" fillId="0" borderId="0" xfId="0" applyNumberFormat="1" applyFont="1" applyAlignment="1">
      <alignment horizontal="left" indent="53"/>
    </xf>
    <xf numFmtId="0" fontId="8" fillId="0" borderId="1" xfId="0" applyNumberFormat="1" applyFont="1" applyBorder="1" applyAlignment="1">
      <alignment vertical="top" wrapText="1"/>
    </xf>
    <xf numFmtId="0" fontId="8" fillId="0" borderId="1" xfId="0" applyNumberFormat="1" applyFont="1" applyBorder="1" applyAlignment="1">
      <alignment horizontal="left" vertical="top" wrapText="1"/>
    </xf>
    <xf numFmtId="49" fontId="3" fillId="0" borderId="1" xfId="0" applyNumberFormat="1" applyFont="1" applyBorder="1" applyAlignment="1">
      <alignment vertical="top"/>
    </xf>
    <xf numFmtId="0" fontId="3" fillId="0" borderId="1" xfId="0" applyFont="1" applyBorder="1"/>
    <xf numFmtId="49" fontId="3" fillId="0" borderId="0" xfId="0" applyNumberFormat="1" applyFont="1" applyAlignment="1">
      <alignment vertical="top"/>
    </xf>
    <xf numFmtId="49" fontId="3" fillId="0" borderId="0" xfId="0" applyNumberFormat="1" applyFont="1"/>
    <xf numFmtId="0" fontId="3" fillId="0" borderId="0" xfId="0" applyNumberFormat="1" applyFont="1" applyAlignment="1">
      <alignment horizontal="left" indent="31"/>
    </xf>
    <xf numFmtId="0" fontId="11" fillId="0" borderId="0" xfId="0" applyNumberFormat="1" applyFont="1" applyAlignment="1">
      <alignment horizontal="left" indent="31"/>
    </xf>
    <xf numFmtId="49" fontId="8" fillId="0" borderId="0" xfId="0" applyNumberFormat="1" applyFont="1" applyAlignment="1">
      <alignment vertical="top"/>
    </xf>
    <xf numFmtId="49" fontId="8" fillId="0" borderId="0" xfId="0" applyNumberFormat="1" applyFont="1"/>
    <xf numFmtId="0" fontId="7" fillId="0" borderId="0" xfId="0" applyFont="1" applyAlignment="1">
      <alignment horizontal="left" indent="12"/>
    </xf>
    <xf numFmtId="0" fontId="26" fillId="0" borderId="0" xfId="0" applyFont="1" applyAlignment="1">
      <alignment horizontal="left" indent="12"/>
    </xf>
    <xf numFmtId="0" fontId="2" fillId="2" borderId="5" xfId="0" applyFont="1" applyFill="1" applyBorder="1" applyAlignment="1">
      <alignment horizontal="center" vertical="center"/>
    </xf>
    <xf numFmtId="0" fontId="4" fillId="0" borderId="0" xfId="0" applyFont="1" applyAlignment="1">
      <alignment horizontal="left" vertical="center" indent="38"/>
    </xf>
    <xf numFmtId="0" fontId="2" fillId="0" borderId="0" xfId="0" applyFont="1" applyAlignment="1">
      <alignment horizontal="left" vertical="center" indent="38"/>
    </xf>
    <xf numFmtId="0" fontId="7" fillId="0" borderId="6" xfId="0" applyFont="1" applyFill="1" applyBorder="1" applyAlignment="1">
      <alignment vertical="top" wrapText="1"/>
    </xf>
    <xf numFmtId="0" fontId="4" fillId="0" borderId="0" xfId="0" applyFont="1" applyAlignment="1">
      <alignment horizontal="left" indent="29"/>
    </xf>
    <xf numFmtId="0" fontId="7" fillId="0" borderId="0" xfId="0" applyFont="1" applyAlignment="1">
      <alignment vertical="top" wrapText="1"/>
    </xf>
    <xf numFmtId="0" fontId="24" fillId="5" borderId="11" xfId="0" applyFont="1" applyFill="1" applyBorder="1" applyAlignment="1">
      <alignment horizontal="center"/>
    </xf>
    <xf numFmtId="0" fontId="24" fillId="5" borderId="0" xfId="0" applyFont="1" applyFill="1" applyBorder="1" applyAlignment="1">
      <alignment horizontal="center"/>
    </xf>
    <xf numFmtId="0" fontId="24" fillId="5" borderId="12" xfId="0" applyFont="1" applyFill="1" applyBorder="1" applyAlignment="1">
      <alignment horizontal="center"/>
    </xf>
    <xf numFmtId="0" fontId="22" fillId="5" borderId="11" xfId="0" applyFont="1" applyFill="1" applyBorder="1" applyAlignment="1">
      <alignment horizontal="center"/>
    </xf>
    <xf numFmtId="0" fontId="22" fillId="5" borderId="0" xfId="0" applyFont="1" applyFill="1" applyBorder="1" applyAlignment="1">
      <alignment horizontal="center"/>
    </xf>
    <xf numFmtId="0" fontId="22" fillId="5" borderId="12" xfId="0" applyFont="1" applyFill="1" applyBorder="1" applyAlignment="1">
      <alignment horizontal="center"/>
    </xf>
    <xf numFmtId="0" fontId="21" fillId="5" borderId="11" xfId="0" applyFont="1" applyFill="1" applyBorder="1" applyAlignment="1">
      <alignment horizontal="center"/>
    </xf>
    <xf numFmtId="0" fontId="21" fillId="5" borderId="0" xfId="0" applyFont="1" applyFill="1" applyBorder="1" applyAlignment="1">
      <alignment horizontal="center"/>
    </xf>
    <xf numFmtId="0" fontId="21" fillId="5" borderId="12" xfId="0" applyFont="1" applyFill="1" applyBorder="1" applyAlignment="1">
      <alignment horizontal="center"/>
    </xf>
    <xf numFmtId="0" fontId="23" fillId="5" borderId="11" xfId="0" applyFont="1" applyFill="1" applyBorder="1" applyAlignment="1">
      <alignment horizontal="center"/>
    </xf>
    <xf numFmtId="0" fontId="23" fillId="5" borderId="0" xfId="0" applyFont="1" applyFill="1" applyBorder="1" applyAlignment="1">
      <alignment horizontal="center"/>
    </xf>
    <xf numFmtId="0" fontId="23" fillId="5" borderId="12" xfId="0" applyFont="1" applyFill="1" applyBorder="1" applyAlignment="1">
      <alignment horizontal="center"/>
    </xf>
    <xf numFmtId="0" fontId="19" fillId="5" borderId="11" xfId="0" applyFont="1" applyFill="1" applyBorder="1" applyAlignment="1">
      <alignment horizontal="center"/>
    </xf>
    <xf numFmtId="0" fontId="19" fillId="5" borderId="0" xfId="0" applyFont="1" applyFill="1" applyBorder="1" applyAlignment="1">
      <alignment horizontal="center"/>
    </xf>
    <xf numFmtId="0" fontId="19" fillId="5" borderId="12" xfId="0" applyFont="1" applyFill="1" applyBorder="1" applyAlignment="1">
      <alignment horizontal="center"/>
    </xf>
    <xf numFmtId="0" fontId="17" fillId="5" borderId="11" xfId="0" applyFont="1" applyFill="1" applyBorder="1" applyAlignment="1">
      <alignment horizontal="center"/>
    </xf>
    <xf numFmtId="0" fontId="17" fillId="5" borderId="0" xfId="0" applyFont="1" applyFill="1" applyBorder="1" applyAlignment="1">
      <alignment horizontal="center"/>
    </xf>
    <xf numFmtId="0" fontId="17" fillId="5" borderId="12" xfId="0" applyFont="1" applyFill="1" applyBorder="1" applyAlignment="1">
      <alignment horizontal="center"/>
    </xf>
    <xf numFmtId="0" fontId="20" fillId="5" borderId="11" xfId="0" applyFont="1" applyFill="1" applyBorder="1" applyAlignment="1">
      <alignment horizontal="center"/>
    </xf>
    <xf numFmtId="0" fontId="20" fillId="5" borderId="0" xfId="0" applyFont="1" applyFill="1" applyBorder="1" applyAlignment="1">
      <alignment horizontal="center"/>
    </xf>
    <xf numFmtId="0" fontId="20" fillId="5" borderId="12" xfId="0" applyFont="1" applyFill="1" applyBorder="1" applyAlignment="1">
      <alignment horizontal="center"/>
    </xf>
    <xf numFmtId="0" fontId="18" fillId="5" borderId="11" xfId="0" applyFont="1" applyFill="1" applyBorder="1" applyAlignment="1">
      <alignment horizontal="center"/>
    </xf>
    <xf numFmtId="0" fontId="18" fillId="5" borderId="0" xfId="0" applyFont="1" applyFill="1" applyBorder="1" applyAlignment="1">
      <alignment horizontal="center"/>
    </xf>
    <xf numFmtId="0" fontId="18" fillId="5" borderId="12" xfId="0" applyFont="1" applyFill="1" applyBorder="1" applyAlignment="1">
      <alignment horizontal="center"/>
    </xf>
    <xf numFmtId="0" fontId="6" fillId="5" borderId="11" xfId="0" applyFont="1" applyFill="1" applyBorder="1" applyAlignment="1">
      <alignment horizontal="center"/>
    </xf>
    <xf numFmtId="0" fontId="6" fillId="5" borderId="0" xfId="0" applyFont="1" applyFill="1" applyBorder="1" applyAlignment="1">
      <alignment horizontal="center"/>
    </xf>
    <xf numFmtId="0" fontId="6" fillId="5" borderId="12" xfId="0" applyFont="1" applyFill="1" applyBorder="1" applyAlignment="1">
      <alignment horizontal="center"/>
    </xf>
    <xf numFmtId="0" fontId="12" fillId="5" borderId="11" xfId="0" applyFont="1" applyFill="1" applyBorder="1" applyAlignment="1">
      <alignment horizontal="center"/>
    </xf>
    <xf numFmtId="0" fontId="12" fillId="5" borderId="0" xfId="0" applyFont="1" applyFill="1" applyBorder="1" applyAlignment="1">
      <alignment horizontal="center"/>
    </xf>
    <xf numFmtId="0" fontId="12" fillId="5" borderId="12" xfId="0" applyFont="1" applyFill="1" applyBorder="1" applyAlignment="1">
      <alignment horizontal="center"/>
    </xf>
    <xf numFmtId="0" fontId="18" fillId="4" borderId="0" xfId="0" applyFont="1" applyFill="1" applyAlignment="1">
      <alignment horizontal="center" vertical="top"/>
    </xf>
    <xf numFmtId="0" fontId="4" fillId="0" borderId="0" xfId="0" applyFont="1" applyAlignment="1">
      <alignment horizontal="left" vertical="top" wrapText="1"/>
    </xf>
    <xf numFmtId="0" fontId="14" fillId="0" borderId="0" xfId="0" applyFont="1" applyAlignment="1">
      <alignment horizontal="center" vertical="center"/>
    </xf>
    <xf numFmtId="0" fontId="3" fillId="0" borderId="5" xfId="0" applyNumberFormat="1" applyFont="1" applyBorder="1" applyAlignment="1">
      <alignment horizontal="left" vertical="center"/>
    </xf>
    <xf numFmtId="0" fontId="3" fillId="0" borderId="6" xfId="0" applyNumberFormat="1" applyFont="1" applyBorder="1" applyAlignment="1">
      <alignment horizontal="left"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2" borderId="1" xfId="0" applyFont="1" applyFill="1" applyBorder="1" applyAlignment="1">
      <alignment horizontal="center" vertical="center"/>
    </xf>
    <xf numFmtId="0" fontId="11" fillId="2" borderId="4" xfId="0" applyFont="1" applyFill="1" applyBorder="1" applyAlignment="1">
      <alignment horizontal="center" vertical="center"/>
    </xf>
    <xf numFmtId="0" fontId="2" fillId="2" borderId="7"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4" fillId="0" borderId="1" xfId="0" applyNumberFormat="1" applyFont="1" applyBorder="1" applyAlignment="1">
      <alignment horizontal="right" vertical="top"/>
    </xf>
    <xf numFmtId="0" fontId="4" fillId="0" borderId="1" xfId="0" applyNumberFormat="1" applyFont="1" applyBorder="1" applyAlignment="1">
      <alignment horizontal="left" vertical="top" wrapText="1"/>
    </xf>
    <xf numFmtId="0" fontId="6" fillId="0" borderId="0" xfId="0" applyNumberFormat="1" applyFont="1" applyAlignment="1">
      <alignment horizontal="center"/>
    </xf>
    <xf numFmtId="0" fontId="4" fillId="0" borderId="1" xfId="0" applyNumberFormat="1" applyFont="1" applyBorder="1" applyAlignment="1">
      <alignment horizontal="center" vertical="top" wrapText="1"/>
    </xf>
    <xf numFmtId="0" fontId="1" fillId="3" borderId="7" xfId="0" applyNumberFormat="1" applyFont="1" applyFill="1" applyBorder="1" applyAlignment="1">
      <alignment horizontal="center"/>
    </xf>
    <xf numFmtId="0" fontId="14" fillId="0" borderId="0" xfId="0" applyFont="1" applyAlignment="1">
      <alignment horizontal="center"/>
    </xf>
    <xf numFmtId="0" fontId="4" fillId="0" borderId="0" xfId="0" applyNumberFormat="1" applyFont="1" applyAlignment="1">
      <alignment horizontal="left" vertical="top" wrapText="1"/>
    </xf>
    <xf numFmtId="0" fontId="7" fillId="0" borderId="0" xfId="0" applyFont="1" applyAlignment="1">
      <alignment horizontal="left" vertical="top" wrapText="1"/>
    </xf>
    <xf numFmtId="0" fontId="14" fillId="0" borderId="0" xfId="0" applyFont="1" applyAlignment="1">
      <alignment horizontal="left" indent="41"/>
    </xf>
    <xf numFmtId="0" fontId="26" fillId="0" borderId="4" xfId="0" applyFont="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7" fillId="0" borderId="5" xfId="0" applyFont="1" applyBorder="1" applyAlignment="1">
      <alignment wrapText="1"/>
    </xf>
    <xf numFmtId="0" fontId="7" fillId="0" borderId="7" xfId="0" applyFont="1" applyBorder="1" applyAlignment="1">
      <alignment wrapText="1"/>
    </xf>
    <xf numFmtId="0" fontId="7" fillId="0" borderId="6" xfId="0" applyFont="1" applyBorder="1" applyAlignment="1">
      <alignment wrapText="1"/>
    </xf>
    <xf numFmtId="0" fontId="26" fillId="0" borderId="5" xfId="0" applyFont="1" applyBorder="1" applyAlignment="1">
      <alignment horizontal="center" vertical="center" wrapText="1"/>
    </xf>
    <xf numFmtId="0" fontId="26" fillId="0" borderId="6" xfId="0" applyFont="1" applyBorder="1" applyAlignment="1">
      <alignment horizontal="center" vertical="center" wrapText="1"/>
    </xf>
    <xf numFmtId="0" fontId="26" fillId="0" borderId="7" xfId="0" applyFont="1" applyBorder="1" applyAlignment="1">
      <alignment horizontal="center" vertical="center" wrapText="1"/>
    </xf>
    <xf numFmtId="0" fontId="2" fillId="0" borderId="5" xfId="0" applyFont="1" applyBorder="1" applyAlignment="1">
      <alignment horizontal="right" vertical="center"/>
    </xf>
    <xf numFmtId="0" fontId="2" fillId="0" borderId="7" xfId="0" applyFont="1" applyBorder="1" applyAlignment="1">
      <alignment horizontal="right" vertical="center"/>
    </xf>
    <xf numFmtId="0" fontId="4" fillId="0" borderId="4" xfId="0" applyNumberFormat="1" applyFont="1" applyFill="1" applyBorder="1" applyAlignment="1">
      <alignment horizontal="center" vertical="center"/>
    </xf>
    <xf numFmtId="0" fontId="4" fillId="0" borderId="20"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20" xfId="0" applyFont="1" applyFill="1" applyBorder="1" applyAlignment="1">
      <alignment horizontal="center" vertical="center"/>
    </xf>
    <xf numFmtId="0" fontId="4" fillId="0" borderId="21" xfId="0" applyFont="1" applyFill="1" applyBorder="1" applyAlignment="1">
      <alignment horizontal="center" vertical="center"/>
    </xf>
    <xf numFmtId="0" fontId="2" fillId="0" borderId="5" xfId="0" applyFont="1" applyFill="1" applyBorder="1" applyAlignment="1">
      <alignment horizontal="right" vertical="top"/>
    </xf>
    <xf numFmtId="0" fontId="2" fillId="0" borderId="7" xfId="0" applyFont="1" applyFill="1" applyBorder="1" applyAlignment="1">
      <alignment horizontal="right" vertical="top"/>
    </xf>
    <xf numFmtId="0" fontId="2" fillId="0" borderId="6" xfId="0" applyFont="1" applyFill="1" applyBorder="1" applyAlignment="1">
      <alignment horizontal="right" vertical="top"/>
    </xf>
    <xf numFmtId="0" fontId="1" fillId="0" borderId="0" xfId="0" applyFont="1" applyAlignment="1">
      <alignment horizontal="left"/>
    </xf>
    <xf numFmtId="0" fontId="10"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0" fillId="4" borderId="1" xfId="0" applyFont="1" applyFill="1" applyBorder="1" applyAlignment="1">
      <alignment horizontal="center" vertical="center"/>
    </xf>
    <xf numFmtId="17" fontId="10" fillId="2" borderId="1" xfId="0" quotePrefix="1" applyNumberFormat="1" applyFont="1" applyFill="1" applyBorder="1" applyAlignment="1">
      <alignment horizontal="center" vertical="center"/>
    </xf>
    <xf numFmtId="0" fontId="10" fillId="2" borderId="1" xfId="0" applyFont="1" applyFill="1" applyBorder="1" applyAlignment="1">
      <alignment horizontal="center" vertical="center"/>
    </xf>
    <xf numFmtId="0" fontId="10" fillId="2" borderId="1" xfId="0" quotePrefix="1" applyFont="1" applyFill="1" applyBorder="1" applyAlignment="1">
      <alignment horizontal="center" vertical="center"/>
    </xf>
    <xf numFmtId="0" fontId="10" fillId="2" borderId="2"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2" fillId="0" borderId="0" xfId="0" applyFont="1" applyAlignment="1">
      <alignment horizontal="center"/>
    </xf>
    <xf numFmtId="0" fontId="1" fillId="0" borderId="0" xfId="0" applyFont="1" applyAlignment="1">
      <alignment horizontal="justify" vertical="top" wrapText="1"/>
    </xf>
    <xf numFmtId="0" fontId="7" fillId="0" borderId="5" xfId="0" applyFont="1" applyFill="1" applyBorder="1" applyAlignment="1">
      <alignment vertical="top" wrapText="1"/>
    </xf>
    <xf numFmtId="0" fontId="7" fillId="0" borderId="7" xfId="0" applyFont="1" applyFill="1" applyBorder="1" applyAlignment="1">
      <alignment vertical="top" wrapText="1"/>
    </xf>
    <xf numFmtId="0" fontId="7" fillId="0" borderId="6" xfId="0" applyFont="1" applyFill="1" applyBorder="1" applyAlignment="1">
      <alignment vertical="top" wrapText="1"/>
    </xf>
    <xf numFmtId="0" fontId="19" fillId="0" borderId="0" xfId="0" applyFont="1" applyAlignment="1">
      <alignment horizontal="center"/>
    </xf>
    <xf numFmtId="0" fontId="26" fillId="2" borderId="1" xfId="0" applyFont="1" applyFill="1" applyBorder="1" applyAlignment="1">
      <alignment horizontal="center" vertical="center"/>
    </xf>
    <xf numFmtId="0" fontId="27" fillId="0" borderId="1" xfId="0" applyFont="1" applyBorder="1" applyAlignment="1">
      <alignment horizontal="left"/>
    </xf>
    <xf numFmtId="0" fontId="26" fillId="2" borderId="5" xfId="0" applyFont="1" applyFill="1" applyBorder="1" applyAlignment="1">
      <alignment horizontal="center" vertical="center"/>
    </xf>
    <xf numFmtId="0" fontId="26" fillId="2" borderId="7" xfId="0" applyFont="1" applyFill="1" applyBorder="1" applyAlignment="1">
      <alignment horizontal="center" vertical="center"/>
    </xf>
    <xf numFmtId="0" fontId="26" fillId="2" borderId="6" xfId="0" applyFont="1" applyFill="1" applyBorder="1" applyAlignment="1">
      <alignment horizontal="center" vertical="center"/>
    </xf>
    <xf numFmtId="49" fontId="27" fillId="2" borderId="5" xfId="0" applyNumberFormat="1" applyFont="1" applyFill="1" applyBorder="1" applyAlignment="1">
      <alignment horizontal="center" vertical="center"/>
    </xf>
    <xf numFmtId="49" fontId="27" fillId="2" borderId="6" xfId="0" applyNumberFormat="1" applyFont="1" applyFill="1" applyBorder="1" applyAlignment="1">
      <alignment horizontal="center" vertical="center"/>
    </xf>
    <xf numFmtId="0" fontId="27" fillId="2" borderId="5" xfId="0" applyFont="1" applyFill="1" applyBorder="1" applyAlignment="1">
      <alignment horizontal="center" vertical="center"/>
    </xf>
    <xf numFmtId="0" fontId="27" fillId="2" borderId="7" xfId="0" applyFont="1" applyFill="1" applyBorder="1" applyAlignment="1">
      <alignment horizontal="center" vertical="center"/>
    </xf>
    <xf numFmtId="0" fontId="27" fillId="2" borderId="6" xfId="0" applyFont="1" applyFill="1" applyBorder="1" applyAlignment="1">
      <alignment horizontal="center" vertical="center"/>
    </xf>
  </cellXfs>
  <cellStyles count="2">
    <cellStyle name="Currency [0]" xfId="1" builtinId="7"/>
    <cellStyle name="Normal" xfId="0" builtinId="0"/>
  </cellStyles>
  <dxfs count="9">
    <dxf>
      <font>
        <color theme="0"/>
      </font>
    </dxf>
    <dxf>
      <font>
        <color theme="0"/>
      </font>
    </dxf>
    <dxf>
      <fill>
        <patternFill>
          <bgColor theme="6"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8" tint="0.79998168889431442"/>
        </patternFill>
      </fill>
    </dxf>
    <dxf>
      <fill>
        <patternFill>
          <bgColor theme="6" tint="0.79998168889431442"/>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238125</xdr:colOff>
      <xdr:row>5</xdr:row>
      <xdr:rowOff>83653</xdr:rowOff>
    </xdr:from>
    <xdr:to>
      <xdr:col>9</xdr:col>
      <xdr:colOff>342900</xdr:colOff>
      <xdr:row>13</xdr:row>
      <xdr:rowOff>57149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95725" y="1321903"/>
          <a:ext cx="1933575" cy="18403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3073976</xdr:colOff>
      <xdr:row>0</xdr:row>
      <xdr:rowOff>25977</xdr:rowOff>
    </xdr:from>
    <xdr:to>
      <xdr:col>7</xdr:col>
      <xdr:colOff>5048249</xdr:colOff>
      <xdr:row>3</xdr:row>
      <xdr:rowOff>69273</xdr:rowOff>
    </xdr:to>
    <xdr:sp macro="" textlink="">
      <xdr:nvSpPr>
        <xdr:cNvPr id="2" name="TextBox 1"/>
        <xdr:cNvSpPr txBox="1"/>
      </xdr:nvSpPr>
      <xdr:spPr>
        <a:xfrm>
          <a:off x="7602681" y="25977"/>
          <a:ext cx="1974273" cy="6321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KMA</a:t>
          </a:r>
          <a:r>
            <a:rPr lang="en-US" sz="1100" baseline="0"/>
            <a:t> No. 183 Tahun 2018</a:t>
          </a:r>
          <a:br>
            <a:rPr lang="en-US" sz="1100" baseline="0"/>
          </a:br>
          <a:r>
            <a:rPr lang="en-US" sz="1100" baseline="0"/>
            <a:t>Tentang Kurikulum PAI dan Bahasa Arab pada Madrasah</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33"/>
  <sheetViews>
    <sheetView showGridLines="0" tabSelected="1" zoomScale="70" zoomScaleNormal="70" workbookViewId="0">
      <selection activeCell="D2" sqref="D2"/>
    </sheetView>
  </sheetViews>
  <sheetFormatPr defaultColWidth="0" defaultRowHeight="15" zeroHeight="1"/>
  <cols>
    <col min="1" max="16" width="9.140625" style="34" customWidth="1"/>
    <col min="17" max="16384" width="9.140625" style="34" hidden="1"/>
  </cols>
  <sheetData>
    <row r="1" spans="1:16" ht="15.75" thickTop="1">
      <c r="A1" s="31"/>
      <c r="B1" s="32"/>
      <c r="C1" s="32"/>
      <c r="D1" s="32"/>
      <c r="E1" s="32"/>
      <c r="F1" s="32"/>
      <c r="G1" s="32"/>
      <c r="H1" s="32"/>
      <c r="I1" s="32"/>
      <c r="J1" s="32"/>
      <c r="K1" s="32"/>
      <c r="L1" s="32"/>
      <c r="M1" s="32"/>
      <c r="N1" s="32"/>
      <c r="O1" s="32"/>
      <c r="P1" s="33"/>
    </row>
    <row r="2" spans="1:16">
      <c r="A2" s="35"/>
      <c r="B2" s="36"/>
      <c r="C2" s="36"/>
      <c r="D2" s="36"/>
      <c r="E2" s="36"/>
      <c r="F2" s="36"/>
      <c r="G2" s="36"/>
      <c r="H2" s="36"/>
      <c r="I2" s="36"/>
      <c r="J2" s="36"/>
      <c r="K2" s="36"/>
      <c r="L2" s="36"/>
      <c r="M2" s="36"/>
      <c r="N2" s="36"/>
      <c r="O2" s="36"/>
      <c r="P2" s="37"/>
    </row>
    <row r="3" spans="1:16" ht="20.25">
      <c r="A3" s="180" t="s">
        <v>82</v>
      </c>
      <c r="B3" s="181"/>
      <c r="C3" s="181"/>
      <c r="D3" s="181"/>
      <c r="E3" s="181"/>
      <c r="F3" s="181"/>
      <c r="G3" s="181"/>
      <c r="H3" s="181"/>
      <c r="I3" s="181"/>
      <c r="J3" s="181"/>
      <c r="K3" s="181"/>
      <c r="L3" s="181"/>
      <c r="M3" s="181"/>
      <c r="N3" s="181"/>
      <c r="O3" s="181"/>
      <c r="P3" s="182"/>
    </row>
    <row r="4" spans="1:16" ht="23.25">
      <c r="A4" s="189" t="str">
        <f>UPPER(IDENTITAS!D7)&amp;" "&amp;"KELAS"&amp;" "&amp;IDENTITAS!D8</f>
        <v>FIKIH KELAS VII</v>
      </c>
      <c r="B4" s="190"/>
      <c r="C4" s="190"/>
      <c r="D4" s="190"/>
      <c r="E4" s="190"/>
      <c r="F4" s="190"/>
      <c r="G4" s="190"/>
      <c r="H4" s="190"/>
      <c r="I4" s="190"/>
      <c r="J4" s="190"/>
      <c r="K4" s="190"/>
      <c r="L4" s="190"/>
      <c r="M4" s="190"/>
      <c r="N4" s="190"/>
      <c r="O4" s="190"/>
      <c r="P4" s="191"/>
    </row>
    <row r="5" spans="1:16" ht="23.25">
      <c r="A5" s="192"/>
      <c r="B5" s="193"/>
      <c r="C5" s="193"/>
      <c r="D5" s="193"/>
      <c r="E5" s="193"/>
      <c r="F5" s="193"/>
      <c r="G5" s="193"/>
      <c r="H5" s="193"/>
      <c r="I5" s="193"/>
      <c r="J5" s="193"/>
      <c r="K5" s="193"/>
      <c r="L5" s="193"/>
      <c r="M5" s="193"/>
      <c r="N5" s="193"/>
      <c r="O5" s="193"/>
      <c r="P5" s="194"/>
    </row>
    <row r="6" spans="1:16" ht="36">
      <c r="A6" s="198"/>
      <c r="B6" s="199"/>
      <c r="C6" s="199"/>
      <c r="D6" s="199"/>
      <c r="E6" s="199"/>
      <c r="F6" s="199"/>
      <c r="G6" s="199"/>
      <c r="H6" s="199"/>
      <c r="I6" s="199"/>
      <c r="J6" s="199"/>
      <c r="K6" s="199"/>
      <c r="L6" s="199"/>
      <c r="M6" s="199"/>
      <c r="N6" s="199"/>
      <c r="O6" s="199"/>
      <c r="P6" s="200"/>
    </row>
    <row r="7" spans="1:16" ht="21">
      <c r="A7" s="201"/>
      <c r="B7" s="202"/>
      <c r="C7" s="202"/>
      <c r="D7" s="202"/>
      <c r="E7" s="202"/>
      <c r="F7" s="202"/>
      <c r="G7" s="202"/>
      <c r="H7" s="202"/>
      <c r="I7" s="202"/>
      <c r="J7" s="202"/>
      <c r="K7" s="202"/>
      <c r="L7" s="202"/>
      <c r="M7" s="202"/>
      <c r="N7" s="202"/>
      <c r="O7" s="202"/>
      <c r="P7" s="203"/>
    </row>
    <row r="8" spans="1:16">
      <c r="A8" s="35"/>
      <c r="B8" s="36"/>
      <c r="C8" s="36"/>
      <c r="D8" s="36"/>
      <c r="E8" s="36"/>
      <c r="F8" s="36"/>
      <c r="G8" s="36"/>
      <c r="H8" s="36"/>
      <c r="I8" s="36"/>
      <c r="J8" s="36"/>
      <c r="K8" s="36"/>
      <c r="L8" s="36"/>
      <c r="M8" s="36"/>
      <c r="N8" s="36"/>
      <c r="O8" s="36"/>
      <c r="P8" s="37"/>
    </row>
    <row r="9" spans="1:16">
      <c r="A9" s="35"/>
      <c r="B9" s="36"/>
      <c r="C9" s="36"/>
      <c r="D9" s="36"/>
      <c r="E9" s="36"/>
      <c r="F9" s="36"/>
      <c r="G9" s="36"/>
      <c r="H9" s="36"/>
      <c r="I9" s="36"/>
      <c r="J9" s="36"/>
      <c r="K9" s="36"/>
      <c r="L9" s="36"/>
      <c r="M9" s="36"/>
      <c r="N9" s="36"/>
      <c r="O9" s="36"/>
      <c r="P9" s="37"/>
    </row>
    <row r="10" spans="1:16">
      <c r="A10" s="35"/>
      <c r="B10" s="36"/>
      <c r="C10" s="36"/>
      <c r="D10" s="36"/>
      <c r="E10" s="36"/>
      <c r="F10" s="36"/>
      <c r="G10" s="36"/>
      <c r="H10" s="36"/>
      <c r="I10" s="36"/>
      <c r="J10" s="36"/>
      <c r="K10" s="36"/>
      <c r="L10" s="36"/>
      <c r="M10" s="36"/>
      <c r="N10" s="36"/>
      <c r="O10" s="36"/>
      <c r="P10" s="37"/>
    </row>
    <row r="11" spans="1:16">
      <c r="A11" s="35"/>
      <c r="B11" s="36"/>
      <c r="C11" s="36"/>
      <c r="D11" s="36"/>
      <c r="E11" s="36"/>
      <c r="F11" s="36"/>
      <c r="G11" s="36"/>
      <c r="H11" s="36"/>
      <c r="I11" s="36"/>
      <c r="J11" s="36"/>
      <c r="K11" s="36"/>
      <c r="L11" s="36"/>
      <c r="M11" s="36"/>
      <c r="N11" s="36"/>
      <c r="O11" s="36"/>
      <c r="P11" s="37"/>
    </row>
    <row r="12" spans="1:16">
      <c r="A12" s="35"/>
      <c r="B12" s="36"/>
      <c r="C12" s="36"/>
      <c r="D12" s="36"/>
      <c r="E12" s="36"/>
      <c r="F12" s="36"/>
      <c r="G12" s="36"/>
      <c r="H12" s="36"/>
      <c r="I12" s="36"/>
      <c r="J12" s="36"/>
      <c r="K12" s="36"/>
      <c r="L12" s="36"/>
      <c r="M12" s="36"/>
      <c r="N12" s="36"/>
      <c r="O12" s="36"/>
      <c r="P12" s="37"/>
    </row>
    <row r="13" spans="1:16">
      <c r="A13" s="35"/>
      <c r="B13" s="36"/>
      <c r="C13" s="36"/>
      <c r="D13" s="36"/>
      <c r="E13" s="36"/>
      <c r="F13" s="36"/>
      <c r="G13" s="36"/>
      <c r="H13" s="36"/>
      <c r="I13" s="36"/>
      <c r="J13" s="36"/>
      <c r="K13" s="36"/>
      <c r="L13" s="36"/>
      <c r="M13" s="36"/>
      <c r="N13" s="36"/>
      <c r="O13" s="36"/>
      <c r="P13" s="37"/>
    </row>
    <row r="14" spans="1:16" ht="15.75">
      <c r="A14" s="183"/>
      <c r="B14" s="184"/>
      <c r="C14" s="184"/>
      <c r="D14" s="184"/>
      <c r="E14" s="184"/>
      <c r="F14" s="184"/>
      <c r="G14" s="184"/>
      <c r="H14" s="184"/>
      <c r="I14" s="184"/>
      <c r="J14" s="184"/>
      <c r="K14" s="184"/>
      <c r="L14" s="184"/>
      <c r="M14" s="184"/>
      <c r="N14" s="184"/>
      <c r="O14" s="184"/>
      <c r="P14" s="185"/>
    </row>
    <row r="15" spans="1:16" ht="15.75">
      <c r="A15" s="183" t="s">
        <v>83</v>
      </c>
      <c r="B15" s="184"/>
      <c r="C15" s="184"/>
      <c r="D15" s="184"/>
      <c r="E15" s="184"/>
      <c r="F15" s="184"/>
      <c r="G15" s="184"/>
      <c r="H15" s="184"/>
      <c r="I15" s="184"/>
      <c r="J15" s="184"/>
      <c r="K15" s="184"/>
      <c r="L15" s="184"/>
      <c r="M15" s="184"/>
      <c r="N15" s="184"/>
      <c r="O15" s="184"/>
      <c r="P15" s="185"/>
    </row>
    <row r="16" spans="1:16" ht="18">
      <c r="A16" s="204" t="str">
        <f>UPPER(IDENTITAS!D4)</f>
        <v>ABDUL MURAD</v>
      </c>
      <c r="B16" s="205"/>
      <c r="C16" s="205"/>
      <c r="D16" s="205"/>
      <c r="E16" s="205"/>
      <c r="F16" s="205"/>
      <c r="G16" s="205"/>
      <c r="H16" s="205"/>
      <c r="I16" s="205"/>
      <c r="J16" s="205"/>
      <c r="K16" s="205"/>
      <c r="L16" s="205"/>
      <c r="M16" s="205"/>
      <c r="N16" s="205"/>
      <c r="O16" s="205"/>
      <c r="P16" s="206"/>
    </row>
    <row r="17" spans="1:16" ht="20.25">
      <c r="A17" s="207"/>
      <c r="B17" s="208"/>
      <c r="C17" s="208"/>
      <c r="D17" s="208"/>
      <c r="E17" s="208"/>
      <c r="F17" s="208"/>
      <c r="G17" s="208"/>
      <c r="H17" s="208"/>
      <c r="I17" s="208"/>
      <c r="J17" s="208"/>
      <c r="K17" s="208"/>
      <c r="L17" s="208"/>
      <c r="M17" s="208"/>
      <c r="N17" s="208"/>
      <c r="O17" s="208"/>
      <c r="P17" s="209"/>
    </row>
    <row r="18" spans="1:16" ht="15.75">
      <c r="A18" s="35"/>
      <c r="B18" s="36"/>
      <c r="C18" s="36"/>
      <c r="D18" s="36"/>
      <c r="E18" s="36"/>
      <c r="F18" s="36"/>
      <c r="G18" s="38"/>
      <c r="H18" s="39"/>
      <c r="I18" s="40"/>
      <c r="J18" s="36"/>
      <c r="K18" s="36"/>
      <c r="L18" s="36"/>
      <c r="M18" s="36"/>
      <c r="N18" s="36"/>
      <c r="O18" s="36"/>
      <c r="P18" s="37"/>
    </row>
    <row r="19" spans="1:16">
      <c r="A19" s="35"/>
      <c r="B19" s="36"/>
      <c r="C19" s="36"/>
      <c r="D19" s="36"/>
      <c r="E19" s="36"/>
      <c r="F19" s="36"/>
      <c r="G19" s="36"/>
      <c r="H19" s="36"/>
      <c r="I19" s="36"/>
      <c r="J19" s="36"/>
      <c r="K19" s="36"/>
      <c r="L19" s="36"/>
      <c r="M19" s="36"/>
      <c r="N19" s="36"/>
      <c r="O19" s="36"/>
      <c r="P19" s="37"/>
    </row>
    <row r="20" spans="1:16">
      <c r="A20" s="35"/>
      <c r="B20" s="36"/>
      <c r="C20" s="36"/>
      <c r="D20" s="36"/>
      <c r="E20" s="36"/>
      <c r="F20" s="36"/>
      <c r="G20" s="36"/>
      <c r="H20" s="36"/>
      <c r="I20" s="36"/>
      <c r="J20" s="36"/>
      <c r="K20" s="36"/>
      <c r="L20" s="36"/>
      <c r="M20" s="36"/>
      <c r="N20" s="36"/>
      <c r="O20" s="36"/>
      <c r="P20" s="37"/>
    </row>
    <row r="21" spans="1:16">
      <c r="A21" s="35"/>
      <c r="B21" s="36"/>
      <c r="C21" s="36"/>
      <c r="D21" s="36"/>
      <c r="E21" s="36"/>
      <c r="F21" s="36"/>
      <c r="G21" s="36"/>
      <c r="H21" s="36"/>
      <c r="I21" s="36"/>
      <c r="J21" s="36"/>
      <c r="K21" s="36"/>
      <c r="L21" s="36"/>
      <c r="M21" s="36"/>
      <c r="N21" s="36"/>
      <c r="O21" s="36"/>
      <c r="P21" s="37"/>
    </row>
    <row r="22" spans="1:16">
      <c r="A22" s="35"/>
      <c r="B22" s="36"/>
      <c r="C22" s="36"/>
      <c r="D22" s="36"/>
      <c r="E22" s="36"/>
      <c r="F22" s="36"/>
      <c r="G22" s="36"/>
      <c r="H22" s="36"/>
      <c r="I22" s="36"/>
      <c r="J22" s="36"/>
      <c r="K22" s="36"/>
      <c r="L22" s="36"/>
      <c r="M22" s="36"/>
      <c r="N22" s="36"/>
      <c r="O22" s="36"/>
      <c r="P22" s="37"/>
    </row>
    <row r="23" spans="1:16" ht="18">
      <c r="A23" s="195"/>
      <c r="B23" s="196"/>
      <c r="C23" s="196"/>
      <c r="D23" s="196"/>
      <c r="E23" s="196"/>
      <c r="F23" s="196"/>
      <c r="G23" s="196"/>
      <c r="H23" s="196"/>
      <c r="I23" s="196"/>
      <c r="J23" s="196"/>
      <c r="K23" s="196"/>
      <c r="L23" s="196"/>
      <c r="M23" s="196"/>
      <c r="N23" s="196"/>
      <c r="O23" s="196"/>
      <c r="P23" s="197"/>
    </row>
    <row r="24" spans="1:16" ht="23.25">
      <c r="A24" s="186" t="str">
        <f>UPPER(IDENTITAS!D10)</f>
        <v>MADRASAH TSANAWIYAH LABORATORIUM</v>
      </c>
      <c r="B24" s="187"/>
      <c r="C24" s="187"/>
      <c r="D24" s="187"/>
      <c r="E24" s="187"/>
      <c r="F24" s="187"/>
      <c r="G24" s="187"/>
      <c r="H24" s="187"/>
      <c r="I24" s="187"/>
      <c r="J24" s="187"/>
      <c r="K24" s="187"/>
      <c r="L24" s="187"/>
      <c r="M24" s="187"/>
      <c r="N24" s="187"/>
      <c r="O24" s="187"/>
      <c r="P24" s="188"/>
    </row>
    <row r="25" spans="1:16" ht="23.25">
      <c r="A25" s="186" t="str">
        <f>UPPER(IDENTITAS!D14)</f>
        <v>KOTA JAMBI</v>
      </c>
      <c r="B25" s="187"/>
      <c r="C25" s="187"/>
      <c r="D25" s="187"/>
      <c r="E25" s="187"/>
      <c r="F25" s="187"/>
      <c r="G25" s="187"/>
      <c r="H25" s="187"/>
      <c r="I25" s="187"/>
      <c r="J25" s="187"/>
      <c r="K25" s="187"/>
      <c r="L25" s="187"/>
      <c r="M25" s="187"/>
      <c r="N25" s="187"/>
      <c r="O25" s="187"/>
      <c r="P25" s="188"/>
    </row>
    <row r="26" spans="1:16" ht="23.25">
      <c r="A26" s="186" t="str">
        <f>IDENTITAS!D9</f>
        <v>2019/2020</v>
      </c>
      <c r="B26" s="187"/>
      <c r="C26" s="187"/>
      <c r="D26" s="187"/>
      <c r="E26" s="187"/>
      <c r="F26" s="187"/>
      <c r="G26" s="187"/>
      <c r="H26" s="187"/>
      <c r="I26" s="187"/>
      <c r="J26" s="187"/>
      <c r="K26" s="187"/>
      <c r="L26" s="187"/>
      <c r="M26" s="187"/>
      <c r="N26" s="187"/>
      <c r="O26" s="187"/>
      <c r="P26" s="188"/>
    </row>
    <row r="27" spans="1:16">
      <c r="A27" s="35"/>
      <c r="B27" s="36"/>
      <c r="C27" s="36"/>
      <c r="D27" s="36"/>
      <c r="E27" s="36"/>
      <c r="F27" s="36"/>
      <c r="G27" s="36"/>
      <c r="H27" s="36"/>
      <c r="I27" s="36"/>
      <c r="J27" s="36"/>
      <c r="K27" s="36"/>
      <c r="L27" s="36"/>
      <c r="M27" s="36"/>
      <c r="N27" s="36"/>
      <c r="O27" s="36"/>
      <c r="P27" s="37"/>
    </row>
    <row r="28" spans="1:16">
      <c r="A28" s="35"/>
      <c r="B28" s="36"/>
      <c r="C28" s="36"/>
      <c r="D28" s="36"/>
      <c r="E28" s="36"/>
      <c r="F28" s="36"/>
      <c r="G28" s="36"/>
      <c r="H28" s="36"/>
      <c r="I28" s="36"/>
      <c r="J28" s="36"/>
      <c r="K28" s="36"/>
      <c r="L28" s="36"/>
      <c r="M28" s="36"/>
      <c r="N28" s="36"/>
      <c r="O28" s="36"/>
      <c r="P28" s="37"/>
    </row>
    <row r="29" spans="1:16">
      <c r="A29" s="35"/>
      <c r="B29" s="36"/>
      <c r="C29" s="36"/>
      <c r="D29" s="36"/>
      <c r="E29" s="36"/>
      <c r="F29" s="36"/>
      <c r="G29" s="36"/>
      <c r="H29" s="36"/>
      <c r="I29" s="36"/>
      <c r="J29" s="36"/>
      <c r="K29" s="36"/>
      <c r="L29" s="36"/>
      <c r="M29" s="36"/>
      <c r="N29" s="36"/>
      <c r="O29" s="36"/>
      <c r="P29" s="37"/>
    </row>
    <row r="30" spans="1:16" ht="15.75" thickBot="1">
      <c r="A30" s="41"/>
      <c r="B30" s="42"/>
      <c r="C30" s="42"/>
      <c r="D30" s="42"/>
      <c r="E30" s="42"/>
      <c r="F30" s="42"/>
      <c r="G30" s="42"/>
      <c r="H30" s="42"/>
      <c r="I30" s="42"/>
      <c r="J30" s="42"/>
      <c r="K30" s="42"/>
      <c r="L30" s="42"/>
      <c r="M30" s="42"/>
      <c r="N30" s="42"/>
      <c r="O30" s="42"/>
      <c r="P30" s="43"/>
    </row>
    <row r="31" spans="1:16" s="36" customFormat="1" ht="15.75" hidden="1" thickTop="1"/>
    <row r="32" spans="1:16" s="36" customFormat="1" hidden="1"/>
    <row r="33" ht="15.75" hidden="1" thickTop="1"/>
  </sheetData>
  <mergeCells count="13">
    <mergeCell ref="A3:P3"/>
    <mergeCell ref="A14:P14"/>
    <mergeCell ref="A15:P15"/>
    <mergeCell ref="A26:P26"/>
    <mergeCell ref="A4:P4"/>
    <mergeCell ref="A5:P5"/>
    <mergeCell ref="A23:P23"/>
    <mergeCell ref="A24:P24"/>
    <mergeCell ref="A25:P25"/>
    <mergeCell ref="A6:P6"/>
    <mergeCell ref="A7:P7"/>
    <mergeCell ref="A16:P16"/>
    <mergeCell ref="A17:P17"/>
  </mergeCells>
  <printOptions horizontalCentered="1"/>
  <pageMargins left="0.70866141732283472" right="0.70866141732283472" top="0.94488188976377963" bottom="0.94488188976377963" header="0.31496062992125984" footer="0.31496062992125984"/>
  <pageSetup paperSize="14" scale="90"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6"/>
  <sheetViews>
    <sheetView zoomScale="145" zoomScaleNormal="145" zoomScaleSheetLayoutView="140" workbookViewId="0">
      <selection activeCell="D11" sqref="D11"/>
    </sheetView>
  </sheetViews>
  <sheetFormatPr defaultColWidth="0" defaultRowHeight="15" zeroHeight="1"/>
  <cols>
    <col min="1" max="1" width="2.42578125" customWidth="1"/>
    <col min="2" max="2" width="30.140625" bestFit="1" customWidth="1"/>
    <col min="3" max="3" width="1.5703125" bestFit="1" customWidth="1"/>
    <col min="4" max="4" width="39.28515625" customWidth="1"/>
    <col min="5" max="5" width="9.140625" customWidth="1"/>
    <col min="6" max="16384" width="9.140625" hidden="1"/>
  </cols>
  <sheetData>
    <row r="1" spans="1:5">
      <c r="A1" s="44"/>
      <c r="B1" s="44"/>
      <c r="C1" s="44"/>
      <c r="D1" s="44"/>
      <c r="E1" s="44"/>
    </row>
    <row r="2" spans="1:5" ht="21">
      <c r="A2" s="45"/>
      <c r="B2" s="210" t="s">
        <v>85</v>
      </c>
      <c r="C2" s="210"/>
      <c r="D2" s="210"/>
      <c r="E2" s="44"/>
    </row>
    <row r="3" spans="1:5">
      <c r="A3" s="45"/>
      <c r="B3" s="45"/>
      <c r="C3" s="45"/>
      <c r="D3" s="45"/>
      <c r="E3" s="44"/>
    </row>
    <row r="4" spans="1:5">
      <c r="A4" s="45"/>
      <c r="B4" s="45" t="s">
        <v>86</v>
      </c>
      <c r="C4" s="45" t="s">
        <v>32</v>
      </c>
      <c r="D4" s="46" t="s">
        <v>91</v>
      </c>
      <c r="E4" s="44"/>
    </row>
    <row r="5" spans="1:5">
      <c r="A5" s="45"/>
      <c r="B5" s="45" t="s">
        <v>87</v>
      </c>
      <c r="C5" s="45" t="s">
        <v>32</v>
      </c>
      <c r="D5" s="46" t="s">
        <v>98</v>
      </c>
      <c r="E5" s="44"/>
    </row>
    <row r="6" spans="1:5">
      <c r="A6" s="45"/>
      <c r="B6" s="45" t="s">
        <v>94</v>
      </c>
      <c r="C6" s="45" t="s">
        <v>32</v>
      </c>
      <c r="D6" s="46" t="s">
        <v>95</v>
      </c>
      <c r="E6" s="44"/>
    </row>
    <row r="7" spans="1:5">
      <c r="A7" s="45"/>
      <c r="B7" s="45" t="s">
        <v>34</v>
      </c>
      <c r="C7" s="45" t="s">
        <v>32</v>
      </c>
      <c r="D7" s="46" t="s">
        <v>37</v>
      </c>
      <c r="E7" s="44"/>
    </row>
    <row r="8" spans="1:5">
      <c r="A8" s="45"/>
      <c r="B8" s="45" t="s">
        <v>35</v>
      </c>
      <c r="C8" s="45" t="s">
        <v>32</v>
      </c>
      <c r="D8" s="46" t="s">
        <v>38</v>
      </c>
      <c r="E8" s="44"/>
    </row>
    <row r="9" spans="1:5">
      <c r="A9" s="45"/>
      <c r="B9" s="45" t="s">
        <v>36</v>
      </c>
      <c r="C9" s="45" t="s">
        <v>32</v>
      </c>
      <c r="D9" s="46" t="s">
        <v>39</v>
      </c>
      <c r="E9" s="44"/>
    </row>
    <row r="10" spans="1:5">
      <c r="A10" s="45"/>
      <c r="B10" s="45" t="s">
        <v>88</v>
      </c>
      <c r="C10" s="45" t="s">
        <v>32</v>
      </c>
      <c r="D10" s="46" t="s">
        <v>183</v>
      </c>
      <c r="E10" s="44"/>
    </row>
    <row r="11" spans="1:5">
      <c r="A11" s="45"/>
      <c r="B11" s="45" t="s">
        <v>97</v>
      </c>
      <c r="C11" s="45" t="s">
        <v>32</v>
      </c>
      <c r="D11" s="46" t="s">
        <v>42</v>
      </c>
      <c r="E11" s="44"/>
    </row>
    <row r="12" spans="1:5">
      <c r="A12" s="45"/>
      <c r="B12" s="45" t="s">
        <v>87</v>
      </c>
      <c r="C12" s="45" t="s">
        <v>32</v>
      </c>
      <c r="D12" s="46" t="s">
        <v>99</v>
      </c>
      <c r="E12" s="44"/>
    </row>
    <row r="13" spans="1:5" ht="33" customHeight="1">
      <c r="A13" s="45"/>
      <c r="B13" s="45" t="s">
        <v>89</v>
      </c>
      <c r="C13" s="45" t="s">
        <v>32</v>
      </c>
      <c r="D13" s="47" t="s">
        <v>92</v>
      </c>
      <c r="E13" s="44"/>
    </row>
    <row r="14" spans="1:5">
      <c r="A14" s="45"/>
      <c r="B14" s="45" t="s">
        <v>40</v>
      </c>
      <c r="C14" s="45" t="s">
        <v>32</v>
      </c>
      <c r="D14" s="46" t="s">
        <v>93</v>
      </c>
      <c r="E14" s="44"/>
    </row>
    <row r="15" spans="1:5">
      <c r="A15" s="45"/>
      <c r="B15" s="45" t="s">
        <v>90</v>
      </c>
      <c r="C15" s="45" t="s">
        <v>32</v>
      </c>
      <c r="D15" s="46" t="s">
        <v>41</v>
      </c>
      <c r="E15" s="44"/>
    </row>
    <row r="16" spans="1:5">
      <c r="A16" s="44"/>
      <c r="B16" s="44"/>
      <c r="C16" s="44"/>
      <c r="D16" s="44"/>
      <c r="E16" s="44"/>
    </row>
  </sheetData>
  <mergeCells count="1">
    <mergeCell ref="B2:D2"/>
  </mergeCells>
  <printOptions horizontalCentered="1"/>
  <pageMargins left="0.70866141732283472" right="0.70866141732283472" top="0.94488188976377963" bottom="0.94488188976377963" header="0.31496062992125984" footer="0.31496062992125984"/>
  <pageSetup paperSize="14"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40"/>
  <sheetViews>
    <sheetView showGridLines="0" topLeftCell="A13" zoomScaleNormal="100" zoomScaleSheetLayoutView="100" workbookViewId="0">
      <selection activeCell="E20" sqref="E20"/>
    </sheetView>
  </sheetViews>
  <sheetFormatPr defaultColWidth="0" defaultRowHeight="15" zeroHeight="1"/>
  <cols>
    <col min="1" max="1" width="3.7109375" style="4" customWidth="1"/>
    <col min="2" max="2" width="5.7109375" style="4" customWidth="1"/>
    <col min="3" max="3" width="34.85546875" style="4" customWidth="1"/>
    <col min="4" max="4" width="2.28515625" style="4" customWidth="1"/>
    <col min="5" max="5" width="19.7109375" style="4" bestFit="1" customWidth="1"/>
    <col min="6" max="6" width="17.7109375" style="4" customWidth="1"/>
    <col min="7" max="7" width="21.85546875" style="4" bestFit="1" customWidth="1"/>
    <col min="8" max="8" width="4.42578125" style="4" customWidth="1"/>
    <col min="9" max="9" width="0" style="4" hidden="1" customWidth="1"/>
    <col min="10" max="16384" width="9.140625" style="4" hidden="1"/>
  </cols>
  <sheetData>
    <row r="1" spans="2:7"/>
    <row r="2" spans="2:7" ht="23.25">
      <c r="B2" s="212" t="s">
        <v>43</v>
      </c>
      <c r="C2" s="212"/>
      <c r="D2" s="212"/>
      <c r="E2" s="212"/>
      <c r="F2" s="212"/>
      <c r="G2" s="212"/>
    </row>
    <row r="3" spans="2:7"/>
    <row r="4" spans="2:7">
      <c r="C4" s="19" t="s">
        <v>96</v>
      </c>
      <c r="D4" s="4" t="s">
        <v>32</v>
      </c>
      <c r="E4" s="4" t="str">
        <f>IDENTITAS!D10</f>
        <v>Madrasah Tsanawiyah Laboratorium</v>
      </c>
      <c r="G4" s="13">
        <f ca="1">TODAY()</f>
        <v>43978</v>
      </c>
    </row>
    <row r="5" spans="2:7">
      <c r="C5" s="19" t="s">
        <v>40</v>
      </c>
      <c r="D5" s="4" t="s">
        <v>32</v>
      </c>
      <c r="E5" s="4" t="str">
        <f>IDENTITAS!D14</f>
        <v>Kota Jambi</v>
      </c>
    </row>
    <row r="6" spans="2:7">
      <c r="C6" s="19" t="s">
        <v>33</v>
      </c>
      <c r="D6" s="4" t="s">
        <v>32</v>
      </c>
      <c r="E6" s="4" t="str">
        <f>IDENTITAS!D4</f>
        <v>Abdul Murad</v>
      </c>
    </row>
    <row r="7" spans="2:7">
      <c r="C7" s="19" t="s">
        <v>34</v>
      </c>
      <c r="D7" s="4" t="s">
        <v>32</v>
      </c>
      <c r="E7" s="4" t="str">
        <f>IDENTITAS!D7</f>
        <v>Fikih</v>
      </c>
    </row>
    <row r="8" spans="2:7">
      <c r="C8" s="19" t="s">
        <v>35</v>
      </c>
      <c r="D8" s="4" t="s">
        <v>32</v>
      </c>
      <c r="E8" s="4" t="str">
        <f>IDENTITAS!D8</f>
        <v>VII</v>
      </c>
    </row>
    <row r="9" spans="2:7">
      <c r="C9" s="19" t="s">
        <v>36</v>
      </c>
      <c r="D9" s="4" t="s">
        <v>32</v>
      </c>
      <c r="E9" s="4" t="str">
        <f>IDENTITAS!D9</f>
        <v>2019/2020</v>
      </c>
    </row>
    <row r="10" spans="2:7"/>
    <row r="11" spans="2:7" ht="15.75">
      <c r="B11" s="217" t="s">
        <v>14</v>
      </c>
      <c r="C11" s="217" t="s">
        <v>15</v>
      </c>
      <c r="D11" s="217"/>
      <c r="E11" s="217" t="s">
        <v>16</v>
      </c>
      <c r="F11" s="217"/>
      <c r="G11" s="217"/>
    </row>
    <row r="12" spans="2:7" ht="15.75">
      <c r="B12" s="218"/>
      <c r="C12" s="218"/>
      <c r="D12" s="218"/>
      <c r="E12" s="7" t="s">
        <v>17</v>
      </c>
      <c r="F12" s="7" t="s">
        <v>19</v>
      </c>
      <c r="G12" s="7" t="s">
        <v>18</v>
      </c>
    </row>
    <row r="13" spans="2:7">
      <c r="B13" s="8">
        <v>1</v>
      </c>
      <c r="C13" s="213" t="s">
        <v>20</v>
      </c>
      <c r="D13" s="214"/>
      <c r="E13" s="30"/>
      <c r="F13" s="30"/>
      <c r="G13" s="30"/>
    </row>
    <row r="14" spans="2:7">
      <c r="B14" s="8">
        <f>IF(C14="","",B13+1)</f>
        <v>2</v>
      </c>
      <c r="C14" s="213" t="s">
        <v>21</v>
      </c>
      <c r="D14" s="214"/>
      <c r="E14" s="30"/>
      <c r="F14" s="30"/>
      <c r="G14" s="30"/>
    </row>
    <row r="15" spans="2:7">
      <c r="B15" s="8">
        <f>IF(C15="","",B14+1)</f>
        <v>3</v>
      </c>
      <c r="C15" s="213" t="s">
        <v>22</v>
      </c>
      <c r="D15" s="214"/>
      <c r="E15" s="30"/>
      <c r="F15" s="30"/>
      <c r="G15" s="30"/>
    </row>
    <row r="16" spans="2:7">
      <c r="B16" s="8">
        <f>IF(C16="","",B15+1)</f>
        <v>4</v>
      </c>
      <c r="C16" s="213" t="s">
        <v>23</v>
      </c>
      <c r="D16" s="214"/>
      <c r="E16" s="30"/>
      <c r="F16" s="30"/>
      <c r="G16" s="30"/>
    </row>
    <row r="17" spans="2:7">
      <c r="B17" s="8">
        <f>IF(C17="","",B16+1)</f>
        <v>5</v>
      </c>
      <c r="C17" s="213" t="s">
        <v>127</v>
      </c>
      <c r="D17" s="214"/>
      <c r="E17" s="30"/>
      <c r="F17" s="30"/>
      <c r="G17" s="30"/>
    </row>
    <row r="18" spans="2:7">
      <c r="B18" s="8">
        <f>IF(C18="","",B17+1)</f>
        <v>6</v>
      </c>
      <c r="C18" s="213" t="s">
        <v>24</v>
      </c>
      <c r="D18" s="214"/>
      <c r="E18" s="30"/>
      <c r="F18" s="30"/>
      <c r="G18" s="30"/>
    </row>
    <row r="19" spans="2:7" ht="15.75">
      <c r="B19" s="9"/>
      <c r="C19" s="215" t="s">
        <v>25</v>
      </c>
      <c r="D19" s="216"/>
      <c r="E19" s="10">
        <f>SUM(E13:E18)</f>
        <v>0</v>
      </c>
      <c r="F19" s="10">
        <f>SUM(F13:F18)</f>
        <v>0</v>
      </c>
      <c r="G19" s="10">
        <f>SUM(G13:G18)</f>
        <v>0</v>
      </c>
    </row>
    <row r="20" spans="2:7"/>
    <row r="21" spans="2:7"/>
    <row r="22" spans="2:7" ht="15.75">
      <c r="B22" s="217" t="s">
        <v>14</v>
      </c>
      <c r="C22" s="217" t="s">
        <v>15</v>
      </c>
      <c r="D22" s="217"/>
      <c r="E22" s="217" t="s">
        <v>26</v>
      </c>
      <c r="F22" s="217"/>
      <c r="G22" s="217"/>
    </row>
    <row r="23" spans="2:7" ht="15.75">
      <c r="B23" s="218"/>
      <c r="C23" s="218"/>
      <c r="D23" s="218"/>
      <c r="E23" s="7" t="s">
        <v>17</v>
      </c>
      <c r="F23" s="7" t="s">
        <v>19</v>
      </c>
      <c r="G23" s="7" t="s">
        <v>18</v>
      </c>
    </row>
    <row r="24" spans="2:7">
      <c r="B24" s="8">
        <f>IF(C24="","",1)</f>
        <v>1</v>
      </c>
      <c r="C24" s="213" t="s">
        <v>27</v>
      </c>
      <c r="D24" s="214"/>
      <c r="E24" s="30"/>
      <c r="F24" s="30"/>
      <c r="G24" s="30"/>
    </row>
    <row r="25" spans="2:7">
      <c r="B25" s="8">
        <f>IF(C25="","",B24+1)</f>
        <v>2</v>
      </c>
      <c r="C25" s="213" t="s">
        <v>126</v>
      </c>
      <c r="D25" s="214"/>
      <c r="E25" s="30"/>
      <c r="F25" s="30"/>
      <c r="G25" s="30"/>
    </row>
    <row r="26" spans="2:7">
      <c r="B26" s="8">
        <f>IF(C26="","",B25+1)</f>
        <v>3</v>
      </c>
      <c r="C26" s="213" t="s">
        <v>28</v>
      </c>
      <c r="D26" s="214"/>
      <c r="E26" s="30"/>
      <c r="F26" s="30"/>
      <c r="G26" s="30"/>
    </row>
    <row r="27" spans="2:7">
      <c r="B27" s="8">
        <f>IF(C27="","",B26+1)</f>
        <v>4</v>
      </c>
      <c r="C27" s="213" t="s">
        <v>29</v>
      </c>
      <c r="D27" s="214"/>
      <c r="E27" s="30"/>
      <c r="F27" s="30"/>
      <c r="G27" s="30"/>
    </row>
    <row r="28" spans="2:7">
      <c r="B28" s="8">
        <f>IF(C28="","",B27+1)</f>
        <v>5</v>
      </c>
      <c r="C28" s="213" t="s">
        <v>30</v>
      </c>
      <c r="D28" s="214"/>
      <c r="E28" s="30"/>
      <c r="F28" s="30"/>
      <c r="G28" s="30"/>
    </row>
    <row r="29" spans="2:7">
      <c r="B29" s="8">
        <f>IF(C29="","",B28+1)</f>
        <v>6</v>
      </c>
      <c r="C29" s="213" t="s">
        <v>31</v>
      </c>
      <c r="D29" s="214"/>
      <c r="E29" s="30"/>
      <c r="F29" s="30"/>
      <c r="G29" s="30"/>
    </row>
    <row r="30" spans="2:7" ht="15.75">
      <c r="B30" s="9"/>
      <c r="C30" s="215" t="s">
        <v>25</v>
      </c>
      <c r="D30" s="216"/>
      <c r="E30" s="10">
        <f>SUM(E24:E29)</f>
        <v>0</v>
      </c>
      <c r="F30" s="10">
        <f>SUM(F24:F29)</f>
        <v>0</v>
      </c>
      <c r="G30" s="10">
        <f>SUM(G24:G29)</f>
        <v>0</v>
      </c>
    </row>
    <row r="31" spans="2:7"/>
    <row r="32" spans="2:7">
      <c r="C32" s="4" t="s">
        <v>49</v>
      </c>
      <c r="F32" s="12" t="s">
        <v>120</v>
      </c>
    </row>
    <row r="33" spans="3:7" ht="15" customHeight="1">
      <c r="C33" s="11" t="str">
        <f>"Kepala "&amp;IDENTITAS!D10</f>
        <v>Kepala Madrasah Tsanawiyah Laboratorium</v>
      </c>
      <c r="D33" s="11"/>
      <c r="E33" s="11"/>
      <c r="F33" s="211" t="str">
        <f>"Guru Mata Pelajaran"&amp;" "&amp;IDENTITAS!D7</f>
        <v>Guru Mata Pelajaran Fikih</v>
      </c>
      <c r="G33" s="211"/>
    </row>
    <row r="34" spans="3:7"/>
    <row r="35" spans="3:7"/>
    <row r="36" spans="3:7"/>
    <row r="37" spans="3:7" ht="15.75">
      <c r="C37" s="5" t="str">
        <f>IDENTITAS!D11</f>
        <v>Tabroni, S.Ag., M.Pd.I</v>
      </c>
      <c r="D37" s="5"/>
      <c r="E37" s="5"/>
      <c r="F37" s="5" t="str">
        <f>E6</f>
        <v>Abdul Murad</v>
      </c>
    </row>
    <row r="38" spans="3:7" ht="15" customHeight="1">
      <c r="C38" s="48" t="str">
        <f>"NIP. "&amp;IDENTITAS!D12</f>
        <v>NIP. 19700403 199603 1 003</v>
      </c>
      <c r="F38" s="211" t="str">
        <f>"NIP. "&amp;IDENTITAS!D5</f>
        <v>NIP. -</v>
      </c>
      <c r="G38" s="211"/>
    </row>
    <row r="39" spans="3:7"/>
    <row r="40" spans="3:7" hidden="1"/>
  </sheetData>
  <mergeCells count="23">
    <mergeCell ref="C11:D12"/>
    <mergeCell ref="E11:G11"/>
    <mergeCell ref="C26:D26"/>
    <mergeCell ref="C25:D25"/>
    <mergeCell ref="C24:D24"/>
    <mergeCell ref="C14:D14"/>
    <mergeCell ref="C13:D13"/>
    <mergeCell ref="F38:G38"/>
    <mergeCell ref="F33:G33"/>
    <mergeCell ref="B2:G2"/>
    <mergeCell ref="C28:D28"/>
    <mergeCell ref="C29:D29"/>
    <mergeCell ref="C30:D30"/>
    <mergeCell ref="C27:D27"/>
    <mergeCell ref="E22:G22"/>
    <mergeCell ref="C15:D15"/>
    <mergeCell ref="C16:D16"/>
    <mergeCell ref="C17:D17"/>
    <mergeCell ref="C18:D18"/>
    <mergeCell ref="C19:D19"/>
    <mergeCell ref="B22:B23"/>
    <mergeCell ref="C22:D23"/>
    <mergeCell ref="B11:B12"/>
  </mergeCells>
  <conditionalFormatting sqref="C13:D18">
    <cfRule type="expression" dxfId="6" priority="5" stopIfTrue="1">
      <formula>NOT(ISERROR(SEARCH("",$D13)))</formula>
    </cfRule>
  </conditionalFormatting>
  <conditionalFormatting sqref="E13:G19">
    <cfRule type="expression" dxfId="5" priority="4" stopIfTrue="1">
      <formula>NOT(ISERROR(SEARCH("",E13)))</formula>
    </cfRule>
  </conditionalFormatting>
  <conditionalFormatting sqref="C24:D29">
    <cfRule type="expression" dxfId="4" priority="3" stopIfTrue="1">
      <formula>NOT(ISERROR(SEARCH("",$D24)))</formula>
    </cfRule>
  </conditionalFormatting>
  <conditionalFormatting sqref="E24:G30">
    <cfRule type="expression" dxfId="3" priority="2" stopIfTrue="1">
      <formula>NOT(ISERROR(SEARCH("",E24)))</formula>
    </cfRule>
  </conditionalFormatting>
  <conditionalFormatting sqref="E24:G29">
    <cfRule type="expression" dxfId="2" priority="1" stopIfTrue="1">
      <formula>NOT(ISERROR(SEARCH("",E24)))</formula>
    </cfRule>
  </conditionalFormatting>
  <printOptions horizontalCentered="1"/>
  <pageMargins left="0.70866141732283472" right="0.51181102362204722" top="0.74803149606299213" bottom="0.74803149606299213" header="0.31496062992125984" footer="0.31496062992125984"/>
  <pageSetup paperSize="14" scale="90"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65"/>
  <sheetViews>
    <sheetView showGridLines="0" zoomScale="120" zoomScaleNormal="120" zoomScaleSheetLayoutView="100" workbookViewId="0">
      <pane ySplit="9" topLeftCell="A10" activePane="bottomLeft" state="frozen"/>
      <selection activeCell="E20" sqref="E20"/>
      <selection pane="bottomLeft" activeCell="E20" sqref="E20"/>
    </sheetView>
  </sheetViews>
  <sheetFormatPr defaultColWidth="0" defaultRowHeight="14.25" zeroHeight="1"/>
  <cols>
    <col min="1" max="1" width="3.85546875" style="108" customWidth="1"/>
    <col min="2" max="2" width="4.42578125" style="108" customWidth="1"/>
    <col min="3" max="3" width="10.5703125" style="108" customWidth="1"/>
    <col min="4" max="4" width="2.28515625" style="108" customWidth="1"/>
    <col min="5" max="5" width="25.7109375" style="108" customWidth="1"/>
    <col min="6" max="6" width="15.28515625" style="108" customWidth="1"/>
    <col min="7" max="7" width="5.7109375" style="109" bestFit="1" customWidth="1"/>
    <col min="8" max="8" width="75.7109375" style="110" customWidth="1"/>
    <col min="9" max="9" width="4" style="108" bestFit="1" customWidth="1"/>
    <col min="10" max="10" width="9.140625" style="108" hidden="1" customWidth="1"/>
    <col min="11" max="11" width="4" style="108" hidden="1" customWidth="1"/>
    <col min="12" max="12" width="9.140625" style="108" hidden="1" customWidth="1"/>
    <col min="13" max="13" width="4" style="108" hidden="1" customWidth="1"/>
    <col min="14" max="16384" width="9.140625" style="108" hidden="1"/>
  </cols>
  <sheetData>
    <row r="1" spans="2:8"/>
    <row r="2" spans="2:8" ht="18">
      <c r="B2" s="223" t="s">
        <v>0</v>
      </c>
      <c r="C2" s="223"/>
      <c r="D2" s="223"/>
      <c r="E2" s="223"/>
      <c r="F2" s="223"/>
      <c r="G2" s="223"/>
      <c r="H2" s="223"/>
    </row>
    <row r="3" spans="2:8"/>
    <row r="4" spans="2:8" ht="15">
      <c r="B4" s="111" t="s">
        <v>1</v>
      </c>
      <c r="C4" s="111"/>
      <c r="D4" s="111" t="s">
        <v>32</v>
      </c>
      <c r="E4" s="111" t="str">
        <f>IDENTITAS!D7</f>
        <v>Fikih</v>
      </c>
      <c r="F4" s="111"/>
      <c r="G4" s="107"/>
      <c r="H4" s="112"/>
    </row>
    <row r="5" spans="2:8" ht="15">
      <c r="B5" s="111" t="s">
        <v>13</v>
      </c>
      <c r="C5" s="111"/>
      <c r="D5" s="111" t="s">
        <v>32</v>
      </c>
      <c r="E5" s="111" t="str">
        <f>IDENTITAS!D6</f>
        <v>Madrasah Tsanawiyah</v>
      </c>
      <c r="F5" s="111"/>
      <c r="G5" s="107"/>
      <c r="H5" s="112"/>
    </row>
    <row r="6" spans="2:8" ht="15">
      <c r="B6" s="111" t="s">
        <v>2</v>
      </c>
      <c r="C6" s="111"/>
      <c r="D6" s="111" t="s">
        <v>32</v>
      </c>
      <c r="E6" s="111" t="str">
        <f>IDENTITAS!D8</f>
        <v>VII</v>
      </c>
      <c r="F6" s="111"/>
      <c r="G6" s="107"/>
      <c r="H6" s="112"/>
    </row>
    <row r="7" spans="2:8" ht="15">
      <c r="B7" s="111"/>
      <c r="C7" s="111"/>
      <c r="D7" s="111"/>
      <c r="E7" s="111"/>
      <c r="F7" s="111"/>
      <c r="G7" s="107"/>
      <c r="H7" s="112"/>
    </row>
    <row r="8" spans="2:8" ht="15.75">
      <c r="B8" s="113" t="s">
        <v>121</v>
      </c>
      <c r="C8" s="111"/>
      <c r="D8" s="111"/>
      <c r="E8" s="113"/>
      <c r="F8" s="111"/>
      <c r="G8" s="107"/>
      <c r="H8" s="112"/>
    </row>
    <row r="9" spans="2:8" s="114" customFormat="1" ht="23.25" customHeight="1">
      <c r="B9" s="141"/>
      <c r="C9" s="219" t="s">
        <v>3</v>
      </c>
      <c r="D9" s="219"/>
      <c r="E9" s="219"/>
      <c r="F9" s="220"/>
      <c r="G9" s="142"/>
      <c r="H9" s="143" t="s">
        <v>4</v>
      </c>
    </row>
    <row r="10" spans="2:8" ht="30">
      <c r="B10" s="224" t="s">
        <v>9</v>
      </c>
      <c r="C10" s="222" t="s">
        <v>5</v>
      </c>
      <c r="D10" s="222"/>
      <c r="E10" s="222"/>
      <c r="F10" s="222"/>
      <c r="G10" s="105" t="s">
        <v>54</v>
      </c>
      <c r="H10" s="115" t="s">
        <v>133</v>
      </c>
    </row>
    <row r="11" spans="2:8" ht="30">
      <c r="B11" s="224"/>
      <c r="C11" s="222"/>
      <c r="D11" s="222"/>
      <c r="E11" s="222"/>
      <c r="F11" s="222"/>
      <c r="G11" s="105" t="s">
        <v>55</v>
      </c>
      <c r="H11" s="116" t="s">
        <v>134</v>
      </c>
    </row>
    <row r="12" spans="2:8" ht="30">
      <c r="B12" s="224"/>
      <c r="C12" s="222"/>
      <c r="D12" s="222"/>
      <c r="E12" s="222"/>
      <c r="F12" s="222"/>
      <c r="G12" s="105" t="s">
        <v>56</v>
      </c>
      <c r="H12" s="116" t="s">
        <v>135</v>
      </c>
    </row>
    <row r="13" spans="2:8" ht="30">
      <c r="B13" s="224"/>
      <c r="C13" s="222"/>
      <c r="D13" s="222"/>
      <c r="E13" s="222"/>
      <c r="F13" s="222"/>
      <c r="G13" s="105" t="s">
        <v>57</v>
      </c>
      <c r="H13" s="116" t="s">
        <v>136</v>
      </c>
    </row>
    <row r="14" spans="2:8" ht="15">
      <c r="B14" s="224"/>
      <c r="C14" s="222"/>
      <c r="D14" s="222"/>
      <c r="E14" s="222"/>
      <c r="F14" s="222"/>
      <c r="G14" s="105" t="s">
        <v>58</v>
      </c>
      <c r="H14" s="116" t="s">
        <v>137</v>
      </c>
    </row>
    <row r="15" spans="2:8" ht="30" customHeight="1">
      <c r="B15" s="221" t="s">
        <v>10</v>
      </c>
      <c r="C15" s="222" t="s">
        <v>6</v>
      </c>
      <c r="D15" s="222"/>
      <c r="E15" s="222"/>
      <c r="F15" s="222"/>
      <c r="G15" s="105" t="s">
        <v>61</v>
      </c>
      <c r="H15" s="116" t="s">
        <v>138</v>
      </c>
    </row>
    <row r="16" spans="2:8" ht="30">
      <c r="B16" s="221"/>
      <c r="C16" s="222"/>
      <c r="D16" s="222"/>
      <c r="E16" s="222"/>
      <c r="F16" s="222"/>
      <c r="G16" s="105" t="s">
        <v>62</v>
      </c>
      <c r="H16" s="116" t="s">
        <v>139</v>
      </c>
    </row>
    <row r="17" spans="1:9" ht="30">
      <c r="B17" s="221"/>
      <c r="C17" s="222"/>
      <c r="D17" s="222"/>
      <c r="E17" s="222"/>
      <c r="F17" s="222"/>
      <c r="G17" s="105" t="s">
        <v>63</v>
      </c>
      <c r="H17" s="116" t="s">
        <v>140</v>
      </c>
    </row>
    <row r="18" spans="1:9" ht="30">
      <c r="B18" s="221"/>
      <c r="C18" s="222"/>
      <c r="D18" s="222"/>
      <c r="E18" s="222"/>
      <c r="F18" s="222"/>
      <c r="G18" s="105" t="s">
        <v>64</v>
      </c>
      <c r="H18" s="116" t="s">
        <v>141</v>
      </c>
    </row>
    <row r="19" spans="1:9" ht="30">
      <c r="B19" s="221"/>
      <c r="C19" s="222"/>
      <c r="D19" s="222"/>
      <c r="E19" s="222"/>
      <c r="F19" s="222"/>
      <c r="G19" s="105" t="s">
        <v>65</v>
      </c>
      <c r="H19" s="116" t="s">
        <v>142</v>
      </c>
    </row>
    <row r="20" spans="1:9" ht="15" customHeight="1">
      <c r="B20" s="221" t="s">
        <v>11</v>
      </c>
      <c r="C20" s="222" t="s">
        <v>7</v>
      </c>
      <c r="D20" s="222"/>
      <c r="E20" s="222"/>
      <c r="F20" s="222"/>
      <c r="G20" s="105" t="s">
        <v>68</v>
      </c>
      <c r="H20" s="117" t="s">
        <v>143</v>
      </c>
    </row>
    <row r="21" spans="1:9" ht="15">
      <c r="B21" s="221"/>
      <c r="C21" s="222"/>
      <c r="D21" s="222"/>
      <c r="E21" s="222"/>
      <c r="F21" s="222"/>
      <c r="G21" s="105" t="s">
        <v>69</v>
      </c>
      <c r="H21" s="117" t="s">
        <v>144</v>
      </c>
    </row>
    <row r="22" spans="1:9" ht="15">
      <c r="B22" s="221"/>
      <c r="C22" s="222"/>
      <c r="D22" s="222"/>
      <c r="E22" s="222"/>
      <c r="F22" s="222"/>
      <c r="G22" s="105" t="s">
        <v>70</v>
      </c>
      <c r="H22" s="117" t="s">
        <v>145</v>
      </c>
    </row>
    <row r="23" spans="1:9" ht="15">
      <c r="B23" s="221"/>
      <c r="C23" s="222"/>
      <c r="D23" s="222"/>
      <c r="E23" s="222"/>
      <c r="F23" s="222"/>
      <c r="G23" s="105" t="s">
        <v>71</v>
      </c>
      <c r="H23" s="117" t="s">
        <v>146</v>
      </c>
    </row>
    <row r="24" spans="1:9" ht="15">
      <c r="B24" s="221"/>
      <c r="C24" s="222"/>
      <c r="D24" s="222"/>
      <c r="E24" s="222"/>
      <c r="F24" s="222"/>
      <c r="G24" s="105" t="s">
        <v>72</v>
      </c>
      <c r="H24" s="117" t="s">
        <v>147</v>
      </c>
    </row>
    <row r="25" spans="1:9" ht="15" customHeight="1">
      <c r="B25" s="221" t="s">
        <v>12</v>
      </c>
      <c r="C25" s="222" t="s">
        <v>8</v>
      </c>
      <c r="D25" s="222"/>
      <c r="E25" s="222"/>
      <c r="F25" s="222"/>
      <c r="G25" s="105" t="s">
        <v>75</v>
      </c>
      <c r="H25" s="116" t="s">
        <v>148</v>
      </c>
    </row>
    <row r="26" spans="1:9" ht="15">
      <c r="B26" s="221"/>
      <c r="C26" s="222"/>
      <c r="D26" s="222"/>
      <c r="E26" s="222"/>
      <c r="F26" s="222"/>
      <c r="G26" s="105" t="s">
        <v>76</v>
      </c>
      <c r="H26" s="116" t="s">
        <v>149</v>
      </c>
    </row>
    <row r="27" spans="1:9" ht="15">
      <c r="B27" s="221"/>
      <c r="C27" s="222"/>
      <c r="D27" s="222"/>
      <c r="E27" s="222"/>
      <c r="F27" s="222"/>
      <c r="G27" s="105" t="s">
        <v>77</v>
      </c>
      <c r="H27" s="116" t="s">
        <v>150</v>
      </c>
    </row>
    <row r="28" spans="1:9" ht="15">
      <c r="B28" s="221"/>
      <c r="C28" s="222"/>
      <c r="D28" s="222"/>
      <c r="E28" s="222"/>
      <c r="F28" s="222"/>
      <c r="G28" s="105" t="s">
        <v>78</v>
      </c>
      <c r="H28" s="116" t="s">
        <v>151</v>
      </c>
    </row>
    <row r="29" spans="1:9" ht="47.25" customHeight="1">
      <c r="B29" s="221"/>
      <c r="C29" s="222"/>
      <c r="D29" s="222"/>
      <c r="E29" s="222"/>
      <c r="F29" s="222"/>
      <c r="G29" s="105" t="s">
        <v>79</v>
      </c>
      <c r="H29" s="118" t="s">
        <v>152</v>
      </c>
    </row>
    <row r="30" spans="1:9" ht="15">
      <c r="B30" s="119"/>
      <c r="C30" s="120"/>
      <c r="D30" s="120"/>
      <c r="E30" s="120"/>
      <c r="F30" s="120"/>
      <c r="G30" s="121"/>
      <c r="H30" s="112"/>
    </row>
    <row r="31" spans="1:9" ht="9" customHeight="1">
      <c r="A31" s="225"/>
      <c r="B31" s="225"/>
      <c r="C31" s="225"/>
      <c r="D31" s="225"/>
      <c r="E31" s="225"/>
      <c r="F31" s="225"/>
      <c r="G31" s="225"/>
      <c r="H31" s="225"/>
      <c r="I31" s="225"/>
    </row>
    <row r="32" spans="1:9" ht="15" customHeight="1">
      <c r="B32" s="119"/>
      <c r="C32" s="120"/>
      <c r="D32" s="120"/>
      <c r="E32" s="120"/>
      <c r="F32" s="120"/>
      <c r="G32" s="121"/>
      <c r="H32" s="112"/>
    </row>
    <row r="33" spans="2:8" ht="15.75">
      <c r="B33" s="122" t="s">
        <v>122</v>
      </c>
      <c r="C33" s="123"/>
      <c r="D33" s="123"/>
      <c r="E33" s="122"/>
      <c r="F33" s="124"/>
      <c r="G33" s="125"/>
    </row>
    <row r="34" spans="2:8" s="114" customFormat="1" ht="26.25" customHeight="1">
      <c r="B34" s="141"/>
      <c r="C34" s="219" t="s">
        <v>3</v>
      </c>
      <c r="D34" s="219"/>
      <c r="E34" s="219"/>
      <c r="F34" s="220"/>
      <c r="G34" s="142"/>
      <c r="H34" s="143" t="s">
        <v>4</v>
      </c>
    </row>
    <row r="35" spans="2:8" ht="15" customHeight="1">
      <c r="B35" s="221" t="s">
        <v>9</v>
      </c>
      <c r="C35" s="222" t="s">
        <v>5</v>
      </c>
      <c r="D35" s="222"/>
      <c r="E35" s="222"/>
      <c r="F35" s="222"/>
      <c r="G35" s="105" t="s">
        <v>59</v>
      </c>
      <c r="H35" s="126" t="s">
        <v>153</v>
      </c>
    </row>
    <row r="36" spans="2:8" ht="30">
      <c r="B36" s="221"/>
      <c r="C36" s="222"/>
      <c r="D36" s="222"/>
      <c r="E36" s="222"/>
      <c r="F36" s="222"/>
      <c r="G36" s="105" t="s">
        <v>60</v>
      </c>
      <c r="H36" s="126" t="s">
        <v>154</v>
      </c>
    </row>
    <row r="37" spans="2:8" ht="30">
      <c r="B37" s="221"/>
      <c r="C37" s="222"/>
      <c r="D37" s="222"/>
      <c r="E37" s="222"/>
      <c r="F37" s="222"/>
      <c r="G37" s="105" t="s">
        <v>100</v>
      </c>
      <c r="H37" s="126" t="s">
        <v>155</v>
      </c>
    </row>
    <row r="38" spans="2:8" ht="15">
      <c r="B38" s="221"/>
      <c r="C38" s="222"/>
      <c r="D38" s="222"/>
      <c r="E38" s="222"/>
      <c r="F38" s="222"/>
      <c r="G38" s="105" t="s">
        <v>101</v>
      </c>
      <c r="H38" s="127" t="s">
        <v>156</v>
      </c>
    </row>
    <row r="39" spans="2:8" ht="30">
      <c r="B39" s="221" t="s">
        <v>10</v>
      </c>
      <c r="C39" s="222" t="s">
        <v>6</v>
      </c>
      <c r="D39" s="222"/>
      <c r="E39" s="222"/>
      <c r="F39" s="222"/>
      <c r="G39" s="105" t="s">
        <v>66</v>
      </c>
      <c r="H39" s="126" t="s">
        <v>157</v>
      </c>
    </row>
    <row r="40" spans="2:8" ht="30">
      <c r="B40" s="221"/>
      <c r="C40" s="222"/>
      <c r="D40" s="222"/>
      <c r="E40" s="222"/>
      <c r="F40" s="222"/>
      <c r="G40" s="105" t="s">
        <v>67</v>
      </c>
      <c r="H40" s="126" t="s">
        <v>158</v>
      </c>
    </row>
    <row r="41" spans="2:8" ht="45">
      <c r="B41" s="221"/>
      <c r="C41" s="222"/>
      <c r="D41" s="222"/>
      <c r="E41" s="222"/>
      <c r="F41" s="222"/>
      <c r="G41" s="105" t="s">
        <v>102</v>
      </c>
      <c r="H41" s="126" t="s">
        <v>159</v>
      </c>
    </row>
    <row r="42" spans="2:8" ht="30">
      <c r="B42" s="221"/>
      <c r="C42" s="222"/>
      <c r="D42" s="222"/>
      <c r="E42" s="222"/>
      <c r="F42" s="222"/>
      <c r="G42" s="105" t="s">
        <v>103</v>
      </c>
      <c r="H42" s="128" t="s">
        <v>160</v>
      </c>
    </row>
    <row r="43" spans="2:8" ht="15" customHeight="1">
      <c r="B43" s="221" t="s">
        <v>11</v>
      </c>
      <c r="C43" s="222" t="s">
        <v>7</v>
      </c>
      <c r="D43" s="222"/>
      <c r="E43" s="222"/>
      <c r="F43" s="222"/>
      <c r="G43" s="105" t="s">
        <v>73</v>
      </c>
      <c r="H43" s="126" t="s">
        <v>161</v>
      </c>
    </row>
    <row r="44" spans="2:8" ht="15">
      <c r="B44" s="221"/>
      <c r="C44" s="222"/>
      <c r="D44" s="222"/>
      <c r="E44" s="222"/>
      <c r="F44" s="222"/>
      <c r="G44" s="105" t="s">
        <v>74</v>
      </c>
      <c r="H44" s="126" t="s">
        <v>162</v>
      </c>
    </row>
    <row r="45" spans="2:8" ht="15">
      <c r="B45" s="221"/>
      <c r="C45" s="222"/>
      <c r="D45" s="222"/>
      <c r="E45" s="222"/>
      <c r="F45" s="222"/>
      <c r="G45" s="105" t="s">
        <v>104</v>
      </c>
      <c r="H45" s="126" t="s">
        <v>163</v>
      </c>
    </row>
    <row r="46" spans="2:8" ht="30.75" customHeight="1">
      <c r="B46" s="221"/>
      <c r="C46" s="222"/>
      <c r="D46" s="222"/>
      <c r="E46" s="222"/>
      <c r="F46" s="222"/>
      <c r="G46" s="105" t="s">
        <v>105</v>
      </c>
      <c r="H46" s="127" t="s">
        <v>164</v>
      </c>
    </row>
    <row r="47" spans="2:8" ht="15" customHeight="1">
      <c r="B47" s="221" t="s">
        <v>12</v>
      </c>
      <c r="C47" s="222" t="s">
        <v>8</v>
      </c>
      <c r="D47" s="222"/>
      <c r="E47" s="222"/>
      <c r="F47" s="222"/>
      <c r="G47" s="105" t="s">
        <v>80</v>
      </c>
      <c r="H47" s="129" t="s">
        <v>165</v>
      </c>
    </row>
    <row r="48" spans="2:8" ht="15">
      <c r="B48" s="221"/>
      <c r="C48" s="222"/>
      <c r="D48" s="222"/>
      <c r="E48" s="222"/>
      <c r="F48" s="222"/>
      <c r="G48" s="105" t="s">
        <v>81</v>
      </c>
      <c r="H48" s="129" t="s">
        <v>166</v>
      </c>
    </row>
    <row r="49" spans="2:8" ht="15">
      <c r="B49" s="221"/>
      <c r="C49" s="222"/>
      <c r="D49" s="222"/>
      <c r="E49" s="222"/>
      <c r="F49" s="222"/>
      <c r="G49" s="105" t="s">
        <v>106</v>
      </c>
      <c r="H49" s="129" t="s">
        <v>167</v>
      </c>
    </row>
    <row r="50" spans="2:8" ht="60.75" customHeight="1">
      <c r="B50" s="221"/>
      <c r="C50" s="222"/>
      <c r="D50" s="222"/>
      <c r="E50" s="222"/>
      <c r="F50" s="222"/>
      <c r="G50" s="105" t="s">
        <v>107</v>
      </c>
      <c r="H50" s="127" t="s">
        <v>168</v>
      </c>
    </row>
    <row r="51" spans="2:8"/>
    <row r="52" spans="2:8"/>
    <row r="53" spans="2:8"/>
    <row r="54" spans="2:8"/>
    <row r="55" spans="2:8"/>
    <row r="56" spans="2:8"/>
    <row r="57" spans="2:8"/>
    <row r="58" spans="2:8"/>
    <row r="59" spans="2:8"/>
    <row r="60" spans="2:8"/>
    <row r="61" spans="2:8"/>
    <row r="62" spans="2:8"/>
    <row r="63" spans="2:8"/>
    <row r="64" spans="2:8"/>
    <row r="65"/>
  </sheetData>
  <mergeCells count="20">
    <mergeCell ref="C39:F42"/>
    <mergeCell ref="B43:B46"/>
    <mergeCell ref="C43:F46"/>
    <mergeCell ref="A31:I31"/>
    <mergeCell ref="C9:F9"/>
    <mergeCell ref="C34:F34"/>
    <mergeCell ref="B47:B50"/>
    <mergeCell ref="C47:F50"/>
    <mergeCell ref="B2:H2"/>
    <mergeCell ref="B35:B38"/>
    <mergeCell ref="C35:F38"/>
    <mergeCell ref="C15:F19"/>
    <mergeCell ref="B15:B19"/>
    <mergeCell ref="C20:F24"/>
    <mergeCell ref="B20:B24"/>
    <mergeCell ref="C25:F29"/>
    <mergeCell ref="B25:B29"/>
    <mergeCell ref="C10:F14"/>
    <mergeCell ref="B10:B14"/>
    <mergeCell ref="B39:B42"/>
  </mergeCells>
  <printOptions horizontalCentered="1"/>
  <pageMargins left="0.70866141732283472" right="0.70866141732283472" top="0.55118110236220474" bottom="0.55118110236220474" header="0.31496062992125984" footer="0.31496062992125984"/>
  <pageSetup paperSize="14" orientation="landscape"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XFA61"/>
  <sheetViews>
    <sheetView showGridLines="0" zoomScale="120" zoomScaleNormal="120" workbookViewId="0">
      <selection activeCell="E20" sqref="E20"/>
    </sheetView>
  </sheetViews>
  <sheetFormatPr defaultColWidth="0" defaultRowHeight="15"/>
  <cols>
    <col min="1" max="1" width="4" style="86" customWidth="1"/>
    <col min="2" max="2" width="5.42578125" style="86" customWidth="1"/>
    <col min="3" max="3" width="59.5703125" style="86" bestFit="1" customWidth="1"/>
    <col min="4" max="4" width="6.28515625" style="102" bestFit="1" customWidth="1"/>
    <col min="5" max="5" width="77.140625" style="88" customWidth="1"/>
    <col min="6" max="6" width="9.140625" style="4" customWidth="1"/>
    <col min="7" max="16380" width="9.140625" style="4" hidden="1"/>
    <col min="16381" max="16381" width="0" style="4" hidden="1"/>
    <col min="16382" max="16384" width="9.140625" style="4" hidden="1"/>
  </cols>
  <sheetData>
    <row r="2" spans="2:5" ht="23.25">
      <c r="B2" s="226" t="s">
        <v>108</v>
      </c>
      <c r="C2" s="226"/>
      <c r="D2" s="226"/>
      <c r="E2" s="226"/>
    </row>
    <row r="4" spans="2:5">
      <c r="C4" s="92" t="s">
        <v>96</v>
      </c>
      <c r="D4" s="100" t="s">
        <v>32</v>
      </c>
      <c r="E4" s="93" t="str">
        <f>IDENTITAS!D10</f>
        <v>Madrasah Tsanawiyah Laboratorium</v>
      </c>
    </row>
    <row r="5" spans="2:5">
      <c r="C5" s="92" t="s">
        <v>34</v>
      </c>
      <c r="D5" s="100" t="s">
        <v>32</v>
      </c>
      <c r="E5" s="93" t="str">
        <f>IDENTITAS!D7</f>
        <v>Fikih</v>
      </c>
    </row>
    <row r="6" spans="2:5">
      <c r="C6" s="92" t="s">
        <v>35</v>
      </c>
      <c r="D6" s="100" t="s">
        <v>32</v>
      </c>
      <c r="E6" s="93" t="str">
        <f>IDENTITAS!D8</f>
        <v>VII</v>
      </c>
    </row>
    <row r="7" spans="2:5">
      <c r="C7" s="92" t="s">
        <v>124</v>
      </c>
      <c r="D7" s="100" t="s">
        <v>32</v>
      </c>
      <c r="E7" s="93">
        <v>1</v>
      </c>
    </row>
    <row r="8" spans="2:5">
      <c r="C8" s="92" t="s">
        <v>36</v>
      </c>
      <c r="D8" s="100" t="s">
        <v>32</v>
      </c>
      <c r="E8" s="93" t="str">
        <f>IDENTITAS!D9</f>
        <v>2019/2020</v>
      </c>
    </row>
    <row r="9" spans="2:5">
      <c r="D9" s="101"/>
      <c r="E9" s="87"/>
    </row>
    <row r="10" spans="2:5" ht="15.75">
      <c r="B10" s="94" t="s">
        <v>52</v>
      </c>
    </row>
    <row r="11" spans="2:5" ht="30" customHeight="1">
      <c r="B11" s="144"/>
      <c r="C11" s="227" t="str">
        <f>IFERROR(VLOOKUP(B11,'KI-KD'!$B$9:$F$29,2,FALSE),"")</f>
        <v/>
      </c>
      <c r="D11" s="227"/>
      <c r="E11" s="227"/>
    </row>
    <row r="12" spans="2:5" ht="48.75" customHeight="1">
      <c r="B12" s="144"/>
      <c r="C12" s="227" t="str">
        <f>IFERROR(VLOOKUP(B12,'KI-KD'!$B$9:$F$29,2,FALSE),"")</f>
        <v/>
      </c>
      <c r="D12" s="227"/>
      <c r="E12" s="227"/>
    </row>
    <row r="13" spans="2:5">
      <c r="B13" s="89"/>
      <c r="C13" s="89"/>
      <c r="D13" s="130"/>
      <c r="E13" s="89"/>
    </row>
    <row r="14" spans="2:5" ht="15.75">
      <c r="B14" s="72" t="s">
        <v>14</v>
      </c>
      <c r="C14" s="76" t="s">
        <v>4</v>
      </c>
      <c r="D14" s="99" t="s">
        <v>14</v>
      </c>
      <c r="E14" s="104" t="s">
        <v>84</v>
      </c>
    </row>
    <row r="15" spans="2:5">
      <c r="B15" s="106"/>
      <c r="C15" s="117" t="str">
        <f>IFERROR(VLOOKUP(B15,'KI-KD'!$G$9:$H$29,2,FALSE),"")</f>
        <v/>
      </c>
      <c r="D15" s="97"/>
      <c r="E15" s="9"/>
    </row>
    <row r="16" spans="2:5">
      <c r="B16" s="106"/>
      <c r="C16" s="117" t="str">
        <f>IFERROR(VLOOKUP(B16,'KI-KD'!$G$9:$H$29,2,FALSE),"")</f>
        <v/>
      </c>
      <c r="D16" s="97"/>
      <c r="E16" s="9"/>
    </row>
    <row r="17" spans="2:5">
      <c r="B17" s="106"/>
      <c r="C17" s="117" t="str">
        <f>IFERROR(VLOOKUP(B17,'KI-KD'!$G$9:$H$29,2,FALSE),"")</f>
        <v/>
      </c>
      <c r="D17" s="97"/>
      <c r="E17" s="96"/>
    </row>
    <row r="18" spans="2:5">
      <c r="B18" s="106"/>
      <c r="C18" s="117" t="str">
        <f>IFERROR(VLOOKUP(B18,'KI-KD'!$G$9:$H$29,2,FALSE),"")</f>
        <v/>
      </c>
      <c r="D18" s="97"/>
      <c r="E18" s="9"/>
    </row>
    <row r="19" spans="2:5">
      <c r="B19" s="106"/>
      <c r="C19" s="117" t="str">
        <f>IFERROR(VLOOKUP(B19,'KI-KD'!$G$9:$H$29,2,FALSE),"")</f>
        <v/>
      </c>
      <c r="D19" s="97"/>
      <c r="E19" s="96"/>
    </row>
    <row r="20" spans="2:5">
      <c r="B20" s="106"/>
      <c r="C20" s="117" t="str">
        <f>IFERROR(VLOOKUP(B20,'KI-KD'!$G$9:$H$29,2,FALSE),"")</f>
        <v/>
      </c>
      <c r="D20" s="97"/>
      <c r="E20" s="9"/>
    </row>
    <row r="21" spans="2:5">
      <c r="B21" s="106"/>
      <c r="C21" s="117" t="str">
        <f>IFERROR(VLOOKUP(B21,'KI-KD'!$G$9:$H$29,2,FALSE),"")</f>
        <v/>
      </c>
      <c r="D21" s="97"/>
      <c r="E21" s="9"/>
    </row>
    <row r="22" spans="2:5">
      <c r="B22" s="106"/>
      <c r="C22" s="117" t="str">
        <f>IFERROR(VLOOKUP(B22,'KI-KD'!$G$9:$H$29,2,FALSE),"")</f>
        <v/>
      </c>
      <c r="D22" s="97"/>
      <c r="E22" s="98"/>
    </row>
    <row r="23" spans="2:5">
      <c r="B23" s="106"/>
      <c r="C23" s="117" t="str">
        <f>IFERROR(VLOOKUP(B23,'KI-KD'!$G$9:$H$29,2,FALSE),"")</f>
        <v/>
      </c>
      <c r="D23" s="97"/>
      <c r="E23" s="98"/>
    </row>
    <row r="24" spans="2:5">
      <c r="B24" s="106"/>
      <c r="C24" s="117" t="str">
        <f>IFERROR(VLOOKUP(B24,'KI-KD'!$G$9:$H$29,2,FALSE),"")</f>
        <v/>
      </c>
      <c r="D24" s="97"/>
      <c r="E24" s="98"/>
    </row>
    <row r="25" spans="2:5">
      <c r="B25" s="106"/>
      <c r="C25" s="117" t="str">
        <f>IFERROR(VLOOKUP(B25,'KI-KD'!$G$9:$H$29,2,FALSE),"")</f>
        <v/>
      </c>
      <c r="D25" s="97"/>
      <c r="E25" s="9"/>
    </row>
    <row r="26" spans="2:5">
      <c r="B26" s="106"/>
      <c r="C26" s="117" t="str">
        <f>IFERROR(VLOOKUP(B26,'KI-KD'!$G$9:$H$29,2,FALSE),"")</f>
        <v/>
      </c>
      <c r="D26" s="97"/>
      <c r="E26" s="9"/>
    </row>
    <row r="27" spans="2:5">
      <c r="B27" s="106"/>
      <c r="C27" s="117" t="str">
        <f>IFERROR(VLOOKUP(B27,'KI-KD'!$G$9:$H$29,2,FALSE),"")</f>
        <v/>
      </c>
      <c r="D27" s="97"/>
      <c r="E27" s="9"/>
    </row>
    <row r="28" spans="2:5">
      <c r="B28" s="106"/>
      <c r="C28" s="117" t="str">
        <f>IFERROR(VLOOKUP(B28,'KI-KD'!$G$9:$H$29,2,FALSE),"")</f>
        <v/>
      </c>
      <c r="D28" s="97"/>
      <c r="E28" s="9"/>
    </row>
    <row r="29" spans="2:5">
      <c r="B29" s="106"/>
      <c r="C29" s="117" t="str">
        <f>IFERROR(VLOOKUP(B29,'KI-KD'!$G$9:$H$29,2,FALSE),"")</f>
        <v/>
      </c>
      <c r="D29" s="97"/>
      <c r="E29" s="9"/>
    </row>
    <row r="30" spans="2:5">
      <c r="B30" s="106"/>
      <c r="C30" s="117" t="str">
        <f>IFERROR(VLOOKUP(B30,'KI-KD'!$G$9:$H$29,2,FALSE),"")</f>
        <v/>
      </c>
      <c r="D30" s="97"/>
      <c r="E30" s="9"/>
    </row>
    <row r="31" spans="2:5">
      <c r="B31" s="106"/>
      <c r="C31" s="117" t="str">
        <f>IFERROR(VLOOKUP(B31,'KI-KD'!$G$9:$H$29,2,FALSE),"")</f>
        <v/>
      </c>
      <c r="D31" s="97"/>
      <c r="E31" s="9"/>
    </row>
    <row r="32" spans="2:5">
      <c r="B32" s="106"/>
      <c r="C32" s="117" t="str">
        <f>IFERROR(VLOOKUP(B32,'KI-KD'!$G$9:$H$29,2,FALSE),"")</f>
        <v/>
      </c>
      <c r="D32" s="97"/>
      <c r="E32" s="9"/>
    </row>
    <row r="33" spans="2:5">
      <c r="B33" s="106"/>
      <c r="C33" s="117" t="str">
        <f>IFERROR(VLOOKUP(B33,'KI-KD'!$G$9:$H$29,2,FALSE),"")</f>
        <v/>
      </c>
      <c r="D33" s="97"/>
      <c r="E33" s="9"/>
    </row>
    <row r="34" spans="2:5">
      <c r="B34" s="106"/>
      <c r="C34" s="117" t="str">
        <f>IFERROR(VLOOKUP(B34,'KI-KD'!$G$9:$H$29,2,FALSE),"")</f>
        <v/>
      </c>
      <c r="D34" s="97"/>
      <c r="E34" s="95"/>
    </row>
    <row r="35" spans="2:5">
      <c r="B35" s="106"/>
      <c r="C35" s="117" t="str">
        <f>IFERROR(VLOOKUP(B35,'KI-KD'!$G$9:$H$29,2,FALSE),"")</f>
        <v/>
      </c>
      <c r="D35" s="97"/>
      <c r="E35" s="95"/>
    </row>
    <row r="36" spans="2:5">
      <c r="B36" s="106"/>
      <c r="C36" s="117" t="str">
        <f>IFERROR(VLOOKUP(B36,'KI-KD'!$G$9:$H$29,2,FALSE),"")</f>
        <v/>
      </c>
      <c r="D36" s="97"/>
      <c r="E36" s="9"/>
    </row>
    <row r="37" spans="2:5">
      <c r="B37" s="106"/>
      <c r="C37" s="117" t="str">
        <f>IFERROR(VLOOKUP(B37,'KI-KD'!$G$9:$H$29,2,FALSE),"")</f>
        <v/>
      </c>
      <c r="D37" s="97"/>
      <c r="E37" s="95"/>
    </row>
    <row r="38" spans="2:5">
      <c r="B38" s="106"/>
      <c r="C38" s="117" t="str">
        <f>IFERROR(VLOOKUP(B38,'KI-KD'!$G$9:$H$29,2,FALSE),"")</f>
        <v/>
      </c>
      <c r="D38" s="97"/>
      <c r="E38" s="95"/>
    </row>
    <row r="39" spans="2:5">
      <c r="B39" s="106"/>
      <c r="C39" s="117" t="str">
        <f>IFERROR(VLOOKUP(B39,'KI-KD'!$G$9:$H$29,2,FALSE),"")</f>
        <v/>
      </c>
      <c r="D39" s="97"/>
      <c r="E39" s="85"/>
    </row>
    <row r="40" spans="2:5">
      <c r="B40" s="106"/>
      <c r="C40" s="117" t="str">
        <f>IFERROR(VLOOKUP(B40,'KI-KD'!$G$9:$H$29,2,FALSE),"")</f>
        <v/>
      </c>
      <c r="D40" s="97"/>
      <c r="E40" s="95"/>
    </row>
    <row r="41" spans="2:5">
      <c r="B41" s="106"/>
      <c r="C41" s="117" t="str">
        <f>IFERROR(VLOOKUP(B41,'KI-KD'!$G$9:$H$29,2,FALSE),"")</f>
        <v/>
      </c>
      <c r="D41" s="97"/>
      <c r="E41" s="95"/>
    </row>
    <row r="42" spans="2:5">
      <c r="B42" s="106"/>
      <c r="C42" s="117" t="str">
        <f>IFERROR(VLOOKUP(B42,'KI-KD'!$G$9:$H$29,2,FALSE),"")</f>
        <v/>
      </c>
      <c r="D42" s="97"/>
      <c r="E42" s="85"/>
    </row>
    <row r="43" spans="2:5">
      <c r="B43" s="106"/>
      <c r="C43" s="117" t="str">
        <f>IFERROR(VLOOKUP(B43,'KI-KD'!$G$9:$H$29,2,FALSE),"")</f>
        <v/>
      </c>
      <c r="D43" s="97"/>
      <c r="E43" s="95"/>
    </row>
    <row r="44" spans="2:5">
      <c r="B44" s="106"/>
      <c r="C44" s="117" t="str">
        <f>IFERROR(VLOOKUP(B44,'KI-KD'!$G$9:$H$29,2,FALSE),"")</f>
        <v/>
      </c>
      <c r="D44" s="97"/>
      <c r="E44" s="95"/>
    </row>
    <row r="45" spans="2:5">
      <c r="B45" s="106"/>
      <c r="C45" s="117" t="str">
        <f>IFERROR(VLOOKUP(B45,'KI-KD'!$G$9:$H$29,2,FALSE),"")</f>
        <v/>
      </c>
      <c r="D45" s="97"/>
      <c r="E45" s="95"/>
    </row>
    <row r="46" spans="2:5">
      <c r="B46" s="106"/>
      <c r="C46" s="117" t="str">
        <f>IFERROR(VLOOKUP(B46,'KI-KD'!$G$9:$H$29,2,FALSE),"")</f>
        <v/>
      </c>
      <c r="D46" s="97"/>
      <c r="E46" s="85"/>
    </row>
    <row r="47" spans="2:5" ht="15" customHeight="1">
      <c r="B47" s="106"/>
      <c r="C47" s="117" t="str">
        <f>IFERROR(VLOOKUP(B47,'KI-KD'!$G$9:$H$29,2,FALSE),"")</f>
        <v/>
      </c>
      <c r="D47" s="97"/>
      <c r="E47" s="97"/>
    </row>
    <row r="48" spans="2:5">
      <c r="B48" s="106"/>
      <c r="C48" s="117" t="str">
        <f>IFERROR(VLOOKUP(B48,'KI-KD'!$G$9:$H$29,2,FALSE),"")</f>
        <v/>
      </c>
      <c r="D48" s="97"/>
      <c r="E48" s="97"/>
    </row>
    <row r="49" spans="2:5">
      <c r="B49" s="106"/>
      <c r="C49" s="117" t="str">
        <f>IFERROR(VLOOKUP(B49,'KI-KD'!$G$9:$H$29,2,FALSE),"")</f>
        <v/>
      </c>
      <c r="D49" s="97"/>
      <c r="E49" s="97"/>
    </row>
    <row r="50" spans="2:5">
      <c r="B50" s="106"/>
      <c r="C50" s="117" t="str">
        <f>IFERROR(VLOOKUP(B50,'KI-KD'!$G$9:$H$29,2,FALSE),"")</f>
        <v/>
      </c>
      <c r="D50" s="97"/>
      <c r="E50" s="97"/>
    </row>
    <row r="51" spans="2:5">
      <c r="B51" s="106"/>
      <c r="C51" s="117" t="str">
        <f>IFERROR(VLOOKUP(B51,'KI-KD'!$G$9:$H$29,2,FALSE),"")</f>
        <v/>
      </c>
      <c r="D51" s="97"/>
      <c r="E51" s="97"/>
    </row>
    <row r="52" spans="2:5">
      <c r="B52" s="106"/>
      <c r="C52" s="117" t="str">
        <f>IFERROR(VLOOKUP(B52,'KI-KD'!$G$9:$H$29,2,FALSE),"")</f>
        <v/>
      </c>
      <c r="D52" s="85"/>
      <c r="E52" s="85"/>
    </row>
    <row r="53" spans="2:5">
      <c r="B53" s="4"/>
      <c r="C53" s="4"/>
      <c r="D53" s="103"/>
      <c r="E53" s="3"/>
    </row>
    <row r="54" spans="2:5">
      <c r="B54" s="4"/>
      <c r="C54" s="4"/>
      <c r="D54" s="103"/>
      <c r="E54" s="3"/>
    </row>
    <row r="55" spans="2:5">
      <c r="B55" s="4"/>
      <c r="C55" s="4" t="str">
        <f>'PROMES SMT 1'!C57</f>
        <v>Mengetahui</v>
      </c>
      <c r="D55" s="103"/>
      <c r="E55" s="90" t="str">
        <f>'PROMES SMT 1'!AB57</f>
        <v>…….., ………………………</v>
      </c>
    </row>
    <row r="56" spans="2:5">
      <c r="B56" s="4"/>
      <c r="C56" s="4" t="str">
        <f>'PROMES SMT 1'!C58</f>
        <v>Kepala Madrasah Tsanawiyah Laboratorium</v>
      </c>
      <c r="D56" s="103"/>
      <c r="E56" s="90" t="str">
        <f>'PROMES SMT 1'!AB58</f>
        <v>Guru Mata Pelajaran Fikih</v>
      </c>
    </row>
    <row r="57" spans="2:5">
      <c r="B57" s="4"/>
      <c r="C57" s="4"/>
      <c r="D57" s="103"/>
      <c r="E57" s="90"/>
    </row>
    <row r="58" spans="2:5">
      <c r="B58" s="4"/>
      <c r="C58" s="4"/>
      <c r="D58" s="103"/>
      <c r="E58" s="90"/>
    </row>
    <row r="59" spans="2:5">
      <c r="B59" s="4"/>
      <c r="C59" s="4"/>
      <c r="D59" s="103"/>
      <c r="E59" s="90"/>
    </row>
    <row r="60" spans="2:5" ht="15.75">
      <c r="B60" s="4"/>
      <c r="C60" s="5" t="str">
        <f>'PROMES SMT 1'!C62</f>
        <v>Tabroni, S.Ag., M.Pd.I</v>
      </c>
      <c r="D60" s="103"/>
      <c r="E60" s="91" t="str">
        <f>'PROMES SMT 1'!AB62</f>
        <v>Abdul Murad</v>
      </c>
    </row>
    <row r="61" spans="2:5">
      <c r="B61" s="4"/>
      <c r="C61" s="4" t="str">
        <f>'PROMES SMT 1'!C63</f>
        <v>NIP. 19700403 199603 1 003</v>
      </c>
      <c r="D61" s="103"/>
      <c r="E61" s="90" t="str">
        <f>'PROMES SMT 1'!AB63</f>
        <v>NIP. -</v>
      </c>
    </row>
  </sheetData>
  <mergeCells count="3">
    <mergeCell ref="B2:E2"/>
    <mergeCell ref="C11:E11"/>
    <mergeCell ref="C12:E12"/>
  </mergeCells>
  <dataValidations count="1">
    <dataValidation type="list" allowBlank="1" showInputMessage="1" showErrorMessage="1" errorTitle="Jangan diketik" error="Pilih No. KI" promptTitle="Petunjuk:" prompt="Pilih No. KI" sqref="B11:B12">
      <formula1>"1.,2.,3.,4."</formula1>
    </dataValidation>
  </dataValidations>
  <printOptions horizontalCentered="1"/>
  <pageMargins left="0.51181102362204722" right="0.51181102362204722" top="0.55118110236220474" bottom="0.35433070866141736" header="0.31496062992125984" footer="0.31496062992125984"/>
  <pageSetup paperSize="14" orientation="landscape"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errorTitle="Jangan diketik" error="Pilih Nomor KD" promptTitle="Petunjuk:" prompt="Pilih No. KD">
          <x14:formula1>
            <xm:f>'KI-KD'!$G$10:$G$29</xm:f>
          </x14:formula1>
          <xm:sqref>B15:B52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49"/>
  <sheetViews>
    <sheetView showGridLines="0" workbookViewId="0">
      <selection activeCell="E20" sqref="E20"/>
    </sheetView>
  </sheetViews>
  <sheetFormatPr defaultRowHeight="15"/>
  <cols>
    <col min="1" max="1" width="4" style="86" customWidth="1"/>
    <col min="2" max="2" width="5.42578125" style="86" customWidth="1"/>
    <col min="3" max="3" width="59.5703125" style="86" bestFit="1" customWidth="1"/>
    <col min="4" max="4" width="6.28515625" style="170" bestFit="1" customWidth="1"/>
    <col min="5" max="5" width="77.140625" style="171" customWidth="1"/>
    <col min="6" max="16384" width="9.140625" style="4"/>
  </cols>
  <sheetData>
    <row r="1" spans="2:5" ht="23.25">
      <c r="B1" s="226" t="s">
        <v>108</v>
      </c>
      <c r="C1" s="226"/>
      <c r="D1" s="226"/>
      <c r="E1" s="226"/>
    </row>
    <row r="2" spans="2:5">
      <c r="D2" s="102"/>
      <c r="E2" s="88"/>
    </row>
    <row r="3" spans="2:5">
      <c r="C3" s="92" t="s">
        <v>96</v>
      </c>
      <c r="D3" s="100" t="s">
        <v>32</v>
      </c>
      <c r="E3" s="93" t="str">
        <f>IDENTITAS!D10</f>
        <v>Madrasah Tsanawiyah Laboratorium</v>
      </c>
    </row>
    <row r="4" spans="2:5">
      <c r="C4" s="92" t="s">
        <v>34</v>
      </c>
      <c r="D4" s="100" t="s">
        <v>32</v>
      </c>
      <c r="E4" s="93" t="str">
        <f>IDENTITAS!D7</f>
        <v>Fikih</v>
      </c>
    </row>
    <row r="5" spans="2:5">
      <c r="C5" s="92" t="s">
        <v>35</v>
      </c>
      <c r="D5" s="100" t="s">
        <v>32</v>
      </c>
      <c r="E5" s="93" t="str">
        <f>IDENTITAS!D8</f>
        <v>VII</v>
      </c>
    </row>
    <row r="6" spans="2:5">
      <c r="C6" s="92" t="s">
        <v>124</v>
      </c>
      <c r="D6" s="100" t="s">
        <v>32</v>
      </c>
      <c r="E6" s="93">
        <v>2</v>
      </c>
    </row>
    <row r="7" spans="2:5">
      <c r="C7" s="92" t="s">
        <v>36</v>
      </c>
      <c r="D7" s="100" t="s">
        <v>32</v>
      </c>
      <c r="E7" s="93" t="str">
        <f>IDENTITAS!D9</f>
        <v>2019/2020</v>
      </c>
    </row>
    <row r="8" spans="2:5">
      <c r="D8" s="101"/>
      <c r="E8" s="87"/>
    </row>
    <row r="9" spans="2:5" ht="15.75">
      <c r="B9" s="94" t="s">
        <v>52</v>
      </c>
      <c r="D9" s="102"/>
      <c r="E9" s="88"/>
    </row>
    <row r="10" spans="2:5" ht="30" customHeight="1">
      <c r="B10" s="144"/>
      <c r="C10" s="227" t="str">
        <f>IFERROR(VLOOKUP(B10,'KI-KD'!$B$9:$F$29,2,FALSE),"")</f>
        <v/>
      </c>
      <c r="D10" s="227"/>
      <c r="E10" s="227"/>
    </row>
    <row r="11" spans="2:5" ht="48.75" customHeight="1">
      <c r="B11" s="144"/>
      <c r="C11" s="227" t="str">
        <f>IFERROR(VLOOKUP(B11,'KI-KD'!$B$9:$F$29,2,FALSE),"")</f>
        <v/>
      </c>
      <c r="D11" s="227"/>
      <c r="E11" s="227"/>
    </row>
    <row r="12" spans="2:5">
      <c r="B12" s="89"/>
      <c r="C12" s="89"/>
      <c r="D12" s="75"/>
      <c r="E12" s="89"/>
    </row>
    <row r="13" spans="2:5" ht="15.75">
      <c r="B13" s="72" t="s">
        <v>14</v>
      </c>
      <c r="C13" s="76" t="s">
        <v>4</v>
      </c>
      <c r="D13" s="99" t="s">
        <v>14</v>
      </c>
      <c r="E13" s="104" t="s">
        <v>84</v>
      </c>
    </row>
    <row r="14" spans="2:5">
      <c r="B14" s="106"/>
      <c r="C14" s="117" t="str">
        <f>IFERROR(VLOOKUP(B14,'KI-KD'!G34:H50,2,FALSE),"")</f>
        <v/>
      </c>
      <c r="D14" s="164"/>
      <c r="E14" s="165"/>
    </row>
    <row r="15" spans="2:5">
      <c r="B15" s="106"/>
      <c r="C15" s="117" t="str">
        <f>IFERROR(VLOOKUP(B15,'KI-KD'!$G$9:$H$29,2,FALSE),"")</f>
        <v/>
      </c>
      <c r="D15" s="164"/>
      <c r="E15" s="165"/>
    </row>
    <row r="16" spans="2:5">
      <c r="B16" s="106"/>
      <c r="C16" s="117" t="str">
        <f>IFERROR(VLOOKUP(B16,'KI-KD'!$G$9:$H$29,2,FALSE),"")</f>
        <v/>
      </c>
      <c r="D16" s="164"/>
      <c r="E16" s="165"/>
    </row>
    <row r="17" spans="2:5">
      <c r="B17" s="106"/>
      <c r="C17" s="117" t="str">
        <f>IFERROR(VLOOKUP(B17,'KI-KD'!$G$9:$H$29,2,FALSE),"")</f>
        <v/>
      </c>
      <c r="D17" s="164"/>
      <c r="E17" s="165"/>
    </row>
    <row r="18" spans="2:5">
      <c r="B18" s="106"/>
      <c r="C18" s="117" t="str">
        <f>IFERROR(VLOOKUP(B18,'KI-KD'!$G$9:$H$29,2,FALSE),"")</f>
        <v/>
      </c>
      <c r="D18" s="164"/>
      <c r="E18" s="165"/>
    </row>
    <row r="19" spans="2:5">
      <c r="B19" s="106"/>
      <c r="C19" s="117" t="str">
        <f>IFERROR(VLOOKUP(B19,'KI-KD'!$G$9:$H$29,2,FALSE),"")</f>
        <v/>
      </c>
      <c r="D19" s="164"/>
      <c r="E19" s="165"/>
    </row>
    <row r="20" spans="2:5">
      <c r="B20" s="106"/>
      <c r="C20" s="117" t="str">
        <f>IFERROR(VLOOKUP(B20,'KI-KD'!$G$9:$H$29,2,FALSE),"")</f>
        <v/>
      </c>
      <c r="D20" s="164"/>
      <c r="E20" s="165"/>
    </row>
    <row r="21" spans="2:5">
      <c r="B21" s="106"/>
      <c r="C21" s="117" t="str">
        <f>IFERROR(VLOOKUP(B21,'KI-KD'!$G$9:$H$29,2,FALSE),"")</f>
        <v/>
      </c>
      <c r="D21" s="164"/>
      <c r="E21" s="165"/>
    </row>
    <row r="22" spans="2:5">
      <c r="B22" s="106"/>
      <c r="C22" s="117" t="str">
        <f>IFERROR(VLOOKUP(B22,'KI-KD'!$G$9:$H$29,2,FALSE),"")</f>
        <v/>
      </c>
      <c r="D22" s="164"/>
      <c r="E22" s="165"/>
    </row>
    <row r="23" spans="2:5">
      <c r="B23" s="106"/>
      <c r="C23" s="117" t="str">
        <f>IFERROR(VLOOKUP(B23,'KI-KD'!$G$9:$H$29,2,FALSE),"")</f>
        <v/>
      </c>
      <c r="D23" s="164"/>
      <c r="E23" s="165"/>
    </row>
    <row r="24" spans="2:5">
      <c r="B24" s="106"/>
      <c r="C24" s="117" t="str">
        <f>IFERROR(VLOOKUP(B24,'KI-KD'!$G$9:$H$29,2,FALSE),"")</f>
        <v/>
      </c>
      <c r="D24" s="164"/>
      <c r="E24" s="165"/>
    </row>
    <row r="25" spans="2:5">
      <c r="B25" s="106"/>
      <c r="C25" s="117" t="str">
        <f>IFERROR(VLOOKUP(B25,'KI-KD'!$G$9:$H$29,2,FALSE),"")</f>
        <v/>
      </c>
      <c r="D25" s="164"/>
      <c r="E25" s="165"/>
    </row>
    <row r="26" spans="2:5">
      <c r="B26" s="106"/>
      <c r="C26" s="117" t="str">
        <f>IFERROR(VLOOKUP(B26,'KI-KD'!$G$9:$H$29,2,FALSE),"")</f>
        <v/>
      </c>
      <c r="D26" s="164"/>
      <c r="E26" s="165"/>
    </row>
    <row r="27" spans="2:5">
      <c r="B27" s="106"/>
      <c r="C27" s="117" t="str">
        <f>IFERROR(VLOOKUP(B27,'KI-KD'!$G$9:$H$29,2,FALSE),"")</f>
        <v/>
      </c>
      <c r="D27" s="164"/>
      <c r="E27" s="165"/>
    </row>
    <row r="28" spans="2:5">
      <c r="B28" s="106"/>
      <c r="C28" s="117" t="str">
        <f>IFERROR(VLOOKUP(B28,'KI-KD'!$G$9:$H$29,2,FALSE),"")</f>
        <v/>
      </c>
      <c r="D28" s="164"/>
      <c r="E28" s="96"/>
    </row>
    <row r="29" spans="2:5">
      <c r="B29" s="106"/>
      <c r="C29" s="117" t="str">
        <f>IFERROR(VLOOKUP(B29,'KI-KD'!$G$9:$H$29,2,FALSE),"")</f>
        <v/>
      </c>
      <c r="D29" s="164"/>
      <c r="E29" s="96"/>
    </row>
    <row r="30" spans="2:5">
      <c r="B30" s="106"/>
      <c r="C30" s="117" t="str">
        <f>IFERROR(VLOOKUP(B30,'KI-KD'!$G$9:$H$29,2,FALSE),"")</f>
        <v/>
      </c>
      <c r="D30" s="164"/>
      <c r="E30" s="96"/>
    </row>
    <row r="31" spans="2:5">
      <c r="B31" s="106"/>
      <c r="C31" s="117" t="str">
        <f>IFERROR(VLOOKUP(B31,'KI-KD'!$G$9:$H$29,2,FALSE),"")</f>
        <v/>
      </c>
      <c r="D31" s="164"/>
      <c r="E31" s="96"/>
    </row>
    <row r="32" spans="2:5">
      <c r="B32" s="106"/>
      <c r="C32" s="117" t="str">
        <f>IFERROR(VLOOKUP(B32,'KI-KD'!$G$9:$H$29,2,FALSE),"")</f>
        <v/>
      </c>
      <c r="D32" s="164"/>
      <c r="E32" s="96"/>
    </row>
    <row r="33" spans="2:5">
      <c r="B33" s="106"/>
      <c r="C33" s="117" t="str">
        <f>IFERROR(VLOOKUP(B33,'KI-KD'!$G$9:$H$29,2,FALSE),"")</f>
        <v/>
      </c>
      <c r="D33" s="164"/>
      <c r="E33" s="165"/>
    </row>
    <row r="34" spans="2:5">
      <c r="B34" s="106"/>
      <c r="C34" s="117" t="str">
        <f>IFERROR(VLOOKUP(B34,'KI-KD'!$G$9:$H$29,2,FALSE),"")</f>
        <v/>
      </c>
      <c r="D34" s="164"/>
      <c r="E34" s="165"/>
    </row>
    <row r="35" spans="2:5">
      <c r="B35" s="106"/>
      <c r="C35" s="117" t="str">
        <f>IFERROR(VLOOKUP(B35,'KI-KD'!$G$9:$H$29,2,FALSE),"")</f>
        <v/>
      </c>
      <c r="D35" s="164"/>
      <c r="E35" s="96"/>
    </row>
    <row r="36" spans="2:5">
      <c r="B36" s="106"/>
      <c r="C36" s="117" t="str">
        <f>IFERROR(VLOOKUP(B36,'KI-KD'!$G$9:$H$29,2,FALSE),"")</f>
        <v/>
      </c>
      <c r="D36" s="164"/>
      <c r="E36" s="165"/>
    </row>
    <row r="37" spans="2:5">
      <c r="B37" s="106"/>
      <c r="C37" s="117" t="str">
        <f>IFERROR(VLOOKUP(B37,'KI-KD'!$G$9:$H$29,2,FALSE),"")</f>
        <v/>
      </c>
      <c r="D37" s="164"/>
      <c r="E37" s="165"/>
    </row>
    <row r="38" spans="2:5">
      <c r="B38" s="106"/>
      <c r="C38" s="117" t="str">
        <f>IFERROR(VLOOKUP(B38,'KI-KD'!$G$9:$H$29,2,FALSE),"")</f>
        <v/>
      </c>
      <c r="D38" s="164"/>
      <c r="E38" s="96"/>
    </row>
    <row r="39" spans="2:5">
      <c r="B39" s="106"/>
      <c r="C39" s="117" t="str">
        <f>IFERROR(VLOOKUP(B39,'KI-KD'!$G$9:$H$29,2,FALSE),"")</f>
        <v/>
      </c>
      <c r="D39" s="164"/>
      <c r="E39" s="96"/>
    </row>
    <row r="40" spans="2:5">
      <c r="B40" s="106"/>
      <c r="C40" s="117" t="str">
        <f>IFERROR(VLOOKUP(B40,'KI-KD'!$G$9:$H$29,2,FALSE),"")</f>
        <v/>
      </c>
      <c r="D40" s="164"/>
      <c r="E40" s="165"/>
    </row>
    <row r="41" spans="2:5">
      <c r="B41" s="4"/>
      <c r="C41" s="4"/>
      <c r="D41" s="166"/>
      <c r="E41" s="167"/>
    </row>
    <row r="42" spans="2:5">
      <c r="B42" s="4"/>
      <c r="C42" s="4"/>
      <c r="D42" s="166"/>
      <c r="E42" s="167"/>
    </row>
    <row r="43" spans="2:5">
      <c r="B43" s="4"/>
      <c r="C43" s="4" t="str">
        <f>'PROMES SMT 1'!C57</f>
        <v>Mengetahui</v>
      </c>
      <c r="D43" s="166"/>
      <c r="E43" s="168" t="str">
        <f>'PROMES SMT 1'!AB57</f>
        <v>…….., ………………………</v>
      </c>
    </row>
    <row r="44" spans="2:5">
      <c r="B44" s="4"/>
      <c r="C44" s="4" t="str">
        <f>'PROMES SMT 1'!C58</f>
        <v>Kepala Madrasah Tsanawiyah Laboratorium</v>
      </c>
      <c r="D44" s="166"/>
      <c r="E44" s="168" t="str">
        <f>'PROMES SMT 1'!AB58</f>
        <v>Guru Mata Pelajaran Fikih</v>
      </c>
    </row>
    <row r="45" spans="2:5">
      <c r="B45" s="4"/>
      <c r="C45" s="4"/>
      <c r="D45" s="166"/>
      <c r="E45" s="168"/>
    </row>
    <row r="46" spans="2:5">
      <c r="B46" s="4"/>
      <c r="C46" s="4"/>
      <c r="D46" s="166"/>
      <c r="E46" s="168"/>
    </row>
    <row r="47" spans="2:5">
      <c r="B47" s="4"/>
      <c r="C47" s="4"/>
      <c r="D47" s="166"/>
      <c r="E47" s="168"/>
    </row>
    <row r="48" spans="2:5" ht="15.75">
      <c r="B48" s="4"/>
      <c r="C48" s="5" t="str">
        <f>'PROMES SMT 1'!C62</f>
        <v>Tabroni, S.Ag., M.Pd.I</v>
      </c>
      <c r="D48" s="166"/>
      <c r="E48" s="169" t="str">
        <f>'PROMES SMT 1'!AB62</f>
        <v>Abdul Murad</v>
      </c>
    </row>
    <row r="49" spans="2:5">
      <c r="B49" s="4"/>
      <c r="C49" s="4" t="str">
        <f>'PROMES SMT 1'!C63</f>
        <v>NIP. 19700403 199603 1 003</v>
      </c>
      <c r="D49" s="166"/>
      <c r="E49" s="168" t="str">
        <f>'PROMES SMT 1'!AB63</f>
        <v>NIP. -</v>
      </c>
    </row>
  </sheetData>
  <mergeCells count="3">
    <mergeCell ref="B1:E1"/>
    <mergeCell ref="C10:E10"/>
    <mergeCell ref="C11:E11"/>
  </mergeCells>
  <dataValidations count="1">
    <dataValidation type="list" allowBlank="1" showInputMessage="1" showErrorMessage="1" errorTitle="Jangan diketik" error="Pilih Nomor KI" promptTitle="Petunjuk:" prompt="Pilih No. KI" sqref="B10:B11">
      <formula1>"1.,2.,3.,4."</formula1>
    </dataValidation>
  </dataValidations>
  <printOptions horizontalCentered="1"/>
  <pageMargins left="0.70866141732283472" right="0.70866141732283472" top="0.55118110236220474" bottom="0.35433070866141736" header="0.31496062992125984" footer="0.31496062992125984"/>
  <pageSetup paperSize="14" orientation="landscape"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errorTitle="Jangan diketik" error="Pilih Nomor KD" promptTitle="Petunjuk:" prompt="Pilih No. KD">
          <x14:formula1>
            <xm:f>'KI-KD'!$G$35:$G$50</xm:f>
          </x14:formula1>
          <xm:sqref>B14:B40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69"/>
  <sheetViews>
    <sheetView zoomScaleNormal="100" zoomScaleSheetLayoutView="100" workbookViewId="0">
      <selection activeCell="E20" sqref="E20"/>
    </sheetView>
  </sheetViews>
  <sheetFormatPr defaultRowHeight="12.75"/>
  <cols>
    <col min="1" max="1" width="4.28515625" style="86" bestFit="1" customWidth="1"/>
    <col min="2" max="2" width="5.28515625" style="86" customWidth="1"/>
    <col min="3" max="3" width="57.85546875" style="86" customWidth="1"/>
    <col min="4" max="4" width="5.140625" style="88" bestFit="1" customWidth="1"/>
    <col min="5" max="5" width="56.7109375" style="88" customWidth="1"/>
    <col min="6" max="6" width="5.85546875" style="86" customWidth="1"/>
    <col min="7" max="7" width="42.85546875" style="86" customWidth="1"/>
    <col min="8" max="16384" width="9.140625" style="86"/>
  </cols>
  <sheetData>
    <row r="1" spans="1:7" ht="23.25">
      <c r="A1" s="229" t="s">
        <v>109</v>
      </c>
      <c r="B1" s="229"/>
      <c r="C1" s="229"/>
      <c r="D1" s="229"/>
      <c r="E1" s="229"/>
      <c r="F1" s="229"/>
      <c r="G1" s="229"/>
    </row>
    <row r="3" spans="1:7" ht="15">
      <c r="C3" s="92" t="s">
        <v>96</v>
      </c>
      <c r="D3" s="100" t="s">
        <v>32</v>
      </c>
      <c r="E3" s="93" t="str">
        <f>IDENTITAS!D9</f>
        <v>2019/2020</v>
      </c>
    </row>
    <row r="4" spans="1:7" ht="15">
      <c r="C4" s="92" t="s">
        <v>34</v>
      </c>
      <c r="D4" s="100" t="s">
        <v>32</v>
      </c>
      <c r="E4" s="93" t="str">
        <f>IDENTITAS!D6</f>
        <v>Madrasah Tsanawiyah</v>
      </c>
    </row>
    <row r="5" spans="1:7" ht="15">
      <c r="C5" s="92" t="s">
        <v>35</v>
      </c>
      <c r="D5" s="100" t="s">
        <v>32</v>
      </c>
      <c r="E5" s="93" t="str">
        <f>IDENTITAS!D7</f>
        <v>Fikih</v>
      </c>
    </row>
    <row r="6" spans="1:7" ht="15">
      <c r="C6" s="92" t="s">
        <v>124</v>
      </c>
      <c r="D6" s="100" t="s">
        <v>32</v>
      </c>
      <c r="E6" s="93">
        <v>2</v>
      </c>
    </row>
    <row r="7" spans="1:7" ht="15">
      <c r="C7" s="92" t="s">
        <v>36</v>
      </c>
      <c r="D7" s="100" t="s">
        <v>32</v>
      </c>
      <c r="E7" s="93" t="str">
        <f>IDENTITAS!D8</f>
        <v>VII</v>
      </c>
    </row>
    <row r="8" spans="1:7">
      <c r="C8" s="62"/>
      <c r="D8" s="55"/>
      <c r="E8" s="56"/>
    </row>
    <row r="10" spans="1:7">
      <c r="B10" s="57" t="s">
        <v>52</v>
      </c>
    </row>
    <row r="11" spans="1:7" ht="15" customHeight="1">
      <c r="B11" s="144"/>
      <c r="C11" s="228" t="str">
        <f>IFERROR(VLOOKUP(B11,'KI-KD'!$B$9:$F$29,2,FALSE),"")</f>
        <v/>
      </c>
      <c r="D11" s="228"/>
      <c r="E11" s="228"/>
      <c r="F11" s="228"/>
      <c r="G11" s="228"/>
    </row>
    <row r="12" spans="1:7" ht="30" customHeight="1">
      <c r="B12" s="144"/>
      <c r="C12" s="228" t="str">
        <f>IFERROR(VLOOKUP(B12,'KI-KD'!$B$9:$F$29,2,FALSE),"")</f>
        <v/>
      </c>
      <c r="D12" s="228"/>
      <c r="E12" s="228"/>
      <c r="F12" s="228"/>
      <c r="G12" s="228"/>
    </row>
    <row r="13" spans="1:7" ht="15">
      <c r="B13" s="144"/>
      <c r="C13" s="228" t="str">
        <f>IFERROR(VLOOKUP(B13,'KI-KD'!$B$9:$F$29,2,FALSE),"")</f>
        <v/>
      </c>
      <c r="D13" s="228"/>
      <c r="E13" s="228"/>
      <c r="F13" s="228"/>
      <c r="G13" s="228"/>
    </row>
    <row r="14" spans="1:7" ht="29.25" customHeight="1">
      <c r="B14" s="144"/>
      <c r="C14" s="228" t="str">
        <f>IFERROR(VLOOKUP(B14,'KI-KD'!$B$9:$F$29,2,FALSE),"")</f>
        <v/>
      </c>
      <c r="D14" s="228"/>
      <c r="E14" s="228"/>
      <c r="F14" s="228"/>
      <c r="G14" s="228"/>
    </row>
    <row r="15" spans="1:7">
      <c r="B15" s="89"/>
      <c r="C15" s="89"/>
      <c r="D15" s="89"/>
      <c r="E15" s="89"/>
    </row>
    <row r="16" spans="1:7" ht="30.75" customHeight="1">
      <c r="A16" s="150" t="s">
        <v>110</v>
      </c>
      <c r="B16" s="151"/>
      <c r="C16" s="133" t="s">
        <v>4</v>
      </c>
      <c r="D16" s="152"/>
      <c r="E16" s="153" t="s">
        <v>84</v>
      </c>
      <c r="F16" s="152"/>
      <c r="G16" s="153" t="s">
        <v>109</v>
      </c>
    </row>
    <row r="17" spans="1:7">
      <c r="A17" s="230">
        <v>1</v>
      </c>
      <c r="B17" s="154" t="s">
        <v>68</v>
      </c>
      <c r="C17" s="162" t="str">
        <f>IFERROR(VLOOKUP(B17,'KI-KD'!$G$9:$H$29,2,FALSE),"")</f>
        <v>Memahami alat-alat bersuci dari najis dan hadats</v>
      </c>
      <c r="D17" s="148" t="s">
        <v>169</v>
      </c>
      <c r="E17" s="162" t="str">
        <f>IFERROR(VLOOKUP(D17,'IPK SMT 1'!$D$14:$E$52,2,FALSE),"")</f>
        <v/>
      </c>
      <c r="F17" s="146" t="s">
        <v>9</v>
      </c>
      <c r="G17" s="140" t="s">
        <v>179</v>
      </c>
    </row>
    <row r="18" spans="1:7">
      <c r="A18" s="231"/>
      <c r="B18" s="154"/>
      <c r="C18" s="162" t="str">
        <f>IFERROR(VLOOKUP(B18,'KI-KD'!$G$9:$H$29,2,FALSE),"")</f>
        <v/>
      </c>
      <c r="D18" s="148" t="s">
        <v>170</v>
      </c>
      <c r="E18" s="162" t="str">
        <f>IFERROR(VLOOKUP(D18,'IPK SMT 1'!$D$14:$E$52,2,FALSE),"")</f>
        <v/>
      </c>
      <c r="F18" s="146" t="s">
        <v>10</v>
      </c>
      <c r="G18" s="140" t="s">
        <v>180</v>
      </c>
    </row>
    <row r="19" spans="1:7">
      <c r="A19" s="231"/>
      <c r="B19" s="154"/>
      <c r="C19" s="162" t="str">
        <f>IFERROR(VLOOKUP(B19,'KI-KD'!$G$9:$H$29,2,FALSE),"")</f>
        <v/>
      </c>
      <c r="D19" s="148"/>
      <c r="E19" s="162" t="str">
        <f>IFERROR(VLOOKUP(D19,'IPK SMT 1'!$D$14:$E$52,2,FALSE),"")</f>
        <v/>
      </c>
      <c r="F19" s="146"/>
      <c r="G19" s="140"/>
    </row>
    <row r="20" spans="1:7">
      <c r="A20" s="231"/>
      <c r="B20" s="154"/>
      <c r="C20" s="162" t="str">
        <f>IFERROR(VLOOKUP(B20,'KI-KD'!$G$9:$H$29,2,FALSE),"")</f>
        <v/>
      </c>
      <c r="D20" s="148"/>
      <c r="E20" s="162" t="str">
        <f>IFERROR(VLOOKUP(D20,'IPK SMT 1'!$D$14:$E$52,2,FALSE),"")</f>
        <v/>
      </c>
      <c r="F20" s="146"/>
      <c r="G20" s="140"/>
    </row>
    <row r="21" spans="1:7">
      <c r="A21" s="231"/>
      <c r="B21" s="154"/>
      <c r="C21" s="162" t="str">
        <f>IFERROR(VLOOKUP(B21,'KI-KD'!$G$9:$H$29,2,FALSE),"")</f>
        <v/>
      </c>
      <c r="D21" s="148"/>
      <c r="E21" s="162" t="str">
        <f>IFERROR(VLOOKUP(D21,'IPK SMT 1'!$D$14:$E$52,2,FALSE),"")</f>
        <v/>
      </c>
      <c r="F21" s="146"/>
      <c r="G21" s="140"/>
    </row>
    <row r="22" spans="1:7">
      <c r="A22" s="231"/>
      <c r="B22" s="154"/>
      <c r="C22" s="162" t="str">
        <f>IFERROR(VLOOKUP(B22,'KI-KD'!$G$9:$H$29,2,FALSE),"")</f>
        <v/>
      </c>
      <c r="D22" s="148"/>
      <c r="E22" s="162" t="str">
        <f>IFERROR(VLOOKUP(D22,'IPK SMT 1'!$D$14:$E$52,2,FALSE),"")</f>
        <v/>
      </c>
      <c r="F22" s="146"/>
      <c r="G22" s="140"/>
    </row>
    <row r="23" spans="1:7">
      <c r="A23" s="231"/>
      <c r="B23" s="154"/>
      <c r="C23" s="162" t="str">
        <f>IFERROR(VLOOKUP(B23,'KI-KD'!$G$9:$H$29,2,FALSE),"")</f>
        <v/>
      </c>
      <c r="D23" s="148"/>
      <c r="E23" s="162" t="str">
        <f>IFERROR(VLOOKUP(D23,'IPK SMT 1'!$D$14:$E$52,2,FALSE),"")</f>
        <v/>
      </c>
      <c r="F23" s="146"/>
      <c r="G23" s="140"/>
    </row>
    <row r="24" spans="1:7">
      <c r="A24" s="231"/>
      <c r="B24" s="154"/>
      <c r="C24" s="162" t="str">
        <f>IFERROR(VLOOKUP(B24,'KI-KD'!$G$9:$H$29,2,FALSE),"")</f>
        <v/>
      </c>
      <c r="D24" s="148"/>
      <c r="E24" s="162" t="str">
        <f>IFERROR(VLOOKUP(D24,'IPK SMT 1'!$D$14:$E$52,2,FALSE),"")</f>
        <v/>
      </c>
      <c r="F24" s="146"/>
      <c r="G24" s="140"/>
    </row>
    <row r="25" spans="1:7">
      <c r="A25" s="231"/>
      <c r="B25" s="154"/>
      <c r="C25" s="162" t="str">
        <f>IFERROR(VLOOKUP(B25,'KI-KD'!$G$9:$H$29,2,FALSE),"")</f>
        <v/>
      </c>
      <c r="D25" s="148"/>
      <c r="E25" s="162" t="str">
        <f>IFERROR(VLOOKUP(D25,'IPK SMT 1'!$D$14:$E$52,2,FALSE),"")</f>
        <v/>
      </c>
      <c r="F25" s="146"/>
      <c r="G25" s="140"/>
    </row>
    <row r="26" spans="1:7">
      <c r="A26" s="231"/>
      <c r="B26" s="154"/>
      <c r="C26" s="162" t="str">
        <f>IFERROR(VLOOKUP(B26,'KI-KD'!$G$9:$H$29,2,FALSE),"")</f>
        <v/>
      </c>
      <c r="D26" s="148"/>
      <c r="E26" s="162" t="str">
        <f>IFERROR(VLOOKUP(D26,'IPK SMT 1'!$D$14:$E$52,2,FALSE),"")</f>
        <v/>
      </c>
      <c r="F26" s="146"/>
      <c r="G26" s="140"/>
    </row>
    <row r="27" spans="1:7">
      <c r="A27" s="231"/>
      <c r="B27" s="154"/>
      <c r="C27" s="162" t="str">
        <f>IFERROR(VLOOKUP(B27,'KI-KD'!$G$9:$H$29,2,FALSE),"")</f>
        <v/>
      </c>
      <c r="D27" s="148"/>
      <c r="E27" s="162" t="str">
        <f>IFERROR(VLOOKUP(D27,'IPK SMT 1'!$D$14:$E$52,2,FALSE),"")</f>
        <v/>
      </c>
      <c r="F27" s="146"/>
      <c r="G27" s="140"/>
    </row>
    <row r="28" spans="1:7">
      <c r="A28" s="231"/>
      <c r="B28" s="154"/>
      <c r="C28" s="162" t="str">
        <f>IFERROR(VLOOKUP(B28,'KI-KD'!$G$9:$H$29,2,FALSE),"")</f>
        <v/>
      </c>
      <c r="D28" s="148"/>
      <c r="E28" s="162" t="str">
        <f>IFERROR(VLOOKUP(D28,'IPK SMT 1'!$D$14:$E$52,2,FALSE),"")</f>
        <v/>
      </c>
      <c r="F28" s="146"/>
      <c r="G28" s="140"/>
    </row>
    <row r="29" spans="1:7">
      <c r="A29" s="231"/>
      <c r="B29" s="154"/>
      <c r="C29" s="162" t="str">
        <f>IFERROR(VLOOKUP(B29,'KI-KD'!$G$9:$H$29,2,FALSE),"")</f>
        <v/>
      </c>
      <c r="D29" s="148"/>
      <c r="E29" s="162" t="str">
        <f>IFERROR(VLOOKUP(D29,'IPK SMT 1'!$D$14:$E$52,2,FALSE),"")</f>
        <v/>
      </c>
      <c r="F29" s="146"/>
      <c r="G29" s="140"/>
    </row>
    <row r="30" spans="1:7">
      <c r="A30" s="231"/>
      <c r="B30" s="154"/>
      <c r="C30" s="162" t="str">
        <f>IFERROR(VLOOKUP(B30,'KI-KD'!$G$9:$H$29,2,FALSE),"")</f>
        <v/>
      </c>
      <c r="D30" s="148"/>
      <c r="E30" s="162" t="str">
        <f>IFERROR(VLOOKUP(D30,'IPK SMT 1'!$D$14:$E$52,2,FALSE),"")</f>
        <v/>
      </c>
      <c r="F30" s="146"/>
      <c r="G30" s="140"/>
    </row>
    <row r="31" spans="1:7">
      <c r="A31" s="231"/>
      <c r="B31" s="154"/>
      <c r="C31" s="162" t="str">
        <f>IFERROR(VLOOKUP(B31,'KI-KD'!$G$9:$H$29,2,FALSE),"")</f>
        <v/>
      </c>
      <c r="D31" s="148"/>
      <c r="E31" s="162" t="str">
        <f>IFERROR(VLOOKUP(D31,'IPK SMT 1'!$D$14:$E$52,2,FALSE),"")</f>
        <v/>
      </c>
      <c r="F31" s="146"/>
      <c r="G31" s="140"/>
    </row>
    <row r="32" spans="1:7">
      <c r="A32" s="231"/>
      <c r="B32" s="154"/>
      <c r="C32" s="162" t="str">
        <f>IFERROR(VLOOKUP(B32,'KI-KD'!$G$9:$H$29,2,FALSE),"")</f>
        <v/>
      </c>
      <c r="D32" s="148"/>
      <c r="E32" s="162" t="str">
        <f>IFERROR(VLOOKUP(D32,'IPK SMT 1'!$D$14:$E$52,2,FALSE),"")</f>
        <v/>
      </c>
      <c r="F32" s="146"/>
      <c r="G32" s="140"/>
    </row>
    <row r="33" spans="1:7">
      <c r="A33" s="231"/>
      <c r="B33" s="154"/>
      <c r="C33" s="162" t="str">
        <f>IFERROR(VLOOKUP(B33,'KI-KD'!$G$9:$H$29,2,FALSE),"")</f>
        <v/>
      </c>
      <c r="D33" s="148"/>
      <c r="E33" s="162" t="str">
        <f>IFERROR(VLOOKUP(D33,'IPK SMT 1'!$D$14:$E$52,2,FALSE),"")</f>
        <v/>
      </c>
      <c r="F33" s="146"/>
      <c r="G33" s="140"/>
    </row>
    <row r="34" spans="1:7">
      <c r="A34" s="231"/>
      <c r="B34" s="154"/>
      <c r="C34" s="162" t="str">
        <f>IFERROR(VLOOKUP(B34,'KI-KD'!$G$9:$H$29,2,FALSE),"")</f>
        <v/>
      </c>
      <c r="D34" s="148"/>
      <c r="E34" s="162" t="str">
        <f>IFERROR(VLOOKUP(D34,'IPK SMT 1'!$D$14:$E$52,2,FALSE),"")</f>
        <v/>
      </c>
      <c r="F34" s="146"/>
      <c r="G34" s="140"/>
    </row>
    <row r="35" spans="1:7">
      <c r="A35" s="231"/>
      <c r="B35" s="154"/>
      <c r="C35" s="162" t="str">
        <f>IFERROR(VLOOKUP(B35,'KI-KD'!$G$9:$H$29,2,FALSE),"")</f>
        <v/>
      </c>
      <c r="D35" s="148"/>
      <c r="E35" s="162" t="str">
        <f>IFERROR(VLOOKUP(D35,'IPK SMT 1'!$D$14:$E$52,2,FALSE),"")</f>
        <v/>
      </c>
      <c r="F35" s="146"/>
      <c r="G35" s="140"/>
    </row>
    <row r="36" spans="1:7">
      <c r="A36" s="231"/>
      <c r="B36" s="154"/>
      <c r="C36" s="162" t="str">
        <f>IFERROR(VLOOKUP(B36,'KI-KD'!$G$9:$H$29,2,FALSE),"")</f>
        <v/>
      </c>
      <c r="D36" s="148"/>
      <c r="E36" s="162" t="str">
        <f>IFERROR(VLOOKUP(D36,'IPK SMT 1'!$D$14:$E$52,2,FALSE),"")</f>
        <v/>
      </c>
      <c r="F36" s="146"/>
      <c r="G36" s="140"/>
    </row>
    <row r="37" spans="1:7">
      <c r="A37" s="231"/>
      <c r="B37" s="154"/>
      <c r="C37" s="162" t="str">
        <f>IFERROR(VLOOKUP(B37,'KI-KD'!$G$9:$H$29,2,FALSE),"")</f>
        <v/>
      </c>
      <c r="D37" s="148"/>
      <c r="E37" s="162" t="str">
        <f>IFERROR(VLOOKUP(D37,'IPK SMT 1'!$D$14:$E$52,2,FALSE),"")</f>
        <v/>
      </c>
      <c r="F37" s="146"/>
      <c r="G37" s="140"/>
    </row>
    <row r="38" spans="1:7">
      <c r="A38" s="231"/>
      <c r="B38" s="154"/>
      <c r="C38" s="162" t="str">
        <f>IFERROR(VLOOKUP(B38,'KI-KD'!$G$9:$H$29,2,FALSE),"")</f>
        <v/>
      </c>
      <c r="D38" s="148"/>
      <c r="E38" s="162" t="str">
        <f>IFERROR(VLOOKUP(D38,'IPK SMT 1'!$D$14:$E$52,2,FALSE),"")</f>
        <v/>
      </c>
      <c r="F38" s="146"/>
      <c r="G38" s="140"/>
    </row>
    <row r="39" spans="1:7">
      <c r="A39" s="231"/>
      <c r="B39" s="154"/>
      <c r="C39" s="162" t="str">
        <f>IFERROR(VLOOKUP(B39,'KI-KD'!$G$9:$H$29,2,FALSE),"")</f>
        <v/>
      </c>
      <c r="D39" s="148"/>
      <c r="E39" s="162" t="str">
        <f>IFERROR(VLOOKUP(D39,'IPK SMT 1'!$D$14:$E$52,2,FALSE),"")</f>
        <v/>
      </c>
      <c r="F39" s="146"/>
      <c r="G39" s="140"/>
    </row>
    <row r="40" spans="1:7">
      <c r="A40" s="232"/>
      <c r="B40" s="154"/>
      <c r="C40" s="162" t="str">
        <f>IFERROR(VLOOKUP(B40,'KI-KD'!$G$9:$H$29,2,FALSE),"")</f>
        <v/>
      </c>
      <c r="D40" s="148"/>
      <c r="E40" s="162" t="str">
        <f>IFERROR(VLOOKUP(D40,'IPK SMT 1'!$D$14:$E$52,2,FALSE),"")</f>
        <v/>
      </c>
      <c r="F40" s="146"/>
      <c r="G40" s="140"/>
    </row>
    <row r="41" spans="1:7">
      <c r="A41" s="230">
        <v>2</v>
      </c>
      <c r="B41" s="154" t="s">
        <v>73</v>
      </c>
      <c r="C41" s="162" t="str">
        <f>IFERROR(VLOOKUP(B41,'KI-KD'!$G$34:$H$50,2,FALSE),"")</f>
        <v>Menganalisis ketentuan shalat Jum'at</v>
      </c>
      <c r="D41" s="148" t="s">
        <v>117</v>
      </c>
      <c r="E41" s="162" t="str">
        <f>IFERROR(VLOOKUP(D41,'IPK SMT 2'!$D$14:$E$52,2,FALSE),"")</f>
        <v/>
      </c>
      <c r="F41" s="146"/>
      <c r="G41" s="140"/>
    </row>
    <row r="42" spans="1:7">
      <c r="A42" s="231"/>
      <c r="B42" s="154" t="s">
        <v>106</v>
      </c>
      <c r="C42" s="162" t="str">
        <f>IFERROR(VLOOKUP(B42,'KI-KD'!$G$34:$H$50,2,FALSE),"")</f>
        <v>Memperagakan tata cara shalat dalam keadaan tertentu</v>
      </c>
      <c r="D42" s="148"/>
      <c r="E42" s="162" t="str">
        <f>IFERROR(VLOOKUP(D42,'IPK SMT 2'!$D$14:$E$52,2,FALSE),"")</f>
        <v/>
      </c>
      <c r="F42" s="146"/>
      <c r="G42" s="140"/>
    </row>
    <row r="43" spans="1:7">
      <c r="A43" s="231"/>
      <c r="B43" s="154"/>
      <c r="C43" s="162" t="str">
        <f>IFERROR(VLOOKUP(B43,'KI-KD'!$G$34:$H$50,2,FALSE),"")</f>
        <v/>
      </c>
      <c r="D43" s="148"/>
      <c r="E43" s="162" t="str">
        <f>IFERROR(VLOOKUP(D43,'IPK SMT 2'!$D$14:$E$52,2,FALSE),"")</f>
        <v/>
      </c>
      <c r="F43" s="146"/>
      <c r="G43" s="140"/>
    </row>
    <row r="44" spans="1:7">
      <c r="A44" s="231"/>
      <c r="B44" s="154"/>
      <c r="C44" s="162" t="str">
        <f>IFERROR(VLOOKUP(B44,'KI-KD'!$G$34:$H$50,2,FALSE),"")</f>
        <v/>
      </c>
      <c r="D44" s="148"/>
      <c r="E44" s="162" t="str">
        <f>IFERROR(VLOOKUP(D44,'IPK SMT 2'!$D$14:$E$52,2,FALSE),"")</f>
        <v/>
      </c>
      <c r="F44" s="146"/>
      <c r="G44" s="140"/>
    </row>
    <row r="45" spans="1:7">
      <c r="A45" s="231"/>
      <c r="B45" s="154"/>
      <c r="C45" s="162" t="str">
        <f>IFERROR(VLOOKUP(B45,'KI-KD'!$G$34:$H$50,2,FALSE),"")</f>
        <v/>
      </c>
      <c r="D45" s="148"/>
      <c r="E45" s="162" t="str">
        <f>IFERROR(VLOOKUP(D45,'IPK SMT 2'!$D$14:$E$52,2,FALSE),"")</f>
        <v/>
      </c>
      <c r="F45" s="146"/>
      <c r="G45" s="140"/>
    </row>
    <row r="46" spans="1:7">
      <c r="A46" s="231"/>
      <c r="B46" s="154"/>
      <c r="C46" s="162" t="str">
        <f>IFERROR(VLOOKUP(B46,'KI-KD'!$G$34:$H$50,2,FALSE),"")</f>
        <v/>
      </c>
      <c r="D46" s="148"/>
      <c r="E46" s="162" t="str">
        <f>IFERROR(VLOOKUP(D46,'IPK SMT 2'!$D$14:$E$52,2,FALSE),"")</f>
        <v/>
      </c>
      <c r="F46" s="146"/>
      <c r="G46" s="140"/>
    </row>
    <row r="47" spans="1:7">
      <c r="A47" s="231"/>
      <c r="B47" s="154"/>
      <c r="C47" s="162" t="str">
        <f>IFERROR(VLOOKUP(B47,'KI-KD'!$G$34:$H$50,2,FALSE),"")</f>
        <v/>
      </c>
      <c r="D47" s="148"/>
      <c r="E47" s="162" t="str">
        <f>IFERROR(VLOOKUP(D47,'IPK SMT 2'!$D$14:$E$52,2,FALSE),"")</f>
        <v/>
      </c>
      <c r="F47" s="146"/>
      <c r="G47" s="140"/>
    </row>
    <row r="48" spans="1:7">
      <c r="A48" s="231"/>
      <c r="B48" s="154"/>
      <c r="C48" s="162" t="str">
        <f>IFERROR(VLOOKUP(B48,'KI-KD'!$G$34:$H$50,2,FALSE),"")</f>
        <v/>
      </c>
      <c r="D48" s="148"/>
      <c r="E48" s="162" t="str">
        <f>IFERROR(VLOOKUP(D48,'IPK SMT 2'!$D$14:$E$52,2,FALSE),"")</f>
        <v/>
      </c>
      <c r="F48" s="146"/>
      <c r="G48" s="140"/>
    </row>
    <row r="49" spans="1:7">
      <c r="A49" s="231"/>
      <c r="B49" s="154"/>
      <c r="C49" s="162" t="str">
        <f>IFERROR(VLOOKUP(B49,'KI-KD'!$G$34:$H$50,2,FALSE),"")</f>
        <v/>
      </c>
      <c r="D49" s="148"/>
      <c r="E49" s="162" t="str">
        <f>IFERROR(VLOOKUP(D49,'IPK SMT 2'!$D$14:$E$52,2,FALSE),"")</f>
        <v/>
      </c>
      <c r="F49" s="146"/>
      <c r="G49" s="140"/>
    </row>
    <row r="50" spans="1:7">
      <c r="A50" s="231"/>
      <c r="B50" s="154"/>
      <c r="C50" s="162" t="str">
        <f>IFERROR(VLOOKUP(B50,'KI-KD'!$G$34:$H$50,2,FALSE),"")</f>
        <v/>
      </c>
      <c r="D50" s="148"/>
      <c r="E50" s="162" t="str">
        <f>IFERROR(VLOOKUP(D50,'IPK SMT 2'!$D$14:$E$52,2,FALSE),"")</f>
        <v/>
      </c>
      <c r="F50" s="146"/>
      <c r="G50" s="140"/>
    </row>
    <row r="51" spans="1:7">
      <c r="A51" s="231"/>
      <c r="B51" s="154"/>
      <c r="C51" s="162" t="str">
        <f>IFERROR(VLOOKUP(B51,'KI-KD'!$G$34:$H$50,2,FALSE),"")</f>
        <v/>
      </c>
      <c r="D51" s="148"/>
      <c r="E51" s="162" t="str">
        <f>IFERROR(VLOOKUP(D51,'IPK SMT 2'!$D$14:$E$52,2,FALSE),"")</f>
        <v/>
      </c>
      <c r="F51" s="146"/>
      <c r="G51" s="140"/>
    </row>
    <row r="52" spans="1:7">
      <c r="A52" s="231"/>
      <c r="B52" s="154"/>
      <c r="C52" s="162" t="str">
        <f>IFERROR(VLOOKUP(B52,'KI-KD'!$G$34:$H$50,2,FALSE),"")</f>
        <v/>
      </c>
      <c r="D52" s="148"/>
      <c r="E52" s="162" t="str">
        <f>IFERROR(VLOOKUP(D52,'IPK SMT 2'!$D$14:$E$52,2,FALSE),"")</f>
        <v/>
      </c>
      <c r="F52" s="146"/>
      <c r="G52" s="140"/>
    </row>
    <row r="53" spans="1:7">
      <c r="A53" s="231"/>
      <c r="B53" s="154"/>
      <c r="C53" s="162" t="str">
        <f>IFERROR(VLOOKUP(B53,'KI-KD'!$G$34:$H$50,2,FALSE),"")</f>
        <v/>
      </c>
      <c r="D53" s="148"/>
      <c r="E53" s="162" t="str">
        <f>IFERROR(VLOOKUP(D53,'IPK SMT 2'!$D$14:$E$52,2,FALSE),"")</f>
        <v/>
      </c>
      <c r="F53" s="146"/>
      <c r="G53" s="140"/>
    </row>
    <row r="54" spans="1:7">
      <c r="A54" s="231"/>
      <c r="B54" s="154"/>
      <c r="C54" s="162" t="str">
        <f>IFERROR(VLOOKUP(B54,'KI-KD'!$G$34:$H$50,2,FALSE),"")</f>
        <v/>
      </c>
      <c r="D54" s="148"/>
      <c r="E54" s="162" t="str">
        <f>IFERROR(VLOOKUP(D54,'IPK SMT 2'!$D$14:$E$52,2,FALSE),"")</f>
        <v/>
      </c>
      <c r="F54" s="146"/>
      <c r="G54" s="140"/>
    </row>
    <row r="55" spans="1:7">
      <c r="A55" s="231"/>
      <c r="B55" s="154"/>
      <c r="C55" s="162" t="str">
        <f>IFERROR(VLOOKUP(B55,'KI-KD'!$G$34:$H$50,2,FALSE),"")</f>
        <v/>
      </c>
      <c r="D55" s="148"/>
      <c r="E55" s="162" t="str">
        <f>IFERROR(VLOOKUP(D55,'IPK SMT 2'!$D$14:$E$52,2,FALSE),"")</f>
        <v/>
      </c>
      <c r="F55" s="146"/>
      <c r="G55" s="140"/>
    </row>
    <row r="56" spans="1:7">
      <c r="A56" s="231"/>
      <c r="B56" s="154"/>
      <c r="C56" s="162" t="str">
        <f>IFERROR(VLOOKUP(B56,'KI-KD'!$G$34:$H$50,2,FALSE),"")</f>
        <v/>
      </c>
      <c r="D56" s="148"/>
      <c r="E56" s="162" t="str">
        <f>IFERROR(VLOOKUP(D56,'IPK SMT 2'!$D$14:$E$52,2,FALSE),"")</f>
        <v/>
      </c>
      <c r="F56" s="146"/>
      <c r="G56" s="140"/>
    </row>
    <row r="57" spans="1:7">
      <c r="A57" s="231"/>
      <c r="B57" s="154"/>
      <c r="C57" s="162" t="str">
        <f>IFERROR(VLOOKUP(B57,'KI-KD'!$G$34:$H$50,2,FALSE),"")</f>
        <v/>
      </c>
      <c r="D57" s="148"/>
      <c r="E57" s="162" t="str">
        <f>IFERROR(VLOOKUP(D57,'IPK SMT 2'!$D$14:$E$52,2,FALSE),"")</f>
        <v/>
      </c>
      <c r="F57" s="146"/>
      <c r="G57" s="140"/>
    </row>
    <row r="58" spans="1:7">
      <c r="A58" s="231"/>
      <c r="B58" s="154"/>
      <c r="C58" s="162" t="str">
        <f>IFERROR(VLOOKUP(B58,'KI-KD'!$G$34:$H$50,2,FALSE),"")</f>
        <v/>
      </c>
      <c r="D58" s="148"/>
      <c r="E58" s="162" t="str">
        <f>IFERROR(VLOOKUP(D58,'IPK SMT 2'!$D$14:$E$52,2,FALSE),"")</f>
        <v/>
      </c>
      <c r="F58" s="146"/>
      <c r="G58" s="140"/>
    </row>
    <row r="59" spans="1:7">
      <c r="A59" s="232"/>
      <c r="B59" s="154"/>
      <c r="C59" s="162" t="str">
        <f>IFERROR(VLOOKUP(B59,'KI-KD'!$G$34:$H$50,2,FALSE),"")</f>
        <v/>
      </c>
      <c r="D59" s="148"/>
      <c r="E59" s="162" t="str">
        <f>IFERROR(VLOOKUP(D59,'IPK SMT 2'!$D$14:$E$52,2,FALSE),"")</f>
        <v/>
      </c>
      <c r="F59" s="146"/>
      <c r="G59" s="140"/>
    </row>
    <row r="60" spans="1:7">
      <c r="A60" s="155"/>
      <c r="B60" s="156"/>
      <c r="C60" s="157"/>
      <c r="D60" s="158"/>
      <c r="E60" s="158"/>
      <c r="F60" s="155"/>
      <c r="G60" s="155"/>
    </row>
    <row r="63" spans="1:7">
      <c r="C63" s="86" t="str">
        <f>'PROMES SMT 1'!C57</f>
        <v>Mengetahui</v>
      </c>
      <c r="E63" s="159" t="str">
        <f>'PROMES SMT 1'!AB57</f>
        <v>…….., ………………………</v>
      </c>
    </row>
    <row r="64" spans="1:7">
      <c r="C64" s="86" t="str">
        <f>'PROMES SMT 1'!C58</f>
        <v>Kepala Madrasah Tsanawiyah Laboratorium</v>
      </c>
      <c r="E64" s="159" t="str">
        <f>'PROMES SMT 1'!AB58</f>
        <v>Guru Mata Pelajaran Fikih</v>
      </c>
    </row>
    <row r="65" spans="3:5">
      <c r="E65" s="159"/>
    </row>
    <row r="66" spans="3:5">
      <c r="E66" s="159"/>
    </row>
    <row r="67" spans="3:5">
      <c r="E67" s="159"/>
    </row>
    <row r="68" spans="3:5">
      <c r="C68" s="160" t="str">
        <f>'PROMES SMT 1'!C62</f>
        <v>Tabroni, S.Ag., M.Pd.I</v>
      </c>
      <c r="E68" s="161" t="str">
        <f>'PROMES SMT 1'!AB62</f>
        <v>Abdul Murad</v>
      </c>
    </row>
    <row r="69" spans="3:5">
      <c r="C69" s="86" t="str">
        <f>'PROMES SMT 1'!C63</f>
        <v>NIP. 19700403 199603 1 003</v>
      </c>
      <c r="E69" s="159" t="str">
        <f>'PROMES SMT 1'!AB63</f>
        <v>NIP. -</v>
      </c>
    </row>
  </sheetData>
  <mergeCells count="7">
    <mergeCell ref="C14:G14"/>
    <mergeCell ref="A1:G1"/>
    <mergeCell ref="A17:A40"/>
    <mergeCell ref="A41:A59"/>
    <mergeCell ref="C11:G11"/>
    <mergeCell ref="C12:G12"/>
    <mergeCell ref="C13:G13"/>
  </mergeCells>
  <dataValidations count="1">
    <dataValidation type="list" allowBlank="1" showInputMessage="1" showErrorMessage="1" errorTitle="Jangan diketik" error="Pilih Nomor KI" promptTitle="Petunjuk:" prompt="Pilih No. KI" sqref="B11:B14">
      <formula1>"1.,2.,3.,4."</formula1>
    </dataValidation>
  </dataValidations>
  <printOptions horizontalCentered="1"/>
  <pageMargins left="0.70866141732283472" right="0.70866141732283472" top="0.55118110236220474" bottom="0.35433070866141736" header="0.31496062992125984" footer="0.31496062992125984"/>
  <pageSetup paperSize="14" scale="80" orientation="landscape" horizontalDpi="4294967293" verticalDpi="0" r:id="rId1"/>
  <rowBreaks count="1" manualBreakCount="1">
    <brk id="40" max="16383" man="1"/>
  </rowBreaks>
  <extLst>
    <ext xmlns:x14="http://schemas.microsoft.com/office/spreadsheetml/2009/9/main" uri="{CCE6A557-97BC-4b89-ADB6-D9C93CAAB3DF}">
      <x14:dataValidations xmlns:xm="http://schemas.microsoft.com/office/excel/2006/main" count="4">
        <x14:dataValidation type="list" allowBlank="1" showInputMessage="1" showErrorMessage="1" errorTitle="Jangan Diketik" error="Pilih Nomor KD" promptTitle="Petunjuk:" prompt="Pilih No. KD">
          <x14:formula1>
            <xm:f>'KI-KD'!$G$10:$G$29</xm:f>
          </x14:formula1>
          <xm:sqref>B17:B40</xm:sqref>
        </x14:dataValidation>
        <x14:dataValidation type="list" allowBlank="1" showInputMessage="1" showErrorMessage="1" errorTitle="Jangan diketik" error="Pilih Nomor KD" promptTitle="Petunjuk:" prompt="Pilih No. KD">
          <x14:formula1>
            <xm:f>'KI-KD'!$G$35:$G$50</xm:f>
          </x14:formula1>
          <xm:sqref>B41:B59</xm:sqref>
        </x14:dataValidation>
        <x14:dataValidation type="list" allowBlank="1" showInputMessage="1" showErrorMessage="1" promptTitle="Petunjuk:" prompt="Pilih Nomor Indikator">
          <x14:formula1>
            <xm:f>'IPK SMT 1'!$D$15:$D$52</xm:f>
          </x14:formula1>
          <xm:sqref>D17:D40</xm:sqref>
        </x14:dataValidation>
        <x14:dataValidation type="list" allowBlank="1" showInputMessage="1" showErrorMessage="1">
          <x14:formula1>
            <xm:f>'IPK SMT 2'!$D$14:$D$40</xm:f>
          </x14:formula1>
          <xm:sqref>D41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N57"/>
  <sheetViews>
    <sheetView showGridLines="0" workbookViewId="0">
      <selection activeCell="E20" sqref="E20"/>
    </sheetView>
  </sheetViews>
  <sheetFormatPr defaultRowHeight="12.75"/>
  <cols>
    <col min="1" max="1" width="2.5703125" style="86" customWidth="1"/>
    <col min="2" max="2" width="6.42578125" style="86" customWidth="1"/>
    <col min="3" max="3" width="14" style="86" customWidth="1"/>
    <col min="4" max="4" width="3" style="86" customWidth="1"/>
    <col min="5" max="5" width="3.85546875" style="86" customWidth="1"/>
    <col min="6" max="6" width="29.140625" style="86" customWidth="1"/>
    <col min="7" max="7" width="5.85546875" style="86" customWidth="1"/>
    <col min="8" max="8" width="35.7109375" style="86" customWidth="1"/>
    <col min="9" max="9" width="5.5703125" style="86" customWidth="1"/>
    <col min="10" max="10" width="30.5703125" style="86" customWidth="1"/>
    <col min="11" max="11" width="12.28515625" style="86" customWidth="1"/>
    <col min="12" max="12" width="26.5703125" style="86" customWidth="1"/>
    <col min="13" max="13" width="11.7109375" style="86" customWidth="1"/>
    <col min="14" max="14" width="20.28515625" style="86" customWidth="1"/>
    <col min="15" max="16384" width="9.140625" style="86"/>
  </cols>
  <sheetData>
    <row r="1" spans="2:14" ht="23.25">
      <c r="B1" s="212" t="s">
        <v>175</v>
      </c>
      <c r="C1" s="212"/>
      <c r="D1" s="212"/>
      <c r="E1" s="212"/>
      <c r="F1" s="212"/>
      <c r="G1" s="212"/>
      <c r="H1" s="212"/>
      <c r="I1" s="212"/>
      <c r="J1" s="212"/>
      <c r="K1" s="212"/>
      <c r="L1" s="212"/>
      <c r="M1" s="212"/>
      <c r="N1" s="212"/>
    </row>
    <row r="3" spans="2:14">
      <c r="B3" s="86" t="s">
        <v>176</v>
      </c>
      <c r="D3" s="55" t="s">
        <v>32</v>
      </c>
      <c r="E3" s="56" t="str">
        <f>IDENTITAS!D10</f>
        <v>Madrasah Tsanawiyah Laboratorium</v>
      </c>
      <c r="F3" s="55"/>
    </row>
    <row r="4" spans="2:14">
      <c r="B4" s="86" t="s">
        <v>34</v>
      </c>
      <c r="D4" s="55" t="s">
        <v>32</v>
      </c>
      <c r="E4" s="56" t="str">
        <f>IDENTITAS!D7</f>
        <v>Fikih</v>
      </c>
      <c r="F4" s="55"/>
    </row>
    <row r="5" spans="2:14">
      <c r="B5" s="86" t="s">
        <v>35</v>
      </c>
      <c r="D5" s="55" t="s">
        <v>32</v>
      </c>
      <c r="E5" s="56" t="str">
        <f>IDENTITAS!D8</f>
        <v>VII</v>
      </c>
      <c r="F5" s="55"/>
    </row>
    <row r="6" spans="2:14">
      <c r="B6" s="86" t="s">
        <v>123</v>
      </c>
      <c r="D6" s="55" t="s">
        <v>32</v>
      </c>
      <c r="E6" s="56">
        <v>1</v>
      </c>
      <c r="F6" s="56"/>
    </row>
    <row r="7" spans="2:14">
      <c r="B7" s="86" t="s">
        <v>177</v>
      </c>
      <c r="D7" s="55" t="s">
        <v>32</v>
      </c>
      <c r="E7" s="56">
        <f>SUM(K15:K38)</f>
        <v>0</v>
      </c>
      <c r="F7" s="56" t="s">
        <v>182</v>
      </c>
    </row>
    <row r="8" spans="2:14">
      <c r="D8" s="55"/>
      <c r="E8" s="56"/>
      <c r="F8" s="56"/>
    </row>
    <row r="9" spans="2:14">
      <c r="B9" s="86" t="s">
        <v>178</v>
      </c>
      <c r="D9" s="55" t="s">
        <v>32</v>
      </c>
      <c r="E9" s="145"/>
      <c r="F9" s="228" t="str">
        <f>IFERROR(VLOOKUP(E9,'KI-KD'!$B$9:$F$29,2,FALSE),"")</f>
        <v/>
      </c>
      <c r="G9" s="228"/>
      <c r="H9" s="228"/>
      <c r="I9" s="228"/>
      <c r="J9" s="228"/>
      <c r="K9" s="228"/>
      <c r="L9" s="228"/>
      <c r="M9" s="228"/>
      <c r="N9" s="228"/>
    </row>
    <row r="10" spans="2:14">
      <c r="E10" s="145"/>
      <c r="F10" s="228" t="str">
        <f>IFERROR(VLOOKUP(E10,'KI-KD'!$B$9:$F$29,2,FALSE),"")</f>
        <v/>
      </c>
      <c r="G10" s="228"/>
      <c r="H10" s="228"/>
      <c r="I10" s="228"/>
      <c r="J10" s="228"/>
      <c r="K10" s="228"/>
      <c r="L10" s="228"/>
      <c r="M10" s="228"/>
      <c r="N10" s="228"/>
    </row>
    <row r="11" spans="2:14">
      <c r="E11" s="145"/>
      <c r="F11" s="228" t="str">
        <f>IFERROR(VLOOKUP(E11,'KI-KD'!$B$9:$F$29,2,FALSE),"")</f>
        <v/>
      </c>
      <c r="G11" s="228"/>
      <c r="H11" s="228"/>
      <c r="I11" s="228"/>
      <c r="J11" s="228"/>
      <c r="K11" s="228"/>
      <c r="L11" s="228"/>
      <c r="M11" s="228"/>
      <c r="N11" s="228"/>
    </row>
    <row r="12" spans="2:14">
      <c r="E12" s="145"/>
      <c r="F12" s="228" t="str">
        <f>IFERROR(VLOOKUP(E12,'KI-KD'!$B$9:$F$29,2,FALSE),"")</f>
        <v/>
      </c>
      <c r="G12" s="228"/>
      <c r="H12" s="228"/>
      <c r="I12" s="228"/>
      <c r="J12" s="228"/>
      <c r="K12" s="228"/>
      <c r="L12" s="228"/>
      <c r="M12" s="228"/>
      <c r="N12" s="228"/>
    </row>
    <row r="14" spans="2:14" s="134" customFormat="1" ht="25.5">
      <c r="B14" s="236" t="s">
        <v>4</v>
      </c>
      <c r="C14" s="238"/>
      <c r="D14" s="238"/>
      <c r="E14" s="238"/>
      <c r="F14" s="238"/>
      <c r="G14" s="236" t="s">
        <v>108</v>
      </c>
      <c r="H14" s="237"/>
      <c r="I14" s="238" t="s">
        <v>171</v>
      </c>
      <c r="J14" s="238"/>
      <c r="K14" s="139" t="s">
        <v>47</v>
      </c>
      <c r="L14" s="135" t="s">
        <v>172</v>
      </c>
      <c r="M14" s="139" t="s">
        <v>173</v>
      </c>
      <c r="N14" s="138" t="s">
        <v>174</v>
      </c>
    </row>
    <row r="15" spans="2:14">
      <c r="B15" s="154" t="s">
        <v>68</v>
      </c>
      <c r="C15" s="233" t="str">
        <f>IFERROR(VLOOKUP(B15,'KI-KD'!$G$9:$H$29,2,FALSE),"")</f>
        <v>Memahami alat-alat bersuci dari najis dan hadats</v>
      </c>
      <c r="D15" s="234"/>
      <c r="E15" s="234"/>
      <c r="F15" s="235"/>
      <c r="G15" s="147" t="s">
        <v>169</v>
      </c>
      <c r="H15" s="163" t="str">
        <f>IFERROR(VLOOKUP(G15,'IPK SMT 1'!$D$14:$E$52,2,FALSE),"")</f>
        <v/>
      </c>
      <c r="I15" s="149" t="s">
        <v>9</v>
      </c>
      <c r="J15" s="163" t="str">
        <f>IFERROR(VLOOKUP(I15,MATERI!$F$16:$G$59,2,FALSE),"")</f>
        <v>Pengertian Bersuci</v>
      </c>
      <c r="K15" s="140"/>
      <c r="L15" s="136"/>
      <c r="M15" s="140"/>
      <c r="N15" s="137"/>
    </row>
    <row r="16" spans="2:14" ht="12.75" customHeight="1">
      <c r="B16" s="154"/>
      <c r="C16" s="233" t="str">
        <f>IFERROR(VLOOKUP(B16,'KI-KD'!$G$9:$H$29,2,FALSE),"")</f>
        <v/>
      </c>
      <c r="D16" s="234"/>
      <c r="E16" s="234"/>
      <c r="F16" s="235"/>
      <c r="G16" s="147"/>
      <c r="H16" s="163" t="str">
        <f>IFERROR(VLOOKUP(G16,'IPK SMT 1'!$D$14:$E$52,2,FALSE),"")</f>
        <v/>
      </c>
      <c r="I16" s="149" t="s">
        <v>10</v>
      </c>
      <c r="J16" s="163" t="str">
        <f>IFERROR(VLOOKUP(I16,MATERI!$F$16:$G$59,2,FALSE),"")</f>
        <v>Macam-macam Alat Bersuci</v>
      </c>
      <c r="K16" s="140"/>
      <c r="L16" s="136"/>
      <c r="M16" s="140"/>
      <c r="N16" s="137"/>
    </row>
    <row r="17" spans="2:14" ht="12.75" customHeight="1">
      <c r="B17" s="154"/>
      <c r="C17" s="233" t="str">
        <f>IFERROR(VLOOKUP(B17,'KI-KD'!$G$9:$H$29,2,FALSE),"")</f>
        <v/>
      </c>
      <c r="D17" s="234"/>
      <c r="E17" s="234"/>
      <c r="F17" s="235"/>
      <c r="G17" s="147"/>
      <c r="H17" s="163" t="str">
        <f>IFERROR(VLOOKUP(G17,'IPK SMT 1'!$D$14:$E$52,2,FALSE),"")</f>
        <v/>
      </c>
      <c r="I17" s="149"/>
      <c r="J17" s="163" t="str">
        <f>IFERROR(VLOOKUP(I17,MATERI!$F$16:$G$59,2,FALSE),"")</f>
        <v/>
      </c>
      <c r="K17" s="140"/>
      <c r="L17" s="136"/>
      <c r="M17" s="140"/>
      <c r="N17" s="137"/>
    </row>
    <row r="18" spans="2:14" ht="12.75" customHeight="1">
      <c r="B18" s="154"/>
      <c r="C18" s="233" t="str">
        <f>IFERROR(VLOOKUP(B18,'KI-KD'!$G$9:$H$29,2,FALSE),"")</f>
        <v/>
      </c>
      <c r="D18" s="234"/>
      <c r="E18" s="234"/>
      <c r="F18" s="235"/>
      <c r="G18" s="147"/>
      <c r="H18" s="163" t="str">
        <f>IFERROR(VLOOKUP(G18,'IPK SMT 1'!$D$14:$E$52,2,FALSE),"")</f>
        <v/>
      </c>
      <c r="I18" s="149"/>
      <c r="J18" s="163" t="str">
        <f>IFERROR(VLOOKUP(I18,MATERI!$F$16:$G$59,2,FALSE),"")</f>
        <v/>
      </c>
      <c r="K18" s="140"/>
      <c r="L18" s="136"/>
      <c r="M18" s="140"/>
      <c r="N18" s="137"/>
    </row>
    <row r="19" spans="2:14" ht="12.75" customHeight="1">
      <c r="B19" s="154"/>
      <c r="C19" s="233" t="str">
        <f>IFERROR(VLOOKUP(B19,'KI-KD'!$G$9:$H$29,2,FALSE),"")</f>
        <v/>
      </c>
      <c r="D19" s="234"/>
      <c r="E19" s="234"/>
      <c r="F19" s="235"/>
      <c r="G19" s="147"/>
      <c r="H19" s="163" t="str">
        <f>IFERROR(VLOOKUP(G19,'IPK SMT 1'!$D$14:$E$52,2,FALSE),"")</f>
        <v/>
      </c>
      <c r="I19" s="149"/>
      <c r="J19" s="163" t="str">
        <f>IFERROR(VLOOKUP(I19,MATERI!$F$16:$G$59,2,FALSE),"")</f>
        <v/>
      </c>
      <c r="K19" s="140"/>
      <c r="L19" s="136"/>
      <c r="M19" s="140"/>
      <c r="N19" s="137"/>
    </row>
    <row r="20" spans="2:14" ht="12.75" customHeight="1">
      <c r="B20" s="154"/>
      <c r="C20" s="233" t="str">
        <f>IFERROR(VLOOKUP(B20,'KI-KD'!$G$9:$H$29,2,FALSE),"")</f>
        <v/>
      </c>
      <c r="D20" s="234"/>
      <c r="E20" s="234"/>
      <c r="F20" s="235"/>
      <c r="G20" s="147"/>
      <c r="H20" s="163" t="str">
        <f>IFERROR(VLOOKUP(G20,'IPK SMT 1'!$D$14:$E$52,2,FALSE),"")</f>
        <v/>
      </c>
      <c r="I20" s="149"/>
      <c r="J20" s="163" t="str">
        <f>IFERROR(VLOOKUP(I20,MATERI!$F$16:$G$59,2,FALSE),"")</f>
        <v/>
      </c>
      <c r="K20" s="140"/>
      <c r="L20" s="136"/>
      <c r="M20" s="140"/>
      <c r="N20" s="137"/>
    </row>
    <row r="21" spans="2:14" ht="12.75" customHeight="1">
      <c r="B21" s="154"/>
      <c r="C21" s="233" t="str">
        <f>IFERROR(VLOOKUP(B21,'KI-KD'!$G$9:$H$29,2,FALSE),"")</f>
        <v/>
      </c>
      <c r="D21" s="234"/>
      <c r="E21" s="234"/>
      <c r="F21" s="235"/>
      <c r="G21" s="147"/>
      <c r="H21" s="163" t="str">
        <f>IFERROR(VLOOKUP(G21,'IPK SMT 1'!$D$14:$E$52,2,FALSE),"")</f>
        <v/>
      </c>
      <c r="I21" s="149"/>
      <c r="J21" s="163" t="str">
        <f>IFERROR(VLOOKUP(I21,MATERI!$F$16:$G$59,2,FALSE),"")</f>
        <v/>
      </c>
      <c r="K21" s="140"/>
      <c r="L21" s="136"/>
      <c r="M21" s="140"/>
      <c r="N21" s="137"/>
    </row>
    <row r="22" spans="2:14" ht="12.75" customHeight="1">
      <c r="B22" s="154"/>
      <c r="C22" s="233" t="str">
        <f>IFERROR(VLOOKUP(B22,'KI-KD'!$G$9:$H$29,2,FALSE),"")</f>
        <v/>
      </c>
      <c r="D22" s="234"/>
      <c r="E22" s="234"/>
      <c r="F22" s="235"/>
      <c r="G22" s="147"/>
      <c r="H22" s="163" t="str">
        <f>IFERROR(VLOOKUP(G22,'IPK SMT 1'!$D$14:$E$52,2,FALSE),"")</f>
        <v/>
      </c>
      <c r="I22" s="149"/>
      <c r="J22" s="163" t="str">
        <f>IFERROR(VLOOKUP(I22,MATERI!$F$16:$G$59,2,FALSE),"")</f>
        <v/>
      </c>
      <c r="K22" s="140"/>
      <c r="L22" s="136"/>
      <c r="M22" s="140"/>
      <c r="N22" s="137"/>
    </row>
    <row r="23" spans="2:14" ht="12.75" customHeight="1">
      <c r="B23" s="154"/>
      <c r="C23" s="233" t="str">
        <f>IFERROR(VLOOKUP(B23,'KI-KD'!$G$9:$H$29,2,FALSE),"")</f>
        <v/>
      </c>
      <c r="D23" s="234"/>
      <c r="E23" s="234"/>
      <c r="F23" s="235"/>
      <c r="G23" s="147"/>
      <c r="H23" s="163" t="str">
        <f>IFERROR(VLOOKUP(G23,'IPK SMT 1'!$D$14:$E$52,2,FALSE),"")</f>
        <v/>
      </c>
      <c r="I23" s="149"/>
      <c r="J23" s="163" t="str">
        <f>IFERROR(VLOOKUP(I23,MATERI!$F$16:$G$59,2,FALSE),"")</f>
        <v/>
      </c>
      <c r="K23" s="140"/>
      <c r="L23" s="136"/>
      <c r="M23" s="140"/>
      <c r="N23" s="137"/>
    </row>
    <row r="24" spans="2:14" ht="12.75" customHeight="1">
      <c r="B24" s="154"/>
      <c r="C24" s="233" t="str">
        <f>IFERROR(VLOOKUP(B24,'KI-KD'!$G$9:$H$29,2,FALSE),"")</f>
        <v/>
      </c>
      <c r="D24" s="234"/>
      <c r="E24" s="234"/>
      <c r="F24" s="235"/>
      <c r="G24" s="147"/>
      <c r="H24" s="163" t="str">
        <f>IFERROR(VLOOKUP(G24,'IPK SMT 1'!$D$14:$E$52,2,FALSE),"")</f>
        <v/>
      </c>
      <c r="I24" s="149"/>
      <c r="J24" s="163" t="str">
        <f>IFERROR(VLOOKUP(I24,MATERI!$F$16:$G$59,2,FALSE),"")</f>
        <v/>
      </c>
      <c r="K24" s="140"/>
      <c r="L24" s="136"/>
      <c r="M24" s="140"/>
      <c r="N24" s="137"/>
    </row>
    <row r="25" spans="2:14" ht="12.75" customHeight="1">
      <c r="B25" s="154"/>
      <c r="C25" s="233" t="str">
        <f>IFERROR(VLOOKUP(B25,'KI-KD'!$G$9:$H$29,2,FALSE),"")</f>
        <v/>
      </c>
      <c r="D25" s="234"/>
      <c r="E25" s="234"/>
      <c r="F25" s="235"/>
      <c r="G25" s="147"/>
      <c r="H25" s="163" t="str">
        <f>IFERROR(VLOOKUP(G25,'IPK SMT 1'!$D$14:$E$52,2,FALSE),"")</f>
        <v/>
      </c>
      <c r="I25" s="149"/>
      <c r="J25" s="163" t="str">
        <f>IFERROR(VLOOKUP(I25,MATERI!$F$16:$G$59,2,FALSE),"")</f>
        <v/>
      </c>
      <c r="K25" s="140"/>
      <c r="L25" s="136"/>
      <c r="M25" s="140"/>
      <c r="N25" s="137"/>
    </row>
    <row r="26" spans="2:14" ht="12.75" customHeight="1">
      <c r="B26" s="154"/>
      <c r="C26" s="233" t="str">
        <f>IFERROR(VLOOKUP(B26,'KI-KD'!$G$9:$H$29,2,FALSE),"")</f>
        <v/>
      </c>
      <c r="D26" s="234"/>
      <c r="E26" s="234"/>
      <c r="F26" s="235"/>
      <c r="G26" s="147"/>
      <c r="H26" s="163" t="str">
        <f>IFERROR(VLOOKUP(G26,'IPK SMT 1'!$D$14:$E$52,2,FALSE),"")</f>
        <v/>
      </c>
      <c r="I26" s="149"/>
      <c r="J26" s="163" t="str">
        <f>IFERROR(VLOOKUP(I26,MATERI!$F$16:$G$59,2,FALSE),"")</f>
        <v/>
      </c>
      <c r="K26" s="140"/>
      <c r="L26" s="136"/>
      <c r="M26" s="140"/>
      <c r="N26" s="137"/>
    </row>
    <row r="27" spans="2:14" ht="12.75" customHeight="1">
      <c r="B27" s="154"/>
      <c r="C27" s="233" t="str">
        <f>IFERROR(VLOOKUP(B27,'KI-KD'!$G$9:$H$29,2,FALSE),"")</f>
        <v/>
      </c>
      <c r="D27" s="234"/>
      <c r="E27" s="234"/>
      <c r="F27" s="235"/>
      <c r="G27" s="147"/>
      <c r="H27" s="163" t="str">
        <f>IFERROR(VLOOKUP(G27,'IPK SMT 1'!$D$14:$E$52,2,FALSE),"")</f>
        <v/>
      </c>
      <c r="I27" s="149"/>
      <c r="J27" s="163" t="str">
        <f>IFERROR(VLOOKUP(I27,MATERI!$F$16:$G$59,2,FALSE),"")</f>
        <v/>
      </c>
      <c r="K27" s="140"/>
      <c r="L27" s="136"/>
      <c r="M27" s="140"/>
      <c r="N27" s="137"/>
    </row>
    <row r="28" spans="2:14" ht="12.75" customHeight="1">
      <c r="B28" s="154"/>
      <c r="C28" s="233" t="str">
        <f>IFERROR(VLOOKUP(B28,'KI-KD'!$G$9:$H$29,2,FALSE),"")</f>
        <v/>
      </c>
      <c r="D28" s="234"/>
      <c r="E28" s="234"/>
      <c r="F28" s="235"/>
      <c r="G28" s="147"/>
      <c r="H28" s="163" t="str">
        <f>IFERROR(VLOOKUP(G28,'IPK SMT 1'!$D$14:$E$52,2,FALSE),"")</f>
        <v/>
      </c>
      <c r="I28" s="149"/>
      <c r="J28" s="163" t="str">
        <f>IFERROR(VLOOKUP(I28,MATERI!$F$16:$G$59,2,FALSE),"")</f>
        <v/>
      </c>
      <c r="K28" s="140"/>
      <c r="L28" s="136"/>
      <c r="M28" s="140"/>
      <c r="N28" s="137"/>
    </row>
    <row r="29" spans="2:14" ht="12.75" customHeight="1">
      <c r="B29" s="154"/>
      <c r="C29" s="233" t="str">
        <f>IFERROR(VLOOKUP(B29,'KI-KD'!$G$9:$H$29,2,FALSE),"")</f>
        <v/>
      </c>
      <c r="D29" s="234"/>
      <c r="E29" s="234"/>
      <c r="F29" s="235"/>
      <c r="G29" s="147"/>
      <c r="H29" s="163" t="str">
        <f>IFERROR(VLOOKUP(G29,'IPK SMT 1'!$D$14:$E$52,2,FALSE),"")</f>
        <v/>
      </c>
      <c r="I29" s="149"/>
      <c r="J29" s="163" t="str">
        <f>IFERROR(VLOOKUP(I29,MATERI!$F$16:$G$59,2,FALSE),"")</f>
        <v/>
      </c>
      <c r="K29" s="140"/>
      <c r="L29" s="136"/>
      <c r="M29" s="140"/>
      <c r="N29" s="137"/>
    </row>
    <row r="30" spans="2:14" ht="12.75" customHeight="1">
      <c r="B30" s="154"/>
      <c r="C30" s="233" t="str">
        <f>IFERROR(VLOOKUP(B30,'KI-KD'!$G$9:$H$29,2,FALSE),"")</f>
        <v/>
      </c>
      <c r="D30" s="234"/>
      <c r="E30" s="234"/>
      <c r="F30" s="235"/>
      <c r="G30" s="147"/>
      <c r="H30" s="163" t="str">
        <f>IFERROR(VLOOKUP(G30,'IPK SMT 1'!$D$14:$E$52,2,FALSE),"")</f>
        <v/>
      </c>
      <c r="I30" s="149"/>
      <c r="J30" s="163" t="str">
        <f>IFERROR(VLOOKUP(I30,MATERI!$F$16:$G$59,2,FALSE),"")</f>
        <v/>
      </c>
      <c r="K30" s="140"/>
      <c r="L30" s="136"/>
      <c r="M30" s="140"/>
      <c r="N30" s="137"/>
    </row>
    <row r="31" spans="2:14" ht="12.75" customHeight="1">
      <c r="B31" s="154"/>
      <c r="C31" s="233" t="str">
        <f>IFERROR(VLOOKUP(B31,'KI-KD'!$G$9:$H$29,2,FALSE),"")</f>
        <v/>
      </c>
      <c r="D31" s="234"/>
      <c r="E31" s="234"/>
      <c r="F31" s="235"/>
      <c r="G31" s="147"/>
      <c r="H31" s="163" t="str">
        <f>IFERROR(VLOOKUP(G31,'IPK SMT 1'!$D$14:$E$52,2,FALSE),"")</f>
        <v/>
      </c>
      <c r="I31" s="149"/>
      <c r="J31" s="163" t="str">
        <f>IFERROR(VLOOKUP(I31,MATERI!$F$16:$G$59,2,FALSE),"")</f>
        <v/>
      </c>
      <c r="K31" s="140"/>
      <c r="L31" s="136"/>
      <c r="M31" s="140"/>
      <c r="N31" s="137"/>
    </row>
    <row r="32" spans="2:14" ht="12.75" customHeight="1">
      <c r="B32" s="154"/>
      <c r="C32" s="233" t="str">
        <f>IFERROR(VLOOKUP(B32,'KI-KD'!$G$9:$H$29,2,FALSE),"")</f>
        <v/>
      </c>
      <c r="D32" s="234"/>
      <c r="E32" s="234"/>
      <c r="F32" s="235"/>
      <c r="G32" s="147"/>
      <c r="H32" s="163" t="str">
        <f>IFERROR(VLOOKUP(G32,'IPK SMT 1'!$D$14:$E$52,2,FALSE),"")</f>
        <v/>
      </c>
      <c r="I32" s="149"/>
      <c r="J32" s="163" t="str">
        <f>IFERROR(VLOOKUP(I32,MATERI!$F$16:$G$59,2,FALSE),"")</f>
        <v/>
      </c>
      <c r="K32" s="140"/>
      <c r="L32" s="136"/>
      <c r="M32" s="140"/>
      <c r="N32" s="137"/>
    </row>
    <row r="33" spans="2:14" ht="12.75" customHeight="1">
      <c r="B33" s="154"/>
      <c r="C33" s="233" t="str">
        <f>IFERROR(VLOOKUP(B33,'KI-KD'!$G$9:$H$29,2,FALSE),"")</f>
        <v/>
      </c>
      <c r="D33" s="234"/>
      <c r="E33" s="234"/>
      <c r="F33" s="235"/>
      <c r="G33" s="147"/>
      <c r="H33" s="163" t="str">
        <f>IFERROR(VLOOKUP(G33,'IPK SMT 1'!$D$14:$E$52,2,FALSE),"")</f>
        <v/>
      </c>
      <c r="I33" s="149"/>
      <c r="J33" s="163" t="str">
        <f>IFERROR(VLOOKUP(I33,MATERI!$F$16:$G$59,2,FALSE),"")</f>
        <v/>
      </c>
      <c r="K33" s="140"/>
      <c r="L33" s="136"/>
      <c r="M33" s="140"/>
      <c r="N33" s="137"/>
    </row>
    <row r="34" spans="2:14" ht="12.75" customHeight="1">
      <c r="B34" s="154"/>
      <c r="C34" s="233" t="str">
        <f>IFERROR(VLOOKUP(B34,'KI-KD'!$G$9:$H$29,2,FALSE),"")</f>
        <v/>
      </c>
      <c r="D34" s="234"/>
      <c r="E34" s="234"/>
      <c r="F34" s="235"/>
      <c r="G34" s="147"/>
      <c r="H34" s="163" t="str">
        <f>IFERROR(VLOOKUP(G34,'IPK SMT 1'!$D$14:$E$52,2,FALSE),"")</f>
        <v/>
      </c>
      <c r="I34" s="149"/>
      <c r="J34" s="163" t="str">
        <f>IFERROR(VLOOKUP(I34,MATERI!$F$16:$G$59,2,FALSE),"")</f>
        <v/>
      </c>
      <c r="K34" s="140"/>
      <c r="L34" s="136"/>
      <c r="M34" s="140"/>
      <c r="N34" s="137"/>
    </row>
    <row r="35" spans="2:14" ht="12.75" customHeight="1">
      <c r="B35" s="154"/>
      <c r="C35" s="233" t="str">
        <f>IFERROR(VLOOKUP(B35,'KI-KD'!$G$9:$H$29,2,FALSE),"")</f>
        <v/>
      </c>
      <c r="D35" s="234"/>
      <c r="E35" s="234"/>
      <c r="F35" s="235"/>
      <c r="G35" s="147"/>
      <c r="H35" s="163" t="str">
        <f>IFERROR(VLOOKUP(G35,'IPK SMT 1'!$D$14:$E$52,2,FALSE),"")</f>
        <v/>
      </c>
      <c r="I35" s="149"/>
      <c r="J35" s="163" t="str">
        <f>IFERROR(VLOOKUP(I35,MATERI!$F$16:$G$59,2,FALSE),"")</f>
        <v/>
      </c>
      <c r="K35" s="140"/>
      <c r="L35" s="136"/>
      <c r="M35" s="140"/>
      <c r="N35" s="137"/>
    </row>
    <row r="36" spans="2:14" ht="12.75" customHeight="1">
      <c r="B36" s="154"/>
      <c r="C36" s="233" t="str">
        <f>IFERROR(VLOOKUP(B36,'KI-KD'!$G$9:$H$29,2,FALSE),"")</f>
        <v/>
      </c>
      <c r="D36" s="234"/>
      <c r="E36" s="234"/>
      <c r="F36" s="235"/>
      <c r="G36" s="147"/>
      <c r="H36" s="163" t="str">
        <f>IFERROR(VLOOKUP(G36,'IPK SMT 1'!$D$14:$E$52,2,FALSE),"")</f>
        <v/>
      </c>
      <c r="I36" s="149"/>
      <c r="J36" s="163" t="str">
        <f>IFERROR(VLOOKUP(I36,MATERI!$F$16:$G$59,2,FALSE),"")</f>
        <v/>
      </c>
      <c r="K36" s="140"/>
      <c r="L36" s="136"/>
      <c r="M36" s="140"/>
      <c r="N36" s="137"/>
    </row>
    <row r="37" spans="2:14" ht="12.75" customHeight="1">
      <c r="B37" s="154"/>
      <c r="C37" s="233" t="str">
        <f>IFERROR(VLOOKUP(B37,'KI-KD'!$G$9:$H$29,2,FALSE),"")</f>
        <v/>
      </c>
      <c r="D37" s="234"/>
      <c r="E37" s="234"/>
      <c r="F37" s="235"/>
      <c r="G37" s="147"/>
      <c r="H37" s="163" t="str">
        <f>IFERROR(VLOOKUP(G37,'IPK SMT 1'!$D$14:$E$52,2,FALSE),"")</f>
        <v/>
      </c>
      <c r="I37" s="149"/>
      <c r="J37" s="163" t="str">
        <f>IFERROR(VLOOKUP(I37,MATERI!$F$16:$G$59,2,FALSE),"")</f>
        <v/>
      </c>
      <c r="K37" s="140"/>
      <c r="L37" s="136"/>
      <c r="M37" s="140"/>
      <c r="N37" s="137"/>
    </row>
    <row r="38" spans="2:14" ht="12.75" customHeight="1">
      <c r="B38" s="154"/>
      <c r="C38" s="233" t="str">
        <f>IFERROR(VLOOKUP(B38,'KI-KD'!$G$9:$H$29,2,FALSE),"")</f>
        <v/>
      </c>
      <c r="D38" s="234"/>
      <c r="E38" s="234"/>
      <c r="F38" s="235"/>
      <c r="G38" s="147"/>
      <c r="H38" s="163" t="str">
        <f>IFERROR(VLOOKUP(G38,'IPK SMT 1'!$D$14:$E$52,2,FALSE),"")</f>
        <v/>
      </c>
      <c r="I38" s="149"/>
      <c r="J38" s="163" t="str">
        <f>IFERROR(VLOOKUP(I38,MATERI!$F$16:$G$59,2,FALSE),"")</f>
        <v/>
      </c>
      <c r="K38" s="140"/>
      <c r="L38" s="136"/>
      <c r="M38" s="140"/>
      <c r="N38" s="137"/>
    </row>
    <row r="41" spans="2:14">
      <c r="C41" s="86" t="str">
        <f>MATERI!C43</f>
        <v/>
      </c>
    </row>
    <row r="42" spans="2:14">
      <c r="C42" s="86" t="str">
        <f>MATERI!C63</f>
        <v>Mengetahui</v>
      </c>
      <c r="L42" s="172" t="str">
        <f>MATERI!E63</f>
        <v>…….., ………………………</v>
      </c>
    </row>
    <row r="43" spans="2:14">
      <c r="C43" s="86" t="str">
        <f>MATERI!C64</f>
        <v>Kepala Madrasah Tsanawiyah Laboratorium</v>
      </c>
      <c r="L43" s="172" t="str">
        <f>MATERI!E64</f>
        <v>Guru Mata Pelajaran Fikih</v>
      </c>
    </row>
    <row r="44" spans="2:14">
      <c r="L44" s="172"/>
    </row>
    <row r="45" spans="2:14">
      <c r="L45" s="172"/>
    </row>
    <row r="46" spans="2:14">
      <c r="L46" s="172"/>
    </row>
    <row r="47" spans="2:14">
      <c r="C47" s="160" t="str">
        <f>MATERI!C68</f>
        <v>Tabroni, S.Ag., M.Pd.I</v>
      </c>
      <c r="L47" s="173" t="str">
        <f>MATERI!E68</f>
        <v>Abdul Murad</v>
      </c>
    </row>
    <row r="48" spans="2:14">
      <c r="C48" s="86" t="str">
        <f>MATERI!C69</f>
        <v>NIP. 19700403 199603 1 003</v>
      </c>
      <c r="L48" s="172" t="str">
        <f>MATERI!E69</f>
        <v>NIP. -</v>
      </c>
    </row>
    <row r="50" spans="3:3">
      <c r="C50" s="86" t="str">
        <f>MATERI!C52</f>
        <v/>
      </c>
    </row>
    <row r="51" spans="3:3">
      <c r="C51" s="86" t="str">
        <f>MATERI!C53</f>
        <v/>
      </c>
    </row>
    <row r="52" spans="3:3">
      <c r="C52" s="86" t="str">
        <f>MATERI!C54</f>
        <v/>
      </c>
    </row>
    <row r="53" spans="3:3">
      <c r="C53" s="86" t="str">
        <f>MATERI!C55</f>
        <v/>
      </c>
    </row>
    <row r="54" spans="3:3">
      <c r="C54" s="86" t="str">
        <f>MATERI!C56</f>
        <v/>
      </c>
    </row>
    <row r="55" spans="3:3">
      <c r="C55" s="86" t="str">
        <f>MATERI!C57</f>
        <v/>
      </c>
    </row>
    <row r="56" spans="3:3">
      <c r="C56" s="86" t="str">
        <f>MATERI!C58</f>
        <v/>
      </c>
    </row>
    <row r="57" spans="3:3">
      <c r="C57" s="86" t="str">
        <f>MATERI!C59</f>
        <v/>
      </c>
    </row>
  </sheetData>
  <mergeCells count="32">
    <mergeCell ref="G14:H14"/>
    <mergeCell ref="I14:J14"/>
    <mergeCell ref="B14:F14"/>
    <mergeCell ref="B1:N1"/>
    <mergeCell ref="F9:N9"/>
    <mergeCell ref="F10:N10"/>
    <mergeCell ref="F11:N11"/>
    <mergeCell ref="F12:N12"/>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5:F35"/>
    <mergeCell ref="C36:F36"/>
    <mergeCell ref="C37:F37"/>
    <mergeCell ref="C38:F38"/>
    <mergeCell ref="C30:F30"/>
    <mergeCell ref="C31:F31"/>
    <mergeCell ref="C32:F32"/>
    <mergeCell ref="C33:F33"/>
    <mergeCell ref="C34:F34"/>
  </mergeCells>
  <conditionalFormatting sqref="E7:E8">
    <cfRule type="cellIs" dxfId="1" priority="1" operator="equal">
      <formula>0</formula>
    </cfRule>
  </conditionalFormatting>
  <dataValidations count="1">
    <dataValidation type="list" allowBlank="1" showInputMessage="1" showErrorMessage="1" errorTitle="Jangan diketik" error="Pilih No. KD" promptTitle="Petunjuk:" prompt="Pilih No. KI" sqref="E9:E12">
      <formula1>"1.,2.,3.,4."</formula1>
    </dataValidation>
  </dataValidation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errorTitle="Jangan Diketik" error="Pilih Nomor KD" promptTitle="Petunjuk:" prompt="Pilih No. KD">
          <x14:formula1>
            <xm:f>'KI-KD'!$G$10:$G$29</xm:f>
          </x14:formula1>
          <xm:sqref>B15:B38</xm:sqref>
        </x14:dataValidation>
        <x14:dataValidation type="list" allowBlank="1" showInputMessage="1" showErrorMessage="1">
          <x14:formula1>
            <xm:f>'IPK SMT 1'!$D$15:$D$52</xm:f>
          </x14:formula1>
          <xm:sqref>G15:G38</xm:sqref>
        </x14:dataValidation>
        <x14:dataValidation type="list" allowBlank="1" showInputMessage="1" showErrorMessage="1">
          <x14:formula1>
            <xm:f>MATERI!$F$17:$F$59</xm:f>
          </x14:formula1>
          <xm:sqref>I15:I38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N57"/>
  <sheetViews>
    <sheetView showGridLines="0" workbookViewId="0">
      <selection activeCell="E20" sqref="E20"/>
    </sheetView>
  </sheetViews>
  <sheetFormatPr defaultRowHeight="12.75"/>
  <cols>
    <col min="1" max="1" width="2.5703125" style="86" customWidth="1"/>
    <col min="2" max="2" width="6.42578125" style="86" customWidth="1"/>
    <col min="3" max="3" width="14" style="86" customWidth="1"/>
    <col min="4" max="4" width="3" style="86" customWidth="1"/>
    <col min="5" max="5" width="3.85546875" style="86" customWidth="1"/>
    <col min="6" max="6" width="29.140625" style="86" customWidth="1"/>
    <col min="7" max="7" width="5.85546875" style="86" customWidth="1"/>
    <col min="8" max="8" width="35.7109375" style="86" customWidth="1"/>
    <col min="9" max="9" width="5.5703125" style="86" customWidth="1"/>
    <col min="10" max="10" width="30.5703125" style="86" customWidth="1"/>
    <col min="11" max="11" width="12.28515625" style="86" customWidth="1"/>
    <col min="12" max="12" width="26.5703125" style="86" customWidth="1"/>
    <col min="13" max="13" width="11.7109375" style="86" customWidth="1"/>
    <col min="14" max="14" width="20.28515625" style="86" customWidth="1"/>
    <col min="15" max="16384" width="9.140625" style="86"/>
  </cols>
  <sheetData>
    <row r="1" spans="2:14" ht="23.25">
      <c r="B1" s="212" t="s">
        <v>175</v>
      </c>
      <c r="C1" s="212"/>
      <c r="D1" s="212"/>
      <c r="E1" s="212"/>
      <c r="F1" s="212"/>
      <c r="G1" s="212"/>
      <c r="H1" s="212"/>
      <c r="I1" s="212"/>
      <c r="J1" s="212"/>
      <c r="K1" s="212"/>
      <c r="L1" s="212"/>
      <c r="M1" s="212"/>
      <c r="N1" s="212"/>
    </row>
    <row r="3" spans="2:14">
      <c r="B3" s="86" t="s">
        <v>176</v>
      </c>
      <c r="D3" s="55" t="s">
        <v>32</v>
      </c>
      <c r="E3" s="56" t="str">
        <f>IDENTITAS!D10</f>
        <v>Madrasah Tsanawiyah Laboratorium</v>
      </c>
      <c r="F3" s="55"/>
    </row>
    <row r="4" spans="2:14">
      <c r="B4" s="86" t="s">
        <v>34</v>
      </c>
      <c r="D4" s="55" t="s">
        <v>32</v>
      </c>
      <c r="E4" s="56" t="str">
        <f>IDENTITAS!D7</f>
        <v>Fikih</v>
      </c>
      <c r="F4" s="55"/>
    </row>
    <row r="5" spans="2:14">
      <c r="B5" s="86" t="s">
        <v>35</v>
      </c>
      <c r="D5" s="55" t="s">
        <v>32</v>
      </c>
      <c r="E5" s="56" t="str">
        <f>IDENTITAS!D8</f>
        <v>VII</v>
      </c>
      <c r="F5" s="55"/>
    </row>
    <row r="6" spans="2:14">
      <c r="B6" s="86" t="s">
        <v>123</v>
      </c>
      <c r="D6" s="55" t="s">
        <v>32</v>
      </c>
      <c r="E6" s="56">
        <v>2</v>
      </c>
      <c r="F6" s="56"/>
    </row>
    <row r="7" spans="2:14">
      <c r="B7" s="86" t="s">
        <v>177</v>
      </c>
      <c r="D7" s="55" t="s">
        <v>32</v>
      </c>
      <c r="E7" s="56">
        <f>SUM(K15:K38)</f>
        <v>0</v>
      </c>
      <c r="F7" s="56" t="s">
        <v>182</v>
      </c>
    </row>
    <row r="8" spans="2:14">
      <c r="D8" s="55"/>
      <c r="E8" s="56"/>
      <c r="F8" s="55"/>
    </row>
    <row r="9" spans="2:14">
      <c r="B9" s="86" t="s">
        <v>178</v>
      </c>
      <c r="D9" s="55" t="s">
        <v>32</v>
      </c>
      <c r="E9" s="145"/>
      <c r="F9" s="228" t="str">
        <f>IFERROR(VLOOKUP(E9,'KI-KD'!$B$9:$F$29,2,FALSE),"")</f>
        <v/>
      </c>
      <c r="G9" s="228"/>
      <c r="H9" s="228"/>
      <c r="I9" s="228"/>
      <c r="J9" s="228"/>
      <c r="K9" s="228"/>
      <c r="L9" s="228"/>
      <c r="M9" s="228"/>
      <c r="N9" s="228"/>
    </row>
    <row r="10" spans="2:14">
      <c r="E10" s="145"/>
      <c r="F10" s="228" t="str">
        <f>IFERROR(VLOOKUP(E10,'KI-KD'!$B$9:$F$29,2,FALSE),"")</f>
        <v/>
      </c>
      <c r="G10" s="228"/>
      <c r="H10" s="228"/>
      <c r="I10" s="228"/>
      <c r="J10" s="228"/>
      <c r="K10" s="228"/>
      <c r="L10" s="228"/>
      <c r="M10" s="228"/>
      <c r="N10" s="228"/>
    </row>
    <row r="11" spans="2:14">
      <c r="E11" s="145"/>
      <c r="F11" s="228" t="str">
        <f>IFERROR(VLOOKUP(E11,'KI-KD'!$B$9:$F$29,2,FALSE),"")</f>
        <v/>
      </c>
      <c r="G11" s="228"/>
      <c r="H11" s="228"/>
      <c r="I11" s="228"/>
      <c r="J11" s="228"/>
      <c r="K11" s="228"/>
      <c r="L11" s="228"/>
      <c r="M11" s="228"/>
      <c r="N11" s="228"/>
    </row>
    <row r="12" spans="2:14">
      <c r="E12" s="145"/>
      <c r="F12" s="228" t="str">
        <f>IFERROR(VLOOKUP(E12,'KI-KD'!$B$9:$F$29,2,FALSE),"")</f>
        <v/>
      </c>
      <c r="G12" s="228"/>
      <c r="H12" s="228"/>
      <c r="I12" s="228"/>
      <c r="J12" s="228"/>
      <c r="K12" s="228"/>
      <c r="L12" s="228"/>
      <c r="M12" s="228"/>
      <c r="N12" s="228"/>
    </row>
    <row r="14" spans="2:14" s="134" customFormat="1" ht="25.5">
      <c r="B14" s="236" t="s">
        <v>4</v>
      </c>
      <c r="C14" s="238"/>
      <c r="D14" s="238"/>
      <c r="E14" s="238"/>
      <c r="F14" s="238"/>
      <c r="G14" s="236" t="s">
        <v>108</v>
      </c>
      <c r="H14" s="237"/>
      <c r="I14" s="238" t="s">
        <v>171</v>
      </c>
      <c r="J14" s="238"/>
      <c r="K14" s="139" t="s">
        <v>47</v>
      </c>
      <c r="L14" s="135" t="s">
        <v>172</v>
      </c>
      <c r="M14" s="139" t="s">
        <v>173</v>
      </c>
      <c r="N14" s="138" t="s">
        <v>174</v>
      </c>
    </row>
    <row r="15" spans="2:14">
      <c r="B15" s="154"/>
      <c r="C15" s="233" t="str">
        <f>IFERROR(VLOOKUP(B15,'KI-KD'!$G$34:$H$50,2,FALSE),"")</f>
        <v/>
      </c>
      <c r="D15" s="234"/>
      <c r="E15" s="234"/>
      <c r="F15" s="235"/>
      <c r="G15" s="147"/>
      <c r="H15" s="163" t="str">
        <f>IFERROR(VLOOKUP(G15,'IPK SMT 2'!$D$13:$E$40,2,FALSE),"")</f>
        <v/>
      </c>
      <c r="I15" s="149"/>
      <c r="J15" s="163" t="str">
        <f>IFERROR(VLOOKUP(I15,MATERI!$F$16:$G$59,2,FALSE),"")</f>
        <v/>
      </c>
      <c r="K15" s="140"/>
      <c r="L15" s="136"/>
      <c r="M15" s="140"/>
      <c r="N15" s="137"/>
    </row>
    <row r="16" spans="2:14" ht="12.75" customHeight="1">
      <c r="B16" s="154"/>
      <c r="C16" s="233" t="str">
        <f>IFERROR(VLOOKUP(B16,'KI-KD'!$G$34:$H$50,2,FALSE),"")</f>
        <v/>
      </c>
      <c r="D16" s="234"/>
      <c r="E16" s="234"/>
      <c r="F16" s="235"/>
      <c r="G16" s="147"/>
      <c r="H16" s="163" t="str">
        <f>IFERROR(VLOOKUP(G16,'IPK SMT 2'!$D$13:$E$40,2,FALSE),"")</f>
        <v/>
      </c>
      <c r="I16" s="149"/>
      <c r="J16" s="163" t="str">
        <f>IFERROR(VLOOKUP(I16,MATERI!$F$16:$G$59,2,FALSE),"")</f>
        <v/>
      </c>
      <c r="K16" s="140"/>
      <c r="L16" s="136"/>
      <c r="M16" s="140"/>
      <c r="N16" s="137"/>
    </row>
    <row r="17" spans="2:14" ht="12.75" customHeight="1">
      <c r="B17" s="154"/>
      <c r="C17" s="233" t="str">
        <f>IFERROR(VLOOKUP(B17,'KI-KD'!$G$34:$H$50,2,FALSE),"")</f>
        <v/>
      </c>
      <c r="D17" s="234"/>
      <c r="E17" s="234"/>
      <c r="F17" s="235"/>
      <c r="G17" s="147"/>
      <c r="H17" s="163" t="str">
        <f>IFERROR(VLOOKUP(G17,'IPK SMT 2'!$D$13:$E$40,2,FALSE),"")</f>
        <v/>
      </c>
      <c r="I17" s="149"/>
      <c r="J17" s="163" t="str">
        <f>IFERROR(VLOOKUP(I17,MATERI!$F$16:$G$59,2,FALSE),"")</f>
        <v/>
      </c>
      <c r="K17" s="140"/>
      <c r="L17" s="136"/>
      <c r="M17" s="140"/>
      <c r="N17" s="137"/>
    </row>
    <row r="18" spans="2:14" ht="12.75" customHeight="1">
      <c r="B18" s="154"/>
      <c r="C18" s="233" t="str">
        <f>IFERROR(VLOOKUP(B18,'KI-KD'!$G$34:$H$50,2,FALSE),"")</f>
        <v/>
      </c>
      <c r="D18" s="234"/>
      <c r="E18" s="234"/>
      <c r="F18" s="235"/>
      <c r="G18" s="147"/>
      <c r="H18" s="163" t="str">
        <f>IFERROR(VLOOKUP(G18,'IPK SMT 2'!$D$13:$E$40,2,FALSE),"")</f>
        <v/>
      </c>
      <c r="I18" s="149"/>
      <c r="J18" s="163" t="str">
        <f>IFERROR(VLOOKUP(I18,MATERI!$F$16:$G$59,2,FALSE),"")</f>
        <v/>
      </c>
      <c r="K18" s="140"/>
      <c r="L18" s="136"/>
      <c r="M18" s="140"/>
      <c r="N18" s="137"/>
    </row>
    <row r="19" spans="2:14" ht="12.75" customHeight="1">
      <c r="B19" s="154"/>
      <c r="C19" s="233" t="str">
        <f>IFERROR(VLOOKUP(B19,'KI-KD'!$G$34:$H$50,2,FALSE),"")</f>
        <v/>
      </c>
      <c r="D19" s="234"/>
      <c r="E19" s="234"/>
      <c r="F19" s="235"/>
      <c r="G19" s="147"/>
      <c r="H19" s="163" t="str">
        <f>IFERROR(VLOOKUP(G19,'IPK SMT 2'!$D$13:$E$40,2,FALSE),"")</f>
        <v/>
      </c>
      <c r="I19" s="149"/>
      <c r="J19" s="163" t="str">
        <f>IFERROR(VLOOKUP(I19,MATERI!$F$16:$G$59,2,FALSE),"")</f>
        <v/>
      </c>
      <c r="K19" s="140"/>
      <c r="L19" s="136"/>
      <c r="M19" s="140"/>
      <c r="N19" s="137"/>
    </row>
    <row r="20" spans="2:14" ht="12.75" customHeight="1">
      <c r="B20" s="154"/>
      <c r="C20" s="233" t="str">
        <f>IFERROR(VLOOKUP(B20,'KI-KD'!$G$34:$H$50,2,FALSE),"")</f>
        <v/>
      </c>
      <c r="D20" s="234"/>
      <c r="E20" s="234"/>
      <c r="F20" s="235"/>
      <c r="G20" s="147"/>
      <c r="H20" s="163" t="str">
        <f>IFERROR(VLOOKUP(G20,'IPK SMT 2'!$D$13:$E$40,2,FALSE),"")</f>
        <v/>
      </c>
      <c r="I20" s="149"/>
      <c r="J20" s="163" t="str">
        <f>IFERROR(VLOOKUP(I20,MATERI!$F$16:$G$59,2,FALSE),"")</f>
        <v/>
      </c>
      <c r="K20" s="140"/>
      <c r="L20" s="136"/>
      <c r="M20" s="140"/>
      <c r="N20" s="137"/>
    </row>
    <row r="21" spans="2:14" ht="12.75" customHeight="1">
      <c r="B21" s="154"/>
      <c r="C21" s="233" t="str">
        <f>IFERROR(VLOOKUP(B21,'KI-KD'!$G$34:$H$50,2,FALSE),"")</f>
        <v/>
      </c>
      <c r="D21" s="234"/>
      <c r="E21" s="234"/>
      <c r="F21" s="235"/>
      <c r="G21" s="147"/>
      <c r="H21" s="163" t="str">
        <f>IFERROR(VLOOKUP(G21,'IPK SMT 2'!$D$13:$E$40,2,FALSE),"")</f>
        <v/>
      </c>
      <c r="I21" s="149"/>
      <c r="J21" s="163" t="str">
        <f>IFERROR(VLOOKUP(I21,MATERI!$F$16:$G$59,2,FALSE),"")</f>
        <v/>
      </c>
      <c r="K21" s="140"/>
      <c r="L21" s="136"/>
      <c r="M21" s="140"/>
      <c r="N21" s="137"/>
    </row>
    <row r="22" spans="2:14" ht="12.75" customHeight="1">
      <c r="B22" s="154"/>
      <c r="C22" s="233" t="str">
        <f>IFERROR(VLOOKUP(B22,'KI-KD'!$G$34:$H$50,2,FALSE),"")</f>
        <v/>
      </c>
      <c r="D22" s="234"/>
      <c r="E22" s="234"/>
      <c r="F22" s="235"/>
      <c r="G22" s="147"/>
      <c r="H22" s="163" t="str">
        <f>IFERROR(VLOOKUP(G22,'IPK SMT 2'!$D$13:$E$40,2,FALSE),"")</f>
        <v/>
      </c>
      <c r="I22" s="149"/>
      <c r="J22" s="163" t="str">
        <f>IFERROR(VLOOKUP(I22,MATERI!$F$16:$G$59,2,FALSE),"")</f>
        <v/>
      </c>
      <c r="K22" s="140"/>
      <c r="L22" s="136"/>
      <c r="M22" s="140"/>
      <c r="N22" s="137"/>
    </row>
    <row r="23" spans="2:14" ht="12.75" customHeight="1">
      <c r="B23" s="154"/>
      <c r="C23" s="233" t="str">
        <f>IFERROR(VLOOKUP(B23,'KI-KD'!$G$34:$H$50,2,FALSE),"")</f>
        <v/>
      </c>
      <c r="D23" s="234"/>
      <c r="E23" s="234"/>
      <c r="F23" s="235"/>
      <c r="G23" s="147"/>
      <c r="H23" s="163" t="str">
        <f>IFERROR(VLOOKUP(G23,'IPK SMT 2'!$D$13:$E$40,2,FALSE),"")</f>
        <v/>
      </c>
      <c r="I23" s="149"/>
      <c r="J23" s="163" t="str">
        <f>IFERROR(VLOOKUP(I23,MATERI!$F$16:$G$59,2,FALSE),"")</f>
        <v/>
      </c>
      <c r="K23" s="140"/>
      <c r="L23" s="136"/>
      <c r="M23" s="140"/>
      <c r="N23" s="137"/>
    </row>
    <row r="24" spans="2:14" ht="12.75" customHeight="1">
      <c r="B24" s="154"/>
      <c r="C24" s="233" t="str">
        <f>IFERROR(VLOOKUP(B24,'KI-KD'!$G$34:$H$50,2,FALSE),"")</f>
        <v/>
      </c>
      <c r="D24" s="234"/>
      <c r="E24" s="234"/>
      <c r="F24" s="235"/>
      <c r="G24" s="147"/>
      <c r="H24" s="163" t="str">
        <f>IFERROR(VLOOKUP(G24,'IPK SMT 2'!$D$13:$E$40,2,FALSE),"")</f>
        <v/>
      </c>
      <c r="I24" s="149"/>
      <c r="J24" s="163" t="str">
        <f>IFERROR(VLOOKUP(I24,MATERI!$F$16:$G$59,2,FALSE),"")</f>
        <v/>
      </c>
      <c r="K24" s="140"/>
      <c r="L24" s="136"/>
      <c r="M24" s="140"/>
      <c r="N24" s="137"/>
    </row>
    <row r="25" spans="2:14" ht="12.75" customHeight="1">
      <c r="B25" s="154"/>
      <c r="C25" s="233" t="str">
        <f>IFERROR(VLOOKUP(B25,'KI-KD'!$G$34:$H$50,2,FALSE),"")</f>
        <v/>
      </c>
      <c r="D25" s="234"/>
      <c r="E25" s="234"/>
      <c r="F25" s="235"/>
      <c r="G25" s="147"/>
      <c r="H25" s="163" t="str">
        <f>IFERROR(VLOOKUP(G25,'IPK SMT 2'!$D$13:$E$40,2,FALSE),"")</f>
        <v/>
      </c>
      <c r="I25" s="149"/>
      <c r="J25" s="163" t="str">
        <f>IFERROR(VLOOKUP(I25,MATERI!$F$16:$G$59,2,FALSE),"")</f>
        <v/>
      </c>
      <c r="K25" s="140"/>
      <c r="L25" s="136"/>
      <c r="M25" s="140"/>
      <c r="N25" s="137"/>
    </row>
    <row r="26" spans="2:14" ht="12.75" customHeight="1">
      <c r="B26" s="154"/>
      <c r="C26" s="233" t="str">
        <f>IFERROR(VLOOKUP(B26,'KI-KD'!$G$34:$H$50,2,FALSE),"")</f>
        <v/>
      </c>
      <c r="D26" s="234"/>
      <c r="E26" s="234"/>
      <c r="F26" s="235"/>
      <c r="G26" s="147"/>
      <c r="H26" s="163" t="str">
        <f>IFERROR(VLOOKUP(G26,'IPK SMT 2'!$D$13:$E$40,2,FALSE),"")</f>
        <v/>
      </c>
      <c r="I26" s="149"/>
      <c r="J26" s="163" t="str">
        <f>IFERROR(VLOOKUP(I26,MATERI!$F$16:$G$59,2,FALSE),"")</f>
        <v/>
      </c>
      <c r="K26" s="140"/>
      <c r="L26" s="136"/>
      <c r="M26" s="140"/>
      <c r="N26" s="137"/>
    </row>
    <row r="27" spans="2:14" ht="12.75" customHeight="1">
      <c r="B27" s="154"/>
      <c r="C27" s="233" t="str">
        <f>IFERROR(VLOOKUP(B27,'KI-KD'!$G$34:$H$50,2,FALSE),"")</f>
        <v/>
      </c>
      <c r="D27" s="234"/>
      <c r="E27" s="234"/>
      <c r="F27" s="235"/>
      <c r="G27" s="147"/>
      <c r="H27" s="163" t="str">
        <f>IFERROR(VLOOKUP(G27,'IPK SMT 2'!$D$13:$E$40,2,FALSE),"")</f>
        <v/>
      </c>
      <c r="I27" s="149"/>
      <c r="J27" s="163" t="str">
        <f>IFERROR(VLOOKUP(I27,MATERI!$F$16:$G$59,2,FALSE),"")</f>
        <v/>
      </c>
      <c r="K27" s="140"/>
      <c r="L27" s="136"/>
      <c r="M27" s="140"/>
      <c r="N27" s="137"/>
    </row>
    <row r="28" spans="2:14" ht="12.75" customHeight="1">
      <c r="B28" s="154"/>
      <c r="C28" s="233" t="str">
        <f>IFERROR(VLOOKUP(B28,'KI-KD'!$G$34:$H$50,2,FALSE),"")</f>
        <v/>
      </c>
      <c r="D28" s="234"/>
      <c r="E28" s="234"/>
      <c r="F28" s="235"/>
      <c r="G28" s="147"/>
      <c r="H28" s="163" t="str">
        <f>IFERROR(VLOOKUP(G28,'IPK SMT 2'!$D$13:$E$40,2,FALSE),"")</f>
        <v/>
      </c>
      <c r="I28" s="149"/>
      <c r="J28" s="163" t="str">
        <f>IFERROR(VLOOKUP(I28,MATERI!$F$16:$G$59,2,FALSE),"")</f>
        <v/>
      </c>
      <c r="K28" s="140"/>
      <c r="L28" s="136"/>
      <c r="M28" s="140"/>
      <c r="N28" s="137"/>
    </row>
    <row r="29" spans="2:14" ht="12.75" customHeight="1">
      <c r="B29" s="154"/>
      <c r="C29" s="233" t="str">
        <f>IFERROR(VLOOKUP(B29,'KI-KD'!$G$34:$H$50,2,FALSE),"")</f>
        <v/>
      </c>
      <c r="D29" s="234"/>
      <c r="E29" s="234"/>
      <c r="F29" s="235"/>
      <c r="G29" s="147"/>
      <c r="H29" s="163" t="str">
        <f>IFERROR(VLOOKUP(G29,'IPK SMT 2'!$D$13:$E$40,2,FALSE),"")</f>
        <v/>
      </c>
      <c r="I29" s="149"/>
      <c r="J29" s="163" t="str">
        <f>IFERROR(VLOOKUP(I29,MATERI!$F$16:$G$59,2,FALSE),"")</f>
        <v/>
      </c>
      <c r="K29" s="140"/>
      <c r="L29" s="136"/>
      <c r="M29" s="140"/>
      <c r="N29" s="137"/>
    </row>
    <row r="30" spans="2:14" ht="12.75" customHeight="1">
      <c r="B30" s="154"/>
      <c r="C30" s="233" t="str">
        <f>IFERROR(VLOOKUP(B30,'KI-KD'!$G$34:$H$50,2,FALSE),"")</f>
        <v/>
      </c>
      <c r="D30" s="234"/>
      <c r="E30" s="234"/>
      <c r="F30" s="235"/>
      <c r="G30" s="147"/>
      <c r="H30" s="163" t="str">
        <f>IFERROR(VLOOKUP(G30,'IPK SMT 2'!$D$13:$E$40,2,FALSE),"")</f>
        <v/>
      </c>
      <c r="I30" s="149"/>
      <c r="J30" s="163" t="str">
        <f>IFERROR(VLOOKUP(I30,MATERI!$F$16:$G$59,2,FALSE),"")</f>
        <v/>
      </c>
      <c r="K30" s="140"/>
      <c r="L30" s="136"/>
      <c r="M30" s="140"/>
      <c r="N30" s="137"/>
    </row>
    <row r="31" spans="2:14" ht="12.75" customHeight="1">
      <c r="B31" s="154"/>
      <c r="C31" s="233" t="str">
        <f>IFERROR(VLOOKUP(B31,'KI-KD'!$G$34:$H$50,2,FALSE),"")</f>
        <v/>
      </c>
      <c r="D31" s="234"/>
      <c r="E31" s="234"/>
      <c r="F31" s="235"/>
      <c r="G31" s="147"/>
      <c r="H31" s="163" t="str">
        <f>IFERROR(VLOOKUP(G31,'IPK SMT 2'!$D$13:$E$40,2,FALSE),"")</f>
        <v/>
      </c>
      <c r="I31" s="149"/>
      <c r="J31" s="163" t="str">
        <f>IFERROR(VLOOKUP(I31,MATERI!$F$16:$G$59,2,FALSE),"")</f>
        <v/>
      </c>
      <c r="K31" s="140"/>
      <c r="L31" s="136"/>
      <c r="M31" s="140"/>
      <c r="N31" s="137"/>
    </row>
    <row r="32" spans="2:14" ht="12.75" customHeight="1">
      <c r="B32" s="154"/>
      <c r="C32" s="233" t="str">
        <f>IFERROR(VLOOKUP(B32,'KI-KD'!$G$34:$H$50,2,FALSE),"")</f>
        <v/>
      </c>
      <c r="D32" s="234"/>
      <c r="E32" s="234"/>
      <c r="F32" s="235"/>
      <c r="G32" s="147"/>
      <c r="H32" s="163" t="str">
        <f>IFERROR(VLOOKUP(G32,'IPK SMT 2'!$D$13:$E$40,2,FALSE),"")</f>
        <v/>
      </c>
      <c r="I32" s="149"/>
      <c r="J32" s="163" t="str">
        <f>IFERROR(VLOOKUP(I32,MATERI!$F$16:$G$59,2,FALSE),"")</f>
        <v/>
      </c>
      <c r="K32" s="140"/>
      <c r="L32" s="136"/>
      <c r="M32" s="140"/>
      <c r="N32" s="137"/>
    </row>
    <row r="33" spans="2:14" ht="12.75" customHeight="1">
      <c r="B33" s="154"/>
      <c r="C33" s="233" t="str">
        <f>IFERROR(VLOOKUP(B33,'KI-KD'!$G$34:$H$50,2,FALSE),"")</f>
        <v/>
      </c>
      <c r="D33" s="234"/>
      <c r="E33" s="234"/>
      <c r="F33" s="235"/>
      <c r="G33" s="147"/>
      <c r="H33" s="163" t="str">
        <f>IFERROR(VLOOKUP(G33,'IPK SMT 2'!$D$13:$E$40,2,FALSE),"")</f>
        <v/>
      </c>
      <c r="I33" s="149"/>
      <c r="J33" s="163" t="str">
        <f>IFERROR(VLOOKUP(I33,MATERI!$F$16:$G$59,2,FALSE),"")</f>
        <v/>
      </c>
      <c r="K33" s="140"/>
      <c r="L33" s="136"/>
      <c r="M33" s="140"/>
      <c r="N33" s="137"/>
    </row>
    <row r="34" spans="2:14" ht="12.75" customHeight="1">
      <c r="B34" s="154"/>
      <c r="C34" s="233" t="str">
        <f>IFERROR(VLOOKUP(B34,'KI-KD'!$G$34:$H$50,2,FALSE),"")</f>
        <v/>
      </c>
      <c r="D34" s="234"/>
      <c r="E34" s="234"/>
      <c r="F34" s="235"/>
      <c r="G34" s="147"/>
      <c r="H34" s="163" t="str">
        <f>IFERROR(VLOOKUP(G34,'IPK SMT 2'!$D$13:$E$40,2,FALSE),"")</f>
        <v/>
      </c>
      <c r="I34" s="149"/>
      <c r="J34" s="163" t="str">
        <f>IFERROR(VLOOKUP(I34,MATERI!$F$16:$G$59,2,FALSE),"")</f>
        <v/>
      </c>
      <c r="K34" s="140"/>
      <c r="L34" s="136"/>
      <c r="M34" s="140"/>
      <c r="N34" s="137"/>
    </row>
    <row r="35" spans="2:14" ht="12.75" customHeight="1">
      <c r="B35" s="154"/>
      <c r="C35" s="233" t="str">
        <f>IFERROR(VLOOKUP(B35,'KI-KD'!$G$34:$H$50,2,FALSE),"")</f>
        <v/>
      </c>
      <c r="D35" s="234"/>
      <c r="E35" s="234"/>
      <c r="F35" s="235"/>
      <c r="G35" s="147"/>
      <c r="H35" s="163" t="str">
        <f>IFERROR(VLOOKUP(G35,'IPK SMT 2'!$D$13:$E$40,2,FALSE),"")</f>
        <v/>
      </c>
      <c r="I35" s="149"/>
      <c r="J35" s="163" t="str">
        <f>IFERROR(VLOOKUP(I35,MATERI!$F$16:$G$59,2,FALSE),"")</f>
        <v/>
      </c>
      <c r="K35" s="140"/>
      <c r="L35" s="136"/>
      <c r="M35" s="140"/>
      <c r="N35" s="137"/>
    </row>
    <row r="36" spans="2:14" ht="12.75" customHeight="1">
      <c r="B36" s="154"/>
      <c r="C36" s="233" t="str">
        <f>IFERROR(VLOOKUP(B36,'KI-KD'!$G$34:$H$50,2,FALSE),"")</f>
        <v/>
      </c>
      <c r="D36" s="234"/>
      <c r="E36" s="234"/>
      <c r="F36" s="235"/>
      <c r="G36" s="147"/>
      <c r="H36" s="163" t="str">
        <f>IFERROR(VLOOKUP(G36,'IPK SMT 2'!$D$13:$E$40,2,FALSE),"")</f>
        <v/>
      </c>
      <c r="I36" s="149"/>
      <c r="J36" s="163" t="str">
        <f>IFERROR(VLOOKUP(I36,MATERI!$F$16:$G$59,2,FALSE),"")</f>
        <v/>
      </c>
      <c r="K36" s="140"/>
      <c r="L36" s="136"/>
      <c r="M36" s="140"/>
      <c r="N36" s="137"/>
    </row>
    <row r="37" spans="2:14" ht="12.75" customHeight="1">
      <c r="B37" s="154"/>
      <c r="C37" s="233" t="str">
        <f>IFERROR(VLOOKUP(B37,'KI-KD'!$G$34:$H$50,2,FALSE),"")</f>
        <v/>
      </c>
      <c r="D37" s="234"/>
      <c r="E37" s="234"/>
      <c r="F37" s="235"/>
      <c r="G37" s="147"/>
      <c r="H37" s="163" t="str">
        <f>IFERROR(VLOOKUP(G37,'IPK SMT 2'!$D$13:$E$40,2,FALSE),"")</f>
        <v/>
      </c>
      <c r="I37" s="149"/>
      <c r="J37" s="163" t="str">
        <f>IFERROR(VLOOKUP(I37,MATERI!$F$16:$G$59,2,FALSE),"")</f>
        <v/>
      </c>
      <c r="K37" s="140"/>
      <c r="L37" s="136"/>
      <c r="M37" s="140"/>
      <c r="N37" s="137"/>
    </row>
    <row r="38" spans="2:14" ht="12.75" customHeight="1">
      <c r="B38" s="154"/>
      <c r="C38" s="233" t="str">
        <f>IFERROR(VLOOKUP(B38,'KI-KD'!$G$34:$H$50,2,FALSE),"")</f>
        <v/>
      </c>
      <c r="D38" s="234"/>
      <c r="E38" s="234"/>
      <c r="F38" s="235"/>
      <c r="G38" s="147"/>
      <c r="H38" s="163" t="str">
        <f>IFERROR(VLOOKUP(G38,'IPK SMT 2'!$D$13:$E$40,2,FALSE),"")</f>
        <v/>
      </c>
      <c r="I38" s="149"/>
      <c r="J38" s="163" t="str">
        <f>IFERROR(VLOOKUP(I38,MATERI!$F$16:$G$59,2,FALSE),"")</f>
        <v/>
      </c>
      <c r="K38" s="140"/>
      <c r="L38" s="136"/>
      <c r="M38" s="140"/>
      <c r="N38" s="137"/>
    </row>
    <row r="41" spans="2:14">
      <c r="C41" s="86" t="str">
        <f>MATERI!C43</f>
        <v/>
      </c>
    </row>
    <row r="42" spans="2:14">
      <c r="C42" s="86" t="str">
        <f>MATERI!C63</f>
        <v>Mengetahui</v>
      </c>
      <c r="L42" s="172" t="str">
        <f>MATERI!E63</f>
        <v>…….., ………………………</v>
      </c>
    </row>
    <row r="43" spans="2:14">
      <c r="C43" s="86" t="str">
        <f>MATERI!C64</f>
        <v>Kepala Madrasah Tsanawiyah Laboratorium</v>
      </c>
      <c r="L43" s="172" t="str">
        <f>MATERI!E64</f>
        <v>Guru Mata Pelajaran Fikih</v>
      </c>
    </row>
    <row r="44" spans="2:14">
      <c r="L44" s="172"/>
    </row>
    <row r="45" spans="2:14">
      <c r="L45" s="172"/>
    </row>
    <row r="46" spans="2:14">
      <c r="L46" s="172"/>
    </row>
    <row r="47" spans="2:14">
      <c r="C47" s="160" t="str">
        <f>MATERI!C68</f>
        <v>Tabroni, S.Ag., M.Pd.I</v>
      </c>
      <c r="L47" s="173" t="str">
        <f>MATERI!E68</f>
        <v>Abdul Murad</v>
      </c>
    </row>
    <row r="48" spans="2:14">
      <c r="C48" s="86" t="str">
        <f>MATERI!C69</f>
        <v>NIP. 19700403 199603 1 003</v>
      </c>
      <c r="L48" s="172" t="str">
        <f>MATERI!E69</f>
        <v>NIP. -</v>
      </c>
    </row>
    <row r="50" spans="3:3">
      <c r="C50" s="86" t="str">
        <f>MATERI!C52</f>
        <v/>
      </c>
    </row>
    <row r="51" spans="3:3">
      <c r="C51" s="86" t="str">
        <f>MATERI!C53</f>
        <v/>
      </c>
    </row>
    <row r="52" spans="3:3">
      <c r="C52" s="86" t="str">
        <f>MATERI!C54</f>
        <v/>
      </c>
    </row>
    <row r="53" spans="3:3">
      <c r="C53" s="86" t="str">
        <f>MATERI!C55</f>
        <v/>
      </c>
    </row>
    <row r="54" spans="3:3">
      <c r="C54" s="86" t="str">
        <f>MATERI!C56</f>
        <v/>
      </c>
    </row>
    <row r="55" spans="3:3">
      <c r="C55" s="86" t="str">
        <f>MATERI!C57</f>
        <v/>
      </c>
    </row>
    <row r="56" spans="3:3">
      <c r="C56" s="86" t="str">
        <f>MATERI!C58</f>
        <v/>
      </c>
    </row>
    <row r="57" spans="3:3">
      <c r="C57" s="86" t="str">
        <f>MATERI!C59</f>
        <v/>
      </c>
    </row>
  </sheetData>
  <mergeCells count="32">
    <mergeCell ref="B14:F14"/>
    <mergeCell ref="G14:H14"/>
    <mergeCell ref="I14:J14"/>
    <mergeCell ref="B1:N1"/>
    <mergeCell ref="F9:N9"/>
    <mergeCell ref="F10:N10"/>
    <mergeCell ref="F11:N11"/>
    <mergeCell ref="F12:N12"/>
    <mergeCell ref="C26:F26"/>
    <mergeCell ref="C15:F15"/>
    <mergeCell ref="C16:F16"/>
    <mergeCell ref="C17:F17"/>
    <mergeCell ref="C18:F18"/>
    <mergeCell ref="C19:F19"/>
    <mergeCell ref="C20:F20"/>
    <mergeCell ref="C21:F21"/>
    <mergeCell ref="C22:F22"/>
    <mergeCell ref="C23:F23"/>
    <mergeCell ref="C24:F24"/>
    <mergeCell ref="C25:F25"/>
    <mergeCell ref="C38:F38"/>
    <mergeCell ref="C27:F27"/>
    <mergeCell ref="C28:F28"/>
    <mergeCell ref="C29:F29"/>
    <mergeCell ref="C30:F30"/>
    <mergeCell ref="C31:F31"/>
    <mergeCell ref="C32:F32"/>
    <mergeCell ref="C33:F33"/>
    <mergeCell ref="C34:F34"/>
    <mergeCell ref="C35:F35"/>
    <mergeCell ref="C36:F36"/>
    <mergeCell ref="C37:F37"/>
  </mergeCells>
  <conditionalFormatting sqref="E7">
    <cfRule type="cellIs" dxfId="0" priority="1" operator="equal">
      <formula>0</formula>
    </cfRule>
  </conditionalFormatting>
  <dataValidations count="1">
    <dataValidation type="list" allowBlank="1" showInputMessage="1" showErrorMessage="1" errorTitle="Jangan diketik" error="Pilih No. KD" promptTitle="Petunjuk:" prompt="Pilih No. KI" sqref="E9:E12">
      <formula1>"1.,2.,3.,4."</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MATERI!$F$17:$F$59</xm:f>
          </x14:formula1>
          <xm:sqref>I15:I38</xm:sqref>
        </x14:dataValidation>
        <x14:dataValidation type="list" allowBlank="1" showInputMessage="1" showErrorMessage="1" errorTitle="Jangan Diketik" error="Pilih Nomor KD" promptTitle="Petunjuk:" prompt="Pilih No. KD">
          <x14:formula1>
            <xm:f>'KI-KD'!$G$35:$G$50</xm:f>
          </x14:formula1>
          <xm:sqref>B15:B38</xm:sqref>
        </x14:dataValidation>
        <x14:dataValidation type="list" allowBlank="1" showInputMessage="1" showErrorMessage="1">
          <x14:formula1>
            <xm:f>'IPK SMT 2'!$D$14:$D$40</xm:f>
          </x14:formula1>
          <xm:sqref>G15:G38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L42"/>
  <sheetViews>
    <sheetView showGridLines="0" topLeftCell="A10" zoomScaleNormal="100" workbookViewId="0">
      <selection activeCell="E20" sqref="E20"/>
    </sheetView>
  </sheetViews>
  <sheetFormatPr defaultColWidth="0" defaultRowHeight="15" zeroHeight="1"/>
  <cols>
    <col min="1" max="1" width="2.7109375" style="6" customWidth="1"/>
    <col min="2" max="2" width="5.5703125" style="6" customWidth="1"/>
    <col min="3" max="3" width="6.28515625" style="15" customWidth="1"/>
    <col min="4" max="4" width="61.28515625" style="6" customWidth="1"/>
    <col min="5" max="5" width="7.140625" style="16" customWidth="1"/>
    <col min="6" max="6" width="63.5703125" style="6" customWidth="1"/>
    <col min="7" max="7" width="15.85546875" style="16" customWidth="1"/>
    <col min="8" max="8" width="16.42578125" style="16" customWidth="1"/>
    <col min="9" max="9" width="5.5703125" style="6" customWidth="1"/>
    <col min="10" max="11" width="9.140625" style="6" hidden="1" customWidth="1"/>
    <col min="12" max="12" width="0" style="6" hidden="1" customWidth="1"/>
    <col min="13" max="16384" width="9.140625" style="6" hidden="1"/>
  </cols>
  <sheetData>
    <row r="1" spans="2:8" ht="23.25">
      <c r="B1" s="212" t="s">
        <v>44</v>
      </c>
      <c r="C1" s="212"/>
      <c r="D1" s="212"/>
      <c r="E1" s="212"/>
      <c r="F1" s="212"/>
      <c r="G1" s="212"/>
      <c r="H1" s="212"/>
    </row>
    <row r="2" spans="2:8"/>
    <row r="3" spans="2:8">
      <c r="D3" s="50" t="s">
        <v>96</v>
      </c>
      <c r="E3" s="49" t="s">
        <v>32</v>
      </c>
      <c r="F3" s="6" t="str">
        <f>IDENTITAS!D10&amp;" "&amp; IDENTITAS!D14</f>
        <v>Madrasah Tsanawiyah Laboratorium Kota Jambi</v>
      </c>
    </row>
    <row r="4" spans="2:8">
      <c r="D4" s="50" t="s">
        <v>34</v>
      </c>
      <c r="E4" s="49" t="s">
        <v>32</v>
      </c>
      <c r="F4" s="6" t="str">
        <f>IDENTITAS!D7</f>
        <v>Fikih</v>
      </c>
    </row>
    <row r="5" spans="2:8">
      <c r="D5" s="50" t="s">
        <v>129</v>
      </c>
      <c r="E5" s="49" t="s">
        <v>32</v>
      </c>
      <c r="F5" s="15" t="str">
        <f>'MINGGU EFEKTIF'!F19+'MINGGU EFEKTIF'!F30&amp;" "&amp; "Minggu"</f>
        <v>0 Minggu</v>
      </c>
    </row>
    <row r="6" spans="2:8">
      <c r="D6" s="50" t="s">
        <v>130</v>
      </c>
      <c r="E6" s="49" t="s">
        <v>32</v>
      </c>
      <c r="F6" s="15" t="s">
        <v>131</v>
      </c>
    </row>
    <row r="7" spans="2:8">
      <c r="D7" s="50" t="s">
        <v>35</v>
      </c>
      <c r="E7" s="49" t="s">
        <v>32</v>
      </c>
      <c r="F7" s="15" t="str">
        <f>IDENTITAS!D8</f>
        <v>VII</v>
      </c>
    </row>
    <row r="8" spans="2:8">
      <c r="D8" s="50" t="s">
        <v>36</v>
      </c>
      <c r="E8" s="49" t="s">
        <v>32</v>
      </c>
      <c r="F8" s="15" t="str">
        <f>IDENTITAS!D9</f>
        <v>2019/2020</v>
      </c>
    </row>
    <row r="9" spans="2:8">
      <c r="D9" s="20"/>
    </row>
    <row r="10" spans="2:8" ht="15.75">
      <c r="B10" s="5" t="s">
        <v>48</v>
      </c>
      <c r="D10" s="14"/>
      <c r="E10" s="6"/>
    </row>
    <row r="11" spans="2:8">
      <c r="B11" s="144"/>
      <c r="C11" s="211" t="str">
        <f>IFERROR(VLOOKUP(B11,'KI-KD'!$B$9:$F$29,2,FALSE),"")</f>
        <v/>
      </c>
      <c r="D11" s="211"/>
      <c r="E11" s="211"/>
      <c r="F11" s="211"/>
      <c r="G11" s="211"/>
      <c r="H11" s="211"/>
    </row>
    <row r="12" spans="2:8">
      <c r="B12" s="144"/>
      <c r="C12" s="211" t="str">
        <f>IFERROR(VLOOKUP(B12,'KI-KD'!$B$9:$F$29,2,FALSE),"")</f>
        <v/>
      </c>
      <c r="D12" s="211"/>
      <c r="E12" s="211"/>
      <c r="F12" s="211"/>
      <c r="G12" s="211"/>
      <c r="H12" s="211"/>
    </row>
    <row r="13" spans="2:8">
      <c r="B13" s="144"/>
      <c r="C13" s="211" t="str">
        <f>IFERROR(VLOOKUP(B13,'KI-KD'!$B$9:$F$29,2,FALSE),"")</f>
        <v/>
      </c>
      <c r="D13" s="211"/>
      <c r="E13" s="211"/>
      <c r="F13" s="211"/>
      <c r="G13" s="211"/>
      <c r="H13" s="211"/>
    </row>
    <row r="14" spans="2:8">
      <c r="B14" s="144"/>
      <c r="C14" s="211" t="str">
        <f>IFERROR(VLOOKUP(B14,'KI-KD'!$B$9:$F$29,2,FALSE),"")</f>
        <v/>
      </c>
      <c r="D14" s="211"/>
      <c r="E14" s="211"/>
      <c r="F14" s="211"/>
      <c r="G14" s="211"/>
      <c r="H14" s="211"/>
    </row>
    <row r="15" spans="2:8"/>
    <row r="16" spans="2:8" ht="31.5">
      <c r="B16" s="72" t="s">
        <v>110</v>
      </c>
      <c r="C16" s="77" t="s">
        <v>14</v>
      </c>
      <c r="D16" s="174" t="s">
        <v>45</v>
      </c>
      <c r="E16" s="77" t="s">
        <v>14</v>
      </c>
      <c r="F16" s="174" t="s">
        <v>46</v>
      </c>
      <c r="G16" s="73" t="s">
        <v>47</v>
      </c>
      <c r="H16" s="78" t="s">
        <v>128</v>
      </c>
    </row>
    <row r="17" spans="2:8">
      <c r="B17" s="241">
        <v>1</v>
      </c>
      <c r="C17" s="79"/>
      <c r="D17" s="28" t="str">
        <f>IFERROR(VLOOKUP(C17,'KI-KD'!$G$9:$H$29,2,FALSE),"")</f>
        <v/>
      </c>
      <c r="E17" s="79"/>
      <c r="F17" s="29" t="str">
        <f>IFERROR(VLOOKUP(E17,'KI-KD'!$G$9:$H$29,2,FALSE),"")</f>
        <v/>
      </c>
      <c r="G17" s="30"/>
      <c r="H17" s="30"/>
    </row>
    <row r="18" spans="2:8">
      <c r="B18" s="242"/>
      <c r="C18" s="79"/>
      <c r="D18" s="28" t="str">
        <f>IFERROR(VLOOKUP(C18,'KI-KD'!$G$9:$H$29,2,FALSE),"")</f>
        <v/>
      </c>
      <c r="E18" s="79"/>
      <c r="F18" s="29" t="str">
        <f>IFERROR(VLOOKUP(E18,'KI-KD'!$G$9:$H$29,2,FALSE),"")</f>
        <v/>
      </c>
      <c r="G18" s="30"/>
      <c r="H18" s="30"/>
    </row>
    <row r="19" spans="2:8">
      <c r="B19" s="242"/>
      <c r="C19" s="79"/>
      <c r="D19" s="28" t="str">
        <f>IFERROR(VLOOKUP(C19,'KI-KD'!$G$9:$H$29,2,FALSE),"")</f>
        <v/>
      </c>
      <c r="E19" s="79"/>
      <c r="F19" s="29" t="str">
        <f>IFERROR(VLOOKUP(E19,'KI-KD'!$G$9:$H$29,2,FALSE),"")</f>
        <v/>
      </c>
      <c r="G19" s="30"/>
      <c r="H19" s="30"/>
    </row>
    <row r="20" spans="2:8">
      <c r="B20" s="242"/>
      <c r="C20" s="79"/>
      <c r="D20" s="28" t="str">
        <f>IFERROR(VLOOKUP(C20,'KI-KD'!$G$9:$H$29,2,FALSE),"")</f>
        <v/>
      </c>
      <c r="E20" s="79"/>
      <c r="F20" s="29" t="str">
        <f>IFERROR(VLOOKUP(E20,'KI-KD'!$G$9:$H$29,2,FALSE),"")</f>
        <v/>
      </c>
      <c r="G20" s="30"/>
      <c r="H20" s="30"/>
    </row>
    <row r="21" spans="2:8">
      <c r="B21" s="242"/>
      <c r="C21" s="79"/>
      <c r="D21" s="28" t="str">
        <f>IFERROR(VLOOKUP(C21,'KI-KD'!$G$9:$H$29,2,FALSE),"")</f>
        <v/>
      </c>
      <c r="E21" s="79"/>
      <c r="F21" s="29" t="str">
        <f>IFERROR(VLOOKUP(E21,'KI-KD'!$G$9:$H$29,2,FALSE),"")</f>
        <v/>
      </c>
      <c r="G21" s="30"/>
      <c r="H21" s="30"/>
    </row>
    <row r="22" spans="2:8" ht="15.75">
      <c r="B22" s="131"/>
      <c r="C22" s="246" t="s">
        <v>25</v>
      </c>
      <c r="D22" s="247"/>
      <c r="E22" s="247"/>
      <c r="F22" s="248"/>
      <c r="G22" s="30">
        <f>SUM(G17:G21)</f>
        <v>0</v>
      </c>
      <c r="H22" s="30">
        <f>SUM(H17:H21)</f>
        <v>0</v>
      </c>
    </row>
    <row r="23" spans="2:8">
      <c r="B23" s="243">
        <v>2</v>
      </c>
      <c r="C23" s="80"/>
      <c r="D23" s="28" t="str">
        <f>IFERROR(VLOOKUP(C23,'KI-KD'!$G$34:$H$50,2,FALSE),"")</f>
        <v/>
      </c>
      <c r="E23" s="80"/>
      <c r="F23" s="28" t="str">
        <f>IFERROR(VLOOKUP(E23,'KI-KD'!$G$34:$H$50,2,FALSE),"")</f>
        <v/>
      </c>
      <c r="G23" s="30"/>
      <c r="H23" s="30"/>
    </row>
    <row r="24" spans="2:8">
      <c r="B24" s="244"/>
      <c r="C24" s="80"/>
      <c r="D24" s="28" t="str">
        <f>IFERROR(VLOOKUP(C24,'KI-KD'!$G$34:$H$50,2,FALSE),"")</f>
        <v/>
      </c>
      <c r="E24" s="80"/>
      <c r="F24" s="28" t="str">
        <f>IFERROR(VLOOKUP(E24,'KI-KD'!$G$34:$H$50,2,FALSE),"")</f>
        <v/>
      </c>
      <c r="G24" s="30"/>
      <c r="H24" s="30"/>
    </row>
    <row r="25" spans="2:8">
      <c r="B25" s="244"/>
      <c r="C25" s="80"/>
      <c r="D25" s="28" t="str">
        <f>IFERROR(VLOOKUP(C25,'KI-KD'!$G$34:$H$50,2,FALSE),"")</f>
        <v/>
      </c>
      <c r="E25" s="80"/>
      <c r="F25" s="28" t="str">
        <f>IFERROR(VLOOKUP(E25,'KI-KD'!$G$34:$H$50,2,FALSE),"")</f>
        <v/>
      </c>
      <c r="G25" s="30"/>
      <c r="H25" s="30"/>
    </row>
    <row r="26" spans="2:8">
      <c r="B26" s="245"/>
      <c r="C26" s="80"/>
      <c r="D26" s="28" t="str">
        <f>IFERROR(VLOOKUP(C26,'KI-KD'!$G$34:$H$50,2,FALSE),"")</f>
        <v/>
      </c>
      <c r="E26" s="80"/>
      <c r="F26" s="28" t="str">
        <f>IFERROR(VLOOKUP(E26,'KI-KD'!$G$34:$H$50,2,FALSE),"")</f>
        <v/>
      </c>
      <c r="G26" s="30"/>
      <c r="H26" s="30"/>
    </row>
    <row r="27" spans="2:8" ht="20.100000000000001" customHeight="1">
      <c r="B27" s="18"/>
      <c r="C27" s="239" t="s">
        <v>25</v>
      </c>
      <c r="D27" s="240"/>
      <c r="E27" s="240"/>
      <c r="F27" s="240"/>
      <c r="G27" s="8">
        <f>SUM(G23:G26)</f>
        <v>0</v>
      </c>
      <c r="H27" s="8">
        <f>SUM(H23:H26)</f>
        <v>0</v>
      </c>
    </row>
    <row r="28" spans="2:8"/>
    <row r="29" spans="2:8">
      <c r="D29" s="6" t="str">
        <f>'MINGGU EFEKTIF'!C32</f>
        <v>Mengetahui</v>
      </c>
    </row>
    <row r="30" spans="2:8">
      <c r="D30" s="6" t="str">
        <f>'MINGGU EFEKTIF'!C33</f>
        <v>Kepala Madrasah Tsanawiyah Laboratorium</v>
      </c>
      <c r="F30" s="175" t="str">
        <f>'MINGGU EFEKTIF'!F32</f>
        <v>…….., ………………………</v>
      </c>
      <c r="G30" s="6"/>
    </row>
    <row r="31" spans="2:8">
      <c r="F31" s="175" t="str">
        <f>'MINGGU EFEKTIF'!F33</f>
        <v>Guru Mata Pelajaran Fikih</v>
      </c>
      <c r="G31" s="6"/>
    </row>
    <row r="32" spans="2:8">
      <c r="F32" s="175"/>
      <c r="G32" s="6"/>
    </row>
    <row r="33" spans="3:8">
      <c r="F33" s="175"/>
      <c r="G33" s="6"/>
    </row>
    <row r="34" spans="3:8" s="21" customFormat="1" ht="15.75">
      <c r="C34" s="22"/>
      <c r="D34" s="21" t="str">
        <f>'MINGGU EFEKTIF'!C37</f>
        <v>Tabroni, S.Ag., M.Pd.I</v>
      </c>
      <c r="E34" s="17"/>
      <c r="F34" s="176" t="str">
        <f>'MINGGU EFEKTIF'!F37</f>
        <v>Abdul Murad</v>
      </c>
      <c r="H34" s="17"/>
    </row>
    <row r="35" spans="3:8">
      <c r="D35" s="6" t="str">
        <f>'MINGGU EFEKTIF'!C38</f>
        <v>NIP. 19700403 199603 1 003</v>
      </c>
      <c r="F35" s="175" t="str">
        <f>'MINGGU EFEKTIF'!F38</f>
        <v>NIP. -</v>
      </c>
      <c r="G35" s="6"/>
    </row>
    <row r="36" spans="3:8">
      <c r="G36" s="15"/>
    </row>
    <row r="37" spans="3:8"/>
    <row r="38" spans="3:8"/>
    <row r="39" spans="3:8"/>
    <row r="40" spans="3:8"/>
    <row r="41" spans="3:8"/>
    <row r="42" spans="3:8"/>
  </sheetData>
  <mergeCells count="9">
    <mergeCell ref="B1:H1"/>
    <mergeCell ref="C27:F27"/>
    <mergeCell ref="C13:H13"/>
    <mergeCell ref="C14:H14"/>
    <mergeCell ref="B17:B21"/>
    <mergeCell ref="B23:B26"/>
    <mergeCell ref="C22:F22"/>
    <mergeCell ref="C11:H11"/>
    <mergeCell ref="C12:H12"/>
  </mergeCells>
  <dataValidations count="1">
    <dataValidation type="list" allowBlank="1" showInputMessage="1" showErrorMessage="1" errorTitle="Jangan diketik" error="Pilih Nomor KI" promptTitle="Petunjuk:" prompt="Pilih No. KI" sqref="B11:B14">
      <formula1>"1.,2.,3.,4."</formula1>
    </dataValidation>
  </dataValidations>
  <printOptions horizontalCentered="1"/>
  <pageMargins left="0.51181102362204722" right="0.51181102362204722" top="0.35433070866141736" bottom="0.35433070866141736" header="0.31496062992125984" footer="0.31496062992125984"/>
  <pageSetup paperSize="14" scale="80" orientation="landscape"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'KI-KD'!$G$20:$G$24</xm:f>
          </x14:formula1>
          <xm:sqref>C17:C21</xm:sqref>
        </x14:dataValidation>
        <x14:dataValidation type="list" allowBlank="1" showInputMessage="1" showErrorMessage="1">
          <x14:formula1>
            <xm:f>'KI-KD'!$G$25:$G$29</xm:f>
          </x14:formula1>
          <xm:sqref>E17:E21</xm:sqref>
        </x14:dataValidation>
        <x14:dataValidation type="list" allowBlank="1" showInputMessage="1" showErrorMessage="1">
          <x14:formula1>
            <xm:f>'KI-KD'!$G$43:$G$46</xm:f>
          </x14:formula1>
          <xm:sqref>C23:C26</xm:sqref>
        </x14:dataValidation>
        <x14:dataValidation type="list" allowBlank="1" showInputMessage="1" showErrorMessage="1">
          <x14:formula1>
            <xm:f>'KI-KD'!$G$47:$G$50</xm:f>
          </x14:formula1>
          <xm:sqref>E23:E26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O97"/>
  <sheetViews>
    <sheetView showGridLines="0" workbookViewId="0">
      <selection activeCell="E20" sqref="E20"/>
    </sheetView>
  </sheetViews>
  <sheetFormatPr defaultColWidth="0" defaultRowHeight="14.25" zeroHeight="1"/>
  <cols>
    <col min="1" max="1" width="2.140625" style="1" customWidth="1"/>
    <col min="2" max="2" width="6.28515625" style="1" customWidth="1"/>
    <col min="3" max="3" width="33.140625" style="1" customWidth="1"/>
    <col min="4" max="4" width="5.85546875" style="2" customWidth="1"/>
    <col min="5" max="5" width="29.42578125" style="1" customWidth="1"/>
    <col min="6" max="6" width="6.7109375" style="1" customWidth="1"/>
    <col min="7" max="7" width="29.42578125" style="1" customWidth="1"/>
    <col min="8" max="8" width="8.5703125" style="1" customWidth="1"/>
    <col min="9" max="9" width="11.28515625" style="1" customWidth="1"/>
    <col min="10" max="39" width="2.7109375" style="1" customWidth="1"/>
    <col min="40" max="40" width="5.7109375" style="1" customWidth="1"/>
    <col min="41" max="41" width="0" style="1" hidden="1" customWidth="1"/>
    <col min="42" max="16384" width="9.140625" style="1" hidden="1"/>
  </cols>
  <sheetData>
    <row r="1" spans="2:39" ht="20.25">
      <c r="B1" s="263" t="s">
        <v>53</v>
      </c>
      <c r="C1" s="263"/>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c r="AI1" s="263"/>
      <c r="AJ1" s="263"/>
      <c r="AK1" s="263"/>
      <c r="AL1" s="263"/>
      <c r="AM1" s="263"/>
    </row>
    <row r="2" spans="2:39"/>
    <row r="3" spans="2:39" ht="15">
      <c r="E3" s="178" t="s">
        <v>34</v>
      </c>
      <c r="F3" s="23"/>
      <c r="G3" s="23"/>
      <c r="H3" s="49" t="s">
        <v>32</v>
      </c>
      <c r="I3" s="51" t="str">
        <f>IDENTITAS!D7</f>
        <v>Fikih</v>
      </c>
    </row>
    <row r="4" spans="2:39" ht="15">
      <c r="E4" s="178" t="s">
        <v>35</v>
      </c>
      <c r="F4" s="23"/>
      <c r="G4" s="23"/>
      <c r="H4" s="49" t="s">
        <v>32</v>
      </c>
      <c r="I4" s="52" t="str">
        <f>IDENTITAS!D8</f>
        <v>VII</v>
      </c>
    </row>
    <row r="5" spans="2:39" ht="15">
      <c r="E5" s="178" t="s">
        <v>123</v>
      </c>
      <c r="F5" s="23"/>
      <c r="G5" s="23"/>
      <c r="H5" s="49" t="s">
        <v>32</v>
      </c>
      <c r="I5" s="74" t="s">
        <v>132</v>
      </c>
    </row>
    <row r="6" spans="2:39" ht="15">
      <c r="E6" s="178" t="s">
        <v>36</v>
      </c>
      <c r="F6" s="23"/>
      <c r="G6" s="23"/>
      <c r="H6" s="49" t="s">
        <v>32</v>
      </c>
      <c r="I6" s="51" t="str">
        <f>PROTA!F8</f>
        <v>2019/2020</v>
      </c>
    </row>
    <row r="7" spans="2:39"/>
    <row r="8" spans="2:39" ht="15.75">
      <c r="B8" s="5" t="s">
        <v>48</v>
      </c>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c r="AF8" s="264"/>
      <c r="AG8" s="264"/>
      <c r="AH8" s="264"/>
      <c r="AI8" s="264"/>
      <c r="AJ8" s="264"/>
      <c r="AK8" s="264"/>
      <c r="AL8" s="264"/>
      <c r="AM8" s="264"/>
    </row>
    <row r="9" spans="2:39" ht="15">
      <c r="B9" s="144"/>
      <c r="C9" s="211" t="str">
        <f>IFERROR(VLOOKUP(B9,'KI-KD'!$B$9:$F$29,2,FALSE),"")</f>
        <v/>
      </c>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c r="AD9" s="211"/>
      <c r="AE9" s="211"/>
      <c r="AF9" s="211"/>
      <c r="AG9" s="211"/>
      <c r="AH9" s="211"/>
      <c r="AI9" s="211"/>
      <c r="AJ9" s="211"/>
      <c r="AK9" s="211"/>
      <c r="AL9" s="211"/>
      <c r="AM9" s="211"/>
    </row>
    <row r="10" spans="2:39" ht="15">
      <c r="B10" s="144"/>
      <c r="C10" s="211" t="str">
        <f>IFERROR(VLOOKUP(B10,'KI-KD'!$B$9:$F$29,2,FALSE),"")</f>
        <v/>
      </c>
      <c r="D10" s="211"/>
      <c r="E10" s="211"/>
      <c r="F10" s="211"/>
      <c r="G10" s="211"/>
      <c r="H10" s="211"/>
      <c r="I10" s="211"/>
      <c r="J10" s="211"/>
      <c r="K10" s="211"/>
      <c r="L10" s="211"/>
      <c r="M10" s="211"/>
      <c r="N10" s="211"/>
      <c r="O10" s="211"/>
      <c r="P10" s="211"/>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row>
    <row r="11" spans="2:39" ht="15.75" customHeight="1">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264"/>
      <c r="AM11" s="264"/>
    </row>
    <row r="12" spans="2:39" ht="15.75" customHeight="1">
      <c r="B12" s="250" t="s">
        <v>4</v>
      </c>
      <c r="C12" s="250"/>
      <c r="D12" s="250" t="s">
        <v>84</v>
      </c>
      <c r="E12" s="250"/>
      <c r="F12" s="257" t="s">
        <v>109</v>
      </c>
      <c r="G12" s="258"/>
      <c r="H12" s="251" t="s">
        <v>47</v>
      </c>
      <c r="I12" s="252" t="s">
        <v>50</v>
      </c>
      <c r="J12" s="253" t="s">
        <v>15</v>
      </c>
      <c r="K12" s="253"/>
      <c r="L12" s="253"/>
      <c r="M12" s="253"/>
      <c r="N12" s="253"/>
      <c r="O12" s="253"/>
      <c r="P12" s="253"/>
      <c r="Q12" s="253"/>
      <c r="R12" s="253"/>
      <c r="S12" s="253"/>
      <c r="T12" s="253"/>
      <c r="U12" s="253"/>
      <c r="V12" s="253"/>
      <c r="W12" s="253"/>
      <c r="X12" s="253"/>
      <c r="Y12" s="253"/>
      <c r="Z12" s="253"/>
      <c r="AA12" s="253"/>
      <c r="AB12" s="253"/>
      <c r="AC12" s="253"/>
      <c r="AD12" s="253"/>
      <c r="AE12" s="253"/>
      <c r="AF12" s="253"/>
      <c r="AG12" s="253"/>
      <c r="AH12" s="253"/>
      <c r="AI12" s="253"/>
      <c r="AJ12" s="253"/>
      <c r="AK12" s="253"/>
      <c r="AL12" s="253"/>
      <c r="AM12" s="253"/>
    </row>
    <row r="13" spans="2:39" ht="15.75" customHeight="1">
      <c r="B13" s="250"/>
      <c r="C13" s="250"/>
      <c r="D13" s="250"/>
      <c r="E13" s="250"/>
      <c r="F13" s="259"/>
      <c r="G13" s="260"/>
      <c r="H13" s="251"/>
      <c r="I13" s="252"/>
      <c r="J13" s="254" t="s">
        <v>20</v>
      </c>
      <c r="K13" s="255"/>
      <c r="L13" s="255"/>
      <c r="M13" s="255"/>
      <c r="N13" s="255"/>
      <c r="O13" s="256" t="s">
        <v>21</v>
      </c>
      <c r="P13" s="255"/>
      <c r="Q13" s="255"/>
      <c r="R13" s="255"/>
      <c r="S13" s="255"/>
      <c r="T13" s="256" t="s">
        <v>22</v>
      </c>
      <c r="U13" s="255"/>
      <c r="V13" s="255"/>
      <c r="W13" s="255"/>
      <c r="X13" s="255"/>
      <c r="Y13" s="256" t="s">
        <v>23</v>
      </c>
      <c r="Z13" s="255"/>
      <c r="AA13" s="255"/>
      <c r="AB13" s="255"/>
      <c r="AC13" s="255"/>
      <c r="AD13" s="256" t="s">
        <v>127</v>
      </c>
      <c r="AE13" s="255"/>
      <c r="AF13" s="255"/>
      <c r="AG13" s="255"/>
      <c r="AH13" s="255"/>
      <c r="AI13" s="256" t="s">
        <v>24</v>
      </c>
      <c r="AJ13" s="255"/>
      <c r="AK13" s="255"/>
      <c r="AL13" s="255"/>
      <c r="AM13" s="255"/>
    </row>
    <row r="14" spans="2:39" ht="15.75" customHeight="1">
      <c r="B14" s="250"/>
      <c r="C14" s="250"/>
      <c r="D14" s="250"/>
      <c r="E14" s="250"/>
      <c r="F14" s="259"/>
      <c r="G14" s="260"/>
      <c r="H14" s="251"/>
      <c r="I14" s="252" t="s">
        <v>51</v>
      </c>
      <c r="J14" s="253"/>
      <c r="K14" s="253"/>
      <c r="L14" s="253"/>
      <c r="M14" s="253"/>
      <c r="N14" s="253"/>
      <c r="O14" s="253"/>
      <c r="P14" s="253"/>
      <c r="Q14" s="253"/>
      <c r="R14" s="253"/>
      <c r="S14" s="253"/>
      <c r="T14" s="253"/>
      <c r="U14" s="253"/>
      <c r="V14" s="253"/>
      <c r="W14" s="253"/>
      <c r="X14" s="253"/>
      <c r="Y14" s="253"/>
      <c r="Z14" s="253"/>
      <c r="AA14" s="253"/>
      <c r="AB14" s="253"/>
      <c r="AC14" s="253"/>
      <c r="AD14" s="253"/>
      <c r="AE14" s="253"/>
      <c r="AF14" s="253"/>
      <c r="AG14" s="253"/>
      <c r="AH14" s="253"/>
      <c r="AI14" s="253"/>
      <c r="AJ14" s="253"/>
      <c r="AK14" s="253"/>
      <c r="AL14" s="253"/>
      <c r="AM14" s="253"/>
    </row>
    <row r="15" spans="2:39" ht="15.75" customHeight="1">
      <c r="B15" s="250"/>
      <c r="C15" s="250"/>
      <c r="D15" s="250"/>
      <c r="E15" s="250"/>
      <c r="F15" s="261"/>
      <c r="G15" s="262"/>
      <c r="H15" s="251"/>
      <c r="I15" s="252"/>
      <c r="J15" s="24">
        <v>1</v>
      </c>
      <c r="K15" s="24">
        <v>2</v>
      </c>
      <c r="L15" s="24">
        <v>3</v>
      </c>
      <c r="M15" s="24">
        <v>4</v>
      </c>
      <c r="N15" s="24">
        <v>5</v>
      </c>
      <c r="O15" s="24">
        <v>1</v>
      </c>
      <c r="P15" s="24">
        <v>2</v>
      </c>
      <c r="Q15" s="24">
        <v>3</v>
      </c>
      <c r="R15" s="24">
        <v>4</v>
      </c>
      <c r="S15" s="24">
        <v>5</v>
      </c>
      <c r="T15" s="24">
        <v>1</v>
      </c>
      <c r="U15" s="24">
        <v>2</v>
      </c>
      <c r="V15" s="24">
        <v>3</v>
      </c>
      <c r="W15" s="24">
        <v>4</v>
      </c>
      <c r="X15" s="24">
        <v>5</v>
      </c>
      <c r="Y15" s="24">
        <v>1</v>
      </c>
      <c r="Z15" s="24">
        <v>2</v>
      </c>
      <c r="AA15" s="24">
        <v>3</v>
      </c>
      <c r="AB15" s="24">
        <v>4</v>
      </c>
      <c r="AC15" s="24">
        <v>5</v>
      </c>
      <c r="AD15" s="24">
        <v>1</v>
      </c>
      <c r="AE15" s="24">
        <v>2</v>
      </c>
      <c r="AF15" s="24">
        <v>3</v>
      </c>
      <c r="AG15" s="24">
        <v>4</v>
      </c>
      <c r="AH15" s="24">
        <v>5</v>
      </c>
      <c r="AI15" s="24">
        <v>1</v>
      </c>
      <c r="AJ15" s="24">
        <v>2</v>
      </c>
      <c r="AK15" s="24">
        <v>3</v>
      </c>
      <c r="AL15" s="24">
        <v>4</v>
      </c>
      <c r="AM15" s="24">
        <v>5</v>
      </c>
    </row>
    <row r="16" spans="2:39">
      <c r="B16" s="154"/>
      <c r="C16" s="177" t="str">
        <f>IFERROR(VLOOKUP(B16,'KI-KD'!$G$9:$H$29,2,FALSE),"")</f>
        <v/>
      </c>
      <c r="D16" s="148"/>
      <c r="E16" s="162" t="str">
        <f>IFERROR(VLOOKUP(D16,'IPK SMT 1'!$D$14:$E$52,2,FALSE),"")</f>
        <v/>
      </c>
      <c r="F16" s="149"/>
      <c r="G16" s="163" t="str">
        <f>IFERROR(VLOOKUP(F16,MATERI!$F$16:$G$59,2,FALSE),"")</f>
        <v/>
      </c>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spans="2:39">
      <c r="B17" s="154"/>
      <c r="C17" s="177" t="str">
        <f>IFERROR(VLOOKUP(B17,'KI-KD'!$G$9:$H$29,2,FALSE),"")</f>
        <v/>
      </c>
      <c r="D17" s="148"/>
      <c r="E17" s="162" t="str">
        <f>IFERROR(VLOOKUP(D17,'IPK SMT 1'!$D$14:$E$52,2,FALSE),"")</f>
        <v/>
      </c>
      <c r="F17" s="149"/>
      <c r="G17" s="163" t="str">
        <f>IFERROR(VLOOKUP(F17,MATERI!$F$16:$G$59,2,FALSE),"")</f>
        <v/>
      </c>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spans="2:39">
      <c r="B18" s="154"/>
      <c r="C18" s="177" t="str">
        <f>IFERROR(VLOOKUP(B18,'KI-KD'!$G$9:$H$29,2,FALSE),"")</f>
        <v/>
      </c>
      <c r="D18" s="148"/>
      <c r="E18" s="162" t="str">
        <f>IFERROR(VLOOKUP(D18,'IPK SMT 1'!$D$14:$E$52,2,FALSE),"")</f>
        <v/>
      </c>
      <c r="F18" s="149"/>
      <c r="G18" s="163" t="str">
        <f>IFERROR(VLOOKUP(F18,MATERI!$F$16:$G$59,2,FALSE),"")</f>
        <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row>
    <row r="19" spans="2:39">
      <c r="B19" s="154"/>
      <c r="C19" s="177" t="str">
        <f>IFERROR(VLOOKUP(B19,'KI-KD'!$G$9:$H$29,2,FALSE),"")</f>
        <v/>
      </c>
      <c r="D19" s="148"/>
      <c r="E19" s="162" t="str">
        <f>IFERROR(VLOOKUP(D19,'IPK SMT 1'!$D$14:$E$52,2,FALSE),"")</f>
        <v/>
      </c>
      <c r="F19" s="149"/>
      <c r="G19" s="163" t="str">
        <f>IFERROR(VLOOKUP(F19,MATERI!$F$16:$G$59,2,FALSE),"")</f>
        <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spans="2:39">
      <c r="B20" s="154"/>
      <c r="C20" s="177" t="str">
        <f>IFERROR(VLOOKUP(B20,'KI-KD'!$G$9:$H$29,2,FALSE),"")</f>
        <v/>
      </c>
      <c r="D20" s="148"/>
      <c r="E20" s="162" t="str">
        <f>IFERROR(VLOOKUP(D20,'IPK SMT 1'!$D$14:$E$52,2,FALSE),"")</f>
        <v/>
      </c>
      <c r="F20" s="149"/>
      <c r="G20" s="163" t="str">
        <f>IFERROR(VLOOKUP(F20,MATERI!$F$16:$G$59,2,FALSE),"")</f>
        <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spans="2:39">
      <c r="B21" s="154"/>
      <c r="C21" s="177" t="str">
        <f>IFERROR(VLOOKUP(B21,'KI-KD'!$G$9:$H$29,2,FALSE),"")</f>
        <v/>
      </c>
      <c r="D21" s="148"/>
      <c r="E21" s="162" t="str">
        <f>IFERROR(VLOOKUP(D21,'IPK SMT 1'!$D$14:$E$52,2,FALSE),"")</f>
        <v/>
      </c>
      <c r="F21" s="149"/>
      <c r="G21" s="163" t="str">
        <f>IFERROR(VLOOKUP(F21,MATERI!$F$16:$G$59,2,FALSE),"")</f>
        <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spans="2:39">
      <c r="B22" s="154"/>
      <c r="C22" s="177" t="str">
        <f>IFERROR(VLOOKUP(B22,'KI-KD'!$G$9:$H$29,2,FALSE),"")</f>
        <v/>
      </c>
      <c r="D22" s="148"/>
      <c r="E22" s="162" t="str">
        <f>IFERROR(VLOOKUP(D22,'IPK SMT 1'!$D$14:$E$52,2,FALSE),"")</f>
        <v/>
      </c>
      <c r="F22" s="149"/>
      <c r="G22" s="163" t="str">
        <f>IFERROR(VLOOKUP(F22,MATERI!$F$16:$G$59,2,FALSE),"")</f>
        <v/>
      </c>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spans="2:39">
      <c r="B23" s="154"/>
      <c r="C23" s="177" t="str">
        <f>IFERROR(VLOOKUP(B23,'KI-KD'!$G$9:$H$29,2,FALSE),"")</f>
        <v/>
      </c>
      <c r="D23" s="148"/>
      <c r="E23" s="162" t="str">
        <f>IFERROR(VLOOKUP(D23,'IPK SMT 1'!$D$14:$E$52,2,FALSE),"")</f>
        <v/>
      </c>
      <c r="F23" s="149"/>
      <c r="G23" s="163" t="str">
        <f>IFERROR(VLOOKUP(F23,MATERI!$F$16:$G$59,2,FALSE),"")</f>
        <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spans="2:39">
      <c r="B24" s="154"/>
      <c r="C24" s="177" t="str">
        <f>IFERROR(VLOOKUP(B24,'KI-KD'!$G$9:$H$29,2,FALSE),"")</f>
        <v/>
      </c>
      <c r="D24" s="148"/>
      <c r="E24" s="162" t="str">
        <f>IFERROR(VLOOKUP(D24,'IPK SMT 1'!$D$14:$E$52,2,FALSE),"")</f>
        <v/>
      </c>
      <c r="F24" s="149"/>
      <c r="G24" s="163" t="str">
        <f>IFERROR(VLOOKUP(F24,MATERI!$F$16:$G$59,2,FALSE),"")</f>
        <v/>
      </c>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2:39">
      <c r="B25" s="154"/>
      <c r="C25" s="177" t="str">
        <f>IFERROR(VLOOKUP(B25,'KI-KD'!$G$9:$H$29,2,FALSE),"")</f>
        <v/>
      </c>
      <c r="D25" s="148"/>
      <c r="E25" s="162" t="str">
        <f>IFERROR(VLOOKUP(D25,'IPK SMT 1'!$D$14:$E$52,2,FALSE),"")</f>
        <v/>
      </c>
      <c r="F25" s="149"/>
      <c r="G25" s="163" t="str">
        <f>IFERROR(VLOOKUP(F25,MATERI!$F$16:$G$59,2,FALSE),"")</f>
        <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2:39">
      <c r="B26" s="154"/>
      <c r="C26" s="177" t="str">
        <f>IFERROR(VLOOKUP(B26,'KI-KD'!$G$9:$H$29,2,FALSE),"")</f>
        <v/>
      </c>
      <c r="D26" s="148"/>
      <c r="E26" s="162" t="str">
        <f>IFERROR(VLOOKUP(D26,'IPK SMT 1'!$D$14:$E$52,2,FALSE),"")</f>
        <v/>
      </c>
      <c r="F26" s="149"/>
      <c r="G26" s="163" t="str">
        <f>IFERROR(VLOOKUP(F26,MATERI!$F$16:$G$59,2,FALSE),"")</f>
        <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spans="2:39">
      <c r="B27" s="154"/>
      <c r="C27" s="177" t="str">
        <f>IFERROR(VLOOKUP(B27,'KI-KD'!$G$9:$H$29,2,FALSE),"")</f>
        <v/>
      </c>
      <c r="D27" s="148"/>
      <c r="E27" s="162" t="str">
        <f>IFERROR(VLOOKUP(D27,'IPK SMT 1'!$D$14:$E$52,2,FALSE),"")</f>
        <v/>
      </c>
      <c r="F27" s="149"/>
      <c r="G27" s="163" t="str">
        <f>IFERROR(VLOOKUP(F27,MATERI!$F$16:$G$59,2,FALSE),"")</f>
        <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spans="2:39">
      <c r="B28" s="154"/>
      <c r="C28" s="177" t="str">
        <f>IFERROR(VLOOKUP(B28,'KI-KD'!$G$9:$H$29,2,FALSE),"")</f>
        <v/>
      </c>
      <c r="D28" s="148"/>
      <c r="E28" s="162" t="str">
        <f>IFERROR(VLOOKUP(D28,'IPK SMT 1'!$D$14:$E$52,2,FALSE),"")</f>
        <v/>
      </c>
      <c r="F28" s="149"/>
      <c r="G28" s="163" t="str">
        <f>IFERROR(VLOOKUP(F28,MATERI!$F$16:$G$59,2,FALSE),"")</f>
        <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2:39">
      <c r="B29" s="154"/>
      <c r="C29" s="177" t="str">
        <f>IFERROR(VLOOKUP(B29,'KI-KD'!$G$9:$H$29,2,FALSE),"")</f>
        <v/>
      </c>
      <c r="D29" s="148"/>
      <c r="E29" s="162" t="str">
        <f>IFERROR(VLOOKUP(D29,'IPK SMT 1'!$D$14:$E$52,2,FALSE),"")</f>
        <v/>
      </c>
      <c r="F29" s="149"/>
      <c r="G29" s="163" t="str">
        <f>IFERROR(VLOOKUP(F29,MATERI!$F$16:$G$59,2,FALSE),"")</f>
        <v/>
      </c>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2:39">
      <c r="B30" s="154"/>
      <c r="C30" s="177" t="str">
        <f>IFERROR(VLOOKUP(B30,'KI-KD'!$G$9:$H$29,2,FALSE),"")</f>
        <v/>
      </c>
      <c r="D30" s="148"/>
      <c r="E30" s="162" t="str">
        <f>IFERROR(VLOOKUP(D30,'IPK SMT 1'!$D$14:$E$52,2,FALSE),"")</f>
        <v/>
      </c>
      <c r="F30" s="149"/>
      <c r="G30" s="163" t="str">
        <f>IFERROR(VLOOKUP(F30,MATERI!$F$16:$G$59,2,FALSE),"")</f>
        <v/>
      </c>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2:39">
      <c r="B31" s="154"/>
      <c r="C31" s="177" t="str">
        <f>IFERROR(VLOOKUP(B31,'KI-KD'!$G$9:$H$29,2,FALSE),"")</f>
        <v/>
      </c>
      <c r="D31" s="148"/>
      <c r="E31" s="162" t="str">
        <f>IFERROR(VLOOKUP(D31,'IPK SMT 1'!$D$14:$E$52,2,FALSE),"")</f>
        <v/>
      </c>
      <c r="F31" s="149"/>
      <c r="G31" s="163" t="str">
        <f>IFERROR(VLOOKUP(F31,MATERI!$F$16:$G$59,2,FALSE),"")</f>
        <v/>
      </c>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2:39">
      <c r="B32" s="154"/>
      <c r="C32" s="177" t="str">
        <f>IFERROR(VLOOKUP(B32,'KI-KD'!$G$9:$H$29,2,FALSE),"")</f>
        <v/>
      </c>
      <c r="D32" s="148"/>
      <c r="E32" s="162" t="str">
        <f>IFERROR(VLOOKUP(D32,'IPK SMT 1'!$D$14:$E$52,2,FALSE),"")</f>
        <v/>
      </c>
      <c r="F32" s="149"/>
      <c r="G32" s="163" t="str">
        <f>IFERROR(VLOOKUP(F32,MATERI!$F$16:$G$59,2,FALSE),"")</f>
        <v/>
      </c>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2:39">
      <c r="B33" s="154"/>
      <c r="C33" s="177" t="str">
        <f>IFERROR(VLOOKUP(B33,'KI-KD'!$G$9:$H$29,2,FALSE),"")</f>
        <v/>
      </c>
      <c r="D33" s="148"/>
      <c r="E33" s="162" t="str">
        <f>IFERROR(VLOOKUP(D33,'IPK SMT 1'!$D$14:$E$52,2,FALSE),"")</f>
        <v/>
      </c>
      <c r="F33" s="149"/>
      <c r="G33" s="163" t="str">
        <f>IFERROR(VLOOKUP(F33,MATERI!$F$16:$G$59,2,FALSE),"")</f>
        <v/>
      </c>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2:39">
      <c r="B34" s="154"/>
      <c r="C34" s="177" t="str">
        <f>IFERROR(VLOOKUP(B34,'KI-KD'!$G$9:$H$29,2,FALSE),"")</f>
        <v/>
      </c>
      <c r="D34" s="148"/>
      <c r="E34" s="162" t="str">
        <f>IFERROR(VLOOKUP(D34,'IPK SMT 1'!$D$14:$E$52,2,FALSE),"")</f>
        <v/>
      </c>
      <c r="F34" s="149"/>
      <c r="G34" s="163" t="str">
        <f>IFERROR(VLOOKUP(F34,MATERI!$F$16:$G$59,2,FALSE),"")</f>
        <v/>
      </c>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2:39">
      <c r="B35" s="154"/>
      <c r="C35" s="177" t="str">
        <f>IFERROR(VLOOKUP(B35,'KI-KD'!$G$9:$H$29,2,FALSE),"")</f>
        <v/>
      </c>
      <c r="D35" s="148"/>
      <c r="E35" s="162" t="str">
        <f>IFERROR(VLOOKUP(D35,'IPK SMT 1'!$D$14:$E$52,2,FALSE),"")</f>
        <v/>
      </c>
      <c r="F35" s="149"/>
      <c r="G35" s="163" t="str">
        <f>IFERROR(VLOOKUP(F35,MATERI!$F$16:$G$59,2,FALSE),"")</f>
        <v/>
      </c>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2:39">
      <c r="B36" s="154"/>
      <c r="C36" s="177" t="str">
        <f>IFERROR(VLOOKUP(B36,'KI-KD'!$G$9:$H$29,2,FALSE),"")</f>
        <v/>
      </c>
      <c r="D36" s="148"/>
      <c r="E36" s="162" t="str">
        <f>IFERROR(VLOOKUP(D36,'IPK SMT 1'!$D$14:$E$52,2,FALSE),"")</f>
        <v/>
      </c>
      <c r="F36" s="149"/>
      <c r="G36" s="163" t="str">
        <f>IFERROR(VLOOKUP(F36,MATERI!$F$16:$G$59,2,FALSE),"")</f>
        <v/>
      </c>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spans="2:39">
      <c r="B37" s="154"/>
      <c r="C37" s="177" t="str">
        <f>IFERROR(VLOOKUP(B37,'KI-KD'!$G$9:$H$29,2,FALSE),"")</f>
        <v/>
      </c>
      <c r="D37" s="148"/>
      <c r="E37" s="162" t="str">
        <f>IFERROR(VLOOKUP(D37,'IPK SMT 1'!$D$14:$E$52,2,FALSE),"")</f>
        <v/>
      </c>
      <c r="F37" s="149"/>
      <c r="G37" s="163" t="str">
        <f>IFERROR(VLOOKUP(F37,MATERI!$F$16:$G$59,2,FALSE),"")</f>
        <v/>
      </c>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spans="2:39">
      <c r="B38" s="154"/>
      <c r="C38" s="177" t="str">
        <f>IFERROR(VLOOKUP(B38,'KI-KD'!$G$9:$H$29,2,FALSE),"")</f>
        <v/>
      </c>
      <c r="D38" s="148"/>
      <c r="E38" s="162" t="str">
        <f>IFERROR(VLOOKUP(D38,'IPK SMT 1'!$D$14:$E$52,2,FALSE),"")</f>
        <v/>
      </c>
      <c r="F38" s="149"/>
      <c r="G38" s="163" t="str">
        <f>IFERROR(VLOOKUP(F38,MATERI!$F$16:$G$59,2,FALSE),"")</f>
        <v/>
      </c>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spans="2:39">
      <c r="B39" s="154"/>
      <c r="C39" s="177" t="str">
        <f>IFERROR(VLOOKUP(B39,'KI-KD'!$G$9:$H$29,2,FALSE),"")</f>
        <v/>
      </c>
      <c r="D39" s="148"/>
      <c r="E39" s="162" t="str">
        <f>IFERROR(VLOOKUP(D39,'IPK SMT 1'!$D$14:$E$52,2,FALSE),"")</f>
        <v/>
      </c>
      <c r="F39" s="149"/>
      <c r="G39" s="163" t="str">
        <f>IFERROR(VLOOKUP(F39,MATERI!$F$16:$G$59,2,FALSE),"")</f>
        <v/>
      </c>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pans="2:39">
      <c r="B40" s="154"/>
      <c r="C40" s="177" t="str">
        <f>IFERROR(VLOOKUP(B40,'KI-KD'!$G$9:$H$29,2,FALSE),"")</f>
        <v/>
      </c>
      <c r="D40" s="148"/>
      <c r="E40" s="162" t="str">
        <f>IFERROR(VLOOKUP(D40,'IPK SMT 1'!$D$14:$E$52,2,FALSE),"")</f>
        <v/>
      </c>
      <c r="F40" s="149"/>
      <c r="G40" s="163" t="str">
        <f>IFERROR(VLOOKUP(F40,MATERI!$F$16:$G$59,2,FALSE),"")</f>
        <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spans="2:39">
      <c r="B41" s="154"/>
      <c r="C41" s="177" t="str">
        <f>IFERROR(VLOOKUP(B41,'KI-KD'!$G$9:$H$29,2,FALSE),"")</f>
        <v/>
      </c>
      <c r="D41" s="148"/>
      <c r="E41" s="162" t="str">
        <f>IFERROR(VLOOKUP(D41,'IPK SMT 1'!$D$14:$E$52,2,FALSE),"")</f>
        <v/>
      </c>
      <c r="F41" s="149"/>
      <c r="G41" s="163" t="str">
        <f>IFERROR(VLOOKUP(F41,MATERI!$F$16:$G$59,2,FALSE),"")</f>
        <v/>
      </c>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spans="2:39">
      <c r="B42" s="154"/>
      <c r="C42" s="177" t="str">
        <f>IFERROR(VLOOKUP(B42,'KI-KD'!$G$9:$H$29,2,FALSE),"")</f>
        <v/>
      </c>
      <c r="D42" s="148"/>
      <c r="E42" s="162" t="str">
        <f>IFERROR(VLOOKUP(D42,'IPK SMT 1'!$D$14:$E$52,2,FALSE),"")</f>
        <v/>
      </c>
      <c r="F42" s="149"/>
      <c r="G42" s="163" t="str">
        <f>IFERROR(VLOOKUP(F42,MATERI!$F$16:$G$59,2,FALSE),"")</f>
        <v/>
      </c>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pans="2:39">
      <c r="B43" s="154"/>
      <c r="C43" s="177" t="str">
        <f>IFERROR(VLOOKUP(B43,'KI-KD'!$G$9:$H$29,2,FALSE),"")</f>
        <v/>
      </c>
      <c r="D43" s="148"/>
      <c r="E43" s="162" t="str">
        <f>IFERROR(VLOOKUP(D43,'IPK SMT 1'!$D$14:$E$52,2,FALSE),"")</f>
        <v/>
      </c>
      <c r="F43" s="149"/>
      <c r="G43" s="163" t="str">
        <f>IFERROR(VLOOKUP(F43,MATERI!$F$16:$G$59,2,FALSE),"")</f>
        <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spans="2:39">
      <c r="B44" s="154"/>
      <c r="C44" s="177" t="str">
        <f>IFERROR(VLOOKUP(B44,'KI-KD'!$G$9:$H$29,2,FALSE),"")</f>
        <v/>
      </c>
      <c r="D44" s="148"/>
      <c r="E44" s="162" t="str">
        <f>IFERROR(VLOOKUP(D44,'IPK SMT 1'!$D$14:$E$52,2,FALSE),"")</f>
        <v/>
      </c>
      <c r="F44" s="149"/>
      <c r="G44" s="163" t="str">
        <f>IFERROR(VLOOKUP(F44,MATERI!$F$16:$G$59,2,FALSE),"")</f>
        <v/>
      </c>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spans="2:39">
      <c r="B45" s="154"/>
      <c r="C45" s="177" t="str">
        <f>IFERROR(VLOOKUP(B45,'KI-KD'!$G$9:$H$29,2,FALSE),"")</f>
        <v/>
      </c>
      <c r="D45" s="148"/>
      <c r="E45" s="162" t="str">
        <f>IFERROR(VLOOKUP(D45,'IPK SMT 1'!$D$14:$E$52,2,FALSE),"")</f>
        <v/>
      </c>
      <c r="F45" s="149"/>
      <c r="G45" s="163" t="str">
        <f>IFERROR(VLOOKUP(F45,MATERI!$F$16:$G$59,2,FALSE),"")</f>
        <v/>
      </c>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spans="2:39">
      <c r="B46" s="154"/>
      <c r="C46" s="177" t="str">
        <f>IFERROR(VLOOKUP(B46,'KI-KD'!$G$9:$H$29,2,FALSE),"")</f>
        <v/>
      </c>
      <c r="D46" s="148"/>
      <c r="E46" s="162" t="str">
        <f>IFERROR(VLOOKUP(D46,'IPK SMT 1'!$D$14:$E$52,2,FALSE),"")</f>
        <v/>
      </c>
      <c r="F46" s="149"/>
      <c r="G46" s="163" t="str">
        <f>IFERROR(VLOOKUP(F46,MATERI!$F$16:$G$59,2,FALSE),"")</f>
        <v/>
      </c>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spans="2:39">
      <c r="B47" s="154"/>
      <c r="C47" s="177" t="str">
        <f>IFERROR(VLOOKUP(B47,'KI-KD'!$G$9:$H$29,2,FALSE),"")</f>
        <v/>
      </c>
      <c r="D47" s="148"/>
      <c r="E47" s="162" t="str">
        <f>IFERROR(VLOOKUP(D47,'IPK SMT 1'!$D$14:$E$52,2,FALSE),"")</f>
        <v/>
      </c>
      <c r="F47" s="149"/>
      <c r="G47" s="163" t="str">
        <f>IFERROR(VLOOKUP(F47,MATERI!$F$16:$G$59,2,FALSE),"")</f>
        <v/>
      </c>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spans="2:39">
      <c r="B48" s="154"/>
      <c r="C48" s="177" t="str">
        <f>IFERROR(VLOOKUP(B48,'KI-KD'!$G$9:$H$29,2,FALSE),"")</f>
        <v/>
      </c>
      <c r="D48" s="148"/>
      <c r="E48" s="162" t="str">
        <f>IFERROR(VLOOKUP(D48,'IPK SMT 1'!$D$14:$E$52,2,FALSE),"")</f>
        <v/>
      </c>
      <c r="F48" s="149"/>
      <c r="G48" s="163" t="str">
        <f>IFERROR(VLOOKUP(F48,MATERI!$F$16:$G$59,2,FALSE),"")</f>
        <v/>
      </c>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spans="2:39">
      <c r="B49" s="154"/>
      <c r="C49" s="177" t="str">
        <f>IFERROR(VLOOKUP(B49,'KI-KD'!$G$9:$H$29,2,FALSE),"")</f>
        <v/>
      </c>
      <c r="D49" s="148"/>
      <c r="E49" s="162" t="str">
        <f>IFERROR(VLOOKUP(D49,'IPK SMT 1'!$D$14:$E$52,2,FALSE),"")</f>
        <v/>
      </c>
      <c r="F49" s="149"/>
      <c r="G49" s="163" t="str">
        <f>IFERROR(VLOOKUP(F49,MATERI!$F$16:$G$59,2,FALSE),"")</f>
        <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spans="2:39">
      <c r="B50" s="154"/>
      <c r="C50" s="177" t="str">
        <f>IFERROR(VLOOKUP(B50,'KI-KD'!$G$9:$H$29,2,FALSE),"")</f>
        <v/>
      </c>
      <c r="D50" s="148"/>
      <c r="E50" s="162" t="str">
        <f>IFERROR(VLOOKUP(D50,'IPK SMT 1'!$D$14:$E$52,2,FALSE),"")</f>
        <v/>
      </c>
      <c r="F50" s="149"/>
      <c r="G50" s="163" t="str">
        <f>IFERROR(VLOOKUP(F50,MATERI!$F$16:$G$59,2,FALSE),"")</f>
        <v/>
      </c>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spans="2:39">
      <c r="B51" s="154"/>
      <c r="C51" s="177" t="str">
        <f>IFERROR(VLOOKUP(B51,'KI-KD'!$G$9:$H$29,2,FALSE),"")</f>
        <v/>
      </c>
      <c r="D51" s="148"/>
      <c r="E51" s="162" t="str">
        <f>IFERROR(VLOOKUP(D51,'IPK SMT 1'!$D$14:$E$52,2,FALSE),"")</f>
        <v/>
      </c>
      <c r="F51" s="149"/>
      <c r="G51" s="163" t="str">
        <f>IFERROR(VLOOKUP(F51,MATERI!$F$16:$G$59,2,FALSE),"")</f>
        <v/>
      </c>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spans="2:39">
      <c r="B52" s="154"/>
      <c r="C52" s="177" t="str">
        <f>IFERROR(VLOOKUP(B52,'KI-KD'!$G$9:$H$29,2,FALSE),"")</f>
        <v/>
      </c>
      <c r="D52" s="148"/>
      <c r="E52" s="162" t="str">
        <f>IFERROR(VLOOKUP(D52,'IPK SMT 1'!$D$14:$E$52,2,FALSE),"")</f>
        <v/>
      </c>
      <c r="F52" s="149"/>
      <c r="G52" s="163" t="str">
        <f>IFERROR(VLOOKUP(F52,MATERI!$F$16:$G$59,2,FALSE),"")</f>
        <v/>
      </c>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spans="2:39">
      <c r="B53" s="154"/>
      <c r="C53" s="177" t="str">
        <f>IFERROR(VLOOKUP(B53,'KI-KD'!$G$9:$H$29,2,FALSE),"")</f>
        <v/>
      </c>
      <c r="D53" s="148"/>
      <c r="E53" s="162" t="str">
        <f>IFERROR(VLOOKUP(D53,'IPK SMT 1'!$D$14:$E$52,2,FALSE),"")</f>
        <v/>
      </c>
      <c r="F53" s="149"/>
      <c r="G53" s="163" t="str">
        <f>IFERROR(VLOOKUP(F53,MATERI!$F$16:$G$59,2,FALSE),"")</f>
        <v/>
      </c>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spans="2:39">
      <c r="B54" s="81"/>
      <c r="C54" s="81"/>
      <c r="D54" s="82"/>
      <c r="E54" s="81"/>
      <c r="F54" s="81"/>
      <c r="G54" s="81"/>
      <c r="H54" s="83"/>
      <c r="I54" s="83"/>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row>
    <row r="55" spans="2:39">
      <c r="B55" s="81"/>
      <c r="C55" s="81"/>
      <c r="D55" s="82"/>
      <c r="E55" s="81"/>
      <c r="F55" s="81"/>
      <c r="G55" s="81"/>
      <c r="H55" s="83"/>
      <c r="I55" s="83"/>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row>
    <row r="56" spans="2:39"/>
    <row r="57" spans="2:39">
      <c r="C57" s="1" t="str">
        <f>PROTA!D29</f>
        <v>Mengetahui</v>
      </c>
      <c r="AB57" s="1" t="str">
        <f>PROTA!F30</f>
        <v>…….., ………………………</v>
      </c>
    </row>
    <row r="58" spans="2:39">
      <c r="C58" s="1" t="str">
        <f>'MINGGU EFEKTIF'!C33</f>
        <v>Kepala Madrasah Tsanawiyah Laboratorium</v>
      </c>
      <c r="AB58" s="1" t="str">
        <f>PROTA!F31</f>
        <v>Guru Mata Pelajaran Fikih</v>
      </c>
    </row>
    <row r="59" spans="2:39"/>
    <row r="60" spans="2:39"/>
    <row r="61" spans="2:39"/>
    <row r="62" spans="2:39" s="25" customFormat="1" ht="15">
      <c r="C62" s="25" t="str">
        <f>'MINGGU EFEKTIF'!C37</f>
        <v>Tabroni, S.Ag., M.Pd.I</v>
      </c>
      <c r="D62" s="26"/>
      <c r="AB62" s="25" t="str">
        <f>'MINGGU EFEKTIF'!F37</f>
        <v>Abdul Murad</v>
      </c>
    </row>
    <row r="63" spans="2:39">
      <c r="C63" s="1" t="str">
        <f>'MINGGU EFEKTIF'!C38</f>
        <v>NIP. 19700403 199603 1 003</v>
      </c>
      <c r="AB63" s="249" t="str">
        <f>PROTA!F35</f>
        <v>NIP. -</v>
      </c>
      <c r="AC63" s="249"/>
      <c r="AD63" s="249"/>
      <c r="AE63" s="249"/>
      <c r="AF63" s="249"/>
      <c r="AG63" s="249"/>
      <c r="AH63" s="249"/>
      <c r="AI63" s="249"/>
      <c r="AJ63" s="249"/>
      <c r="AK63" s="249"/>
      <c r="AL63" s="249"/>
      <c r="AM63" s="249"/>
    </row>
    <row r="64" spans="2:39"/>
    <row r="65"/>
    <row r="66"/>
    <row r="67"/>
    <row r="68"/>
    <row r="69"/>
    <row r="70"/>
    <row r="71"/>
    <row r="72"/>
    <row r="73"/>
    <row r="74"/>
    <row r="75"/>
    <row r="76"/>
    <row r="77"/>
    <row r="78"/>
    <row r="79"/>
    <row r="80"/>
    <row r="81"/>
    <row r="82"/>
    <row r="83"/>
    <row r="84"/>
    <row r="85"/>
    <row r="86"/>
    <row r="87"/>
    <row r="88"/>
    <row r="89"/>
    <row r="90"/>
    <row r="91"/>
    <row r="92"/>
    <row r="93"/>
    <row r="94"/>
    <row r="95"/>
    <row r="96"/>
    <row r="97"/>
  </sheetData>
  <mergeCells count="25">
    <mergeCell ref="B1:AM1"/>
    <mergeCell ref="AI14:AM14"/>
    <mergeCell ref="E8:AM8"/>
    <mergeCell ref="E11:AM11"/>
    <mergeCell ref="J14:N14"/>
    <mergeCell ref="O14:S14"/>
    <mergeCell ref="T14:X14"/>
    <mergeCell ref="Y14:AC14"/>
    <mergeCell ref="AD14:AH14"/>
    <mergeCell ref="AB63:AM63"/>
    <mergeCell ref="C9:AM9"/>
    <mergeCell ref="C10:AM10"/>
    <mergeCell ref="B12:C15"/>
    <mergeCell ref="D12:E15"/>
    <mergeCell ref="H12:H15"/>
    <mergeCell ref="I12:I13"/>
    <mergeCell ref="J12:AM12"/>
    <mergeCell ref="J13:N13"/>
    <mergeCell ref="O13:S13"/>
    <mergeCell ref="T13:X13"/>
    <mergeCell ref="Y13:AC13"/>
    <mergeCell ref="AD13:AH13"/>
    <mergeCell ref="AI13:AM13"/>
    <mergeCell ref="I14:I15"/>
    <mergeCell ref="F12:G15"/>
  </mergeCells>
  <dataValidations count="1">
    <dataValidation type="list" allowBlank="1" showInputMessage="1" showErrorMessage="1" errorTitle="Jangan diketik" error="Pilih Nomor KI" promptTitle="Petunjuk:" prompt="Pilih No. KI" sqref="B9:B10">
      <formula1>"1.,2.,3.,4."</formula1>
    </dataValidation>
  </dataValidations>
  <printOptions horizontalCentered="1"/>
  <pageMargins left="0.51181102362204722" right="0.51181102362204722" top="0.55118110236220474" bottom="0.55118110236220474" header="0.31496062992125984" footer="0.31496062992125984"/>
  <pageSetup paperSize="14" scale="85" orientation="landscape" horizontalDpi="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errorTitle="Jangan Diketik" error="Pilih Nomor KD" promptTitle="Petunjuk:" prompt="Pilih No. KD">
          <x14:formula1>
            <xm:f>'KI-KD'!$G$10:$G$29</xm:f>
          </x14:formula1>
          <xm:sqref>B16:B53</xm:sqref>
        </x14:dataValidation>
        <x14:dataValidation type="list" allowBlank="1" showInputMessage="1" showErrorMessage="1" promptTitle="Petunjuk:" prompt="Pilih Nomor Indikator">
          <x14:formula1>
            <xm:f>'IPK SMT 1'!$D$15:$D$52</xm:f>
          </x14:formula1>
          <xm:sqref>D16:D53</xm:sqref>
        </x14:dataValidation>
        <x14:dataValidation type="list" allowBlank="1" showInputMessage="1" showErrorMessage="1">
          <x14:formula1>
            <xm:f>MATERI!$F$17:$F$59</xm:f>
          </x14:formula1>
          <xm:sqref>F16:F53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O97"/>
  <sheetViews>
    <sheetView showGridLines="0" workbookViewId="0">
      <selection activeCell="E20" sqref="E20"/>
    </sheetView>
  </sheetViews>
  <sheetFormatPr defaultColWidth="0" defaultRowHeight="14.25" zeroHeight="1"/>
  <cols>
    <col min="1" max="1" width="2.140625" style="1" customWidth="1"/>
    <col min="2" max="2" width="6.28515625" style="1" customWidth="1"/>
    <col min="3" max="3" width="33.140625" style="1" customWidth="1"/>
    <col min="4" max="4" width="5.85546875" style="2" customWidth="1"/>
    <col min="5" max="5" width="29.42578125" style="1" customWidth="1"/>
    <col min="6" max="6" width="6.7109375" style="1" customWidth="1"/>
    <col min="7" max="7" width="29.42578125" style="1" customWidth="1"/>
    <col min="8" max="8" width="8.5703125" style="1" customWidth="1"/>
    <col min="9" max="9" width="11.28515625" style="1" customWidth="1"/>
    <col min="10" max="39" width="2.7109375" style="1" customWidth="1"/>
    <col min="40" max="40" width="5.7109375" style="1" customWidth="1"/>
    <col min="41" max="41" width="0" style="1" hidden="1" customWidth="1"/>
    <col min="42" max="16384" width="9.140625" style="1" hidden="1"/>
  </cols>
  <sheetData>
    <row r="1" spans="2:39" ht="20.25">
      <c r="B1" s="263" t="s">
        <v>53</v>
      </c>
      <c r="C1" s="263"/>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c r="AI1" s="263"/>
      <c r="AJ1" s="263"/>
      <c r="AK1" s="263"/>
      <c r="AL1" s="263"/>
      <c r="AM1" s="263"/>
    </row>
    <row r="2" spans="2:39"/>
    <row r="3" spans="2:39" ht="15">
      <c r="E3" s="178" t="s">
        <v>34</v>
      </c>
      <c r="F3" s="23"/>
      <c r="G3" s="23"/>
      <c r="H3" s="49" t="s">
        <v>32</v>
      </c>
      <c r="I3" s="132" t="str">
        <f>IDENTITAS!D7</f>
        <v>Fikih</v>
      </c>
    </row>
    <row r="4" spans="2:39" ht="15">
      <c r="E4" s="178" t="s">
        <v>35</v>
      </c>
      <c r="F4" s="23"/>
      <c r="G4" s="23"/>
      <c r="H4" s="49" t="s">
        <v>32</v>
      </c>
      <c r="I4" s="132" t="str">
        <f>IDENTITAS!D8</f>
        <v>VII</v>
      </c>
    </row>
    <row r="5" spans="2:39" ht="15">
      <c r="E5" s="178" t="s">
        <v>123</v>
      </c>
      <c r="F5" s="23"/>
      <c r="G5" s="23"/>
      <c r="H5" s="49" t="s">
        <v>32</v>
      </c>
      <c r="I5" s="132" t="s">
        <v>181</v>
      </c>
    </row>
    <row r="6" spans="2:39" ht="15">
      <c r="E6" s="178" t="s">
        <v>36</v>
      </c>
      <c r="F6" s="23"/>
      <c r="G6" s="23"/>
      <c r="H6" s="49" t="s">
        <v>32</v>
      </c>
      <c r="I6" s="132" t="str">
        <f>PROTA!F8</f>
        <v>2019/2020</v>
      </c>
    </row>
    <row r="7" spans="2:39"/>
    <row r="8" spans="2:39" ht="15.75">
      <c r="B8" s="5" t="s">
        <v>48</v>
      </c>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c r="AF8" s="264"/>
      <c r="AG8" s="264"/>
      <c r="AH8" s="264"/>
      <c r="AI8" s="264"/>
      <c r="AJ8" s="264"/>
      <c r="AK8" s="264"/>
      <c r="AL8" s="264"/>
      <c r="AM8" s="264"/>
    </row>
    <row r="9" spans="2:39" ht="15">
      <c r="B9" s="144"/>
      <c r="C9" s="211" t="str">
        <f>IFERROR(VLOOKUP(B9,'KI-KD'!$B$9:$F$29,2,FALSE),"")</f>
        <v/>
      </c>
      <c r="D9" s="211"/>
      <c r="E9" s="211"/>
      <c r="F9" s="211"/>
      <c r="G9" s="211"/>
      <c r="H9" s="211"/>
      <c r="I9" s="211"/>
      <c r="J9" s="211"/>
      <c r="K9" s="211"/>
      <c r="L9" s="211"/>
      <c r="M9" s="211"/>
      <c r="N9" s="211"/>
      <c r="O9" s="211"/>
      <c r="P9" s="211"/>
      <c r="Q9" s="211"/>
      <c r="R9" s="211"/>
      <c r="S9" s="211"/>
      <c r="T9" s="211"/>
      <c r="U9" s="211"/>
      <c r="V9" s="211"/>
      <c r="W9" s="211"/>
      <c r="X9" s="211"/>
      <c r="Y9" s="211"/>
      <c r="Z9" s="211"/>
      <c r="AA9" s="211"/>
      <c r="AB9" s="211"/>
      <c r="AC9" s="211"/>
      <c r="AD9" s="211"/>
      <c r="AE9" s="211"/>
      <c r="AF9" s="211"/>
      <c r="AG9" s="211"/>
      <c r="AH9" s="211"/>
      <c r="AI9" s="211"/>
      <c r="AJ9" s="211"/>
      <c r="AK9" s="211"/>
      <c r="AL9" s="211"/>
      <c r="AM9" s="211"/>
    </row>
    <row r="10" spans="2:39" ht="15">
      <c r="B10" s="144"/>
      <c r="C10" s="211" t="str">
        <f>IFERROR(VLOOKUP(B10,'KI-KD'!$B$9:$F$29,2,FALSE),"")</f>
        <v/>
      </c>
      <c r="D10" s="211"/>
      <c r="E10" s="211"/>
      <c r="F10" s="211"/>
      <c r="G10" s="211"/>
      <c r="H10" s="211"/>
      <c r="I10" s="211"/>
      <c r="J10" s="211"/>
      <c r="K10" s="211"/>
      <c r="L10" s="211"/>
      <c r="M10" s="211"/>
      <c r="N10" s="211"/>
      <c r="O10" s="211"/>
      <c r="P10" s="211"/>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row>
    <row r="11" spans="2:39" ht="15.75" customHeight="1">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264"/>
      <c r="AM11" s="264"/>
    </row>
    <row r="12" spans="2:39" ht="15.75" customHeight="1">
      <c r="B12" s="250" t="s">
        <v>4</v>
      </c>
      <c r="C12" s="250"/>
      <c r="D12" s="250" t="s">
        <v>84</v>
      </c>
      <c r="E12" s="250"/>
      <c r="F12" s="257" t="s">
        <v>109</v>
      </c>
      <c r="G12" s="258"/>
      <c r="H12" s="251" t="s">
        <v>47</v>
      </c>
      <c r="I12" s="252" t="s">
        <v>50</v>
      </c>
      <c r="J12" s="253" t="s">
        <v>15</v>
      </c>
      <c r="K12" s="253"/>
      <c r="L12" s="253"/>
      <c r="M12" s="253"/>
      <c r="N12" s="253"/>
      <c r="O12" s="253"/>
      <c r="P12" s="253"/>
      <c r="Q12" s="253"/>
      <c r="R12" s="253"/>
      <c r="S12" s="253"/>
      <c r="T12" s="253"/>
      <c r="U12" s="253"/>
      <c r="V12" s="253"/>
      <c r="W12" s="253"/>
      <c r="X12" s="253"/>
      <c r="Y12" s="253"/>
      <c r="Z12" s="253"/>
      <c r="AA12" s="253"/>
      <c r="AB12" s="253"/>
      <c r="AC12" s="253"/>
      <c r="AD12" s="253"/>
      <c r="AE12" s="253"/>
      <c r="AF12" s="253"/>
      <c r="AG12" s="253"/>
      <c r="AH12" s="253"/>
      <c r="AI12" s="253"/>
      <c r="AJ12" s="253"/>
      <c r="AK12" s="253"/>
      <c r="AL12" s="253"/>
      <c r="AM12" s="253"/>
    </row>
    <row r="13" spans="2:39" ht="15.75" customHeight="1">
      <c r="B13" s="250"/>
      <c r="C13" s="250"/>
      <c r="D13" s="250"/>
      <c r="E13" s="250"/>
      <c r="F13" s="259"/>
      <c r="G13" s="260"/>
      <c r="H13" s="251"/>
      <c r="I13" s="252"/>
      <c r="J13" s="254" t="s">
        <v>20</v>
      </c>
      <c r="K13" s="255"/>
      <c r="L13" s="255"/>
      <c r="M13" s="255"/>
      <c r="N13" s="255"/>
      <c r="O13" s="256" t="s">
        <v>21</v>
      </c>
      <c r="P13" s="255"/>
      <c r="Q13" s="255"/>
      <c r="R13" s="255"/>
      <c r="S13" s="255"/>
      <c r="T13" s="256" t="s">
        <v>22</v>
      </c>
      <c r="U13" s="255"/>
      <c r="V13" s="255"/>
      <c r="W13" s="255"/>
      <c r="X13" s="255"/>
      <c r="Y13" s="256" t="s">
        <v>23</v>
      </c>
      <c r="Z13" s="255"/>
      <c r="AA13" s="255"/>
      <c r="AB13" s="255"/>
      <c r="AC13" s="255"/>
      <c r="AD13" s="256" t="s">
        <v>127</v>
      </c>
      <c r="AE13" s="255"/>
      <c r="AF13" s="255"/>
      <c r="AG13" s="255"/>
      <c r="AH13" s="255"/>
      <c r="AI13" s="256" t="s">
        <v>24</v>
      </c>
      <c r="AJ13" s="255"/>
      <c r="AK13" s="255"/>
      <c r="AL13" s="255"/>
      <c r="AM13" s="255"/>
    </row>
    <row r="14" spans="2:39" ht="15.75" customHeight="1">
      <c r="B14" s="250"/>
      <c r="C14" s="250"/>
      <c r="D14" s="250"/>
      <c r="E14" s="250"/>
      <c r="F14" s="259"/>
      <c r="G14" s="260"/>
      <c r="H14" s="251"/>
      <c r="I14" s="252" t="s">
        <v>51</v>
      </c>
      <c r="J14" s="253"/>
      <c r="K14" s="253"/>
      <c r="L14" s="253"/>
      <c r="M14" s="253"/>
      <c r="N14" s="253"/>
      <c r="O14" s="253"/>
      <c r="P14" s="253"/>
      <c r="Q14" s="253"/>
      <c r="R14" s="253"/>
      <c r="S14" s="253"/>
      <c r="T14" s="253"/>
      <c r="U14" s="253"/>
      <c r="V14" s="253"/>
      <c r="W14" s="253"/>
      <c r="X14" s="253"/>
      <c r="Y14" s="253"/>
      <c r="Z14" s="253"/>
      <c r="AA14" s="253"/>
      <c r="AB14" s="253"/>
      <c r="AC14" s="253"/>
      <c r="AD14" s="253"/>
      <c r="AE14" s="253"/>
      <c r="AF14" s="253"/>
      <c r="AG14" s="253"/>
      <c r="AH14" s="253"/>
      <c r="AI14" s="253"/>
      <c r="AJ14" s="253"/>
      <c r="AK14" s="253"/>
      <c r="AL14" s="253"/>
      <c r="AM14" s="253"/>
    </row>
    <row r="15" spans="2:39" ht="15.75" customHeight="1">
      <c r="B15" s="250"/>
      <c r="C15" s="250"/>
      <c r="D15" s="250"/>
      <c r="E15" s="250"/>
      <c r="F15" s="261"/>
      <c r="G15" s="262"/>
      <c r="H15" s="251"/>
      <c r="I15" s="252"/>
      <c r="J15" s="24">
        <v>1</v>
      </c>
      <c r="K15" s="24">
        <v>2</v>
      </c>
      <c r="L15" s="24">
        <v>3</v>
      </c>
      <c r="M15" s="24">
        <v>4</v>
      </c>
      <c r="N15" s="24">
        <v>5</v>
      </c>
      <c r="O15" s="24">
        <v>1</v>
      </c>
      <c r="P15" s="24">
        <v>2</v>
      </c>
      <c r="Q15" s="24">
        <v>3</v>
      </c>
      <c r="R15" s="24">
        <v>4</v>
      </c>
      <c r="S15" s="24">
        <v>5</v>
      </c>
      <c r="T15" s="24">
        <v>1</v>
      </c>
      <c r="U15" s="24">
        <v>2</v>
      </c>
      <c r="V15" s="24">
        <v>3</v>
      </c>
      <c r="W15" s="24">
        <v>4</v>
      </c>
      <c r="X15" s="24">
        <v>5</v>
      </c>
      <c r="Y15" s="24">
        <v>1</v>
      </c>
      <c r="Z15" s="24">
        <v>2</v>
      </c>
      <c r="AA15" s="24">
        <v>3</v>
      </c>
      <c r="AB15" s="24">
        <v>4</v>
      </c>
      <c r="AC15" s="24">
        <v>5</v>
      </c>
      <c r="AD15" s="24">
        <v>1</v>
      </c>
      <c r="AE15" s="24">
        <v>2</v>
      </c>
      <c r="AF15" s="24">
        <v>3</v>
      </c>
      <c r="AG15" s="24">
        <v>4</v>
      </c>
      <c r="AH15" s="24">
        <v>5</v>
      </c>
      <c r="AI15" s="24">
        <v>1</v>
      </c>
      <c r="AJ15" s="24">
        <v>2</v>
      </c>
      <c r="AK15" s="24">
        <v>3</v>
      </c>
      <c r="AL15" s="24">
        <v>4</v>
      </c>
      <c r="AM15" s="24">
        <v>5</v>
      </c>
    </row>
    <row r="16" spans="2:39">
      <c r="B16" s="154"/>
      <c r="C16" s="177" t="str">
        <f>IFERROR(VLOOKUP(B16,'KI-KD'!$G$34:$H$50,2,FALSE),"")</f>
        <v/>
      </c>
      <c r="D16" s="147"/>
      <c r="E16" s="163" t="str">
        <f>IFERROR(VLOOKUP(D16,'IPK SMT 2'!$D$13:$E$40,2,FALSE),"")</f>
        <v/>
      </c>
      <c r="F16" s="149"/>
      <c r="G16" s="163" t="str">
        <f>IFERROR(VLOOKUP(F16,MATERI!$F$16:$G$59,2,FALSE),"")</f>
        <v/>
      </c>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spans="2:39">
      <c r="B17" s="154"/>
      <c r="C17" s="177" t="str">
        <f>IFERROR(VLOOKUP(B17,'KI-KD'!$G$34:$H$50,2,FALSE),"")</f>
        <v/>
      </c>
      <c r="D17" s="147"/>
      <c r="E17" s="163" t="str">
        <f>IFERROR(VLOOKUP(D17,'IPK SMT 2'!$D$13:$E$40,2,FALSE),"")</f>
        <v/>
      </c>
      <c r="F17" s="149"/>
      <c r="G17" s="163" t="str">
        <f>IFERROR(VLOOKUP(F17,MATERI!$F$16:$G$59,2,FALSE),"")</f>
        <v/>
      </c>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spans="2:39">
      <c r="B18" s="154"/>
      <c r="C18" s="177" t="str">
        <f>IFERROR(VLOOKUP(B18,'KI-KD'!$G$34:$H$50,2,FALSE),"")</f>
        <v/>
      </c>
      <c r="D18" s="147"/>
      <c r="E18" s="163" t="str">
        <f>IFERROR(VLOOKUP(D18,'IPK SMT 2'!$D$13:$E$40,2,FALSE),"")</f>
        <v/>
      </c>
      <c r="F18" s="149"/>
      <c r="G18" s="163" t="str">
        <f>IFERROR(VLOOKUP(F18,MATERI!$F$16:$G$59,2,FALSE),"")</f>
        <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row>
    <row r="19" spans="2:39">
      <c r="B19" s="154"/>
      <c r="C19" s="177" t="str">
        <f>IFERROR(VLOOKUP(B19,'KI-KD'!$G$34:$H$50,2,FALSE),"")</f>
        <v/>
      </c>
      <c r="D19" s="147"/>
      <c r="E19" s="163" t="str">
        <f>IFERROR(VLOOKUP(D19,'IPK SMT 2'!$D$13:$E$40,2,FALSE),"")</f>
        <v/>
      </c>
      <c r="F19" s="149"/>
      <c r="G19" s="163" t="str">
        <f>IFERROR(VLOOKUP(F19,MATERI!$F$16:$G$59,2,FALSE),"")</f>
        <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spans="2:39">
      <c r="B20" s="154"/>
      <c r="C20" s="177" t="str">
        <f>IFERROR(VLOOKUP(B20,'KI-KD'!$G$34:$H$50,2,FALSE),"")</f>
        <v/>
      </c>
      <c r="D20" s="147"/>
      <c r="E20" s="163" t="str">
        <f>IFERROR(VLOOKUP(D20,'IPK SMT 2'!$D$13:$E$40,2,FALSE),"")</f>
        <v/>
      </c>
      <c r="F20" s="149"/>
      <c r="G20" s="163" t="str">
        <f>IFERROR(VLOOKUP(F20,MATERI!$F$16:$G$59,2,FALSE),"")</f>
        <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spans="2:39">
      <c r="B21" s="154"/>
      <c r="C21" s="177" t="str">
        <f>IFERROR(VLOOKUP(B21,'KI-KD'!$G$34:$H$50,2,FALSE),"")</f>
        <v/>
      </c>
      <c r="D21" s="147"/>
      <c r="E21" s="163" t="str">
        <f>IFERROR(VLOOKUP(D21,'IPK SMT 2'!$D$13:$E$40,2,FALSE),"")</f>
        <v/>
      </c>
      <c r="F21" s="149"/>
      <c r="G21" s="163" t="str">
        <f>IFERROR(VLOOKUP(F21,MATERI!$F$16:$G$59,2,FALSE),"")</f>
        <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spans="2:39">
      <c r="B22" s="154"/>
      <c r="C22" s="177" t="str">
        <f>IFERROR(VLOOKUP(B22,'KI-KD'!$G$34:$H$50,2,FALSE),"")</f>
        <v/>
      </c>
      <c r="D22" s="147"/>
      <c r="E22" s="163" t="str">
        <f>IFERROR(VLOOKUP(D22,'IPK SMT 2'!$D$13:$E$40,2,FALSE),"")</f>
        <v/>
      </c>
      <c r="F22" s="149"/>
      <c r="G22" s="163" t="str">
        <f>IFERROR(VLOOKUP(F22,MATERI!$F$16:$G$59,2,FALSE),"")</f>
        <v/>
      </c>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spans="2:39">
      <c r="B23" s="154"/>
      <c r="C23" s="177" t="str">
        <f>IFERROR(VLOOKUP(B23,'KI-KD'!$G$34:$H$50,2,FALSE),"")</f>
        <v/>
      </c>
      <c r="D23" s="147"/>
      <c r="E23" s="163" t="str">
        <f>IFERROR(VLOOKUP(D23,'IPK SMT 2'!$D$13:$E$40,2,FALSE),"")</f>
        <v/>
      </c>
      <c r="F23" s="149"/>
      <c r="G23" s="163" t="str">
        <f>IFERROR(VLOOKUP(F23,MATERI!$F$16:$G$59,2,FALSE),"")</f>
        <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spans="2:39">
      <c r="B24" s="154"/>
      <c r="C24" s="177" t="str">
        <f>IFERROR(VLOOKUP(B24,'KI-KD'!$G$34:$H$50,2,FALSE),"")</f>
        <v/>
      </c>
      <c r="D24" s="147"/>
      <c r="E24" s="163" t="str">
        <f>IFERROR(VLOOKUP(D24,'IPK SMT 2'!$D$13:$E$40,2,FALSE),"")</f>
        <v/>
      </c>
      <c r="F24" s="149"/>
      <c r="G24" s="163" t="str">
        <f>IFERROR(VLOOKUP(F24,MATERI!$F$16:$G$59,2,FALSE),"")</f>
        <v/>
      </c>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spans="2:39">
      <c r="B25" s="154"/>
      <c r="C25" s="177" t="str">
        <f>IFERROR(VLOOKUP(B25,'KI-KD'!$G$34:$H$50,2,FALSE),"")</f>
        <v/>
      </c>
      <c r="D25" s="147"/>
      <c r="E25" s="163" t="str">
        <f>IFERROR(VLOOKUP(D25,'IPK SMT 2'!$D$13:$E$40,2,FALSE),"")</f>
        <v/>
      </c>
      <c r="F25" s="149"/>
      <c r="G25" s="163" t="str">
        <f>IFERROR(VLOOKUP(F25,MATERI!$F$16:$G$59,2,FALSE),"")</f>
        <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spans="2:39">
      <c r="B26" s="154"/>
      <c r="C26" s="177" t="str">
        <f>IFERROR(VLOOKUP(B26,'KI-KD'!$G$34:$H$50,2,FALSE),"")</f>
        <v/>
      </c>
      <c r="D26" s="147"/>
      <c r="E26" s="163" t="str">
        <f>IFERROR(VLOOKUP(D26,'IPK SMT 2'!$D$13:$E$40,2,FALSE),"")</f>
        <v/>
      </c>
      <c r="F26" s="149"/>
      <c r="G26" s="163" t="str">
        <f>IFERROR(VLOOKUP(F26,MATERI!$F$16:$G$59,2,FALSE),"")</f>
        <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spans="2:39">
      <c r="B27" s="154"/>
      <c r="C27" s="177" t="str">
        <f>IFERROR(VLOOKUP(B27,'KI-KD'!$G$34:$H$50,2,FALSE),"")</f>
        <v/>
      </c>
      <c r="D27" s="147"/>
      <c r="E27" s="163" t="str">
        <f>IFERROR(VLOOKUP(D27,'IPK SMT 2'!$D$13:$E$40,2,FALSE),"")</f>
        <v/>
      </c>
      <c r="F27" s="149"/>
      <c r="G27" s="163" t="str">
        <f>IFERROR(VLOOKUP(F27,MATERI!$F$16:$G$59,2,FALSE),"")</f>
        <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spans="2:39">
      <c r="B28" s="154"/>
      <c r="C28" s="177" t="str">
        <f>IFERROR(VLOOKUP(B28,'KI-KD'!$G$34:$H$50,2,FALSE),"")</f>
        <v/>
      </c>
      <c r="D28" s="147"/>
      <c r="E28" s="163" t="str">
        <f>IFERROR(VLOOKUP(D28,'IPK SMT 2'!$D$13:$E$40,2,FALSE),"")</f>
        <v/>
      </c>
      <c r="F28" s="149"/>
      <c r="G28" s="163" t="str">
        <f>IFERROR(VLOOKUP(F28,MATERI!$F$16:$G$59,2,FALSE),"")</f>
        <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spans="2:39">
      <c r="B29" s="154"/>
      <c r="C29" s="177" t="str">
        <f>IFERROR(VLOOKUP(B29,'KI-KD'!$G$34:$H$50,2,FALSE),"")</f>
        <v/>
      </c>
      <c r="D29" s="147"/>
      <c r="E29" s="163" t="str">
        <f>IFERROR(VLOOKUP(D29,'IPK SMT 2'!$D$13:$E$40,2,FALSE),"")</f>
        <v/>
      </c>
      <c r="F29" s="149"/>
      <c r="G29" s="163" t="str">
        <f>IFERROR(VLOOKUP(F29,MATERI!$F$16:$G$59,2,FALSE),"")</f>
        <v/>
      </c>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spans="2:39">
      <c r="B30" s="154"/>
      <c r="C30" s="177" t="str">
        <f>IFERROR(VLOOKUP(B30,'KI-KD'!$G$34:$H$50,2,FALSE),"")</f>
        <v/>
      </c>
      <c r="D30" s="147"/>
      <c r="E30" s="163" t="str">
        <f>IFERROR(VLOOKUP(D30,'IPK SMT 2'!$D$13:$E$40,2,FALSE),"")</f>
        <v/>
      </c>
      <c r="F30" s="149"/>
      <c r="G30" s="163" t="str">
        <f>IFERROR(VLOOKUP(F30,MATERI!$F$16:$G$59,2,FALSE),"")</f>
        <v/>
      </c>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spans="2:39">
      <c r="B31" s="154"/>
      <c r="C31" s="177" t="str">
        <f>IFERROR(VLOOKUP(B31,'KI-KD'!$G$34:$H$50,2,FALSE),"")</f>
        <v/>
      </c>
      <c r="D31" s="147"/>
      <c r="E31" s="163" t="str">
        <f>IFERROR(VLOOKUP(D31,'IPK SMT 2'!$D$13:$E$40,2,FALSE),"")</f>
        <v/>
      </c>
      <c r="F31" s="149"/>
      <c r="G31" s="163" t="str">
        <f>IFERROR(VLOOKUP(F31,MATERI!$F$16:$G$59,2,FALSE),"")</f>
        <v/>
      </c>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spans="2:39">
      <c r="B32" s="154"/>
      <c r="C32" s="177" t="str">
        <f>IFERROR(VLOOKUP(B32,'KI-KD'!$G$34:$H$50,2,FALSE),"")</f>
        <v/>
      </c>
      <c r="D32" s="147"/>
      <c r="E32" s="163" t="str">
        <f>IFERROR(VLOOKUP(D32,'IPK SMT 2'!$D$13:$E$40,2,FALSE),"")</f>
        <v/>
      </c>
      <c r="F32" s="149"/>
      <c r="G32" s="163" t="str">
        <f>IFERROR(VLOOKUP(F32,MATERI!$F$16:$G$59,2,FALSE),"")</f>
        <v/>
      </c>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spans="2:39">
      <c r="B33" s="154"/>
      <c r="C33" s="177" t="str">
        <f>IFERROR(VLOOKUP(B33,'KI-KD'!$G$34:$H$50,2,FALSE),"")</f>
        <v/>
      </c>
      <c r="D33" s="147"/>
      <c r="E33" s="163" t="str">
        <f>IFERROR(VLOOKUP(D33,'IPK SMT 2'!$D$13:$E$40,2,FALSE),"")</f>
        <v/>
      </c>
      <c r="F33" s="149"/>
      <c r="G33" s="163" t="str">
        <f>IFERROR(VLOOKUP(F33,MATERI!$F$16:$G$59,2,FALSE),"")</f>
        <v/>
      </c>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spans="2:39">
      <c r="B34" s="154"/>
      <c r="C34" s="177" t="str">
        <f>IFERROR(VLOOKUP(B34,'KI-KD'!$G$34:$H$50,2,FALSE),"")</f>
        <v/>
      </c>
      <c r="D34" s="147"/>
      <c r="E34" s="163" t="str">
        <f>IFERROR(VLOOKUP(D34,'IPK SMT 2'!$D$13:$E$40,2,FALSE),"")</f>
        <v/>
      </c>
      <c r="F34" s="149"/>
      <c r="G34" s="163" t="str">
        <f>IFERROR(VLOOKUP(F34,MATERI!$F$16:$G$59,2,FALSE),"")</f>
        <v/>
      </c>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spans="2:39">
      <c r="B35" s="154"/>
      <c r="C35" s="177" t="str">
        <f>IFERROR(VLOOKUP(B35,'KI-KD'!$G$34:$H$50,2,FALSE),"")</f>
        <v/>
      </c>
      <c r="D35" s="147"/>
      <c r="E35" s="163" t="str">
        <f>IFERROR(VLOOKUP(D35,'IPK SMT 2'!$D$13:$E$40,2,FALSE),"")</f>
        <v/>
      </c>
      <c r="F35" s="149"/>
      <c r="G35" s="163" t="str">
        <f>IFERROR(VLOOKUP(F35,MATERI!$F$16:$G$59,2,FALSE),"")</f>
        <v/>
      </c>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spans="2:39">
      <c r="B36" s="154"/>
      <c r="C36" s="177" t="str">
        <f>IFERROR(VLOOKUP(B36,'KI-KD'!$G$34:$H$50,2,FALSE),"")</f>
        <v/>
      </c>
      <c r="D36" s="147"/>
      <c r="E36" s="163" t="str">
        <f>IFERROR(VLOOKUP(D36,'IPK SMT 2'!$D$13:$E$40,2,FALSE),"")</f>
        <v/>
      </c>
      <c r="F36" s="149"/>
      <c r="G36" s="163" t="str">
        <f>IFERROR(VLOOKUP(F36,MATERI!$F$16:$G$59,2,FALSE),"")</f>
        <v/>
      </c>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spans="2:39">
      <c r="B37" s="154"/>
      <c r="C37" s="177" t="str">
        <f>IFERROR(VLOOKUP(B37,'KI-KD'!$G$34:$H$50,2,FALSE),"")</f>
        <v/>
      </c>
      <c r="D37" s="147"/>
      <c r="E37" s="163" t="str">
        <f>IFERROR(VLOOKUP(D37,'IPK SMT 2'!$D$13:$E$40,2,FALSE),"")</f>
        <v/>
      </c>
      <c r="F37" s="149"/>
      <c r="G37" s="163" t="str">
        <f>IFERROR(VLOOKUP(F37,MATERI!$F$16:$G$59,2,FALSE),"")</f>
        <v/>
      </c>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spans="2:39">
      <c r="B38" s="154"/>
      <c r="C38" s="177" t="str">
        <f>IFERROR(VLOOKUP(B38,'KI-KD'!$G$34:$H$50,2,FALSE),"")</f>
        <v/>
      </c>
      <c r="D38" s="147"/>
      <c r="E38" s="163" t="str">
        <f>IFERROR(VLOOKUP(D38,'IPK SMT 2'!$D$13:$E$40,2,FALSE),"")</f>
        <v/>
      </c>
      <c r="F38" s="149"/>
      <c r="G38" s="163" t="str">
        <f>IFERROR(VLOOKUP(F38,MATERI!$F$16:$G$59,2,FALSE),"")</f>
        <v/>
      </c>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spans="2:39">
      <c r="B39" s="154"/>
      <c r="C39" s="177" t="str">
        <f>IFERROR(VLOOKUP(B39,'KI-KD'!$G$34:$H$50,2,FALSE),"")</f>
        <v/>
      </c>
      <c r="D39" s="147"/>
      <c r="E39" s="163" t="str">
        <f>IFERROR(VLOOKUP(D39,'IPK SMT 2'!$D$13:$E$40,2,FALSE),"")</f>
        <v/>
      </c>
      <c r="F39" s="149"/>
      <c r="G39" s="163" t="str">
        <f>IFERROR(VLOOKUP(F39,MATERI!$F$16:$G$59,2,FALSE),"")</f>
        <v/>
      </c>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pans="2:39">
      <c r="B40" s="154"/>
      <c r="C40" s="177" t="str">
        <f>IFERROR(VLOOKUP(B40,'KI-KD'!$G$34:$H$50,2,FALSE),"")</f>
        <v/>
      </c>
      <c r="D40" s="147"/>
      <c r="E40" s="163" t="str">
        <f>IFERROR(VLOOKUP(D40,'IPK SMT 2'!$D$13:$E$40,2,FALSE),"")</f>
        <v/>
      </c>
      <c r="F40" s="149"/>
      <c r="G40" s="163" t="str">
        <f>IFERROR(VLOOKUP(F40,MATERI!$F$16:$G$59,2,FALSE),"")</f>
        <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spans="2:39">
      <c r="B41" s="154"/>
      <c r="C41" s="177" t="str">
        <f>IFERROR(VLOOKUP(B41,'KI-KD'!$G$34:$H$50,2,FALSE),"")</f>
        <v/>
      </c>
      <c r="D41" s="147"/>
      <c r="E41" s="163" t="str">
        <f>IFERROR(VLOOKUP(D41,'IPK SMT 2'!$D$13:$E$40,2,FALSE),"")</f>
        <v/>
      </c>
      <c r="F41" s="149"/>
      <c r="G41" s="163" t="str">
        <f>IFERROR(VLOOKUP(F41,MATERI!$F$16:$G$59,2,FALSE),"")</f>
        <v/>
      </c>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spans="2:39">
      <c r="B42" s="154"/>
      <c r="C42" s="177" t="str">
        <f>IFERROR(VLOOKUP(B42,'KI-KD'!$G$34:$H$50,2,FALSE),"")</f>
        <v/>
      </c>
      <c r="D42" s="147"/>
      <c r="E42" s="163" t="str">
        <f>IFERROR(VLOOKUP(D42,'IPK SMT 2'!$D$13:$E$40,2,FALSE),"")</f>
        <v/>
      </c>
      <c r="F42" s="149"/>
      <c r="G42" s="163" t="str">
        <f>IFERROR(VLOOKUP(F42,MATERI!$F$16:$G$59,2,FALSE),"")</f>
        <v/>
      </c>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pans="2:39">
      <c r="B43" s="154"/>
      <c r="C43" s="177" t="str">
        <f>IFERROR(VLOOKUP(B43,'KI-KD'!$G$34:$H$50,2,FALSE),"")</f>
        <v/>
      </c>
      <c r="D43" s="147"/>
      <c r="E43" s="163" t="str">
        <f>IFERROR(VLOOKUP(D43,'IPK SMT 2'!$D$13:$E$40,2,FALSE),"")</f>
        <v/>
      </c>
      <c r="F43" s="149"/>
      <c r="G43" s="163" t="str">
        <f>IFERROR(VLOOKUP(F43,MATERI!$F$16:$G$59,2,FALSE),"")</f>
        <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spans="2:39">
      <c r="B44" s="154"/>
      <c r="C44" s="177" t="str">
        <f>IFERROR(VLOOKUP(B44,'KI-KD'!$G$34:$H$50,2,FALSE),"")</f>
        <v/>
      </c>
      <c r="D44" s="147"/>
      <c r="E44" s="163" t="str">
        <f>IFERROR(VLOOKUP(D44,'IPK SMT 2'!$D$13:$E$40,2,FALSE),"")</f>
        <v/>
      </c>
      <c r="F44" s="149"/>
      <c r="G44" s="163" t="str">
        <f>IFERROR(VLOOKUP(F44,MATERI!$F$16:$G$59,2,FALSE),"")</f>
        <v/>
      </c>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spans="2:39">
      <c r="B45" s="154"/>
      <c r="C45" s="177" t="str">
        <f>IFERROR(VLOOKUP(B45,'KI-KD'!$G$34:$H$50,2,FALSE),"")</f>
        <v/>
      </c>
      <c r="D45" s="147"/>
      <c r="E45" s="163" t="str">
        <f>IFERROR(VLOOKUP(D45,'IPK SMT 2'!$D$13:$E$40,2,FALSE),"")</f>
        <v/>
      </c>
      <c r="F45" s="149"/>
      <c r="G45" s="163" t="str">
        <f>IFERROR(VLOOKUP(F45,MATERI!$F$16:$G$59,2,FALSE),"")</f>
        <v/>
      </c>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spans="2:39">
      <c r="B46" s="154"/>
      <c r="C46" s="177" t="str">
        <f>IFERROR(VLOOKUP(B46,'KI-KD'!$G$34:$H$50,2,FALSE),"")</f>
        <v/>
      </c>
      <c r="D46" s="147"/>
      <c r="E46" s="163" t="str">
        <f>IFERROR(VLOOKUP(D46,'IPK SMT 2'!$D$13:$E$40,2,FALSE),"")</f>
        <v/>
      </c>
      <c r="F46" s="149"/>
      <c r="G46" s="163" t="str">
        <f>IFERROR(VLOOKUP(F46,MATERI!$F$16:$G$59,2,FALSE),"")</f>
        <v/>
      </c>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spans="2:39">
      <c r="B47" s="154"/>
      <c r="C47" s="177" t="str">
        <f>IFERROR(VLOOKUP(B47,'KI-KD'!$G$34:$H$50,2,FALSE),"")</f>
        <v/>
      </c>
      <c r="D47" s="147"/>
      <c r="E47" s="163" t="str">
        <f>IFERROR(VLOOKUP(D47,'IPK SMT 2'!$D$13:$E$40,2,FALSE),"")</f>
        <v/>
      </c>
      <c r="F47" s="149"/>
      <c r="G47" s="163" t="str">
        <f>IFERROR(VLOOKUP(F47,MATERI!$F$16:$G$59,2,FALSE),"")</f>
        <v/>
      </c>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spans="2:39">
      <c r="B48" s="154"/>
      <c r="C48" s="177" t="str">
        <f>IFERROR(VLOOKUP(B48,'KI-KD'!$G$34:$H$50,2,FALSE),"")</f>
        <v/>
      </c>
      <c r="D48" s="147"/>
      <c r="E48" s="163" t="str">
        <f>IFERROR(VLOOKUP(D48,'IPK SMT 2'!$D$13:$E$40,2,FALSE),"")</f>
        <v/>
      </c>
      <c r="F48" s="149"/>
      <c r="G48" s="163" t="str">
        <f>IFERROR(VLOOKUP(F48,MATERI!$F$16:$G$59,2,FALSE),"")</f>
        <v/>
      </c>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spans="2:39">
      <c r="B49" s="154"/>
      <c r="C49" s="177" t="str">
        <f>IFERROR(VLOOKUP(B49,'KI-KD'!$G$34:$H$50,2,FALSE),"")</f>
        <v/>
      </c>
      <c r="D49" s="147"/>
      <c r="E49" s="163" t="str">
        <f>IFERROR(VLOOKUP(D49,'IPK SMT 2'!$D$13:$E$40,2,FALSE),"")</f>
        <v/>
      </c>
      <c r="F49" s="149"/>
      <c r="G49" s="163" t="str">
        <f>IFERROR(VLOOKUP(F49,MATERI!$F$16:$G$59,2,FALSE),"")</f>
        <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spans="2:39">
      <c r="B50" s="154"/>
      <c r="C50" s="177" t="str">
        <f>IFERROR(VLOOKUP(B50,'KI-KD'!$G$34:$H$50,2,FALSE),"")</f>
        <v/>
      </c>
      <c r="D50" s="147"/>
      <c r="E50" s="163" t="str">
        <f>IFERROR(VLOOKUP(D50,'IPK SMT 2'!$D$13:$E$40,2,FALSE),"")</f>
        <v/>
      </c>
      <c r="F50" s="149"/>
      <c r="G50" s="163" t="str">
        <f>IFERROR(VLOOKUP(F50,MATERI!$F$16:$G$59,2,FALSE),"")</f>
        <v/>
      </c>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spans="2:39">
      <c r="B51" s="154"/>
      <c r="C51" s="177" t="str">
        <f>IFERROR(VLOOKUP(B51,'KI-KD'!$G$34:$H$50,2,FALSE),"")</f>
        <v/>
      </c>
      <c r="D51" s="147"/>
      <c r="E51" s="163" t="str">
        <f>IFERROR(VLOOKUP(D51,'IPK SMT 2'!$D$13:$E$40,2,FALSE),"")</f>
        <v/>
      </c>
      <c r="F51" s="149"/>
      <c r="G51" s="163" t="str">
        <f>IFERROR(VLOOKUP(F51,MATERI!$F$16:$G$59,2,FALSE),"")</f>
        <v/>
      </c>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spans="2:39">
      <c r="B52" s="154"/>
      <c r="C52" s="177" t="str">
        <f>IFERROR(VLOOKUP(B52,'KI-KD'!$G$34:$H$50,2,FALSE),"")</f>
        <v/>
      </c>
      <c r="D52" s="147"/>
      <c r="E52" s="163" t="str">
        <f>IFERROR(VLOOKUP(D52,'IPK SMT 2'!$D$13:$E$40,2,FALSE),"")</f>
        <v/>
      </c>
      <c r="F52" s="149"/>
      <c r="G52" s="163" t="str">
        <f>IFERROR(VLOOKUP(F52,MATERI!$F$16:$G$59,2,FALSE),"")</f>
        <v/>
      </c>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spans="2:39">
      <c r="B53" s="154"/>
      <c r="C53" s="177" t="str">
        <f>IFERROR(VLOOKUP(B53,'KI-KD'!$G$34:$H$50,2,FALSE),"")</f>
        <v/>
      </c>
      <c r="D53" s="147"/>
      <c r="E53" s="163" t="str">
        <f>IFERROR(VLOOKUP(D53,'IPK SMT 2'!$D$13:$E$40,2,FALSE),"")</f>
        <v/>
      </c>
      <c r="F53" s="149"/>
      <c r="G53" s="163" t="str">
        <f>IFERROR(VLOOKUP(F53,MATERI!$F$16:$G$59,2,FALSE),"")</f>
        <v/>
      </c>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spans="2:39">
      <c r="B54" s="81"/>
      <c r="C54" s="81"/>
      <c r="D54" s="82"/>
      <c r="E54" s="81"/>
      <c r="F54" s="81"/>
      <c r="G54" s="81"/>
      <c r="H54" s="83"/>
      <c r="I54" s="83"/>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row>
    <row r="55" spans="2:39">
      <c r="B55" s="81"/>
      <c r="C55" s="81"/>
      <c r="D55" s="82"/>
      <c r="E55" s="81"/>
      <c r="F55" s="81"/>
      <c r="G55" s="81"/>
      <c r="H55" s="83"/>
      <c r="I55" s="83"/>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row>
    <row r="56" spans="2:39"/>
    <row r="57" spans="2:39">
      <c r="C57" s="1" t="str">
        <f>PROTA!D29</f>
        <v>Mengetahui</v>
      </c>
      <c r="AB57" s="1" t="str">
        <f>PROTA!F30</f>
        <v>…….., ………………………</v>
      </c>
    </row>
    <row r="58" spans="2:39">
      <c r="C58" s="1" t="str">
        <f>'MINGGU EFEKTIF'!C33</f>
        <v>Kepala Madrasah Tsanawiyah Laboratorium</v>
      </c>
      <c r="AB58" s="1" t="str">
        <f>PROTA!F31</f>
        <v>Guru Mata Pelajaran Fikih</v>
      </c>
    </row>
    <row r="59" spans="2:39"/>
    <row r="60" spans="2:39"/>
    <row r="61" spans="2:39"/>
    <row r="62" spans="2:39" s="25" customFormat="1" ht="15">
      <c r="C62" s="25" t="str">
        <f>'MINGGU EFEKTIF'!C37</f>
        <v>Tabroni, S.Ag., M.Pd.I</v>
      </c>
      <c r="D62" s="26"/>
      <c r="AB62" s="25" t="str">
        <f>'MINGGU EFEKTIF'!F37</f>
        <v>Abdul Murad</v>
      </c>
    </row>
    <row r="63" spans="2:39">
      <c r="C63" s="1" t="str">
        <f>'MINGGU EFEKTIF'!C38</f>
        <v>NIP. 19700403 199603 1 003</v>
      </c>
      <c r="AB63" s="249" t="str">
        <f>PROTA!F35</f>
        <v>NIP. -</v>
      </c>
      <c r="AC63" s="249"/>
      <c r="AD63" s="249"/>
      <c r="AE63" s="249"/>
      <c r="AF63" s="249"/>
      <c r="AG63" s="249"/>
      <c r="AH63" s="249"/>
      <c r="AI63" s="249"/>
      <c r="AJ63" s="249"/>
      <c r="AK63" s="249"/>
      <c r="AL63" s="249"/>
      <c r="AM63" s="249"/>
    </row>
    <row r="64" spans="2:39"/>
    <row r="65"/>
    <row r="66"/>
    <row r="67"/>
    <row r="68"/>
    <row r="69"/>
    <row r="70"/>
    <row r="71"/>
    <row r="72"/>
    <row r="73"/>
    <row r="74"/>
    <row r="75"/>
    <row r="76"/>
    <row r="77"/>
    <row r="78"/>
    <row r="79"/>
    <row r="80"/>
    <row r="81"/>
    <row r="82"/>
    <row r="83"/>
    <row r="84"/>
    <row r="85"/>
    <row r="86"/>
    <row r="87"/>
    <row r="88"/>
    <row r="89"/>
    <row r="90"/>
    <row r="91"/>
    <row r="92"/>
    <row r="93"/>
    <row r="94"/>
    <row r="95"/>
    <row r="96"/>
    <row r="97"/>
  </sheetData>
  <mergeCells count="25">
    <mergeCell ref="B12:C15"/>
    <mergeCell ref="D12:E15"/>
    <mergeCell ref="F12:G15"/>
    <mergeCell ref="H12:H15"/>
    <mergeCell ref="I12:I13"/>
    <mergeCell ref="B1:AM1"/>
    <mergeCell ref="E8:AM8"/>
    <mergeCell ref="C9:AM9"/>
    <mergeCell ref="C10:AM10"/>
    <mergeCell ref="E11:AM11"/>
    <mergeCell ref="J12:AM12"/>
    <mergeCell ref="J13:N13"/>
    <mergeCell ref="O13:S13"/>
    <mergeCell ref="T13:X13"/>
    <mergeCell ref="Y13:AC13"/>
    <mergeCell ref="AD13:AH13"/>
    <mergeCell ref="AI13:AM13"/>
    <mergeCell ref="AI14:AM14"/>
    <mergeCell ref="AB63:AM63"/>
    <mergeCell ref="I14:I15"/>
    <mergeCell ref="J14:N14"/>
    <mergeCell ref="O14:S14"/>
    <mergeCell ref="T14:X14"/>
    <mergeCell ref="Y14:AC14"/>
    <mergeCell ref="AD14:AH14"/>
  </mergeCells>
  <dataValidations count="1">
    <dataValidation type="list" allowBlank="1" showInputMessage="1" showErrorMessage="1" errorTitle="Jangan diketik" error="Pilih Nomor KI" promptTitle="Petunjuk:" prompt="Pilih No. KI" sqref="B9:B10">
      <formula1>"1.,2.,3.,4."</formula1>
    </dataValidation>
  </dataValidations>
  <printOptions horizontalCentered="1"/>
  <pageMargins left="0.51181102362204722" right="0.51181102362204722" top="0.55118110236220474" bottom="0.55118110236220474" header="0.31496062992125984" footer="0.31496062992125984"/>
  <pageSetup paperSize="14" scale="85" orientation="landscape" horizontalDpi="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MATERI!$F$17:$F$59</xm:f>
          </x14:formula1>
          <xm:sqref>F16:F53</xm:sqref>
        </x14:dataValidation>
        <x14:dataValidation type="list" allowBlank="1" showInputMessage="1" showErrorMessage="1" errorTitle="Jangan Diketik" error="Pilih Nomor KD" promptTitle="Petunjuk:" prompt="Pilih No. KD">
          <x14:formula1>
            <xm:f>'KI-KD'!$G$35:$G$50</xm:f>
          </x14:formula1>
          <xm:sqref>B16:B53</xm:sqref>
        </x14:dataValidation>
        <x14:dataValidation type="list" allowBlank="1" showInputMessage="1" showErrorMessage="1">
          <x14:formula1>
            <xm:f>'IPK SMT 2'!$D$14:$D$40</xm:f>
          </x14:formula1>
          <xm:sqref>D16:D53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M60"/>
  <sheetViews>
    <sheetView topLeftCell="A10" workbookViewId="0">
      <selection activeCell="E20" sqref="E20"/>
    </sheetView>
  </sheetViews>
  <sheetFormatPr defaultRowHeight="12.75"/>
  <cols>
    <col min="1" max="1" width="5.42578125" style="54" customWidth="1"/>
    <col min="2" max="2" width="15.85546875" style="54" customWidth="1"/>
    <col min="3" max="4" width="5.28515625" style="54" customWidth="1"/>
    <col min="5" max="5" width="27" style="54" customWidth="1"/>
    <col min="6" max="6" width="5.140625" style="58" bestFit="1" customWidth="1"/>
    <col min="7" max="7" width="42.85546875" style="58" customWidth="1"/>
    <col min="8" max="8" width="12.42578125" style="54" customWidth="1"/>
    <col min="9" max="9" width="12.140625" style="54" bestFit="1" customWidth="1"/>
    <col min="10" max="10" width="10.42578125" style="54" customWidth="1"/>
    <col min="11" max="11" width="9.140625" style="54" customWidth="1"/>
    <col min="12" max="16384" width="9.140625" style="54"/>
  </cols>
  <sheetData>
    <row r="1" spans="1:13" ht="23.25">
      <c r="A1" s="268" t="s">
        <v>125</v>
      </c>
      <c r="B1" s="268"/>
      <c r="C1" s="268"/>
      <c r="D1" s="268"/>
      <c r="E1" s="268"/>
      <c r="F1" s="268"/>
      <c r="G1" s="268"/>
      <c r="H1" s="268"/>
      <c r="I1" s="268"/>
      <c r="J1" s="268"/>
      <c r="K1" s="268"/>
      <c r="L1" s="268"/>
    </row>
    <row r="3" spans="1:13" ht="15">
      <c r="A3" s="93" t="s">
        <v>34</v>
      </c>
      <c r="C3" s="49" t="s">
        <v>32</v>
      </c>
      <c r="D3" s="132" t="str">
        <f>IDENTITAS!D7</f>
        <v>Fikih</v>
      </c>
    </row>
    <row r="4" spans="1:13" ht="15">
      <c r="A4" s="93" t="s">
        <v>35</v>
      </c>
      <c r="C4" s="49" t="s">
        <v>32</v>
      </c>
      <c r="D4" s="132" t="str">
        <f>IDENTITAS!D8</f>
        <v>VII</v>
      </c>
    </row>
    <row r="5" spans="1:13" ht="15">
      <c r="A5" s="93" t="s">
        <v>123</v>
      </c>
      <c r="C5" s="49" t="s">
        <v>32</v>
      </c>
      <c r="D5" s="132" t="s">
        <v>132</v>
      </c>
    </row>
    <row r="6" spans="1:13" ht="15">
      <c r="A6" s="93" t="s">
        <v>36</v>
      </c>
      <c r="C6" s="49" t="s">
        <v>32</v>
      </c>
      <c r="D6" s="132" t="str">
        <f>IDENTITAS!D9</f>
        <v>2019/2020</v>
      </c>
    </row>
    <row r="7" spans="1:13" ht="15">
      <c r="A7" s="93"/>
      <c r="C7" s="49"/>
      <c r="D7" s="132"/>
    </row>
    <row r="8" spans="1:13" ht="15">
      <c r="A8" s="93" t="s">
        <v>178</v>
      </c>
      <c r="C8" s="49" t="s">
        <v>32</v>
      </c>
      <c r="D8" s="59"/>
      <c r="E8" s="228" t="str">
        <f>IFERROR(VLOOKUP(D8,'KI-KD'!$B$9:$F$29,2,FALSE),"")</f>
        <v/>
      </c>
      <c r="F8" s="228"/>
      <c r="G8" s="228"/>
      <c r="H8" s="228"/>
      <c r="I8" s="228"/>
      <c r="J8" s="228"/>
      <c r="K8" s="228"/>
      <c r="L8" s="228"/>
      <c r="M8" s="179"/>
    </row>
    <row r="9" spans="1:13">
      <c r="D9" s="59"/>
      <c r="E9" s="228" t="str">
        <f>IFERROR(VLOOKUP(D9,'KI-KD'!$B$9:$F$29,2,FALSE),"")</f>
        <v/>
      </c>
      <c r="F9" s="228"/>
      <c r="G9" s="228"/>
      <c r="H9" s="228"/>
      <c r="I9" s="228"/>
      <c r="J9" s="228"/>
      <c r="K9" s="228"/>
      <c r="L9" s="228"/>
    </row>
    <row r="10" spans="1:13">
      <c r="A10" s="60"/>
      <c r="B10" s="60"/>
      <c r="C10" s="60"/>
      <c r="D10" s="60"/>
      <c r="E10" s="60"/>
      <c r="F10" s="60"/>
      <c r="G10" s="60"/>
    </row>
    <row r="11" spans="1:13">
      <c r="A11" s="276" t="s">
        <v>4</v>
      </c>
      <c r="B11" s="277"/>
      <c r="C11" s="277"/>
      <c r="D11" s="277"/>
      <c r="E11" s="278"/>
      <c r="F11" s="274" t="s">
        <v>84</v>
      </c>
      <c r="G11" s="275"/>
      <c r="H11" s="271" t="s">
        <v>114</v>
      </c>
      <c r="I11" s="272"/>
      <c r="J11" s="273"/>
      <c r="K11" s="269" t="s">
        <v>115</v>
      </c>
      <c r="L11" s="269" t="s">
        <v>116</v>
      </c>
    </row>
    <row r="12" spans="1:13">
      <c r="A12" s="276"/>
      <c r="B12" s="277"/>
      <c r="C12" s="277"/>
      <c r="D12" s="277"/>
      <c r="E12" s="278"/>
      <c r="F12" s="274"/>
      <c r="G12" s="275"/>
      <c r="H12" s="53" t="s">
        <v>111</v>
      </c>
      <c r="I12" s="53" t="s">
        <v>112</v>
      </c>
      <c r="J12" s="53" t="s">
        <v>113</v>
      </c>
      <c r="K12" s="269"/>
      <c r="L12" s="269"/>
    </row>
    <row r="13" spans="1:13" ht="12.75" customHeight="1">
      <c r="A13" s="154"/>
      <c r="B13" s="265" t="str">
        <f>IFERROR(VLOOKUP(A13,'KI-KD'!$G$9:$H$29,2,FALSE),"")</f>
        <v/>
      </c>
      <c r="C13" s="266"/>
      <c r="D13" s="266"/>
      <c r="E13" s="267"/>
      <c r="F13" s="147"/>
      <c r="G13" s="163" t="str">
        <f>IFERROR(VLOOKUP(F13,'IPK SMT 1'!$D$14:$E$52,2,FALSE),"")</f>
        <v/>
      </c>
      <c r="H13" s="68"/>
      <c r="I13" s="68"/>
      <c r="J13" s="68"/>
      <c r="K13" s="68"/>
      <c r="L13" s="68"/>
    </row>
    <row r="14" spans="1:13">
      <c r="A14" s="154"/>
      <c r="B14" s="265" t="str">
        <f>IFERROR(VLOOKUP(A14,'KI-KD'!$G$9:$H$29,2,FALSE),"")</f>
        <v/>
      </c>
      <c r="C14" s="266"/>
      <c r="D14" s="266"/>
      <c r="E14" s="267"/>
      <c r="F14" s="147"/>
      <c r="G14" s="163" t="str">
        <f>IFERROR(VLOOKUP(F14,'IPK SMT 1'!$D$14:$E$52,2,FALSE),"")</f>
        <v/>
      </c>
      <c r="H14" s="68"/>
      <c r="I14" s="68"/>
      <c r="J14" s="68"/>
      <c r="K14" s="68"/>
      <c r="L14" s="68"/>
    </row>
    <row r="15" spans="1:13">
      <c r="A15" s="154"/>
      <c r="B15" s="265" t="str">
        <f>IFERROR(VLOOKUP(A15,'KI-KD'!$G$9:$H$29,2,FALSE),"")</f>
        <v/>
      </c>
      <c r="C15" s="266"/>
      <c r="D15" s="266"/>
      <c r="E15" s="267"/>
      <c r="F15" s="147"/>
      <c r="G15" s="163" t="str">
        <f>IFERROR(VLOOKUP(F15,'IPK SMT 1'!$D$14:$E$52,2,FALSE),"")</f>
        <v/>
      </c>
      <c r="H15" s="68"/>
      <c r="I15" s="68"/>
      <c r="J15" s="68"/>
      <c r="K15" s="68"/>
      <c r="L15" s="68"/>
    </row>
    <row r="16" spans="1:13">
      <c r="A16" s="154"/>
      <c r="B16" s="265" t="str">
        <f>IFERROR(VLOOKUP(A16,'KI-KD'!$G$9:$H$29,2,FALSE),"")</f>
        <v/>
      </c>
      <c r="C16" s="266"/>
      <c r="D16" s="266"/>
      <c r="E16" s="267"/>
      <c r="F16" s="147"/>
      <c r="G16" s="163" t="str">
        <f>IFERROR(VLOOKUP(F16,'IPK SMT 1'!$D$14:$E$52,2,FALSE),"")</f>
        <v/>
      </c>
      <c r="H16" s="68"/>
      <c r="I16" s="68"/>
      <c r="J16" s="68"/>
      <c r="K16" s="68"/>
      <c r="L16" s="68"/>
    </row>
    <row r="17" spans="1:12">
      <c r="A17" s="154"/>
      <c r="B17" s="265" t="str">
        <f>IFERROR(VLOOKUP(A17,'KI-KD'!$G$9:$H$29,2,FALSE),"")</f>
        <v/>
      </c>
      <c r="C17" s="266"/>
      <c r="D17" s="266"/>
      <c r="E17" s="267"/>
      <c r="F17" s="147"/>
      <c r="G17" s="163" t="str">
        <f>IFERROR(VLOOKUP(F17,'IPK SMT 1'!$D$14:$E$52,2,FALSE),"")</f>
        <v/>
      </c>
      <c r="H17" s="68"/>
      <c r="I17" s="68"/>
      <c r="J17" s="68"/>
      <c r="K17" s="68"/>
      <c r="L17" s="68"/>
    </row>
    <row r="18" spans="1:12">
      <c r="A18" s="154"/>
      <c r="B18" s="265" t="str">
        <f>IFERROR(VLOOKUP(A18,'KI-KD'!$G$9:$H$29,2,FALSE),"")</f>
        <v/>
      </c>
      <c r="C18" s="266"/>
      <c r="D18" s="266"/>
      <c r="E18" s="267"/>
      <c r="F18" s="147"/>
      <c r="G18" s="163" t="str">
        <f>IFERROR(VLOOKUP(F18,'IPK SMT 1'!$D$14:$E$52,2,FALSE),"")</f>
        <v/>
      </c>
      <c r="H18" s="68"/>
      <c r="I18" s="68"/>
      <c r="J18" s="68"/>
      <c r="K18" s="68"/>
      <c r="L18" s="68"/>
    </row>
    <row r="19" spans="1:12">
      <c r="A19" s="154"/>
      <c r="B19" s="265" t="str">
        <f>IFERROR(VLOOKUP(A19,'KI-KD'!$G$9:$H$29,2,FALSE),"")</f>
        <v/>
      </c>
      <c r="C19" s="266"/>
      <c r="D19" s="266"/>
      <c r="E19" s="267"/>
      <c r="F19" s="147"/>
      <c r="G19" s="163" t="str">
        <f>IFERROR(VLOOKUP(F19,'IPK SMT 1'!$D$14:$E$52,2,FALSE),"")</f>
        <v/>
      </c>
      <c r="H19" s="68"/>
      <c r="I19" s="68"/>
      <c r="J19" s="68"/>
      <c r="K19" s="68"/>
      <c r="L19" s="68"/>
    </row>
    <row r="20" spans="1:12">
      <c r="A20" s="154"/>
      <c r="B20" s="265" t="str">
        <f>IFERROR(VLOOKUP(A20,'KI-KD'!$G$9:$H$29,2,FALSE),"")</f>
        <v/>
      </c>
      <c r="C20" s="266"/>
      <c r="D20" s="266"/>
      <c r="E20" s="267"/>
      <c r="F20" s="147"/>
      <c r="G20" s="163" t="str">
        <f>IFERROR(VLOOKUP(F20,'IPK SMT 1'!$D$14:$E$52,2,FALSE),"")</f>
        <v/>
      </c>
      <c r="H20" s="68"/>
      <c r="I20" s="68"/>
      <c r="J20" s="68"/>
      <c r="K20" s="68"/>
      <c r="L20" s="68"/>
    </row>
    <row r="21" spans="1:12">
      <c r="A21" s="154"/>
      <c r="B21" s="265" t="str">
        <f>IFERROR(VLOOKUP(A21,'KI-KD'!$G$9:$H$29,2,FALSE),"")</f>
        <v/>
      </c>
      <c r="C21" s="266"/>
      <c r="D21" s="266"/>
      <c r="E21" s="267"/>
      <c r="F21" s="147"/>
      <c r="G21" s="163" t="str">
        <f>IFERROR(VLOOKUP(F21,'IPK SMT 1'!$D$14:$E$52,2,FALSE),"")</f>
        <v/>
      </c>
      <c r="H21" s="68"/>
      <c r="I21" s="68"/>
      <c r="J21" s="68"/>
      <c r="K21" s="68"/>
      <c r="L21" s="68"/>
    </row>
    <row r="22" spans="1:12">
      <c r="A22" s="154"/>
      <c r="B22" s="265" t="str">
        <f>IFERROR(VLOOKUP(A22,'KI-KD'!$G$9:$H$29,2,FALSE),"")</f>
        <v/>
      </c>
      <c r="C22" s="266"/>
      <c r="D22" s="266"/>
      <c r="E22" s="267"/>
      <c r="F22" s="147"/>
      <c r="G22" s="163" t="str">
        <f>IFERROR(VLOOKUP(F22,'IPK SMT 1'!$D$14:$E$52,2,FALSE),"")</f>
        <v/>
      </c>
      <c r="H22" s="68"/>
      <c r="I22" s="68"/>
      <c r="J22" s="68"/>
      <c r="K22" s="68"/>
      <c r="L22" s="68"/>
    </row>
    <row r="23" spans="1:12">
      <c r="A23" s="154"/>
      <c r="B23" s="265" t="str">
        <f>IFERROR(VLOOKUP(A23,'KI-KD'!$G$9:$H$29,2,FALSE),"")</f>
        <v/>
      </c>
      <c r="C23" s="266"/>
      <c r="D23" s="266"/>
      <c r="E23" s="267"/>
      <c r="F23" s="147"/>
      <c r="G23" s="163" t="str">
        <f>IFERROR(VLOOKUP(F23,'IPK SMT 1'!$D$14:$E$52,2,FALSE),"")</f>
        <v/>
      </c>
      <c r="H23" s="68"/>
      <c r="I23" s="68"/>
      <c r="J23" s="68"/>
      <c r="K23" s="68"/>
      <c r="L23" s="68"/>
    </row>
    <row r="24" spans="1:12">
      <c r="A24" s="154"/>
      <c r="B24" s="265" t="str">
        <f>IFERROR(VLOOKUP(A24,'KI-KD'!$G$9:$H$29,2,FALSE),"")</f>
        <v/>
      </c>
      <c r="C24" s="266"/>
      <c r="D24" s="266"/>
      <c r="E24" s="267"/>
      <c r="F24" s="147"/>
      <c r="G24" s="163" t="str">
        <f>IFERROR(VLOOKUP(F24,'IPK SMT 1'!$D$14:$E$52,2,FALSE),"")</f>
        <v/>
      </c>
      <c r="H24" s="68"/>
      <c r="I24" s="68"/>
      <c r="J24" s="68"/>
      <c r="K24" s="68"/>
      <c r="L24" s="68"/>
    </row>
    <row r="25" spans="1:12">
      <c r="A25" s="154"/>
      <c r="B25" s="265" t="str">
        <f>IFERROR(VLOOKUP(A25,'KI-KD'!$G$9:$H$29,2,FALSE),"")</f>
        <v/>
      </c>
      <c r="C25" s="266"/>
      <c r="D25" s="266"/>
      <c r="E25" s="267"/>
      <c r="F25" s="147"/>
      <c r="G25" s="163" t="str">
        <f>IFERROR(VLOOKUP(F25,'IPK SMT 1'!$D$14:$E$52,2,FALSE),"")</f>
        <v/>
      </c>
      <c r="H25" s="68"/>
      <c r="I25" s="68"/>
      <c r="J25" s="68"/>
      <c r="K25" s="68"/>
      <c r="L25" s="68"/>
    </row>
    <row r="26" spans="1:12">
      <c r="A26" s="154"/>
      <c r="B26" s="265" t="str">
        <f>IFERROR(VLOOKUP(A26,'KI-KD'!$G$9:$H$29,2,FALSE),"")</f>
        <v/>
      </c>
      <c r="C26" s="266"/>
      <c r="D26" s="266"/>
      <c r="E26" s="267"/>
      <c r="F26" s="147"/>
      <c r="G26" s="163" t="str">
        <f>IFERROR(VLOOKUP(F26,'IPK SMT 1'!$D$14:$E$52,2,FALSE),"")</f>
        <v/>
      </c>
      <c r="H26" s="68"/>
      <c r="I26" s="68"/>
      <c r="J26" s="68"/>
      <c r="K26" s="68"/>
      <c r="L26" s="68"/>
    </row>
    <row r="27" spans="1:12">
      <c r="A27" s="154"/>
      <c r="B27" s="265" t="str">
        <f>IFERROR(VLOOKUP(A27,'KI-KD'!$G$9:$H$29,2,FALSE),"")</f>
        <v/>
      </c>
      <c r="C27" s="266"/>
      <c r="D27" s="266"/>
      <c r="E27" s="267"/>
      <c r="F27" s="147"/>
      <c r="G27" s="163" t="str">
        <f>IFERROR(VLOOKUP(F27,'IPK SMT 1'!$D$14:$E$52,2,FALSE),"")</f>
        <v/>
      </c>
      <c r="H27" s="68"/>
      <c r="I27" s="68"/>
      <c r="J27" s="68"/>
      <c r="K27" s="68"/>
      <c r="L27" s="68"/>
    </row>
    <row r="28" spans="1:12">
      <c r="A28" s="154"/>
      <c r="B28" s="265" t="str">
        <f>IFERROR(VLOOKUP(A28,'KI-KD'!$G$9:$H$29,2,FALSE),"")</f>
        <v/>
      </c>
      <c r="C28" s="266"/>
      <c r="D28" s="266"/>
      <c r="E28" s="267"/>
      <c r="F28" s="147"/>
      <c r="G28" s="163" t="str">
        <f>IFERROR(VLOOKUP(F28,'IPK SMT 1'!$D$14:$E$52,2,FALSE),"")</f>
        <v/>
      </c>
      <c r="H28" s="68"/>
      <c r="I28" s="68"/>
      <c r="J28" s="68"/>
      <c r="K28" s="68"/>
      <c r="L28" s="68"/>
    </row>
    <row r="29" spans="1:12">
      <c r="A29" s="154"/>
      <c r="B29" s="265" t="str">
        <f>IFERROR(VLOOKUP(A29,'KI-KD'!$G$9:$H$29,2,FALSE),"")</f>
        <v/>
      </c>
      <c r="C29" s="266"/>
      <c r="D29" s="266"/>
      <c r="E29" s="267"/>
      <c r="F29" s="147"/>
      <c r="G29" s="163" t="str">
        <f>IFERROR(VLOOKUP(F29,'IPK SMT 1'!$D$14:$E$52,2,FALSE),"")</f>
        <v/>
      </c>
      <c r="H29" s="68"/>
      <c r="I29" s="68"/>
      <c r="J29" s="68"/>
      <c r="K29" s="68"/>
      <c r="L29" s="68"/>
    </row>
    <row r="30" spans="1:12">
      <c r="A30" s="154"/>
      <c r="B30" s="265" t="str">
        <f>IFERROR(VLOOKUP(A30,'KI-KD'!$G$9:$H$29,2,FALSE),"")</f>
        <v/>
      </c>
      <c r="C30" s="266"/>
      <c r="D30" s="266"/>
      <c r="E30" s="267"/>
      <c r="F30" s="147"/>
      <c r="G30" s="163" t="str">
        <f>IFERROR(VLOOKUP(F30,'IPK SMT 1'!$D$14:$E$52,2,FALSE),"")</f>
        <v/>
      </c>
      <c r="H30" s="68"/>
      <c r="I30" s="68"/>
      <c r="J30" s="68"/>
      <c r="K30" s="68"/>
      <c r="L30" s="68"/>
    </row>
    <row r="31" spans="1:12">
      <c r="A31" s="154"/>
      <c r="B31" s="265" t="str">
        <f>IFERROR(VLOOKUP(A31,'KI-KD'!$G$9:$H$29,2,FALSE),"")</f>
        <v/>
      </c>
      <c r="C31" s="266"/>
      <c r="D31" s="266"/>
      <c r="E31" s="267"/>
      <c r="F31" s="147"/>
      <c r="G31" s="163" t="str">
        <f>IFERROR(VLOOKUP(F31,'IPK SMT 1'!$D$14:$E$52,2,FALSE),"")</f>
        <v/>
      </c>
      <c r="H31" s="68"/>
      <c r="I31" s="68"/>
      <c r="J31" s="68"/>
      <c r="K31" s="68"/>
      <c r="L31" s="68"/>
    </row>
    <row r="32" spans="1:12">
      <c r="A32" s="154"/>
      <c r="B32" s="265" t="str">
        <f>IFERROR(VLOOKUP(A32,'KI-KD'!$G$9:$H$29,2,FALSE),"")</f>
        <v/>
      </c>
      <c r="C32" s="266"/>
      <c r="D32" s="266"/>
      <c r="E32" s="267"/>
      <c r="F32" s="147"/>
      <c r="G32" s="163" t="str">
        <f>IFERROR(VLOOKUP(F32,'IPK SMT 1'!$D$14:$E$52,2,FALSE),"")</f>
        <v/>
      </c>
      <c r="H32" s="68"/>
      <c r="I32" s="68"/>
      <c r="J32" s="68"/>
      <c r="K32" s="68"/>
      <c r="L32" s="68"/>
    </row>
    <row r="33" spans="1:12">
      <c r="A33" s="154"/>
      <c r="B33" s="265" t="str">
        <f>IFERROR(VLOOKUP(A33,'KI-KD'!$G$9:$H$29,2,FALSE),"")</f>
        <v/>
      </c>
      <c r="C33" s="266"/>
      <c r="D33" s="266"/>
      <c r="E33" s="267"/>
      <c r="F33" s="147"/>
      <c r="G33" s="163" t="str">
        <f>IFERROR(VLOOKUP(F33,'IPK SMT 1'!$D$14:$E$52,2,FALSE),"")</f>
        <v/>
      </c>
      <c r="H33" s="68"/>
      <c r="I33" s="68"/>
      <c r="J33" s="68"/>
      <c r="K33" s="68"/>
      <c r="L33" s="68"/>
    </row>
    <row r="34" spans="1:12">
      <c r="A34" s="154"/>
      <c r="B34" s="265" t="str">
        <f>IFERROR(VLOOKUP(A34,'KI-KD'!$G$9:$H$29,2,FALSE),"")</f>
        <v/>
      </c>
      <c r="C34" s="266"/>
      <c r="D34" s="266"/>
      <c r="E34" s="267"/>
      <c r="F34" s="147"/>
      <c r="G34" s="163" t="str">
        <f>IFERROR(VLOOKUP(F34,'IPK SMT 1'!$D$14:$E$52,2,FALSE),"")</f>
        <v/>
      </c>
      <c r="H34" s="68"/>
      <c r="I34" s="68"/>
      <c r="J34" s="68"/>
      <c r="K34" s="68"/>
      <c r="L34" s="68"/>
    </row>
    <row r="35" spans="1:12">
      <c r="A35" s="154"/>
      <c r="B35" s="265" t="str">
        <f>IFERROR(VLOOKUP(A35,'KI-KD'!$G$9:$H$29,2,FALSE),"")</f>
        <v/>
      </c>
      <c r="C35" s="266"/>
      <c r="D35" s="266"/>
      <c r="E35" s="267"/>
      <c r="F35" s="147"/>
      <c r="G35" s="163" t="str">
        <f>IFERROR(VLOOKUP(F35,'IPK SMT 1'!$D$14:$E$52,2,FALSE),"")</f>
        <v/>
      </c>
      <c r="H35" s="68"/>
      <c r="I35" s="68"/>
      <c r="J35" s="68"/>
      <c r="K35" s="68"/>
      <c r="L35" s="68"/>
    </row>
    <row r="36" spans="1:12">
      <c r="A36" s="154"/>
      <c r="B36" s="265" t="str">
        <f>IFERROR(VLOOKUP(A36,'KI-KD'!$G$9:$H$29,2,FALSE),"")</f>
        <v/>
      </c>
      <c r="C36" s="266"/>
      <c r="D36" s="266"/>
      <c r="E36" s="267"/>
      <c r="F36" s="147"/>
      <c r="G36" s="163" t="str">
        <f>IFERROR(VLOOKUP(F36,'IPK SMT 1'!$D$14:$E$52,2,FALSE),"")</f>
        <v/>
      </c>
      <c r="H36" s="68"/>
      <c r="I36" s="68"/>
      <c r="J36" s="68"/>
      <c r="K36" s="68"/>
      <c r="L36" s="68"/>
    </row>
    <row r="37" spans="1:12">
      <c r="A37" s="154"/>
      <c r="B37" s="265" t="str">
        <f>IFERROR(VLOOKUP(A37,'KI-KD'!$G$9:$H$29,2,FALSE),"")</f>
        <v/>
      </c>
      <c r="C37" s="266"/>
      <c r="D37" s="266"/>
      <c r="E37" s="267"/>
      <c r="F37" s="147"/>
      <c r="G37" s="163" t="str">
        <f>IFERROR(VLOOKUP(F37,'IPK SMT 1'!$D$14:$E$52,2,FALSE),"")</f>
        <v/>
      </c>
      <c r="H37" s="68"/>
      <c r="I37" s="68"/>
      <c r="J37" s="68"/>
      <c r="K37" s="68"/>
      <c r="L37" s="68"/>
    </row>
    <row r="38" spans="1:12">
      <c r="A38" s="154"/>
      <c r="B38" s="265" t="str">
        <f>IFERROR(VLOOKUP(A38,'KI-KD'!$G$9:$H$29,2,FALSE),"")</f>
        <v/>
      </c>
      <c r="C38" s="266"/>
      <c r="D38" s="266"/>
      <c r="E38" s="267"/>
      <c r="F38" s="147"/>
      <c r="G38" s="163" t="str">
        <f>IFERROR(VLOOKUP(F38,'IPK SMT 1'!$D$14:$E$52,2,FALSE),"")</f>
        <v/>
      </c>
      <c r="H38" s="68"/>
      <c r="I38" s="68"/>
      <c r="J38" s="68"/>
      <c r="K38" s="68"/>
      <c r="L38" s="68"/>
    </row>
    <row r="39" spans="1:12">
      <c r="A39" s="154"/>
      <c r="B39" s="265" t="str">
        <f>IFERROR(VLOOKUP(A39,'KI-KD'!$G$9:$H$29,2,FALSE),"")</f>
        <v/>
      </c>
      <c r="C39" s="266"/>
      <c r="D39" s="266"/>
      <c r="E39" s="267"/>
      <c r="F39" s="147"/>
      <c r="G39" s="163" t="str">
        <f>IFERROR(VLOOKUP(F39,'IPK SMT 1'!$D$14:$E$52,2,FALSE),"")</f>
        <v/>
      </c>
      <c r="H39" s="68"/>
      <c r="I39" s="68"/>
      <c r="J39" s="68"/>
      <c r="K39" s="68"/>
      <c r="L39" s="68"/>
    </row>
    <row r="40" spans="1:12">
      <c r="A40" s="154"/>
      <c r="B40" s="265" t="str">
        <f>IFERROR(VLOOKUP(A40,'KI-KD'!$G$9:$H$29,2,FALSE),"")</f>
        <v/>
      </c>
      <c r="C40" s="266"/>
      <c r="D40" s="266"/>
      <c r="E40" s="267"/>
      <c r="F40" s="147"/>
      <c r="G40" s="163" t="str">
        <f>IFERROR(VLOOKUP(F40,'IPK SMT 1'!$D$14:$E$52,2,FALSE),"")</f>
        <v/>
      </c>
      <c r="H40" s="68"/>
      <c r="I40" s="68"/>
      <c r="J40" s="68"/>
      <c r="K40" s="68"/>
      <c r="L40" s="68"/>
    </row>
    <row r="41" spans="1:12">
      <c r="A41" s="154"/>
      <c r="B41" s="265" t="str">
        <f>IFERROR(VLOOKUP(A41,'KI-KD'!$G$9:$H$29,2,FALSE),"")</f>
        <v/>
      </c>
      <c r="C41" s="266"/>
      <c r="D41" s="266"/>
      <c r="E41" s="267"/>
      <c r="F41" s="147"/>
      <c r="G41" s="163" t="str">
        <f>IFERROR(VLOOKUP(F41,'IPK SMT 1'!$D$14:$E$52,2,FALSE),"")</f>
        <v/>
      </c>
      <c r="H41" s="68"/>
      <c r="I41" s="68"/>
      <c r="J41" s="68"/>
      <c r="K41" s="68"/>
      <c r="L41" s="68"/>
    </row>
    <row r="42" spans="1:12">
      <c r="A42" s="154"/>
      <c r="B42" s="265" t="str">
        <f>IFERROR(VLOOKUP(A42,'KI-KD'!$G$9:$H$29,2,FALSE),"")</f>
        <v/>
      </c>
      <c r="C42" s="266"/>
      <c r="D42" s="266"/>
      <c r="E42" s="267"/>
      <c r="F42" s="147"/>
      <c r="G42" s="163" t="str">
        <f>IFERROR(VLOOKUP(F42,'IPK SMT 1'!$D$14:$E$52,2,FALSE),"")</f>
        <v/>
      </c>
      <c r="H42" s="68"/>
      <c r="I42" s="68"/>
      <c r="J42" s="68"/>
      <c r="K42" s="68"/>
      <c r="L42" s="68"/>
    </row>
    <row r="43" spans="1:12">
      <c r="A43" s="154"/>
      <c r="B43" s="265" t="str">
        <f>IFERROR(VLOOKUP(A43,'KI-KD'!$G$9:$H$29,2,FALSE),"")</f>
        <v/>
      </c>
      <c r="C43" s="266"/>
      <c r="D43" s="266"/>
      <c r="E43" s="267"/>
      <c r="F43" s="147"/>
      <c r="G43" s="163" t="str">
        <f>IFERROR(VLOOKUP(F43,'IPK SMT 1'!$D$14:$E$52,2,FALSE),"")</f>
        <v/>
      </c>
      <c r="H43" s="68"/>
      <c r="I43" s="68"/>
      <c r="J43" s="68"/>
      <c r="K43" s="68"/>
      <c r="L43" s="68"/>
    </row>
    <row r="44" spans="1:12">
      <c r="A44" s="154"/>
      <c r="B44" s="265" t="str">
        <f>IFERROR(VLOOKUP(A44,'KI-KD'!$G$9:$H$29,2,FALSE),"")</f>
        <v/>
      </c>
      <c r="C44" s="266"/>
      <c r="D44" s="266"/>
      <c r="E44" s="267"/>
      <c r="F44" s="147"/>
      <c r="G44" s="163" t="str">
        <f>IFERROR(VLOOKUP(F44,'IPK SMT 1'!$D$14:$E$52,2,FALSE),"")</f>
        <v/>
      </c>
      <c r="H44" s="68"/>
      <c r="I44" s="68"/>
      <c r="J44" s="68"/>
      <c r="K44" s="68"/>
      <c r="L44" s="68"/>
    </row>
    <row r="45" spans="1:12">
      <c r="A45" s="154"/>
      <c r="B45" s="265" t="str">
        <f>IFERROR(VLOOKUP(A45,'KI-KD'!$G$9:$H$29,2,FALSE),"")</f>
        <v/>
      </c>
      <c r="C45" s="266"/>
      <c r="D45" s="266"/>
      <c r="E45" s="267"/>
      <c r="F45" s="147"/>
      <c r="G45" s="163" t="str">
        <f>IFERROR(VLOOKUP(F45,'IPK SMT 1'!$D$14:$E$52,2,FALSE),"")</f>
        <v/>
      </c>
      <c r="H45" s="68"/>
      <c r="I45" s="68"/>
      <c r="J45" s="68"/>
      <c r="K45" s="68"/>
      <c r="L45" s="68"/>
    </row>
    <row r="46" spans="1:12">
      <c r="A46" s="154"/>
      <c r="B46" s="265" t="str">
        <f>IFERROR(VLOOKUP(A46,'KI-KD'!$G$9:$H$29,2,FALSE),"")</f>
        <v/>
      </c>
      <c r="C46" s="266"/>
      <c r="D46" s="266"/>
      <c r="E46" s="267"/>
      <c r="F46" s="147"/>
      <c r="G46" s="163" t="str">
        <f>IFERROR(VLOOKUP(F46,'IPK SMT 1'!$D$14:$E$52,2,FALSE),"")</f>
        <v/>
      </c>
      <c r="H46" s="68"/>
      <c r="I46" s="68"/>
      <c r="J46" s="68"/>
      <c r="K46" s="68"/>
      <c r="L46" s="68"/>
    </row>
    <row r="47" spans="1:12">
      <c r="A47" s="154"/>
      <c r="B47" s="265" t="str">
        <f>IFERROR(VLOOKUP(A47,'KI-KD'!$G$9:$H$29,2,FALSE),"")</f>
        <v/>
      </c>
      <c r="C47" s="266"/>
      <c r="D47" s="266"/>
      <c r="E47" s="267"/>
      <c r="F47" s="147"/>
      <c r="G47" s="163" t="str">
        <f>IFERROR(VLOOKUP(F47,'IPK SMT 1'!$D$14:$E$52,2,FALSE),"")</f>
        <v/>
      </c>
      <c r="H47" s="68"/>
      <c r="I47" s="68"/>
      <c r="J47" s="68"/>
      <c r="K47" s="68"/>
      <c r="L47" s="68"/>
    </row>
    <row r="48" spans="1:12">
      <c r="A48" s="154"/>
      <c r="B48" s="265" t="str">
        <f>IFERROR(VLOOKUP(A48,'KI-KD'!$G$9:$H$29,2,FALSE),"")</f>
        <v/>
      </c>
      <c r="C48" s="266"/>
      <c r="D48" s="266"/>
      <c r="E48" s="267"/>
      <c r="F48" s="147"/>
      <c r="G48" s="163" t="str">
        <f>IFERROR(VLOOKUP(F48,'IPK SMT 1'!$D$14:$E$52,2,FALSE),"")</f>
        <v/>
      </c>
      <c r="H48" s="68"/>
      <c r="I48" s="68"/>
      <c r="J48" s="68"/>
      <c r="K48" s="68"/>
      <c r="L48" s="68"/>
    </row>
    <row r="49" spans="1:12">
      <c r="A49" s="154"/>
      <c r="B49" s="265" t="str">
        <f>IFERROR(VLOOKUP(A49,'KI-KD'!$G$9:$H$29,2,FALSE),"")</f>
        <v/>
      </c>
      <c r="C49" s="266"/>
      <c r="D49" s="266"/>
      <c r="E49" s="267"/>
      <c r="F49" s="147"/>
      <c r="G49" s="163" t="str">
        <f>IFERROR(VLOOKUP(F49,'IPK SMT 1'!$D$14:$E$52,2,FALSE),"")</f>
        <v/>
      </c>
      <c r="H49" s="68"/>
      <c r="I49" s="68"/>
      <c r="J49" s="68"/>
      <c r="K49" s="68"/>
      <c r="L49" s="68"/>
    </row>
    <row r="50" spans="1:12">
      <c r="A50" s="154"/>
      <c r="B50" s="265" t="str">
        <f>IFERROR(VLOOKUP(A50,'KI-KD'!$G$9:$H$29,2,FALSE),"")</f>
        <v/>
      </c>
      <c r="C50" s="266"/>
      <c r="D50" s="266"/>
      <c r="E50" s="267"/>
      <c r="F50" s="147"/>
      <c r="G50" s="163" t="str">
        <f>IFERROR(VLOOKUP(F50,'IPK SMT 1'!$D$14:$E$52,2,FALSE),"")</f>
        <v/>
      </c>
      <c r="H50" s="270" t="s">
        <v>118</v>
      </c>
      <c r="I50" s="270"/>
      <c r="J50" s="270"/>
      <c r="K50" s="270"/>
      <c r="L50" s="71" t="str">
        <f>IFERROR(AVERAGE(L13:L49),"")</f>
        <v/>
      </c>
    </row>
    <row r="51" spans="1:12">
      <c r="A51" s="63"/>
      <c r="B51" s="63"/>
      <c r="C51" s="63"/>
      <c r="D51" s="63"/>
      <c r="E51" s="64"/>
      <c r="F51" s="65"/>
      <c r="G51" s="69"/>
      <c r="K51" s="70"/>
      <c r="L51" s="70"/>
    </row>
    <row r="54" spans="1:12">
      <c r="B54" s="54" t="str">
        <f>'PROMES SMT 1'!C57</f>
        <v>Mengetahui</v>
      </c>
      <c r="G54" s="66" t="str">
        <f>'PROMES SMT 1'!AB57</f>
        <v>…….., ………………………</v>
      </c>
    </row>
    <row r="55" spans="1:12">
      <c r="B55" s="54" t="str">
        <f>'PROMES SMT 1'!C58</f>
        <v>Kepala Madrasah Tsanawiyah Laboratorium</v>
      </c>
      <c r="G55" s="66" t="str">
        <f>'PROMES SMT 1'!AB58</f>
        <v>Guru Mata Pelajaran Fikih</v>
      </c>
    </row>
    <row r="56" spans="1:12">
      <c r="G56" s="66"/>
    </row>
    <row r="57" spans="1:12">
      <c r="G57" s="66"/>
    </row>
    <row r="58" spans="1:12">
      <c r="G58" s="66"/>
    </row>
    <row r="59" spans="1:12">
      <c r="B59" s="61" t="str">
        <f>'PROMES SMT 1'!C62</f>
        <v>Tabroni, S.Ag., M.Pd.I</v>
      </c>
      <c r="G59" s="67" t="str">
        <f>'PROMES SMT 1'!AB62</f>
        <v>Abdul Murad</v>
      </c>
    </row>
    <row r="60" spans="1:12">
      <c r="B60" s="54" t="str">
        <f>'PROMES SMT 1'!C63</f>
        <v>NIP. 19700403 199603 1 003</v>
      </c>
      <c r="G60" s="66" t="str">
        <f>'PROMES SMT 1'!AB63</f>
        <v>NIP. -</v>
      </c>
    </row>
  </sheetData>
  <mergeCells count="47">
    <mergeCell ref="A1:L1"/>
    <mergeCell ref="K11:K12"/>
    <mergeCell ref="H50:K50"/>
    <mergeCell ref="H11:J11"/>
    <mergeCell ref="L11:L12"/>
    <mergeCell ref="F11:G12"/>
    <mergeCell ref="A11:E12"/>
    <mergeCell ref="E8:L8"/>
    <mergeCell ref="E9:L9"/>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50:E50"/>
    <mergeCell ref="B45:E45"/>
    <mergeCell ref="B46:E46"/>
    <mergeCell ref="B47:E47"/>
    <mergeCell ref="B48:E48"/>
    <mergeCell ref="B49:E49"/>
  </mergeCells>
  <dataValidations count="1">
    <dataValidation type="list" allowBlank="1" showInputMessage="1" showErrorMessage="1" sqref="D8:D9">
      <formula1>"1.,2.,3.,4."</formula1>
    </dataValidation>
  </dataValidations>
  <printOptions horizontalCentered="1"/>
  <pageMargins left="0.70866141732283472" right="0.70866141732283472" top="0.55118110236220474" bottom="0.35433070866141736" header="0.31496062992125984" footer="0.31496062992125984"/>
  <pageSetup paperSize="14" scale="90" orientation="landscape"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errorTitle="Jangan Diketik" error="Pilih Nomor KD" promptTitle="Petunjuk:" prompt="Pilih No. KD">
          <x14:formula1>
            <xm:f>'KI-KD'!$G$10:$G$29</xm:f>
          </x14:formula1>
          <xm:sqref>A13:A50</xm:sqref>
        </x14:dataValidation>
        <x14:dataValidation type="list" allowBlank="1" showInputMessage="1" showErrorMessage="1">
          <x14:formula1>
            <xm:f>'IPK SMT 1'!$D$15:$D$52</xm:f>
          </x14:formula1>
          <xm:sqref>F13:F50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M60"/>
  <sheetViews>
    <sheetView workbookViewId="0">
      <selection activeCell="B20" sqref="B20:E20"/>
    </sheetView>
  </sheetViews>
  <sheetFormatPr defaultRowHeight="12.75"/>
  <cols>
    <col min="1" max="1" width="5.42578125" style="54" customWidth="1"/>
    <col min="2" max="2" width="15.85546875" style="54" customWidth="1"/>
    <col min="3" max="4" width="5.28515625" style="54" customWidth="1"/>
    <col min="5" max="5" width="27" style="54" customWidth="1"/>
    <col min="6" max="6" width="5.140625" style="58" bestFit="1" customWidth="1"/>
    <col min="7" max="7" width="42.85546875" style="58" customWidth="1"/>
    <col min="8" max="8" width="12.42578125" style="54" customWidth="1"/>
    <col min="9" max="9" width="12.140625" style="54" bestFit="1" customWidth="1"/>
    <col min="10" max="10" width="10.42578125" style="54" customWidth="1"/>
    <col min="11" max="11" width="9.140625" style="54" customWidth="1"/>
    <col min="12" max="16384" width="9.140625" style="54"/>
  </cols>
  <sheetData>
    <row r="1" spans="1:13" ht="23.25">
      <c r="A1" s="268" t="s">
        <v>125</v>
      </c>
      <c r="B1" s="268"/>
      <c r="C1" s="268"/>
      <c r="D1" s="268"/>
      <c r="E1" s="268"/>
      <c r="F1" s="268"/>
      <c r="G1" s="268"/>
      <c r="H1" s="268"/>
      <c r="I1" s="268"/>
      <c r="J1" s="268"/>
      <c r="K1" s="268"/>
      <c r="L1" s="268"/>
    </row>
    <row r="3" spans="1:13" ht="15">
      <c r="A3" s="93" t="s">
        <v>34</v>
      </c>
      <c r="C3" s="49" t="s">
        <v>32</v>
      </c>
      <c r="D3" s="132" t="str">
        <f>IDENTITAS!D7</f>
        <v>Fikih</v>
      </c>
    </row>
    <row r="4" spans="1:13" ht="15">
      <c r="A4" s="93" t="s">
        <v>35</v>
      </c>
      <c r="C4" s="49" t="s">
        <v>32</v>
      </c>
      <c r="D4" s="132" t="str">
        <f>IDENTITAS!D8</f>
        <v>VII</v>
      </c>
    </row>
    <row r="5" spans="1:13" ht="15">
      <c r="A5" s="93" t="s">
        <v>123</v>
      </c>
      <c r="C5" s="49" t="s">
        <v>32</v>
      </c>
      <c r="D5" s="132" t="s">
        <v>181</v>
      </c>
    </row>
    <row r="6" spans="1:13" ht="15">
      <c r="A6" s="93" t="s">
        <v>36</v>
      </c>
      <c r="C6" s="49" t="s">
        <v>32</v>
      </c>
      <c r="D6" s="132" t="str">
        <f>IDENTITAS!D9</f>
        <v>2019/2020</v>
      </c>
    </row>
    <row r="7" spans="1:13" ht="15">
      <c r="A7" s="93"/>
      <c r="C7" s="49"/>
      <c r="D7" s="132"/>
    </row>
    <row r="8" spans="1:13" ht="15">
      <c r="A8" s="93" t="s">
        <v>178</v>
      </c>
      <c r="C8" s="49" t="s">
        <v>32</v>
      </c>
      <c r="D8" s="59"/>
      <c r="E8" s="228" t="str">
        <f>IFERROR(VLOOKUP(D8,'KI-KD'!$B$9:$F$29,2,FALSE),"")</f>
        <v/>
      </c>
      <c r="F8" s="228"/>
      <c r="G8" s="228"/>
      <c r="H8" s="228"/>
      <c r="I8" s="228"/>
      <c r="J8" s="228"/>
      <c r="K8" s="228"/>
      <c r="L8" s="228"/>
      <c r="M8" s="179"/>
    </row>
    <row r="9" spans="1:13">
      <c r="D9" s="59"/>
      <c r="E9" s="228" t="str">
        <f>IFERROR(VLOOKUP(D9,'KI-KD'!$B$9:$F$29,2,FALSE),"")</f>
        <v/>
      </c>
      <c r="F9" s="228"/>
      <c r="G9" s="228"/>
      <c r="H9" s="228"/>
      <c r="I9" s="228"/>
      <c r="J9" s="228"/>
      <c r="K9" s="228"/>
      <c r="L9" s="228"/>
    </row>
    <row r="10" spans="1:13">
      <c r="A10" s="60"/>
      <c r="B10" s="60"/>
      <c r="C10" s="60"/>
      <c r="D10" s="60"/>
      <c r="E10" s="60"/>
      <c r="F10" s="60"/>
      <c r="G10" s="60"/>
    </row>
    <row r="11" spans="1:13">
      <c r="A11" s="276" t="s">
        <v>4</v>
      </c>
      <c r="B11" s="277"/>
      <c r="C11" s="277"/>
      <c r="D11" s="277"/>
      <c r="E11" s="278"/>
      <c r="F11" s="274" t="s">
        <v>84</v>
      </c>
      <c r="G11" s="275"/>
      <c r="H11" s="271" t="s">
        <v>114</v>
      </c>
      <c r="I11" s="272"/>
      <c r="J11" s="273"/>
      <c r="K11" s="269" t="s">
        <v>115</v>
      </c>
      <c r="L11" s="269" t="s">
        <v>116</v>
      </c>
    </row>
    <row r="12" spans="1:13">
      <c r="A12" s="276"/>
      <c r="B12" s="277"/>
      <c r="C12" s="277"/>
      <c r="D12" s="277"/>
      <c r="E12" s="278"/>
      <c r="F12" s="274"/>
      <c r="G12" s="275"/>
      <c r="H12" s="53" t="s">
        <v>111</v>
      </c>
      <c r="I12" s="53" t="s">
        <v>112</v>
      </c>
      <c r="J12" s="53" t="s">
        <v>113</v>
      </c>
      <c r="K12" s="269"/>
      <c r="L12" s="269"/>
    </row>
    <row r="13" spans="1:13" ht="12.75" customHeight="1">
      <c r="A13" s="154"/>
      <c r="B13" s="265" t="str">
        <f>IFERROR(VLOOKUP(A13,'KI-KD'!$G$9:$H$29,2,FALSE),"")</f>
        <v/>
      </c>
      <c r="C13" s="266"/>
      <c r="D13" s="266"/>
      <c r="E13" s="267"/>
      <c r="F13" s="147"/>
      <c r="G13" s="163" t="str">
        <f>IFERROR(VLOOKUP(F13,'IPK SMT 1'!$D$14:$E$52,2,FALSE),"")</f>
        <v/>
      </c>
      <c r="H13" s="68"/>
      <c r="I13" s="68"/>
      <c r="J13" s="68"/>
      <c r="K13" s="68"/>
      <c r="L13" s="68"/>
    </row>
    <row r="14" spans="1:13">
      <c r="A14" s="154"/>
      <c r="B14" s="265" t="str">
        <f>IFERROR(VLOOKUP(A14,'KI-KD'!$G$9:$H$29,2,FALSE),"")</f>
        <v/>
      </c>
      <c r="C14" s="266"/>
      <c r="D14" s="266"/>
      <c r="E14" s="267"/>
      <c r="F14" s="147"/>
      <c r="G14" s="163" t="str">
        <f>IFERROR(VLOOKUP(F14,'IPK SMT 1'!$D$14:$E$52,2,FALSE),"")</f>
        <v/>
      </c>
      <c r="H14" s="68"/>
      <c r="I14" s="68"/>
      <c r="J14" s="68"/>
      <c r="K14" s="68"/>
      <c r="L14" s="68"/>
    </row>
    <row r="15" spans="1:13">
      <c r="A15" s="154"/>
      <c r="B15" s="265" t="str">
        <f>IFERROR(VLOOKUP(A15,'KI-KD'!$G$9:$H$29,2,FALSE),"")</f>
        <v/>
      </c>
      <c r="C15" s="266"/>
      <c r="D15" s="266"/>
      <c r="E15" s="267"/>
      <c r="F15" s="147"/>
      <c r="G15" s="163" t="str">
        <f>IFERROR(VLOOKUP(F15,'IPK SMT 1'!$D$14:$E$52,2,FALSE),"")</f>
        <v/>
      </c>
      <c r="H15" s="68"/>
      <c r="I15" s="68"/>
      <c r="J15" s="68"/>
      <c r="K15" s="68"/>
      <c r="L15" s="68"/>
    </row>
    <row r="16" spans="1:13">
      <c r="A16" s="154"/>
      <c r="B16" s="265" t="str">
        <f>IFERROR(VLOOKUP(A16,'KI-KD'!$G$9:$H$29,2,FALSE),"")</f>
        <v/>
      </c>
      <c r="C16" s="266"/>
      <c r="D16" s="266"/>
      <c r="E16" s="267"/>
      <c r="F16" s="147"/>
      <c r="G16" s="163" t="str">
        <f>IFERROR(VLOOKUP(F16,'IPK SMT 1'!$D$14:$E$52,2,FALSE),"")</f>
        <v/>
      </c>
      <c r="H16" s="68"/>
      <c r="I16" s="68"/>
      <c r="J16" s="68"/>
      <c r="K16" s="68"/>
      <c r="L16" s="68"/>
    </row>
    <row r="17" spans="1:12">
      <c r="A17" s="154"/>
      <c r="B17" s="265" t="str">
        <f>IFERROR(VLOOKUP(A17,'KI-KD'!$G$9:$H$29,2,FALSE),"")</f>
        <v/>
      </c>
      <c r="C17" s="266"/>
      <c r="D17" s="266"/>
      <c r="E17" s="267"/>
      <c r="F17" s="147"/>
      <c r="G17" s="163" t="str">
        <f>IFERROR(VLOOKUP(F17,'IPK SMT 1'!$D$14:$E$52,2,FALSE),"")</f>
        <v/>
      </c>
      <c r="H17" s="68"/>
      <c r="I17" s="68"/>
      <c r="J17" s="68"/>
      <c r="K17" s="68"/>
      <c r="L17" s="68"/>
    </row>
    <row r="18" spans="1:12">
      <c r="A18" s="154"/>
      <c r="B18" s="265" t="str">
        <f>IFERROR(VLOOKUP(A18,'KI-KD'!$G$9:$H$29,2,FALSE),"")</f>
        <v/>
      </c>
      <c r="C18" s="266"/>
      <c r="D18" s="266"/>
      <c r="E18" s="267"/>
      <c r="F18" s="147"/>
      <c r="G18" s="163" t="str">
        <f>IFERROR(VLOOKUP(F18,'IPK SMT 1'!$D$14:$E$52,2,FALSE),"")</f>
        <v/>
      </c>
      <c r="H18" s="68"/>
      <c r="I18" s="68"/>
      <c r="J18" s="68"/>
      <c r="K18" s="68"/>
      <c r="L18" s="68"/>
    </row>
    <row r="19" spans="1:12">
      <c r="A19" s="154"/>
      <c r="B19" s="265" t="str">
        <f>IFERROR(VLOOKUP(A19,'KI-KD'!$G$9:$H$29,2,FALSE),"")</f>
        <v/>
      </c>
      <c r="C19" s="266"/>
      <c r="D19" s="266"/>
      <c r="E19" s="267"/>
      <c r="F19" s="147"/>
      <c r="G19" s="163" t="str">
        <f>IFERROR(VLOOKUP(F19,'IPK SMT 1'!$D$14:$E$52,2,FALSE),"")</f>
        <v/>
      </c>
      <c r="H19" s="68"/>
      <c r="I19" s="68"/>
      <c r="J19" s="68"/>
      <c r="K19" s="68"/>
      <c r="L19" s="68"/>
    </row>
    <row r="20" spans="1:12">
      <c r="A20" s="154"/>
      <c r="B20" s="265" t="str">
        <f>IFERROR(VLOOKUP(A20,'KI-KD'!$G$9:$H$29,2,FALSE),"")</f>
        <v/>
      </c>
      <c r="C20" s="266"/>
      <c r="D20" s="266"/>
      <c r="E20" s="267"/>
      <c r="F20" s="147"/>
      <c r="G20" s="163" t="str">
        <f>IFERROR(VLOOKUP(F20,'IPK SMT 1'!$D$14:$E$52,2,FALSE),"")</f>
        <v/>
      </c>
      <c r="H20" s="68"/>
      <c r="I20" s="68"/>
      <c r="J20" s="68"/>
      <c r="K20" s="68"/>
      <c r="L20" s="68"/>
    </row>
    <row r="21" spans="1:12">
      <c r="A21" s="154"/>
      <c r="B21" s="265" t="str">
        <f>IFERROR(VLOOKUP(A21,'KI-KD'!$G$9:$H$29,2,FALSE),"")</f>
        <v/>
      </c>
      <c r="C21" s="266"/>
      <c r="D21" s="266"/>
      <c r="E21" s="267"/>
      <c r="F21" s="147"/>
      <c r="G21" s="163" t="str">
        <f>IFERROR(VLOOKUP(F21,'IPK SMT 1'!$D$14:$E$52,2,FALSE),"")</f>
        <v/>
      </c>
      <c r="H21" s="68"/>
      <c r="I21" s="68"/>
      <c r="J21" s="68"/>
      <c r="K21" s="68"/>
      <c r="L21" s="68"/>
    </row>
    <row r="22" spans="1:12">
      <c r="A22" s="154"/>
      <c r="B22" s="265" t="str">
        <f>IFERROR(VLOOKUP(A22,'KI-KD'!$G$9:$H$29,2,FALSE),"")</f>
        <v/>
      </c>
      <c r="C22" s="266"/>
      <c r="D22" s="266"/>
      <c r="E22" s="267"/>
      <c r="F22" s="147"/>
      <c r="G22" s="163" t="str">
        <f>IFERROR(VLOOKUP(F22,'IPK SMT 1'!$D$14:$E$52,2,FALSE),"")</f>
        <v/>
      </c>
      <c r="H22" s="68"/>
      <c r="I22" s="68"/>
      <c r="J22" s="68"/>
      <c r="K22" s="68"/>
      <c r="L22" s="68"/>
    </row>
    <row r="23" spans="1:12">
      <c r="A23" s="154"/>
      <c r="B23" s="265" t="str">
        <f>IFERROR(VLOOKUP(A23,'KI-KD'!$G$9:$H$29,2,FALSE),"")</f>
        <v/>
      </c>
      <c r="C23" s="266"/>
      <c r="D23" s="266"/>
      <c r="E23" s="267"/>
      <c r="F23" s="147"/>
      <c r="G23" s="163" t="str">
        <f>IFERROR(VLOOKUP(F23,'IPK SMT 1'!$D$14:$E$52,2,FALSE),"")</f>
        <v/>
      </c>
      <c r="H23" s="68"/>
      <c r="I23" s="68"/>
      <c r="J23" s="68"/>
      <c r="K23" s="68"/>
      <c r="L23" s="68"/>
    </row>
    <row r="24" spans="1:12">
      <c r="A24" s="154"/>
      <c r="B24" s="265" t="str">
        <f>IFERROR(VLOOKUP(A24,'KI-KD'!$G$9:$H$29,2,FALSE),"")</f>
        <v/>
      </c>
      <c r="C24" s="266"/>
      <c r="D24" s="266"/>
      <c r="E24" s="267"/>
      <c r="F24" s="147"/>
      <c r="G24" s="163" t="str">
        <f>IFERROR(VLOOKUP(F24,'IPK SMT 1'!$D$14:$E$52,2,FALSE),"")</f>
        <v/>
      </c>
      <c r="H24" s="68"/>
      <c r="I24" s="68"/>
      <c r="J24" s="68"/>
      <c r="K24" s="68"/>
      <c r="L24" s="68"/>
    </row>
    <row r="25" spans="1:12">
      <c r="A25" s="154"/>
      <c r="B25" s="265" t="str">
        <f>IFERROR(VLOOKUP(A25,'KI-KD'!$G$9:$H$29,2,FALSE),"")</f>
        <v/>
      </c>
      <c r="C25" s="266"/>
      <c r="D25" s="266"/>
      <c r="E25" s="267"/>
      <c r="F25" s="147"/>
      <c r="G25" s="163" t="str">
        <f>IFERROR(VLOOKUP(F25,'IPK SMT 1'!$D$14:$E$52,2,FALSE),"")</f>
        <v/>
      </c>
      <c r="H25" s="68"/>
      <c r="I25" s="68"/>
      <c r="J25" s="68"/>
      <c r="K25" s="68"/>
      <c r="L25" s="68"/>
    </row>
    <row r="26" spans="1:12">
      <c r="A26" s="154"/>
      <c r="B26" s="265" t="str">
        <f>IFERROR(VLOOKUP(A26,'KI-KD'!$G$9:$H$29,2,FALSE),"")</f>
        <v/>
      </c>
      <c r="C26" s="266"/>
      <c r="D26" s="266"/>
      <c r="E26" s="267"/>
      <c r="F26" s="147"/>
      <c r="G26" s="163" t="str">
        <f>IFERROR(VLOOKUP(F26,'IPK SMT 1'!$D$14:$E$52,2,FALSE),"")</f>
        <v/>
      </c>
      <c r="H26" s="68"/>
      <c r="I26" s="68"/>
      <c r="J26" s="68"/>
      <c r="K26" s="68"/>
      <c r="L26" s="68"/>
    </row>
    <row r="27" spans="1:12">
      <c r="A27" s="154"/>
      <c r="B27" s="265" t="str">
        <f>IFERROR(VLOOKUP(A27,'KI-KD'!$G$9:$H$29,2,FALSE),"")</f>
        <v/>
      </c>
      <c r="C27" s="266"/>
      <c r="D27" s="266"/>
      <c r="E27" s="267"/>
      <c r="F27" s="147"/>
      <c r="G27" s="163" t="str">
        <f>IFERROR(VLOOKUP(F27,'IPK SMT 1'!$D$14:$E$52,2,FALSE),"")</f>
        <v/>
      </c>
      <c r="H27" s="68"/>
      <c r="I27" s="68"/>
      <c r="J27" s="68"/>
      <c r="K27" s="68"/>
      <c r="L27" s="68"/>
    </row>
    <row r="28" spans="1:12">
      <c r="A28" s="154"/>
      <c r="B28" s="265" t="str">
        <f>IFERROR(VLOOKUP(A28,'KI-KD'!$G$9:$H$29,2,FALSE),"")</f>
        <v/>
      </c>
      <c r="C28" s="266"/>
      <c r="D28" s="266"/>
      <c r="E28" s="267"/>
      <c r="F28" s="147"/>
      <c r="G28" s="163" t="str">
        <f>IFERROR(VLOOKUP(F28,'IPK SMT 1'!$D$14:$E$52,2,FALSE),"")</f>
        <v/>
      </c>
      <c r="H28" s="68"/>
      <c r="I28" s="68"/>
      <c r="J28" s="68"/>
      <c r="K28" s="68"/>
      <c r="L28" s="68"/>
    </row>
    <row r="29" spans="1:12">
      <c r="A29" s="154"/>
      <c r="B29" s="265" t="str">
        <f>IFERROR(VLOOKUP(A29,'KI-KD'!$G$9:$H$29,2,FALSE),"")</f>
        <v/>
      </c>
      <c r="C29" s="266"/>
      <c r="D29" s="266"/>
      <c r="E29" s="267"/>
      <c r="F29" s="147"/>
      <c r="G29" s="163" t="str">
        <f>IFERROR(VLOOKUP(F29,'IPK SMT 1'!$D$14:$E$52,2,FALSE),"")</f>
        <v/>
      </c>
      <c r="H29" s="68"/>
      <c r="I29" s="68"/>
      <c r="J29" s="68"/>
      <c r="K29" s="68"/>
      <c r="L29" s="68"/>
    </row>
    <row r="30" spans="1:12">
      <c r="A30" s="154"/>
      <c r="B30" s="265" t="str">
        <f>IFERROR(VLOOKUP(A30,'KI-KD'!$G$9:$H$29,2,FALSE),"")</f>
        <v/>
      </c>
      <c r="C30" s="266"/>
      <c r="D30" s="266"/>
      <c r="E30" s="267"/>
      <c r="F30" s="147"/>
      <c r="G30" s="163" t="str">
        <f>IFERROR(VLOOKUP(F30,'IPK SMT 1'!$D$14:$E$52,2,FALSE),"")</f>
        <v/>
      </c>
      <c r="H30" s="68"/>
      <c r="I30" s="68"/>
      <c r="J30" s="68"/>
      <c r="K30" s="68"/>
      <c r="L30" s="68"/>
    </row>
    <row r="31" spans="1:12">
      <c r="A31" s="154"/>
      <c r="B31" s="265" t="str">
        <f>IFERROR(VLOOKUP(A31,'KI-KD'!$G$9:$H$29,2,FALSE),"")</f>
        <v/>
      </c>
      <c r="C31" s="266"/>
      <c r="D31" s="266"/>
      <c r="E31" s="267"/>
      <c r="F31" s="147"/>
      <c r="G31" s="163" t="str">
        <f>IFERROR(VLOOKUP(F31,'IPK SMT 1'!$D$14:$E$52,2,FALSE),"")</f>
        <v/>
      </c>
      <c r="H31" s="68"/>
      <c r="I31" s="68"/>
      <c r="J31" s="68"/>
      <c r="K31" s="68"/>
      <c r="L31" s="68"/>
    </row>
    <row r="32" spans="1:12">
      <c r="A32" s="154"/>
      <c r="B32" s="265" t="str">
        <f>IFERROR(VLOOKUP(A32,'KI-KD'!$G$9:$H$29,2,FALSE),"")</f>
        <v/>
      </c>
      <c r="C32" s="266"/>
      <c r="D32" s="266"/>
      <c r="E32" s="267"/>
      <c r="F32" s="147"/>
      <c r="G32" s="163" t="str">
        <f>IFERROR(VLOOKUP(F32,'IPK SMT 1'!$D$14:$E$52,2,FALSE),"")</f>
        <v/>
      </c>
      <c r="H32" s="68"/>
      <c r="I32" s="68"/>
      <c r="J32" s="68"/>
      <c r="K32" s="68"/>
      <c r="L32" s="68"/>
    </row>
    <row r="33" spans="1:12">
      <c r="A33" s="154"/>
      <c r="B33" s="265" t="str">
        <f>IFERROR(VLOOKUP(A33,'KI-KD'!$G$9:$H$29,2,FALSE),"")</f>
        <v/>
      </c>
      <c r="C33" s="266"/>
      <c r="D33" s="266"/>
      <c r="E33" s="267"/>
      <c r="F33" s="147"/>
      <c r="G33" s="163" t="str">
        <f>IFERROR(VLOOKUP(F33,'IPK SMT 1'!$D$14:$E$52,2,FALSE),"")</f>
        <v/>
      </c>
      <c r="H33" s="68"/>
      <c r="I33" s="68"/>
      <c r="J33" s="68"/>
      <c r="K33" s="68"/>
      <c r="L33" s="68"/>
    </row>
    <row r="34" spans="1:12">
      <c r="A34" s="154"/>
      <c r="B34" s="265" t="str">
        <f>IFERROR(VLOOKUP(A34,'KI-KD'!$G$9:$H$29,2,FALSE),"")</f>
        <v/>
      </c>
      <c r="C34" s="266"/>
      <c r="D34" s="266"/>
      <c r="E34" s="267"/>
      <c r="F34" s="147"/>
      <c r="G34" s="163" t="str">
        <f>IFERROR(VLOOKUP(F34,'IPK SMT 1'!$D$14:$E$52,2,FALSE),"")</f>
        <v/>
      </c>
      <c r="H34" s="68"/>
      <c r="I34" s="68"/>
      <c r="J34" s="68"/>
      <c r="K34" s="68"/>
      <c r="L34" s="68"/>
    </row>
    <row r="35" spans="1:12">
      <c r="A35" s="154"/>
      <c r="B35" s="265" t="str">
        <f>IFERROR(VLOOKUP(A35,'KI-KD'!$G$9:$H$29,2,FALSE),"")</f>
        <v/>
      </c>
      <c r="C35" s="266"/>
      <c r="D35" s="266"/>
      <c r="E35" s="267"/>
      <c r="F35" s="147"/>
      <c r="G35" s="163" t="str">
        <f>IFERROR(VLOOKUP(F35,'IPK SMT 1'!$D$14:$E$52,2,FALSE),"")</f>
        <v/>
      </c>
      <c r="H35" s="68"/>
      <c r="I35" s="68"/>
      <c r="J35" s="68"/>
      <c r="K35" s="68"/>
      <c r="L35" s="68"/>
    </row>
    <row r="36" spans="1:12">
      <c r="A36" s="154"/>
      <c r="B36" s="265" t="str">
        <f>IFERROR(VLOOKUP(A36,'KI-KD'!$G$9:$H$29,2,FALSE),"")</f>
        <v/>
      </c>
      <c r="C36" s="266"/>
      <c r="D36" s="266"/>
      <c r="E36" s="267"/>
      <c r="F36" s="147"/>
      <c r="G36" s="163" t="str">
        <f>IFERROR(VLOOKUP(F36,'IPK SMT 1'!$D$14:$E$52,2,FALSE),"")</f>
        <v/>
      </c>
      <c r="H36" s="68"/>
      <c r="I36" s="68"/>
      <c r="J36" s="68"/>
      <c r="K36" s="68"/>
      <c r="L36" s="68"/>
    </row>
    <row r="37" spans="1:12">
      <c r="A37" s="154"/>
      <c r="B37" s="265" t="str">
        <f>IFERROR(VLOOKUP(A37,'KI-KD'!$G$9:$H$29,2,FALSE),"")</f>
        <v/>
      </c>
      <c r="C37" s="266"/>
      <c r="D37" s="266"/>
      <c r="E37" s="267"/>
      <c r="F37" s="147"/>
      <c r="G37" s="163" t="str">
        <f>IFERROR(VLOOKUP(F37,'IPK SMT 1'!$D$14:$E$52,2,FALSE),"")</f>
        <v/>
      </c>
      <c r="H37" s="68"/>
      <c r="I37" s="68"/>
      <c r="J37" s="68"/>
      <c r="K37" s="68"/>
      <c r="L37" s="68"/>
    </row>
    <row r="38" spans="1:12">
      <c r="A38" s="154"/>
      <c r="B38" s="265" t="str">
        <f>IFERROR(VLOOKUP(A38,'KI-KD'!$G$9:$H$29,2,FALSE),"")</f>
        <v/>
      </c>
      <c r="C38" s="266"/>
      <c r="D38" s="266"/>
      <c r="E38" s="267"/>
      <c r="F38" s="147"/>
      <c r="G38" s="163" t="str">
        <f>IFERROR(VLOOKUP(F38,'IPK SMT 1'!$D$14:$E$52,2,FALSE),"")</f>
        <v/>
      </c>
      <c r="H38" s="68"/>
      <c r="I38" s="68"/>
      <c r="J38" s="68"/>
      <c r="K38" s="68"/>
      <c r="L38" s="68"/>
    </row>
    <row r="39" spans="1:12">
      <c r="A39" s="154"/>
      <c r="B39" s="265" t="str">
        <f>IFERROR(VLOOKUP(A39,'KI-KD'!$G$9:$H$29,2,FALSE),"")</f>
        <v/>
      </c>
      <c r="C39" s="266"/>
      <c r="D39" s="266"/>
      <c r="E39" s="267"/>
      <c r="F39" s="147"/>
      <c r="G39" s="163" t="str">
        <f>IFERROR(VLOOKUP(F39,'IPK SMT 1'!$D$14:$E$52,2,FALSE),"")</f>
        <v/>
      </c>
      <c r="H39" s="68"/>
      <c r="I39" s="68"/>
      <c r="J39" s="68"/>
      <c r="K39" s="68"/>
      <c r="L39" s="68"/>
    </row>
    <row r="40" spans="1:12">
      <c r="A40" s="154"/>
      <c r="B40" s="265" t="str">
        <f>IFERROR(VLOOKUP(A40,'KI-KD'!$G$9:$H$29,2,FALSE),"")</f>
        <v/>
      </c>
      <c r="C40" s="266"/>
      <c r="D40" s="266"/>
      <c r="E40" s="267"/>
      <c r="F40" s="147"/>
      <c r="G40" s="163" t="str">
        <f>IFERROR(VLOOKUP(F40,'IPK SMT 1'!$D$14:$E$52,2,FALSE),"")</f>
        <v/>
      </c>
      <c r="H40" s="68"/>
      <c r="I40" s="68"/>
      <c r="J40" s="68"/>
      <c r="K40" s="68"/>
      <c r="L40" s="68"/>
    </row>
    <row r="41" spans="1:12">
      <c r="A41" s="154"/>
      <c r="B41" s="265" t="str">
        <f>IFERROR(VLOOKUP(A41,'KI-KD'!$G$9:$H$29,2,FALSE),"")</f>
        <v/>
      </c>
      <c r="C41" s="266"/>
      <c r="D41" s="266"/>
      <c r="E41" s="267"/>
      <c r="F41" s="147"/>
      <c r="G41" s="163" t="str">
        <f>IFERROR(VLOOKUP(F41,'IPK SMT 1'!$D$14:$E$52,2,FALSE),"")</f>
        <v/>
      </c>
      <c r="H41" s="68"/>
      <c r="I41" s="68"/>
      <c r="J41" s="68"/>
      <c r="K41" s="68"/>
      <c r="L41" s="68"/>
    </row>
    <row r="42" spans="1:12">
      <c r="A42" s="154"/>
      <c r="B42" s="265" t="str">
        <f>IFERROR(VLOOKUP(A42,'KI-KD'!$G$9:$H$29,2,FALSE),"")</f>
        <v/>
      </c>
      <c r="C42" s="266"/>
      <c r="D42" s="266"/>
      <c r="E42" s="267"/>
      <c r="F42" s="147"/>
      <c r="G42" s="163" t="str">
        <f>IFERROR(VLOOKUP(F42,'IPK SMT 1'!$D$14:$E$52,2,FALSE),"")</f>
        <v/>
      </c>
      <c r="H42" s="68"/>
      <c r="I42" s="68"/>
      <c r="J42" s="68"/>
      <c r="K42" s="68"/>
      <c r="L42" s="68"/>
    </row>
    <row r="43" spans="1:12">
      <c r="A43" s="154"/>
      <c r="B43" s="265" t="str">
        <f>IFERROR(VLOOKUP(A43,'KI-KD'!$G$9:$H$29,2,FALSE),"")</f>
        <v/>
      </c>
      <c r="C43" s="266"/>
      <c r="D43" s="266"/>
      <c r="E43" s="267"/>
      <c r="F43" s="147"/>
      <c r="G43" s="163" t="str">
        <f>IFERROR(VLOOKUP(F43,'IPK SMT 1'!$D$14:$E$52,2,FALSE),"")</f>
        <v/>
      </c>
      <c r="H43" s="68"/>
      <c r="I43" s="68"/>
      <c r="J43" s="68"/>
      <c r="K43" s="68"/>
      <c r="L43" s="68"/>
    </row>
    <row r="44" spans="1:12">
      <c r="A44" s="154"/>
      <c r="B44" s="265" t="str">
        <f>IFERROR(VLOOKUP(A44,'KI-KD'!$G$9:$H$29,2,FALSE),"")</f>
        <v/>
      </c>
      <c r="C44" s="266"/>
      <c r="D44" s="266"/>
      <c r="E44" s="267"/>
      <c r="F44" s="147"/>
      <c r="G44" s="163" t="str">
        <f>IFERROR(VLOOKUP(F44,'IPK SMT 1'!$D$14:$E$52,2,FALSE),"")</f>
        <v/>
      </c>
      <c r="H44" s="68"/>
      <c r="I44" s="68"/>
      <c r="J44" s="68"/>
      <c r="K44" s="68"/>
      <c r="L44" s="68"/>
    </row>
    <row r="45" spans="1:12">
      <c r="A45" s="154"/>
      <c r="B45" s="265" t="str">
        <f>IFERROR(VLOOKUP(A45,'KI-KD'!$G$9:$H$29,2,FALSE),"")</f>
        <v/>
      </c>
      <c r="C45" s="266"/>
      <c r="D45" s="266"/>
      <c r="E45" s="267"/>
      <c r="F45" s="147"/>
      <c r="G45" s="163" t="str">
        <f>IFERROR(VLOOKUP(F45,'IPK SMT 1'!$D$14:$E$52,2,FALSE),"")</f>
        <v/>
      </c>
      <c r="H45" s="68"/>
      <c r="I45" s="68"/>
      <c r="J45" s="68"/>
      <c r="K45" s="68"/>
      <c r="L45" s="68"/>
    </row>
    <row r="46" spans="1:12">
      <c r="A46" s="154"/>
      <c r="B46" s="265" t="str">
        <f>IFERROR(VLOOKUP(A46,'KI-KD'!$G$9:$H$29,2,FALSE),"")</f>
        <v/>
      </c>
      <c r="C46" s="266"/>
      <c r="D46" s="266"/>
      <c r="E46" s="267"/>
      <c r="F46" s="147"/>
      <c r="G46" s="163" t="str">
        <f>IFERROR(VLOOKUP(F46,'IPK SMT 1'!$D$14:$E$52,2,FALSE),"")</f>
        <v/>
      </c>
      <c r="H46" s="68"/>
      <c r="I46" s="68"/>
      <c r="J46" s="68"/>
      <c r="K46" s="68"/>
      <c r="L46" s="68"/>
    </row>
    <row r="47" spans="1:12">
      <c r="A47" s="154"/>
      <c r="B47" s="265" t="str">
        <f>IFERROR(VLOOKUP(A47,'KI-KD'!$G$9:$H$29,2,FALSE),"")</f>
        <v/>
      </c>
      <c r="C47" s="266"/>
      <c r="D47" s="266"/>
      <c r="E47" s="267"/>
      <c r="F47" s="147"/>
      <c r="G47" s="163" t="str">
        <f>IFERROR(VLOOKUP(F47,'IPK SMT 1'!$D$14:$E$52,2,FALSE),"")</f>
        <v/>
      </c>
      <c r="H47" s="68"/>
      <c r="I47" s="68"/>
      <c r="J47" s="68"/>
      <c r="K47" s="68"/>
      <c r="L47" s="68"/>
    </row>
    <row r="48" spans="1:12">
      <c r="A48" s="154"/>
      <c r="B48" s="265" t="str">
        <f>IFERROR(VLOOKUP(A48,'KI-KD'!$G$9:$H$29,2,FALSE),"")</f>
        <v/>
      </c>
      <c r="C48" s="266"/>
      <c r="D48" s="266"/>
      <c r="E48" s="267"/>
      <c r="F48" s="147"/>
      <c r="G48" s="163" t="str">
        <f>IFERROR(VLOOKUP(F48,'IPK SMT 1'!$D$14:$E$52,2,FALSE),"")</f>
        <v/>
      </c>
      <c r="H48" s="68"/>
      <c r="I48" s="68"/>
      <c r="J48" s="68"/>
      <c r="K48" s="68"/>
      <c r="L48" s="68"/>
    </row>
    <row r="49" spans="1:12">
      <c r="A49" s="154"/>
      <c r="B49" s="265" t="str">
        <f>IFERROR(VLOOKUP(A49,'KI-KD'!$G$9:$H$29,2,FALSE),"")</f>
        <v/>
      </c>
      <c r="C49" s="266"/>
      <c r="D49" s="266"/>
      <c r="E49" s="267"/>
      <c r="F49" s="147"/>
      <c r="G49" s="163" t="str">
        <f>IFERROR(VLOOKUP(F49,'IPK SMT 1'!$D$14:$E$52,2,FALSE),"")</f>
        <v/>
      </c>
      <c r="H49" s="68"/>
      <c r="I49" s="68"/>
      <c r="J49" s="68"/>
      <c r="K49" s="68"/>
      <c r="L49" s="68"/>
    </row>
    <row r="50" spans="1:12">
      <c r="A50" s="154"/>
      <c r="B50" s="265" t="str">
        <f>IFERROR(VLOOKUP(A50,'KI-KD'!$G$9:$H$29,2,FALSE),"")</f>
        <v/>
      </c>
      <c r="C50" s="266"/>
      <c r="D50" s="266"/>
      <c r="E50" s="267"/>
      <c r="F50" s="147"/>
      <c r="G50" s="163" t="str">
        <f>IFERROR(VLOOKUP(F50,'IPK SMT 1'!$D$14:$E$52,2,FALSE),"")</f>
        <v/>
      </c>
      <c r="H50" s="270" t="s">
        <v>119</v>
      </c>
      <c r="I50" s="270"/>
      <c r="J50" s="270"/>
      <c r="K50" s="270"/>
      <c r="L50" s="71" t="str">
        <f>IFERROR(AVERAGE(L13:L49),"")</f>
        <v/>
      </c>
    </row>
    <row r="51" spans="1:12">
      <c r="A51" s="63"/>
      <c r="B51" s="63"/>
      <c r="C51" s="63"/>
      <c r="D51" s="63"/>
      <c r="E51" s="64"/>
      <c r="F51" s="65"/>
      <c r="G51" s="69"/>
      <c r="K51" s="70"/>
      <c r="L51" s="70"/>
    </row>
    <row r="54" spans="1:12">
      <c r="B54" s="54" t="str">
        <f>'PROMES SMT 1'!C57</f>
        <v>Mengetahui</v>
      </c>
      <c r="G54" s="66" t="str">
        <f>'PROMES SMT 1'!AB57</f>
        <v>…….., ………………………</v>
      </c>
    </row>
    <row r="55" spans="1:12">
      <c r="B55" s="54" t="str">
        <f>'PROMES SMT 1'!C58</f>
        <v>Kepala Madrasah Tsanawiyah Laboratorium</v>
      </c>
      <c r="G55" s="66" t="str">
        <f>'PROMES SMT 1'!AB58</f>
        <v>Guru Mata Pelajaran Fikih</v>
      </c>
    </row>
    <row r="56" spans="1:12">
      <c r="G56" s="66"/>
    </row>
    <row r="57" spans="1:12">
      <c r="G57" s="66"/>
    </row>
    <row r="58" spans="1:12">
      <c r="G58" s="66"/>
    </row>
    <row r="59" spans="1:12">
      <c r="B59" s="61" t="str">
        <f>'PROMES SMT 1'!C62</f>
        <v>Tabroni, S.Ag., M.Pd.I</v>
      </c>
      <c r="G59" s="67" t="str">
        <f>'PROMES SMT 1'!AB62</f>
        <v>Abdul Murad</v>
      </c>
    </row>
    <row r="60" spans="1:12">
      <c r="B60" s="54" t="str">
        <f>'PROMES SMT 1'!C63</f>
        <v>NIP. 19700403 199603 1 003</v>
      </c>
      <c r="G60" s="66" t="str">
        <f>'PROMES SMT 1'!AB63</f>
        <v>NIP. -</v>
      </c>
    </row>
  </sheetData>
  <mergeCells count="47">
    <mergeCell ref="B18:E18"/>
    <mergeCell ref="A1:L1"/>
    <mergeCell ref="E8:L8"/>
    <mergeCell ref="E9:L9"/>
    <mergeCell ref="A11:E12"/>
    <mergeCell ref="F11:G12"/>
    <mergeCell ref="H11:J11"/>
    <mergeCell ref="K11:K12"/>
    <mergeCell ref="L11:L12"/>
    <mergeCell ref="B13:E13"/>
    <mergeCell ref="B14:E14"/>
    <mergeCell ref="B15:E15"/>
    <mergeCell ref="B16:E16"/>
    <mergeCell ref="B17:E17"/>
    <mergeCell ref="B30:E30"/>
    <mergeCell ref="B19:E19"/>
    <mergeCell ref="B20:E20"/>
    <mergeCell ref="B21:E21"/>
    <mergeCell ref="B22:E22"/>
    <mergeCell ref="B23:E23"/>
    <mergeCell ref="B24:E24"/>
    <mergeCell ref="B25:E25"/>
    <mergeCell ref="B26:E26"/>
    <mergeCell ref="B27:E27"/>
    <mergeCell ref="B28:E28"/>
    <mergeCell ref="B29:E29"/>
    <mergeCell ref="B42:E42"/>
    <mergeCell ref="B31:E31"/>
    <mergeCell ref="B32:E32"/>
    <mergeCell ref="B33:E33"/>
    <mergeCell ref="B34:E34"/>
    <mergeCell ref="B35:E35"/>
    <mergeCell ref="B36:E36"/>
    <mergeCell ref="B37:E37"/>
    <mergeCell ref="B38:E38"/>
    <mergeCell ref="B39:E39"/>
    <mergeCell ref="B40:E40"/>
    <mergeCell ref="B41:E41"/>
    <mergeCell ref="B49:E49"/>
    <mergeCell ref="B50:E50"/>
    <mergeCell ref="H50:K50"/>
    <mergeCell ref="B43:E43"/>
    <mergeCell ref="B44:E44"/>
    <mergeCell ref="B45:E45"/>
    <mergeCell ref="B46:E46"/>
    <mergeCell ref="B47:E47"/>
    <mergeCell ref="B48:E48"/>
  </mergeCells>
  <dataValidations count="1">
    <dataValidation type="list" allowBlank="1" showInputMessage="1" showErrorMessage="1" sqref="D8:D9">
      <formula1>"1.,2.,3.,4."</formula1>
    </dataValidation>
  </dataValidations>
  <printOptions horizontalCentered="1"/>
  <pageMargins left="0.70866141732283472" right="0.70866141732283472" top="0.55118110236220474" bottom="0.35433070866141736" header="0.31496062992125984" footer="0.31496062992125984"/>
  <pageSetup paperSize="14" scale="90" orientation="landscape"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'IPK SMT 1'!$D$15:$D$52</xm:f>
          </x14:formula1>
          <xm:sqref>F13:F50</xm:sqref>
        </x14:dataValidation>
        <x14:dataValidation type="list" allowBlank="1" showInputMessage="1" showErrorMessage="1" errorTitle="Jangan Diketik" error="Pilih Nomor KD" promptTitle="Petunjuk:" prompt="Pilih No. KD">
          <x14:formula1>
            <xm:f>'KI-KD'!$G$10:$G$29</xm:f>
          </x14:formula1>
          <xm:sqref>A13:A50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COVER</vt:lpstr>
      <vt:lpstr>IDENTITAS</vt:lpstr>
      <vt:lpstr>MINGGU EFEKTIF</vt:lpstr>
      <vt:lpstr>KI-KD</vt:lpstr>
      <vt:lpstr>IPK SMT 1</vt:lpstr>
      <vt:lpstr>IPK SMT 2</vt:lpstr>
      <vt:lpstr>MATERI</vt:lpstr>
      <vt:lpstr>SILABUS SMT 1</vt:lpstr>
      <vt:lpstr>SILABUS SMT 2</vt:lpstr>
      <vt:lpstr>PROTA</vt:lpstr>
      <vt:lpstr>PROMES SMT 1</vt:lpstr>
      <vt:lpstr>PROMES SMT 2</vt:lpstr>
      <vt:lpstr>KBM SMT 1</vt:lpstr>
      <vt:lpstr>KBM SMT 2</vt:lpstr>
      <vt:lpstr>'IPK SMT 1'!Print_Titles</vt:lpstr>
      <vt:lpstr>'IPK SMT 2'!Print_Titles</vt:lpstr>
      <vt:lpstr>'KI-KD'!Print_Titles</vt:lpstr>
      <vt:lpstr>MATERI!Print_Titles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dc:creator>
  <cp:lastModifiedBy>Nispi</cp:lastModifiedBy>
  <cp:lastPrinted>2020-05-27T04:23:23Z</cp:lastPrinted>
  <dcterms:created xsi:type="dcterms:W3CDTF">2020-03-05T20:24:59Z</dcterms:created>
  <dcterms:modified xsi:type="dcterms:W3CDTF">2020-05-27T12:18:23Z</dcterms:modified>
</cp:coreProperties>
</file>