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Users" sheetId="6" r:id="rId2"/>
    <sheet name="AccountHolder" sheetId="5" r:id="rId3"/>
    <sheet name="Address &amp; Adm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N4" i="5" s="1"/>
  <c r="H5" i="5"/>
  <c r="N5" i="5" s="1"/>
  <c r="H6" i="5"/>
  <c r="N6" i="5" s="1"/>
  <c r="H7" i="5"/>
  <c r="N7" i="5" s="1"/>
  <c r="H8" i="5"/>
  <c r="N8" i="5" s="1"/>
  <c r="H9" i="5"/>
  <c r="N9" i="5" s="1"/>
  <c r="H10" i="5"/>
  <c r="N10" i="5" s="1"/>
  <c r="H11" i="5"/>
  <c r="N11" i="5" s="1"/>
  <c r="H12" i="5"/>
  <c r="N12" i="5" s="1"/>
  <c r="H13" i="5"/>
  <c r="N13" i="5" s="1"/>
  <c r="H14" i="5"/>
  <c r="N14" i="5" s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L5" i="5"/>
  <c r="L6" i="5"/>
  <c r="L7" i="5"/>
  <c r="L8" i="5"/>
  <c r="L9" i="5"/>
  <c r="L10" i="5"/>
  <c r="L11" i="5"/>
  <c r="L12" i="5"/>
  <c r="L13" i="5"/>
  <c r="L14" i="5"/>
  <c r="L4" i="5"/>
  <c r="K5" i="5"/>
  <c r="K6" i="5"/>
  <c r="K7" i="5"/>
  <c r="K8" i="5"/>
  <c r="K9" i="5"/>
  <c r="K10" i="5"/>
  <c r="K11" i="5"/>
  <c r="K12" i="5"/>
  <c r="K13" i="5"/>
  <c r="K14" i="5"/>
  <c r="K4" i="5"/>
  <c r="E29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<sst xmlns="http://schemas.openxmlformats.org/spreadsheetml/2006/main" count="555" uniqueCount="239">
  <si>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</si>
  <si>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</si>
  <si>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</si>
  <si>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</si>
  <si>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</si>
  <si>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</si>
  <si>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</si>
  <si>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</si>
  <si>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</si>
  <si>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</si>
  <si>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</si>
  <si>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</si>
  <si>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</si>
  <si>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</si>
  <si>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</si>
  <si>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</si>
  <si>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</si>
  <si>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</si>
  <si>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</si>
  <si>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</si>
  <si>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</si>
  <si>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</si>
  <si>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</si>
  <si>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</si>
  <si>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</si>
  <si>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</si>
  <si>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</si>
  <si>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</si>
  <si>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</si>
  <si>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</si>
  <si>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</si>
  <si>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</si>
  <si>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</si>
  <si>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</si>
  <si>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</si>
  <si>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</si>
  <si>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</si>
  <si>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</si>
  <si>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</si>
  <si>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</si>
  <si>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</si>
  <si>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</si>
  <si>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</si>
  <si>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</si>
  <si>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</si>
  <si>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</si>
  <si>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</si>
  <si>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</si>
  <si>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</si>
  <si>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</si>
  <si>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</si>
  <si>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</si>
  <si>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</si>
  <si>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</si>
  <si>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</si>
  <si>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</si>
  <si>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</si>
  <si>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</si>
  <si>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</si>
  <si>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</si>
  <si>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</si>
  <si>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</si>
  <si>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</si>
  <si>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</si>
  <si>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</si>
  <si>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</si>
  <si>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</si>
  <si>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</si>
  <si>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</si>
  <si>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</si>
  <si>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</si>
  <si>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</si>
  <si>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</si>
  <si>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</si>
  <si>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</si>
  <si>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</si>
  <si>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</si>
  <si>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</si>
  <si>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</si>
  <si>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</si>
  <si>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</si>
  <si>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</si>
  <si>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</si>
  <si>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</si>
  <si>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</si>
  <si>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</si>
  <si>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</si>
  <si>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</si>
  <si>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</si>
  <si>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</si>
  <si>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</si>
  <si>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</si>
  <si>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</si>
  <si>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</si>
  <si>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</si>
  <si>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</si>
  <si>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</si>
  <si>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</si>
  <si>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</si>
  <si>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</si>
  <si>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</si>
  <si>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</si>
  <si>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</si>
  <si>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</si>
  <si>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</si>
  <si>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</si>
  <si>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</si>
  <si>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</si>
  <si>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</si>
  <si>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</si>
  <si>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</si>
  <si>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</si>
  <si>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</si>
  <si>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</si>
  <si>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</si>
  <si>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</si>
  <si>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</si>
  <si>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</si>
  <si>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</si>
  <si>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</si>
  <si>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</si>
  <si>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</si>
  <si>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</si>
  <si>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</si>
  <si>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</si>
  <si>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</si>
  <si>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</si>
  <si>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</si>
  <si>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</si>
  <si>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</si>
  <si>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</si>
  <si>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</si>
  <si>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</si>
  <si>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</si>
  <si>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</si>
  <si>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</si>
  <si>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</si>
  <si>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</si>
  <si>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</si>
  <si>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</si>
  <si>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</si>
  <si>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</si>
  <si>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</si>
  <si>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</si>
  <si>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</si>
  <si>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</si>
  <si>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</si>
  <si>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</si>
  <si>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</si>
  <si>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</si>
  <si>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</si>
  <si>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</si>
  <si>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</si>
  <si>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</si>
  <si>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</si>
  <si>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</si>
  <si>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</si>
  <si>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</si>
  <si>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</si>
  <si>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</si>
  <si>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</si>
  <si>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</si>
  <si>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</si>
  <si>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</si>
  <si>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</si>
  <si>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</si>
  <si>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</si>
  <si>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</si>
  <si>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</si>
  <si>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</si>
  <si>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</si>
  <si>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</si>
  <si>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</si>
  <si>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</si>
  <si>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</si>
  <si>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</si>
  <si>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</si>
  <si>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</si>
  <si>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</si>
  <si>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</si>
  <si>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</si>
  <si>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</si>
  <si>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</si>
  <si>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</si>
  <si>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</si>
  <si>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</si>
  <si>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</si>
  <si>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</si>
  <si>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</si>
  <si>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</si>
  <si>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</si>
  <si>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</si>
  <si>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</si>
  <si>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</si>
  <si>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</si>
  <si>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</si>
  <si>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</si>
  <si>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</si>
  <si>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</si>
  <si>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</si>
  <si>
    <t>Addresses</t>
  </si>
  <si>
    <t>currency</t>
  </si>
  <si>
    <t>balance</t>
  </si>
  <si>
    <t>EUR</t>
  </si>
  <si>
    <t>creation_time</t>
  </si>
  <si>
    <t>iban</t>
  </si>
  <si>
    <t>amount_penalty_fee</t>
  </si>
  <si>
    <t>currency_penalty_fee</t>
  </si>
  <si>
    <t>first_account_holder_user_id</t>
  </si>
  <si>
    <t>second_accountholder_user_id</t>
  </si>
  <si>
    <t>owner 1</t>
  </si>
  <si>
    <t>owner 2</t>
  </si>
  <si>
    <t>2022-11-01 20:07:29'</t>
  </si>
  <si>
    <t>/admins/accountholders/accounts/{IBAN}</t>
  </si>
  <si>
    <t>CheckingAccounts</t>
  </si>
  <si>
    <t>CreditCards</t>
  </si>
  <si>
    <t>Savings</t>
  </si>
  <si>
    <t>StudentChecking</t>
  </si>
  <si>
    <t>CH020</t>
  </si>
  <si>
    <t>SA040</t>
  </si>
  <si>
    <t>ST060</t>
  </si>
  <si>
    <t>CD080</t>
  </si>
  <si>
    <t>alberto</t>
  </si>
  <si>
    <t>CH021</t>
  </si>
  <si>
    <t>CH022</t>
  </si>
  <si>
    <t>SA041</t>
  </si>
  <si>
    <t>CD081</t>
  </si>
  <si>
    <t>SA042</t>
  </si>
  <si>
    <t>ernesto</t>
  </si>
  <si>
    <t>ivan</t>
  </si>
  <si>
    <t>SA043</t>
  </si>
  <si>
    <t>CH023</t>
  </si>
  <si>
    <t>kevin</t>
  </si>
  <si>
    <t>daniel</t>
  </si>
  <si>
    <t>hernan</t>
  </si>
  <si>
    <t>INSERT INTO basic_accounts (first_account_holder_user_id, second_accountholder_user_id, iban, currency, amount, creation_time, currency_penalty_fee, amount_penalty_fee)</t>
  </si>
  <si>
    <t>VALUES (</t>
  </si>
  <si>
    <t>basic_accounts table</t>
  </si>
  <si>
    <t>Accounts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</si>
</sst>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3" borderId="0" xfId="1" applyFont="1" applyAlignment="1">
      <alignment horizontal="center" vertical="center"/>
    </xf>
    <xf numFmtId="0" fontId="2" fillId="8" borderId="1" xfId="0" applyFont="1" applyFill="1" applyBorder="1"/>
    <xf numFmtId="0" fontId="3" fillId="3" borderId="0" xfId="1" applyNumberFormat="1"/>
    <xf numFmtId="0" fontId="6" fillId="7" borderId="2" xfId="4" applyBorder="1"/>
    <xf numFmtId="0" fontId="6" fillId="7" borderId="2" xfId="4" applyNumberFormat="1" applyBorder="1"/>
    <xf numFmtId="0" fontId="6" fillId="7" borderId="0" xfId="4"/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5">
    <cellStyle name="40% - Énfasis1" xfId="4" builtinId="31"/>
    <cellStyle name="Bueno" xfId="2" builtinId="26"/>
    <cellStyle name="Incorrecto" xfId="3" builtinId="27"/>
    <cellStyle name="Neutral" xfId="1" builtinId="28"/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9">
      <calculatedColumnFormula>LOWER(Tabla4[[#This Row],[name]])</calculatedColumnFormula>
    </tableColumn>
    <tableColumn id="6" name="email" dataDxfId="8">
      <calculatedColumnFormula>CONCATENATE(Tabla4[[#This Row],[username]],"@email.com")</calculatedColumnFormula>
    </tableColumn>
    <tableColumn id="4" name="password"/>
    <tableColumn id="2" name="user_id" dataDxfId="7">
      <calculatedColumnFormula>CONCATENATE("(SELECT user_id FROM  users WHERE NAME LIKE '",Tabla4[[#This Row],[name]],"') ")</calculatedColumnFormula>
    </tableColumn>
    <tableColumn id="3" name="hashed_key"/>
    <tableColumn id="7" name="Role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L2:M13" totalsRowShown="0" headerRowBorderDxfId="5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4"/>
    <tableColumn id="6" name="home_unit" dataDxfId="3"/>
    <tableColumn id="7" name="comme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2">
      <calculatedColumnFormula>LOWER(Tabla3[[#This Row],[name]])</calculatedColumnFormula>
    </tableColumn>
    <tableColumn id="3" name="email" dataDxfId="1">
      <calculatedColumnFormula>CONCATENATE(Tabla3[[#This Row],[username]],"@email.com")</calculatedColumnFormula>
    </tableColumn>
    <tableColumn id="4" name="password"/>
    <tableColumn id="6" name="Ro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E18" sqref="E18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33" t="s">
        <v>9</v>
      </c>
      <c r="B2" s="33"/>
      <c r="C2" s="33"/>
      <c r="D2" s="33"/>
      <c r="E2" s="33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156</v>
      </c>
    </row>
    <row r="4" spans="1:7" x14ac:dyDescent="0.25">
      <c r="B4" s="3" t="s">
        <v>4</v>
      </c>
      <c r="D4" s="12" t="s">
        <v>11</v>
      </c>
      <c r="E4" s="14" t="s">
        <v>199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176</v>
      </c>
      <c r="F5" t="s">
        <v>177</v>
      </c>
      <c r="G5" t="s">
        <v>173</v>
      </c>
    </row>
    <row r="6" spans="1:7" x14ac:dyDescent="0.25">
      <c r="B6" s="3" t="s">
        <v>21</v>
      </c>
      <c r="C6" t="s">
        <v>147</v>
      </c>
      <c r="D6" s="12" t="s">
        <v>11</v>
      </c>
      <c r="E6" s="14" t="s">
        <v>175</v>
      </c>
      <c r="F6" t="s">
        <v>143</v>
      </c>
      <c r="G6" t="s">
        <v>174</v>
      </c>
    </row>
    <row r="7" spans="1:7" x14ac:dyDescent="0.25">
      <c r="E7" s="2"/>
      <c r="F7" s="1" t="s">
        <v>148</v>
      </c>
      <c r="G7" t="s">
        <v>149</v>
      </c>
    </row>
    <row r="8" spans="1:7" x14ac:dyDescent="0.25">
      <c r="E8" s="2"/>
      <c r="F8" s="1" t="s">
        <v>150</v>
      </c>
      <c r="G8" t="s">
        <v>152</v>
      </c>
    </row>
    <row r="9" spans="1:7" x14ac:dyDescent="0.25">
      <c r="E9" s="2"/>
      <c r="F9" s="1" t="s">
        <v>151</v>
      </c>
      <c r="G9" t="s">
        <v>153</v>
      </c>
    </row>
    <row r="10" spans="1:7" x14ac:dyDescent="0.25">
      <c r="D10"/>
      <c r="E10" s="2"/>
      <c r="F10" s="6" t="s">
        <v>154</v>
      </c>
      <c r="G10" t="s">
        <v>155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144</v>
      </c>
      <c r="F12" s="1" t="s">
        <v>14</v>
      </c>
      <c r="G12" t="s">
        <v>157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171</v>
      </c>
      <c r="F13" s="1" t="s">
        <v>12</v>
      </c>
      <c r="G13" t="s">
        <v>158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145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146</v>
      </c>
      <c r="F15" s="1" t="s">
        <v>16</v>
      </c>
    </row>
    <row r="16" spans="1:7" x14ac:dyDescent="0.25">
      <c r="B16" s="3" t="s">
        <v>4</v>
      </c>
      <c r="D16" s="15" t="s">
        <v>11</v>
      </c>
      <c r="E16" s="14" t="s">
        <v>172</v>
      </c>
      <c r="F16" s="1" t="s">
        <v>20</v>
      </c>
      <c r="G16" t="s">
        <v>159</v>
      </c>
    </row>
    <row r="17" spans="2:7" x14ac:dyDescent="0.25">
      <c r="B17" s="3" t="s">
        <v>4</v>
      </c>
      <c r="D17" s="15" t="s">
        <v>11</v>
      </c>
      <c r="E17" s="14" t="s">
        <v>213</v>
      </c>
      <c r="F17" s="1" t="s">
        <v>19</v>
      </c>
    </row>
    <row r="18" spans="2:7" x14ac:dyDescent="0.25">
      <c r="B18" s="3" t="s">
        <v>22</v>
      </c>
      <c r="D18" s="15" t="s">
        <v>11</v>
      </c>
      <c r="E18" s="14" t="s">
        <v>172</v>
      </c>
      <c r="F18" s="1" t="s">
        <v>23</v>
      </c>
      <c r="G18" t="s">
        <v>160</v>
      </c>
    </row>
    <row r="19" spans="2:7" x14ac:dyDescent="0.25">
      <c r="B19" s="3" t="s">
        <v>21</v>
      </c>
      <c r="D19" s="15" t="s">
        <v>11</v>
      </c>
      <c r="E19" s="14" t="s">
        <v>178</v>
      </c>
      <c r="F19" s="1" t="s">
        <v>181</v>
      </c>
      <c r="G19" t="s">
        <v>184</v>
      </c>
    </row>
    <row r="20" spans="2:7" x14ac:dyDescent="0.25">
      <c r="B20" s="3" t="s">
        <v>21</v>
      </c>
      <c r="D20" s="15" t="s">
        <v>11</v>
      </c>
      <c r="E20" s="14" t="s">
        <v>179</v>
      </c>
      <c r="F20" s="1" t="s">
        <v>182</v>
      </c>
      <c r="G20" t="s">
        <v>185</v>
      </c>
    </row>
    <row r="21" spans="2:7" x14ac:dyDescent="0.25">
      <c r="B21" s="3" t="s">
        <v>21</v>
      </c>
      <c r="D21" s="15" t="s">
        <v>11</v>
      </c>
      <c r="E21" s="14" t="s">
        <v>180</v>
      </c>
      <c r="F21" s="1" t="s">
        <v>183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161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162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163</v>
      </c>
      <c r="F26" s="1" t="s">
        <v>164</v>
      </c>
      <c r="G26" t="s">
        <v>170</v>
      </c>
    </row>
    <row r="27" spans="2:7" x14ac:dyDescent="0.25">
      <c r="D27" s="5"/>
      <c r="E27" s="2"/>
      <c r="F27" s="1"/>
    </row>
    <row r="28" spans="2:7" x14ac:dyDescent="0.25">
      <c r="B28" s="3" t="s">
        <v>167</v>
      </c>
      <c r="D28" s="5" t="s">
        <v>165</v>
      </c>
      <c r="E28" s="2" t="s">
        <v>169</v>
      </c>
      <c r="F28" s="1" t="s">
        <v>166</v>
      </c>
      <c r="G28" t="s">
        <v>168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C2" sqref="C2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186</v>
      </c>
      <c r="D2" t="s">
        <v>187</v>
      </c>
      <c r="E2" t="s">
        <v>188</v>
      </c>
      <c r="F2" t="s">
        <v>75</v>
      </c>
      <c r="G2" t="s">
        <v>76</v>
      </c>
      <c r="H2" t="s">
        <v>194</v>
      </c>
      <c r="L2" s="8" t="s">
        <v>26</v>
      </c>
      <c r="M2" s="9" t="s">
        <v>27</v>
      </c>
      <c r="O2" t="s">
        <v>140</v>
      </c>
      <c r="S2" s="20" t="s">
        <v>198</v>
      </c>
      <c r="U2" s="21" t="s">
        <v>197</v>
      </c>
    </row>
    <row r="3" spans="2:21" ht="15.75" thickTop="1" x14ac:dyDescent="0.25">
      <c r="B3" s="17" t="s">
        <v>77</v>
      </c>
      <c r="C3" s="17" t="str">
        <f>LOWER(Tabla4[[#This Row],[name]])</f>
        <v>alberto</v>
      </c>
      <c r="D3" s="17" t="str">
        <f>CONCATENATE(Tabla4[[#This Row],[username]],"@email.com")</f>
        <v>alberto@email.com</v>
      </c>
      <c r="E3" s="17" t="s">
        <v>189</v>
      </c>
      <c r="F3" s="17" t="str">
        <f>CONCATENATE("(SELECT user_id FROM  users WHERE NAME LIKE '",Tabla4[[#This Row],[name]],"') ")</f>
        <v xml:space="preserve">(SELECT user_id FROM  users WHERE NAME LIKE 'Alberto') </v>
      </c>
      <c r="G3" s="17" t="s">
        <v>102</v>
      </c>
      <c r="H3" s="25" t="s">
        <v>195</v>
      </c>
      <c r="I3" s="19" t="s">
        <v>141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141</v>
      </c>
      <c r="L3" t="str">
        <f>'Address &amp; Admin'!D4</f>
        <v>Numancia</v>
      </c>
      <c r="M3">
        <f>'Address &amp; Admin'!E4</f>
        <v>23</v>
      </c>
      <c r="O3" s="2" t="s">
        <v>129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141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141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s="17" t="s">
        <v>78</v>
      </c>
      <c r="C4" s="17" t="str">
        <f>LOWER(Tabla4[[#This Row],[name]])</f>
        <v>bernardo</v>
      </c>
      <c r="D4" s="17" t="str">
        <f>CONCATENATE(Tabla4[[#This Row],[username]],"@email.com")</f>
        <v>bernardo@email.com</v>
      </c>
      <c r="E4" s="17" t="s">
        <v>189</v>
      </c>
      <c r="F4" s="17" t="str">
        <f>CONCATENATE("(SELECT user_id FROM  users WHERE NAME LIKE '",Tabla4[[#This Row],[name]],"') ")</f>
        <v xml:space="preserve">(SELECT user_id FROM  users WHERE NAME LIKE 'Bernardo') </v>
      </c>
      <c r="G4" s="17" t="s">
        <v>103</v>
      </c>
      <c r="H4" s="25" t="s">
        <v>195</v>
      </c>
      <c r="I4" s="19" t="s">
        <v>141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141</v>
      </c>
      <c r="L4" t="str">
        <f>'Address &amp; Admin'!D5</f>
        <v>Gran Via</v>
      </c>
      <c r="M4">
        <f>'Address &amp; Admin'!E5</f>
        <v>50</v>
      </c>
      <c r="O4" s="2" t="s">
        <v>130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141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141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s="17" t="s">
        <v>79</v>
      </c>
      <c r="C5" s="17" t="str">
        <f>LOWER(Tabla4[[#This Row],[name]])</f>
        <v>carlos</v>
      </c>
      <c r="D5" s="17" t="str">
        <f>CONCATENATE(Tabla4[[#This Row],[username]],"@email.com")</f>
        <v>carlos@email.com</v>
      </c>
      <c r="E5" s="17" t="s">
        <v>189</v>
      </c>
      <c r="F5" s="17" t="str">
        <f>CONCATENATE("(SELECT user_id FROM  users WHERE NAME LIKE '",Tabla4[[#This Row],[name]],"') ")</f>
        <v xml:space="preserve">(SELECT user_id FROM  users WHERE NAME LIKE 'Carlos') </v>
      </c>
      <c r="G5" s="17" t="s">
        <v>104</v>
      </c>
      <c r="H5" s="25" t="s">
        <v>195</v>
      </c>
      <c r="I5" s="19" t="s">
        <v>141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141</v>
      </c>
      <c r="L5" t="str">
        <f>'Address &amp; Admin'!D6</f>
        <v>Napoles</v>
      </c>
      <c r="M5">
        <f>'Address &amp; Admin'!E6</f>
        <v>12</v>
      </c>
      <c r="O5" s="2" t="s">
        <v>131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141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141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s="17" t="s">
        <v>80</v>
      </c>
      <c r="C6" s="17" t="str">
        <f>LOWER(Tabla4[[#This Row],[name]])</f>
        <v>daniel</v>
      </c>
      <c r="D6" s="17" t="str">
        <f>CONCATENATE(Tabla4[[#This Row],[username]],"@email.com")</f>
        <v>daniel@email.com</v>
      </c>
      <c r="E6" s="17" t="s">
        <v>189</v>
      </c>
      <c r="F6" s="17" t="str">
        <f>CONCATENATE("(SELECT user_id FROM  users WHERE NAME LIKE '",Tabla4[[#This Row],[name]],"') ")</f>
        <v xml:space="preserve">(SELECT user_id FROM  users WHERE NAME LIKE 'Daniel') </v>
      </c>
      <c r="G6" s="17" t="s">
        <v>105</v>
      </c>
      <c r="H6" s="25" t="s">
        <v>195</v>
      </c>
      <c r="I6" s="19" t="s">
        <v>141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141</v>
      </c>
      <c r="L6" t="str">
        <f>'Address &amp; Admin'!D7</f>
        <v>Dénia</v>
      </c>
      <c r="M6">
        <f>'Address &amp; Admin'!E7</f>
        <v>54</v>
      </c>
      <c r="O6" s="2" t="s">
        <v>132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141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141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s="17" t="s">
        <v>81</v>
      </c>
      <c r="C7" s="17" t="str">
        <f>LOWER(Tabla4[[#This Row],[name]])</f>
        <v>ernesto</v>
      </c>
      <c r="D7" s="17" t="str">
        <f>CONCATENATE(Tabla4[[#This Row],[username]],"@email.com")</f>
        <v>ernesto@email.com</v>
      </c>
      <c r="E7" s="17" t="s">
        <v>189</v>
      </c>
      <c r="F7" s="17" t="str">
        <f>CONCATENATE("(SELECT user_id FROM  users WHERE NAME LIKE '",Tabla4[[#This Row],[name]],"') ")</f>
        <v xml:space="preserve">(SELECT user_id FROM  users WHERE NAME LIKE 'Ernesto') </v>
      </c>
      <c r="G7" s="17" t="s">
        <v>106</v>
      </c>
      <c r="H7" s="25" t="s">
        <v>195</v>
      </c>
      <c r="I7" s="19" t="s">
        <v>141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141</v>
      </c>
      <c r="L7" t="str">
        <f>'Address &amp; Admin'!D8</f>
        <v>San Blas</v>
      </c>
      <c r="M7">
        <f>'Address &amp; Admin'!E8</f>
        <v>26</v>
      </c>
      <c r="O7" s="2" t="s">
        <v>133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141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141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s="17" t="s">
        <v>82</v>
      </c>
      <c r="C8" s="17" t="str">
        <f>LOWER(Tabla4[[#This Row],[name]])</f>
        <v>fernando</v>
      </c>
      <c r="D8" s="17" t="str">
        <f>CONCATENATE(Tabla4[[#This Row],[username]],"@email.com")</f>
        <v>fernando@email.com</v>
      </c>
      <c r="E8" s="17" t="s">
        <v>189</v>
      </c>
      <c r="F8" s="17" t="str">
        <f>CONCATENATE("(SELECT user_id FROM  users WHERE NAME LIKE '",Tabla4[[#This Row],[name]],"') ")</f>
        <v xml:space="preserve">(SELECT user_id FROM  users WHERE NAME LIKE 'Fernando') </v>
      </c>
      <c r="G8" s="17" t="s">
        <v>107</v>
      </c>
      <c r="H8" s="25" t="s">
        <v>195</v>
      </c>
      <c r="I8" s="19" t="s">
        <v>141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141</v>
      </c>
      <c r="L8" t="str">
        <f>'Address &amp; Admin'!D9</f>
        <v>Rivolí</v>
      </c>
      <c r="M8">
        <f>'Address &amp; Admin'!E9</f>
        <v>11</v>
      </c>
      <c r="O8" s="2" t="s">
        <v>134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141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141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s="17" t="s">
        <v>100</v>
      </c>
      <c r="C9" s="17" t="str">
        <f>LOWER(Tabla4[[#This Row],[name]])</f>
        <v>gladys</v>
      </c>
      <c r="D9" s="17" t="str">
        <f>CONCATENATE(Tabla4[[#This Row],[username]],"@email.com")</f>
        <v>gladys@email.com</v>
      </c>
      <c r="E9" s="17" t="s">
        <v>189</v>
      </c>
      <c r="F9" s="17" t="str">
        <f>CONCATENATE("(SELECT user_id FROM  users WHERE NAME LIKE '",Tabla4[[#This Row],[name]],"') ")</f>
        <v xml:space="preserve">(SELECT user_id FROM  users WHERE NAME LIKE 'Gladys') </v>
      </c>
      <c r="G9" s="17" t="s">
        <v>108</v>
      </c>
      <c r="H9" s="25" t="s">
        <v>195</v>
      </c>
      <c r="I9" s="19" t="s">
        <v>141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141</v>
      </c>
      <c r="L9" t="str">
        <f>'Address &amp; Admin'!D10</f>
        <v>Oberweg</v>
      </c>
      <c r="M9">
        <f>'Address &amp; Admin'!E10</f>
        <v>69</v>
      </c>
      <c r="O9" s="2" t="s">
        <v>135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141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141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s="17" t="s">
        <v>83</v>
      </c>
      <c r="C10" s="17" t="str">
        <f>LOWER(Tabla4[[#This Row],[name]])</f>
        <v>hernan</v>
      </c>
      <c r="D10" s="17" t="str">
        <f>CONCATENATE(Tabla4[[#This Row],[username]],"@email.com")</f>
        <v>hernan@email.com</v>
      </c>
      <c r="E10" s="17" t="s">
        <v>189</v>
      </c>
      <c r="F10" s="17" t="str">
        <f>CONCATENATE("(SELECT user_id FROM  users WHERE NAME LIKE '",Tabla4[[#This Row],[name]],"') ")</f>
        <v xml:space="preserve">(SELECT user_id FROM  users WHERE NAME LIKE 'Hernan') </v>
      </c>
      <c r="G10" s="17" t="s">
        <v>109</v>
      </c>
      <c r="H10" s="25" t="s">
        <v>195</v>
      </c>
      <c r="I10" s="19" t="s">
        <v>141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141</v>
      </c>
      <c r="L10" t="str">
        <f>'Address &amp; Admin'!D11</f>
        <v>Av El Dorado</v>
      </c>
      <c r="M10">
        <f>'Address &amp; Admin'!E11</f>
        <v>89</v>
      </c>
      <c r="O10" s="2" t="s">
        <v>136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141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141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s="17" t="s">
        <v>84</v>
      </c>
      <c r="C11" s="17" t="str">
        <f>LOWER(Tabla4[[#This Row],[name]])</f>
        <v>ivan</v>
      </c>
      <c r="D11" s="17" t="str">
        <f>CONCATENATE(Tabla4[[#This Row],[username]],"@email.com")</f>
        <v>ivan@email.com</v>
      </c>
      <c r="E11" s="17" t="s">
        <v>189</v>
      </c>
      <c r="F11" s="17" t="str">
        <f>CONCATENATE("(SELECT user_id FROM  users WHERE NAME LIKE '",Tabla4[[#This Row],[name]],"') ")</f>
        <v xml:space="preserve">(SELECT user_id FROM  users WHERE NAME LIKE 'Ivan') </v>
      </c>
      <c r="G11" s="17" t="s">
        <v>110</v>
      </c>
      <c r="H11" s="25" t="s">
        <v>195</v>
      </c>
      <c r="I11" s="19" t="s">
        <v>141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141</v>
      </c>
      <c r="L11" t="str">
        <f>'Address &amp; Admin'!D12</f>
        <v>Jirón Callao</v>
      </c>
      <c r="M11">
        <f>'Address &amp; Admin'!E12</f>
        <v>24</v>
      </c>
      <c r="O11" s="2" t="s">
        <v>137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141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141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s="17" t="s">
        <v>85</v>
      </c>
      <c r="C12" s="17" t="str">
        <f>LOWER(Tabla4[[#This Row],[name]])</f>
        <v>jose</v>
      </c>
      <c r="D12" s="17" t="str">
        <f>CONCATENATE(Tabla4[[#This Row],[username]],"@email.com")</f>
        <v>jose@email.com</v>
      </c>
      <c r="E12" s="17" t="s">
        <v>189</v>
      </c>
      <c r="F12" s="17" t="str">
        <f>CONCATENATE("(SELECT user_id FROM  users WHERE NAME LIKE '",Tabla4[[#This Row],[name]],"') ")</f>
        <v xml:space="preserve">(SELECT user_id FROM  users WHERE NAME LIKE 'Jose') </v>
      </c>
      <c r="G12" s="17" t="s">
        <v>111</v>
      </c>
      <c r="H12" s="25" t="s">
        <v>195</v>
      </c>
      <c r="I12" s="19" t="s">
        <v>141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141</v>
      </c>
      <c r="L12" t="str">
        <f>'Address &amp; Admin'!D13</f>
        <v>Av 9 de Julio</v>
      </c>
      <c r="M12">
        <f>'Address &amp; Admin'!E13</f>
        <v>48</v>
      </c>
      <c r="O12" s="2" t="s">
        <v>138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141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141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s="17" t="s">
        <v>86</v>
      </c>
      <c r="C13" s="17" t="str">
        <f>LOWER(Tabla4[[#This Row],[name]])</f>
        <v>kevin</v>
      </c>
      <c r="D13" s="17" t="str">
        <f>CONCATENATE(Tabla4[[#This Row],[username]],"@email.com")</f>
        <v>kevin@email.com</v>
      </c>
      <c r="E13" s="17" t="s">
        <v>189</v>
      </c>
      <c r="F13" s="17" t="str">
        <f>CONCATENATE("(SELECT user_id FROM  users WHERE NAME LIKE '",Tabla4[[#This Row],[name]],"') ")</f>
        <v xml:space="preserve">(SELECT user_id FROM  users WHERE NAME LIKE 'Kevin') </v>
      </c>
      <c r="G13" s="17" t="s">
        <v>112</v>
      </c>
      <c r="H13" s="25" t="s">
        <v>195</v>
      </c>
      <c r="I13" s="19" t="s">
        <v>141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141</v>
      </c>
      <c r="L13" t="str">
        <f>'Address &amp; Admin'!D14</f>
        <v>Paseo de Montejo</v>
      </c>
      <c r="M13">
        <f>'Address &amp; Admin'!E14</f>
        <v>33</v>
      </c>
      <c r="O13" s="2" t="s">
        <v>139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141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141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189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H14" s="18"/>
      <c r="I14" s="19" t="s">
        <v>141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141</v>
      </c>
      <c r="R14" s="2" t="s">
        <v>141</v>
      </c>
      <c r="T14" s="2" t="s">
        <v>141</v>
      </c>
    </row>
    <row r="15" spans="2:21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189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H15" s="18"/>
      <c r="I15" s="19" t="s">
        <v>141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141</v>
      </c>
      <c r="R15" s="2" t="s">
        <v>141</v>
      </c>
      <c r="T15" s="2" t="s">
        <v>141</v>
      </c>
    </row>
    <row r="16" spans="2:21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189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H16" s="18"/>
      <c r="I16" s="19" t="s">
        <v>141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141</v>
      </c>
      <c r="R16" s="2" t="s">
        <v>141</v>
      </c>
      <c r="T16" s="2" t="s">
        <v>141</v>
      </c>
    </row>
    <row r="17" spans="2:20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189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H17" s="18"/>
      <c r="I17" s="19" t="s">
        <v>141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141</v>
      </c>
      <c r="R17" s="2" t="s">
        <v>141</v>
      </c>
      <c r="T17" s="2" t="s">
        <v>141</v>
      </c>
    </row>
    <row r="18" spans="2:20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189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H18" s="18"/>
      <c r="I18" s="19" t="s">
        <v>141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141</v>
      </c>
      <c r="R18" s="2" t="s">
        <v>141</v>
      </c>
      <c r="T18" s="2" t="s">
        <v>141</v>
      </c>
    </row>
    <row r="19" spans="2:20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189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H19" s="18"/>
      <c r="I19" s="19" t="s">
        <v>141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141</v>
      </c>
      <c r="R19" s="2" t="s">
        <v>141</v>
      </c>
      <c r="T19" s="2" t="s">
        <v>141</v>
      </c>
    </row>
    <row r="20" spans="2:20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189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H20" s="18"/>
      <c r="I20" s="19" t="s">
        <v>141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141</v>
      </c>
      <c r="O20" s="21" t="s">
        <v>197</v>
      </c>
      <c r="R20" s="2" t="s">
        <v>141</v>
      </c>
      <c r="T20" s="2" t="s">
        <v>141</v>
      </c>
    </row>
    <row r="21" spans="2:20" x14ac:dyDescent="0.25">
      <c r="B21" s="26" t="s">
        <v>90</v>
      </c>
      <c r="C21" s="26" t="str">
        <f>LOWER(Tabla4[[#This Row],[name]])</f>
        <v>samuel</v>
      </c>
      <c r="D21" s="26" t="str">
        <f>CONCATENATE(Tabla4[[#This Row],[username]],"@email.com")</f>
        <v>samuel@email.com</v>
      </c>
      <c r="E21" s="26" t="s">
        <v>189</v>
      </c>
      <c r="F21" s="26" t="str">
        <f>CONCATENATE("(SELECT user_id FROM  users WHERE NAME LIKE '",Tabla4[[#This Row],[name]],"') ")</f>
        <v xml:space="preserve">(SELECT user_id FROM  users WHERE NAME LIKE 'Samuel') </v>
      </c>
      <c r="G21" s="26" t="s">
        <v>120</v>
      </c>
      <c r="H21" s="27" t="s">
        <v>196</v>
      </c>
      <c r="I21" s="19" t="s">
        <v>141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141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141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s="26" t="s">
        <v>91</v>
      </c>
      <c r="C22" s="26" t="str">
        <f>LOWER(Tabla4[[#This Row],[name]])</f>
        <v>tomas</v>
      </c>
      <c r="D22" s="26" t="str">
        <f>CONCATENATE(Tabla4[[#This Row],[username]],"@email.com")</f>
        <v>tomas@email.com</v>
      </c>
      <c r="E22" s="26" t="s">
        <v>189</v>
      </c>
      <c r="F22" s="26" t="str">
        <f>CONCATENATE("(SELECT user_id FROM  users WHERE NAME LIKE '",Tabla4[[#This Row],[name]],"') ")</f>
        <v xml:space="preserve">(SELECT user_id FROM  users WHERE NAME LIKE 'Tomas') </v>
      </c>
      <c r="G22" s="26" t="s">
        <v>121</v>
      </c>
      <c r="H22" s="27" t="s">
        <v>196</v>
      </c>
      <c r="I22" s="19" t="s">
        <v>141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141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141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s="26" t="s">
        <v>93</v>
      </c>
      <c r="C23" s="26" t="str">
        <f>LOWER(Tabla4[[#This Row],[name]])</f>
        <v>ubaldo</v>
      </c>
      <c r="D23" s="26" t="str">
        <f>CONCATENATE(Tabla4[[#This Row],[username]],"@email.com")</f>
        <v>ubaldo@email.com</v>
      </c>
      <c r="E23" s="26" t="s">
        <v>189</v>
      </c>
      <c r="F23" s="26" t="str">
        <f>CONCATENATE("(SELECT user_id FROM  users WHERE NAME LIKE '",Tabla4[[#This Row],[name]],"') ")</f>
        <v xml:space="preserve">(SELECT user_id FROM  users WHERE NAME LIKE 'Ubaldo') </v>
      </c>
      <c r="G23" s="26" t="s">
        <v>122</v>
      </c>
      <c r="H23" s="27" t="s">
        <v>196</v>
      </c>
      <c r="I23" s="19" t="s">
        <v>141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141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141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s="26" t="s">
        <v>92</v>
      </c>
      <c r="C24" s="26" t="str">
        <f>LOWER(Tabla4[[#This Row],[name]])</f>
        <v>veronica</v>
      </c>
      <c r="D24" s="26" t="str">
        <f>CONCATENATE(Tabla4[[#This Row],[username]],"@email.com")</f>
        <v>veronica@email.com</v>
      </c>
      <c r="E24" s="26" t="s">
        <v>189</v>
      </c>
      <c r="F24" s="26" t="str">
        <f>CONCATENATE("(SELECT user_id FROM  users WHERE NAME LIKE '",Tabla4[[#This Row],[name]],"') ")</f>
        <v xml:space="preserve">(SELECT user_id FROM  users WHERE NAME LIKE 'Veronica') </v>
      </c>
      <c r="G24" s="26" t="s">
        <v>123</v>
      </c>
      <c r="H24" s="27" t="s">
        <v>196</v>
      </c>
      <c r="I24" s="19" t="s">
        <v>141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141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141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s="26" t="s">
        <v>94</v>
      </c>
      <c r="C25" s="26" t="str">
        <f>LOWER(Tabla4[[#This Row],[name]])</f>
        <v>wendy</v>
      </c>
      <c r="D25" s="26" t="str">
        <f>CONCATENATE(Tabla4[[#This Row],[username]],"@email.com")</f>
        <v>wendy@email.com</v>
      </c>
      <c r="E25" s="26" t="s">
        <v>189</v>
      </c>
      <c r="F25" s="26" t="str">
        <f>CONCATENATE("(SELECT user_id FROM  users WHERE NAME LIKE '",Tabla4[[#This Row],[name]],"') ")</f>
        <v xml:space="preserve">(SELECT user_id FROM  users WHERE NAME LIKE 'Wendy') </v>
      </c>
      <c r="G25" s="26" t="s">
        <v>124</v>
      </c>
      <c r="H25" s="27" t="s">
        <v>196</v>
      </c>
      <c r="I25" s="19" t="s">
        <v>141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141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141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s="26" t="s">
        <v>95</v>
      </c>
      <c r="C26" s="26" t="str">
        <f>LOWER(Tabla4[[#This Row],[name]])</f>
        <v>xochil</v>
      </c>
      <c r="D26" s="26" t="str">
        <f>CONCATENATE(Tabla4[[#This Row],[username]],"@email.com")</f>
        <v>xochil@email.com</v>
      </c>
      <c r="E26" s="26" t="s">
        <v>189</v>
      </c>
      <c r="F26" s="26" t="str">
        <f>CONCATENATE("(SELECT user_id FROM  users WHERE NAME LIKE '",Tabla4[[#This Row],[name]],"') ")</f>
        <v xml:space="preserve">(SELECT user_id FROM  users WHERE NAME LIKE 'Xochil') </v>
      </c>
      <c r="G26" s="26" t="s">
        <v>125</v>
      </c>
      <c r="H26" s="27" t="s">
        <v>196</v>
      </c>
      <c r="I26" s="19" t="s">
        <v>141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141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141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s="26" t="s">
        <v>96</v>
      </c>
      <c r="C27" s="26" t="str">
        <f>LOWER(Tabla4[[#This Row],[name]])</f>
        <v>yolanda</v>
      </c>
      <c r="D27" s="26" t="str">
        <f>CONCATENATE(Tabla4[[#This Row],[username]],"@email.com")</f>
        <v>yolanda@email.com</v>
      </c>
      <c r="E27" s="26" t="s">
        <v>189</v>
      </c>
      <c r="F27" s="26" t="str">
        <f>CONCATENATE("(SELECT user_id FROM  users WHERE NAME LIKE '",Tabla4[[#This Row],[name]],"') ")</f>
        <v xml:space="preserve">(SELECT user_id FROM  users WHERE NAME LIKE 'Yolanda') </v>
      </c>
      <c r="G27" s="26" t="s">
        <v>126</v>
      </c>
      <c r="H27" s="27" t="s">
        <v>196</v>
      </c>
      <c r="I27" s="19" t="s">
        <v>141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141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141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s="26" t="s">
        <v>97</v>
      </c>
      <c r="C28" s="26" t="str">
        <f>LOWER(Tabla4[[#This Row],[name]])</f>
        <v>zoe</v>
      </c>
      <c r="D28" s="26" t="str">
        <f>CONCATENATE(Tabla4[[#This Row],[username]],"@email.com")</f>
        <v>zoe@email.com</v>
      </c>
      <c r="E28" s="26" t="s">
        <v>189</v>
      </c>
      <c r="F28" s="26" t="str">
        <f>CONCATENATE("(SELECT user_id FROM  users WHERE NAME LIKE '",Tabla4[[#This Row],[name]],"') ")</f>
        <v xml:space="preserve">(SELECT user_id FROM  users WHERE NAME LIKE 'Zoe') </v>
      </c>
      <c r="G28" s="26" t="s">
        <v>127</v>
      </c>
      <c r="H28" s="27" t="s">
        <v>196</v>
      </c>
      <c r="I28" s="19" t="s">
        <v>141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141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141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190</v>
      </c>
    </row>
    <row r="31" spans="2:20" x14ac:dyDescent="0.25">
      <c r="B31" t="s">
        <v>186</v>
      </c>
    </row>
    <row r="32" spans="2:20" x14ac:dyDescent="0.25">
      <c r="B32" t="s">
        <v>187</v>
      </c>
    </row>
    <row r="33" spans="2:2" x14ac:dyDescent="0.25">
      <c r="B33" t="s">
        <v>188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>
      <selection activeCell="K21" sqref="K21"/>
    </sheetView>
  </sheetViews>
  <sheetFormatPr baseColWidth="10" defaultRowHeight="15" x14ac:dyDescent="0.25"/>
  <cols>
    <col min="1" max="1" width="5.140625" customWidth="1"/>
    <col min="3" max="3" width="14.42578125" bestFit="1" customWidth="1"/>
    <col min="5" max="6" width="13" customWidth="1"/>
    <col min="7" max="7" width="13.140625" style="30" customWidth="1"/>
    <col min="8" max="8" width="16" style="4" customWidth="1"/>
    <col min="9" max="9" width="21" customWidth="1"/>
    <col min="10" max="10" width="10" customWidth="1"/>
    <col min="11" max="11" width="9.5703125" customWidth="1"/>
    <col min="12" max="12" width="11.42578125" customWidth="1"/>
    <col min="13" max="13" width="4.28515625" customWidth="1"/>
    <col min="14" max="14" width="14.140625" customWidth="1"/>
    <col min="15" max="15" width="4.28515625" customWidth="1"/>
  </cols>
  <sheetData>
    <row r="1" spans="2:16" x14ac:dyDescent="0.25">
      <c r="C1" t="s">
        <v>235</v>
      </c>
    </row>
    <row r="2" spans="2:16" x14ac:dyDescent="0.25">
      <c r="C2" t="s">
        <v>236</v>
      </c>
    </row>
    <row r="3" spans="2:16" ht="15.75" thickBot="1" x14ac:dyDescent="0.3">
      <c r="B3" s="8" t="s">
        <v>26</v>
      </c>
      <c r="C3" s="9" t="s">
        <v>27</v>
      </c>
      <c r="E3" s="24" t="s">
        <v>210</v>
      </c>
      <c r="F3" s="24" t="s">
        <v>211</v>
      </c>
      <c r="G3" s="29" t="s">
        <v>201</v>
      </c>
      <c r="H3" s="22" t="s">
        <v>202</v>
      </c>
      <c r="I3" s="24" t="s">
        <v>204</v>
      </c>
      <c r="J3" s="24" t="s">
        <v>205</v>
      </c>
      <c r="K3" s="24" t="s">
        <v>211</v>
      </c>
      <c r="L3" s="24" t="s">
        <v>75</v>
      </c>
      <c r="N3" s="20" t="s">
        <v>237</v>
      </c>
      <c r="P3" s="20" t="s">
        <v>238</v>
      </c>
    </row>
    <row r="4" spans="2:16" ht="15.75" thickTop="1" x14ac:dyDescent="0.25">
      <c r="B4" t="str">
        <f>Tabla1[[#This Row],[street]]</f>
        <v>Numancia</v>
      </c>
      <c r="C4">
        <f>Tabla1[[#This Row],[house_number]]</f>
        <v>23</v>
      </c>
      <c r="E4" s="17" t="s">
        <v>222</v>
      </c>
      <c r="F4" s="17" t="s">
        <v>229</v>
      </c>
      <c r="G4" s="30" t="s">
        <v>203</v>
      </c>
      <c r="H4" s="32">
        <f t="shared" ref="H4:H15" ca="1" si="0">INT(RAND()*1000)</f>
        <v>335</v>
      </c>
      <c r="I4" s="2" t="s">
        <v>212</v>
      </c>
      <c r="J4" t="s">
        <v>218</v>
      </c>
      <c r="K4" t="str">
        <f>CONCATENATE("(SELECT user_id FROM users  WHERE username LIKE '",F4,"') ")</f>
        <v xml:space="preserve">(SELECT user_id FROM users  WHERE username LIKE 'ivan') </v>
      </c>
      <c r="L4" t="str">
        <f>IF(F4="","null",K4)</f>
        <v xml:space="preserve">(SELECT user_id FROM users  WHERE username LIKE 'ivan') </v>
      </c>
      <c r="M4" s="2" t="s">
        <v>141</v>
      </c>
      <c r="N4" t="str">
        <f ca="1">CONCATENATE("INSERT INTO basic_accounts (first_account_holder_user_id, second_accountholder_user_id, iban, currency, amount, creation_time, currency_penalty_fee, amount_penalty_fee) VALUES ("," (SELECT user_id FROM users WHERE username LIKE '",E4,"'), ",L4,", '",J4,"', '",G4,"', ",H4,", '",I4,", '",G4,"',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'ivan') , 'CH020', 'EUR', 335, '2022-11-01 20:07:29', 'EUR', 40 );</v>
      </c>
      <c r="O4" s="2" t="s">
        <v>141</v>
      </c>
    </row>
    <row r="5" spans="2:16" x14ac:dyDescent="0.25">
      <c r="B5" t="str">
        <f>Tabla1[[#This Row],[street]]</f>
        <v>Gran Via</v>
      </c>
      <c r="C5">
        <f>Tabla1[[#This Row],[house_number]]</f>
        <v>50</v>
      </c>
      <c r="E5" s="17" t="s">
        <v>222</v>
      </c>
      <c r="F5" s="17" t="s">
        <v>233</v>
      </c>
      <c r="G5" s="30" t="s">
        <v>203</v>
      </c>
      <c r="H5" s="32">
        <f t="shared" ca="1" si="0"/>
        <v>912</v>
      </c>
      <c r="I5" s="2" t="s">
        <v>212</v>
      </c>
      <c r="J5" t="s">
        <v>219</v>
      </c>
      <c r="K5" t="str">
        <f t="shared" ref="K5:K14" si="1">CONCATENATE("(SELECT user_id FROM users  WHERE username LIKE '",F5,"') ")</f>
        <v xml:space="preserve">(SELECT user_id FROM users  WHERE username LIKE 'daniel') </v>
      </c>
      <c r="L5" t="str">
        <f t="shared" ref="L5:L14" si="2">IF(F5="","null",K5)</f>
        <v xml:space="preserve">(SELECT user_id FROM users  WHERE username LIKE 'daniel') </v>
      </c>
      <c r="M5" s="2" t="s">
        <v>141</v>
      </c>
      <c r="N5" t="str">
        <f t="shared" ref="N5:N14" ca="1" si="3">CONCATENATE("INSERT INTO basic_accounts (first_account_holder_user_id, second_accountholder_user_id, iban, currency, amount, creation_time, currency_penalty_fee, amount_penalty_fee) VALUES ("," (SELECT user_id FROM users WHERE username LIKE '",E5,"'), ",L5,", '",J5,"', '",G5,"', ",H5,", '",I5,", '",G5,"',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'SA040', 'EUR', 912, '2022-11-01 20:07:29', 'EUR', 40 );</v>
      </c>
      <c r="O5" s="2" t="s">
        <v>141</v>
      </c>
    </row>
    <row r="6" spans="2:16" x14ac:dyDescent="0.25">
      <c r="B6" t="str">
        <f>Tabla1[[#This Row],[street]]</f>
        <v>Napoles</v>
      </c>
      <c r="C6">
        <f>Tabla1[[#This Row],[house_number]]</f>
        <v>12</v>
      </c>
      <c r="E6" s="17" t="s">
        <v>222</v>
      </c>
      <c r="F6" s="17" t="s">
        <v>233</v>
      </c>
      <c r="G6" s="30" t="s">
        <v>203</v>
      </c>
      <c r="H6" s="32">
        <f t="shared" ca="1" si="0"/>
        <v>335</v>
      </c>
      <c r="I6" s="2" t="s">
        <v>212</v>
      </c>
      <c r="J6" t="s">
        <v>220</v>
      </c>
      <c r="K6" t="str">
        <f t="shared" si="1"/>
        <v xml:space="preserve">(SELECT user_id FROM users  WHERE username LIKE 'daniel') </v>
      </c>
      <c r="L6" t="str">
        <f t="shared" si="2"/>
        <v xml:space="preserve">(SELECT user_id FROM users  WHERE username LIKE 'daniel') </v>
      </c>
      <c r="M6" s="2" t="s">
        <v>141</v>
      </c>
      <c r="N6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'ST060', 'EUR', 335, '2022-11-01 20:07:29', 'EUR', 40 );</v>
      </c>
      <c r="O6" s="2" t="s">
        <v>141</v>
      </c>
    </row>
    <row r="7" spans="2:16" x14ac:dyDescent="0.25">
      <c r="B7" t="str">
        <f>Tabla1[[#This Row],[street]]</f>
        <v>Dénia</v>
      </c>
      <c r="C7">
        <f>Tabla1[[#This Row],[house_number]]</f>
        <v>54</v>
      </c>
      <c r="E7" s="17" t="s">
        <v>222</v>
      </c>
      <c r="F7" s="17" t="s">
        <v>234</v>
      </c>
      <c r="G7" s="30" t="s">
        <v>203</v>
      </c>
      <c r="H7" s="32">
        <f t="shared" ca="1" si="0"/>
        <v>870</v>
      </c>
      <c r="I7" s="2" t="s">
        <v>212</v>
      </c>
      <c r="J7" t="s">
        <v>221</v>
      </c>
      <c r="K7" t="str">
        <f t="shared" si="1"/>
        <v xml:space="preserve">(SELECT user_id FROM users  WHERE username LIKE 'hernan') </v>
      </c>
      <c r="L7" t="str">
        <f t="shared" si="2"/>
        <v xml:space="preserve">(SELECT user_id FROM users  WHERE username LIKE 'hernan') </v>
      </c>
      <c r="M7" s="2" t="s">
        <v>141</v>
      </c>
      <c r="N7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'hernan') , 'CD080', 'EUR', 870, '2022-11-01 20:07:29', 'EUR', 40 );</v>
      </c>
      <c r="O7" s="2" t="s">
        <v>141</v>
      </c>
    </row>
    <row r="8" spans="2:16" x14ac:dyDescent="0.25">
      <c r="B8" t="str">
        <f>Tabla1[[#This Row],[street]]</f>
        <v>San Blas</v>
      </c>
      <c r="C8">
        <f>Tabla1[[#This Row],[house_number]]</f>
        <v>26</v>
      </c>
      <c r="E8" s="17" t="s">
        <v>228</v>
      </c>
      <c r="F8" s="17"/>
      <c r="G8" s="30" t="s">
        <v>203</v>
      </c>
      <c r="H8" s="32">
        <f t="shared" ca="1" si="0"/>
        <v>346</v>
      </c>
      <c r="I8" s="2" t="s">
        <v>212</v>
      </c>
      <c r="J8" t="s">
        <v>223</v>
      </c>
      <c r="K8" t="str">
        <f t="shared" si="1"/>
        <v xml:space="preserve">(SELECT user_id FROM users  WHERE username LIKE '') </v>
      </c>
      <c r="L8" t="str">
        <f t="shared" si="2"/>
        <v>null</v>
      </c>
      <c r="M8" s="2" t="s">
        <v>141</v>
      </c>
      <c r="N8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'CH021', 'EUR', 346, '2022-11-01 20:07:29', 'EUR', 40 );</v>
      </c>
      <c r="O8" s="2" t="s">
        <v>141</v>
      </c>
    </row>
    <row r="9" spans="2:16" x14ac:dyDescent="0.25">
      <c r="B9" t="str">
        <f>Tabla1[[#This Row],[street]]</f>
        <v>Rivolí</v>
      </c>
      <c r="C9">
        <f>Tabla1[[#This Row],[house_number]]</f>
        <v>11</v>
      </c>
      <c r="E9" s="17" t="s">
        <v>228</v>
      </c>
      <c r="F9" s="17"/>
      <c r="G9" s="30" t="s">
        <v>203</v>
      </c>
      <c r="H9" s="32">
        <f t="shared" ca="1" si="0"/>
        <v>247</v>
      </c>
      <c r="I9" s="2" t="s">
        <v>212</v>
      </c>
      <c r="J9" t="s">
        <v>224</v>
      </c>
      <c r="K9" t="str">
        <f t="shared" si="1"/>
        <v xml:space="preserve">(SELECT user_id FROM users  WHERE username LIKE '') </v>
      </c>
      <c r="L9" t="str">
        <f t="shared" si="2"/>
        <v>null</v>
      </c>
      <c r="M9" s="2" t="s">
        <v>141</v>
      </c>
      <c r="N9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'CH022', 'EUR', 247, '2022-11-01 20:07:29', 'EUR', 40 );</v>
      </c>
      <c r="O9" s="2" t="s">
        <v>141</v>
      </c>
    </row>
    <row r="10" spans="2:16" x14ac:dyDescent="0.25">
      <c r="B10" t="str">
        <f>Tabla1[[#This Row],[street]]</f>
        <v>Oberweg</v>
      </c>
      <c r="C10">
        <f>Tabla1[[#This Row],[house_number]]</f>
        <v>69</v>
      </c>
      <c r="E10" s="17" t="s">
        <v>228</v>
      </c>
      <c r="F10" s="17"/>
      <c r="G10" s="30" t="s">
        <v>203</v>
      </c>
      <c r="H10" s="32">
        <f t="shared" ca="1" si="0"/>
        <v>761</v>
      </c>
      <c r="I10" s="2" t="s">
        <v>212</v>
      </c>
      <c r="J10" t="s">
        <v>225</v>
      </c>
      <c r="K10" t="str">
        <f t="shared" si="1"/>
        <v xml:space="preserve">(SELECT user_id FROM users  WHERE username LIKE '') </v>
      </c>
      <c r="L10" t="str">
        <f t="shared" si="2"/>
        <v>null</v>
      </c>
      <c r="M10" s="2" t="s">
        <v>141</v>
      </c>
      <c r="N10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'SA041', 'EUR', 761, '2022-11-01 20:07:29', 'EUR', 40 );</v>
      </c>
      <c r="O10" s="2" t="s">
        <v>141</v>
      </c>
    </row>
    <row r="11" spans="2:16" x14ac:dyDescent="0.25">
      <c r="B11" t="str">
        <f>Tabla1[[#This Row],[street]]</f>
        <v>Av El Dorado</v>
      </c>
      <c r="C11">
        <f>Tabla1[[#This Row],[house_number]]</f>
        <v>89</v>
      </c>
      <c r="E11" s="17" t="s">
        <v>229</v>
      </c>
      <c r="F11" s="17" t="s">
        <v>228</v>
      </c>
      <c r="G11" s="30" t="s">
        <v>203</v>
      </c>
      <c r="H11" s="32">
        <f t="shared" ca="1" si="0"/>
        <v>347</v>
      </c>
      <c r="I11" s="2" t="s">
        <v>212</v>
      </c>
      <c r="J11" t="s">
        <v>226</v>
      </c>
      <c r="K11" t="str">
        <f t="shared" si="1"/>
        <v xml:space="preserve">(SELECT user_id FROM users  WHERE username LIKE 'ernesto') </v>
      </c>
      <c r="L11" t="str">
        <f t="shared" si="2"/>
        <v xml:space="preserve">(SELECT user_id FROM users  WHERE username LIKE 'ernesto') </v>
      </c>
      <c r="M11" s="2" t="s">
        <v>141</v>
      </c>
      <c r="N11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(SELECT user_id FROM users  WHERE username LIKE 'ernesto') , 'CD081', 'EUR', 347, '2022-11-01 20:07:29', 'EUR', 40 );</v>
      </c>
      <c r="O11" s="2" t="s">
        <v>141</v>
      </c>
    </row>
    <row r="12" spans="2:16" x14ac:dyDescent="0.25">
      <c r="B12" t="str">
        <f>Tabla1[[#This Row],[street]]</f>
        <v>Jirón Callao</v>
      </c>
      <c r="C12">
        <f>Tabla1[[#This Row],[house_number]]</f>
        <v>24</v>
      </c>
      <c r="E12" s="17" t="s">
        <v>229</v>
      </c>
      <c r="F12" s="17"/>
      <c r="G12" s="30" t="s">
        <v>203</v>
      </c>
      <c r="H12" s="32">
        <f t="shared" ca="1" si="0"/>
        <v>743</v>
      </c>
      <c r="I12" s="2" t="s">
        <v>212</v>
      </c>
      <c r="J12" t="s">
        <v>227</v>
      </c>
      <c r="K12" t="str">
        <f t="shared" si="1"/>
        <v xml:space="preserve">(SELECT user_id FROM users  WHERE username LIKE '') </v>
      </c>
      <c r="L12" t="str">
        <f t="shared" si="2"/>
        <v>null</v>
      </c>
      <c r="M12" s="2" t="s">
        <v>141</v>
      </c>
      <c r="N12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null, 'SA042', 'EUR', 743, '2022-11-01 20:07:29', 'EUR', 40 );</v>
      </c>
      <c r="O12" s="2" t="s">
        <v>141</v>
      </c>
    </row>
    <row r="13" spans="2:16" x14ac:dyDescent="0.25">
      <c r="B13" t="str">
        <f>Tabla1[[#This Row],[street]]</f>
        <v>Av 9 de Julio</v>
      </c>
      <c r="C13">
        <f>Tabla1[[#This Row],[house_number]]</f>
        <v>48</v>
      </c>
      <c r="E13" s="17" t="s">
        <v>232</v>
      </c>
      <c r="F13" s="17"/>
      <c r="G13" s="30" t="s">
        <v>203</v>
      </c>
      <c r="H13" s="32">
        <f t="shared" ca="1" si="0"/>
        <v>965</v>
      </c>
      <c r="I13" s="2" t="s">
        <v>212</v>
      </c>
      <c r="J13" t="s">
        <v>230</v>
      </c>
      <c r="K13" t="str">
        <f t="shared" si="1"/>
        <v xml:space="preserve">(SELECT user_id FROM users  WHERE username LIKE '') </v>
      </c>
      <c r="L13" t="str">
        <f t="shared" si="2"/>
        <v>null</v>
      </c>
      <c r="M13" s="2" t="s">
        <v>141</v>
      </c>
      <c r="N13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'SA043', 'EUR', 965, '2022-11-01 20:07:29', 'EUR', 40 );</v>
      </c>
      <c r="O13" s="2" t="s">
        <v>141</v>
      </c>
    </row>
    <row r="14" spans="2:16" x14ac:dyDescent="0.25">
      <c r="B14" t="str">
        <f>Tabla1[[#This Row],[street]]</f>
        <v>Paseo de Montejo</v>
      </c>
      <c r="C14">
        <f>Tabla1[[#This Row],[house_number]]</f>
        <v>33</v>
      </c>
      <c r="E14" s="17" t="s">
        <v>232</v>
      </c>
      <c r="F14" s="17"/>
      <c r="G14" s="30" t="s">
        <v>203</v>
      </c>
      <c r="H14" s="32">
        <f t="shared" ca="1" si="0"/>
        <v>814</v>
      </c>
      <c r="I14" s="2" t="s">
        <v>212</v>
      </c>
      <c r="J14" t="s">
        <v>231</v>
      </c>
      <c r="K14" t="str">
        <f t="shared" si="1"/>
        <v xml:space="preserve">(SELECT user_id FROM users  WHERE username LIKE '') </v>
      </c>
      <c r="L14" t="str">
        <f t="shared" si="2"/>
        <v>null</v>
      </c>
      <c r="M14" s="2" t="s">
        <v>141</v>
      </c>
      <c r="N14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'CH023', 'EUR', 814, '2022-11-01 20:07:29', 'EUR', 40 );</v>
      </c>
      <c r="O14" s="2" t="s">
        <v>141</v>
      </c>
    </row>
    <row r="15" spans="2:16" x14ac:dyDescent="0.25">
      <c r="E15" t="str">
        <f>Users!C14</f>
        <v>liliana</v>
      </c>
      <c r="G15" s="30" t="s">
        <v>203</v>
      </c>
      <c r="H15" s="32">
        <f t="shared" ca="1" si="0"/>
        <v>451</v>
      </c>
      <c r="I15" s="2" t="s">
        <v>212</v>
      </c>
    </row>
    <row r="16" spans="2:16" x14ac:dyDescent="0.25">
      <c r="E16" t="str">
        <f>Users!C15</f>
        <v>maria</v>
      </c>
      <c r="G16" s="30" t="s">
        <v>203</v>
      </c>
      <c r="H16" s="32">
        <f t="shared" ref="H16:H29" ca="1" si="4">INT(RAND()*1000)</f>
        <v>824</v>
      </c>
      <c r="I16" s="2" t="s">
        <v>212</v>
      </c>
    </row>
    <row r="17" spans="2:13" x14ac:dyDescent="0.25">
      <c r="E17" t="str">
        <f>Users!C16</f>
        <v>nancy</v>
      </c>
      <c r="G17" s="30" t="s">
        <v>203</v>
      </c>
      <c r="H17" s="32">
        <f t="shared" ca="1" si="4"/>
        <v>46</v>
      </c>
      <c r="I17" s="2" t="s">
        <v>212</v>
      </c>
    </row>
    <row r="18" spans="2:13" x14ac:dyDescent="0.25">
      <c r="E18" t="str">
        <f>Users!C17</f>
        <v>orlando</v>
      </c>
      <c r="G18" s="30" t="s">
        <v>203</v>
      </c>
      <c r="H18" s="32">
        <f t="shared" ca="1" si="4"/>
        <v>969</v>
      </c>
      <c r="I18" s="2" t="s">
        <v>212</v>
      </c>
    </row>
    <row r="19" spans="2:13" x14ac:dyDescent="0.25">
      <c r="B19" t="s">
        <v>206</v>
      </c>
      <c r="E19" t="str">
        <f>Users!C18</f>
        <v>pedro</v>
      </c>
      <c r="G19" s="30" t="s">
        <v>203</v>
      </c>
      <c r="H19" s="32">
        <f t="shared" ca="1" si="4"/>
        <v>527</v>
      </c>
      <c r="I19" s="2" t="s">
        <v>212</v>
      </c>
    </row>
    <row r="20" spans="2:13" x14ac:dyDescent="0.25">
      <c r="B20" t="s">
        <v>207</v>
      </c>
      <c r="E20" t="str">
        <f>Users!C19</f>
        <v>quentin</v>
      </c>
      <c r="G20" s="30" t="s">
        <v>203</v>
      </c>
      <c r="H20" s="32">
        <f t="shared" ca="1" si="4"/>
        <v>672</v>
      </c>
      <c r="I20" s="2" t="s">
        <v>212</v>
      </c>
    </row>
    <row r="21" spans="2:13" x14ac:dyDescent="0.25">
      <c r="E21" t="str">
        <f>Users!C20</f>
        <v>ramon</v>
      </c>
      <c r="G21" s="30" t="s">
        <v>203</v>
      </c>
      <c r="H21" s="32">
        <f t="shared" ca="1" si="4"/>
        <v>975</v>
      </c>
      <c r="I21" s="2" t="s">
        <v>212</v>
      </c>
    </row>
    <row r="22" spans="2:13" x14ac:dyDescent="0.25">
      <c r="E22" s="28" t="str">
        <f>Users!C21</f>
        <v>samuel</v>
      </c>
      <c r="F22" s="28"/>
      <c r="G22" s="30" t="s">
        <v>203</v>
      </c>
      <c r="H22" s="32">
        <f t="shared" ca="1" si="4"/>
        <v>197</v>
      </c>
      <c r="I22" s="2" t="s">
        <v>212</v>
      </c>
    </row>
    <row r="23" spans="2:13" x14ac:dyDescent="0.25">
      <c r="B23" t="s">
        <v>208</v>
      </c>
      <c r="E23" s="28" t="str">
        <f>Users!C22</f>
        <v>tomas</v>
      </c>
      <c r="F23" s="28"/>
      <c r="G23" s="30" t="s">
        <v>203</v>
      </c>
      <c r="H23" s="32">
        <f t="shared" ca="1" si="4"/>
        <v>196</v>
      </c>
      <c r="I23" s="2" t="s">
        <v>212</v>
      </c>
    </row>
    <row r="24" spans="2:13" x14ac:dyDescent="0.25">
      <c r="B24" t="s">
        <v>209</v>
      </c>
      <c r="E24" s="28" t="str">
        <f>Users!C23</f>
        <v>ubaldo</v>
      </c>
      <c r="F24" s="28"/>
      <c r="G24" s="30" t="s">
        <v>203</v>
      </c>
      <c r="H24" s="32">
        <f t="shared" ca="1" si="4"/>
        <v>681</v>
      </c>
      <c r="I24" s="2" t="s">
        <v>212</v>
      </c>
      <c r="M24" s="31"/>
    </row>
    <row r="25" spans="2:13" x14ac:dyDescent="0.25">
      <c r="E25" s="28" t="str">
        <f>Users!C24</f>
        <v>veronica</v>
      </c>
      <c r="F25" s="28"/>
      <c r="G25" s="30" t="s">
        <v>203</v>
      </c>
      <c r="H25" s="32">
        <f t="shared" ca="1" si="4"/>
        <v>743</v>
      </c>
      <c r="I25" s="2" t="s">
        <v>212</v>
      </c>
    </row>
    <row r="26" spans="2:13" x14ac:dyDescent="0.25">
      <c r="E26" s="28" t="str">
        <f>Users!C25</f>
        <v>wendy</v>
      </c>
      <c r="F26" s="28"/>
      <c r="G26" s="30" t="s">
        <v>203</v>
      </c>
      <c r="H26" s="32">
        <f t="shared" ca="1" si="4"/>
        <v>82</v>
      </c>
      <c r="I26" s="2" t="s">
        <v>212</v>
      </c>
    </row>
    <row r="27" spans="2:13" x14ac:dyDescent="0.25">
      <c r="E27" s="28" t="str">
        <f>Users!C26</f>
        <v>xochil</v>
      </c>
      <c r="F27" s="28"/>
      <c r="G27" s="30" t="s">
        <v>203</v>
      </c>
      <c r="H27" s="32">
        <f t="shared" ca="1" si="4"/>
        <v>907</v>
      </c>
      <c r="I27" s="2" t="s">
        <v>212</v>
      </c>
    </row>
    <row r="28" spans="2:13" x14ac:dyDescent="0.25">
      <c r="E28" s="28" t="str">
        <f>Users!C27</f>
        <v>yolanda</v>
      </c>
      <c r="F28" s="28"/>
      <c r="G28" s="30" t="s">
        <v>203</v>
      </c>
      <c r="H28" s="32">
        <f t="shared" ca="1" si="4"/>
        <v>541</v>
      </c>
      <c r="I28" s="2" t="s">
        <v>212</v>
      </c>
    </row>
    <row r="29" spans="2:13" x14ac:dyDescent="0.25">
      <c r="B29" t="s">
        <v>214</v>
      </c>
      <c r="E29" s="28" t="str">
        <f>Users!C28</f>
        <v>zoe</v>
      </c>
      <c r="F29" s="28"/>
      <c r="G29" s="30" t="s">
        <v>203</v>
      </c>
      <c r="H29" s="32">
        <f t="shared" ca="1" si="4"/>
        <v>512</v>
      </c>
      <c r="I29" s="2" t="s">
        <v>212</v>
      </c>
    </row>
    <row r="30" spans="2:13" x14ac:dyDescent="0.25">
      <c r="B30" t="s">
        <v>217</v>
      </c>
    </row>
    <row r="31" spans="2:13" x14ac:dyDescent="0.25">
      <c r="B31" t="s">
        <v>216</v>
      </c>
    </row>
    <row r="32" spans="2:13" x14ac:dyDescent="0.25">
      <c r="B32" t="s">
        <v>215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M19" sqref="M19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6" t="s">
        <v>141</v>
      </c>
    </row>
    <row r="2" spans="1:10" x14ac:dyDescent="0.25">
      <c r="B2" s="34" t="s">
        <v>69</v>
      </c>
      <c r="C2" s="34"/>
      <c r="D2" s="34"/>
      <c r="E2" s="34"/>
      <c r="F2" s="34"/>
      <c r="G2" s="34"/>
      <c r="J2" s="16" t="s">
        <v>141</v>
      </c>
    </row>
    <row r="3" spans="1:10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  <c r="I3" s="23" t="s">
        <v>200</v>
      </c>
      <c r="J3" s="16" t="s">
        <v>141</v>
      </c>
    </row>
    <row r="4" spans="1:10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6" t="s">
        <v>141</v>
      </c>
    </row>
    <row r="5" spans="1:10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6" t="s">
        <v>141</v>
      </c>
    </row>
    <row r="6" spans="1:10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6" t="s">
        <v>141</v>
      </c>
    </row>
    <row r="7" spans="1:10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6" t="s">
        <v>141</v>
      </c>
    </row>
    <row r="8" spans="1:10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6" t="s">
        <v>141</v>
      </c>
    </row>
    <row r="9" spans="1:10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6" t="s">
        <v>141</v>
      </c>
    </row>
    <row r="10" spans="1:10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6" t="s">
        <v>141</v>
      </c>
    </row>
    <row r="11" spans="1:10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6" t="s">
        <v>141</v>
      </c>
    </row>
    <row r="12" spans="1:10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6" t="s">
        <v>141</v>
      </c>
    </row>
    <row r="13" spans="1:10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6" t="s">
        <v>141</v>
      </c>
    </row>
    <row r="14" spans="1:10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6" t="s">
        <v>141</v>
      </c>
    </row>
    <row r="15" spans="1:10" x14ac:dyDescent="0.25">
      <c r="J15" s="16" t="s">
        <v>141</v>
      </c>
    </row>
    <row r="16" spans="1:10" x14ac:dyDescent="0.25">
      <c r="J16" s="16" t="s">
        <v>141</v>
      </c>
    </row>
    <row r="17" spans="2:15" x14ac:dyDescent="0.25">
      <c r="J17" s="16" t="s">
        <v>141</v>
      </c>
    </row>
    <row r="18" spans="2:15" x14ac:dyDescent="0.25">
      <c r="B18" s="10" t="s">
        <v>74</v>
      </c>
      <c r="J18" s="16" t="s">
        <v>141</v>
      </c>
    </row>
    <row r="19" spans="2:15" x14ac:dyDescent="0.25">
      <c r="B19" t="s">
        <v>8</v>
      </c>
      <c r="C19" t="s">
        <v>186</v>
      </c>
      <c r="D19" t="s">
        <v>187</v>
      </c>
      <c r="E19" t="s">
        <v>188</v>
      </c>
      <c r="F19" s="3" t="s">
        <v>191</v>
      </c>
      <c r="J19" s="16" t="s">
        <v>141</v>
      </c>
      <c r="M19" s="17" t="s">
        <v>193</v>
      </c>
    </row>
    <row r="20" spans="2:15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190</v>
      </c>
      <c r="F20" s="5" t="s">
        <v>192</v>
      </c>
      <c r="H20" s="2" t="s">
        <v>141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6" t="s">
        <v>141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141</v>
      </c>
      <c r="M20" t="str">
        <f>CONCATENATE("INSERT INTO admins VALUES (",K20,"); ")</f>
        <v xml:space="preserve">INSERT INTO admins VALUES ((SELECT user_id FROM users WHERE NAME LIKE 'John') ); </v>
      </c>
      <c r="N20" s="16" t="s">
        <v>141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190</v>
      </c>
      <c r="F21" s="5" t="s">
        <v>192</v>
      </c>
      <c r="H21" s="2" t="s">
        <v>141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6" t="s">
        <v>141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141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6" t="s">
        <v>141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190</v>
      </c>
      <c r="F22" s="5" t="s">
        <v>192</v>
      </c>
      <c r="H22" s="2" t="s">
        <v>141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6" t="s">
        <v>141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141</v>
      </c>
      <c r="M22" t="str">
        <f t="shared" si="0"/>
        <v xml:space="preserve">INSERT INTO admins VALUES ((SELECT user_id FROM users WHERE NAME LIKE 'Cristian') ); </v>
      </c>
      <c r="N22" s="16" t="s">
        <v>141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190</v>
      </c>
      <c r="F23" s="5" t="s">
        <v>192</v>
      </c>
      <c r="H23" s="2" t="s">
        <v>141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6" t="s">
        <v>141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141</v>
      </c>
      <c r="M23" t="str">
        <f t="shared" si="0"/>
        <v xml:space="preserve">INSERT INTO admins VALUES ((SELECT user_id FROM users WHERE NAME LIKE 'Raúl') ); </v>
      </c>
      <c r="N23" s="16" t="s">
        <v>141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6" t="s">
        <v>141</v>
      </c>
    </row>
    <row r="25" spans="2:15" x14ac:dyDescent="0.25">
      <c r="J25" s="16" t="s">
        <v>141</v>
      </c>
    </row>
    <row r="26" spans="2:15" x14ac:dyDescent="0.25">
      <c r="J26" s="16" t="s">
        <v>141</v>
      </c>
    </row>
    <row r="27" spans="2:15" x14ac:dyDescent="0.25">
      <c r="J27" s="16" t="s">
        <v>141</v>
      </c>
    </row>
    <row r="28" spans="2:15" x14ac:dyDescent="0.25">
      <c r="J28" s="16" t="s">
        <v>141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Users</vt:lpstr>
      <vt:lpstr>AccountHolder</vt:lpstr>
      <vt:lpstr>Address &amp; Admin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2022-11-02T15:58:37Z</dcterms:modified>
</cp:coreProperties>
</file>