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artida\HTML\Cursos\_Ironhack Java Backend Dev\Curso\Midterm_Project\Proyecto_Bancario\External_Resources\"/>
    </mc:Choice>
  </mc:AlternateContent>
  <bookViews>
    <workbookView xWindow="0" yWindow="0" windowWidth="26955" windowHeight="8460"/>
  </bookViews>
  <sheets>
    <sheet name="EndPoints" sheetId="1" r:id="rId1"/>
    <sheet name="Address &amp; Admin" sheetId="4" r:id="rId2"/>
    <sheet name="AccountHolder" sheetId="5" r:id="rId3"/>
    <sheet name="ThirdParty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6" l="1"/>
  <c r="O5" i="6"/>
  <c r="O6" i="6"/>
  <c r="O7" i="6"/>
  <c r="O8" i="6"/>
  <c r="O9" i="6"/>
  <c r="O10" i="6"/>
  <c r="O11" i="6"/>
  <c r="O12" i="6"/>
  <c r="O13" i="6"/>
  <c r="O3" i="6" l="1"/>
  <c r="M4" i="6"/>
  <c r="M5" i="6"/>
  <c r="M6" i="6"/>
  <c r="M7" i="6"/>
  <c r="M8" i="6"/>
  <c r="M9" i="6"/>
  <c r="M10" i="6"/>
  <c r="M11" i="6"/>
  <c r="M12" i="6"/>
  <c r="M13" i="6"/>
  <c r="M3" i="6"/>
  <c r="H21" i="6"/>
  <c r="H22" i="6"/>
  <c r="H23" i="6"/>
  <c r="H24" i="6"/>
  <c r="H25" i="6"/>
  <c r="H26" i="6"/>
  <c r="H27" i="6"/>
  <c r="H28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I3" i="6"/>
  <c r="H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3" i="6"/>
  <c r="D20" i="4"/>
  <c r="I21" i="4"/>
  <c r="I22" i="4"/>
  <c r="I23" i="4"/>
  <c r="I20" i="4"/>
  <c r="G21" i="4"/>
  <c r="G22" i="4"/>
  <c r="G23" i="4"/>
  <c r="G20" i="4"/>
  <c r="B13" i="5" l="1"/>
  <c r="C13" i="5"/>
  <c r="B14" i="5"/>
  <c r="C1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C4" i="5"/>
  <c r="B4" i="5"/>
  <c r="D21" i="4"/>
  <c r="D22" i="4"/>
  <c r="D23" i="4"/>
  <c r="I5" i="4"/>
  <c r="I6" i="4"/>
  <c r="I7" i="4"/>
  <c r="I8" i="4"/>
  <c r="I9" i="4"/>
  <c r="I10" i="4"/>
  <c r="I11" i="4"/>
  <c r="I12" i="4"/>
  <c r="I13" i="4"/>
  <c r="I14" i="4"/>
  <c r="I4" i="4"/>
</calcChain>
</file>

<file path=xl/sharedStrings.xml><?xml version="1.0" encoding="utf-8"?>
<sst xmlns="http://schemas.openxmlformats.org/spreadsheetml/2006/main" count="263" uniqueCount="181">
  <si>
    <t>Request Type</t>
  </si>
  <si>
    <t>Endpoint</t>
  </si>
  <si>
    <t>Response Description</t>
  </si>
  <si>
    <t>#</t>
  </si>
  <si>
    <t>GET</t>
  </si>
  <si>
    <t>Param Type</t>
  </si>
  <si>
    <t>PathVariable</t>
  </si>
  <si>
    <t>RequestParam</t>
  </si>
  <si>
    <t>name</t>
  </si>
  <si>
    <t>Endpoints Definition Midterm Project</t>
  </si>
  <si>
    <t>Usuario</t>
  </si>
  <si>
    <t>Admin</t>
  </si>
  <si>
    <t>get info de un account holder</t>
  </si>
  <si>
    <t>Bienvenida</t>
  </si>
  <si>
    <t>obtiene listado de todos los accountholders</t>
  </si>
  <si>
    <t>buscar un account holder por nombre</t>
  </si>
  <si>
    <t>mostrar account holders por rango de fechas</t>
  </si>
  <si>
    <t>AccountHolder</t>
  </si>
  <si>
    <t>Muestra todas sus cuentas</t>
  </si>
  <si>
    <t>Muestra el detalle de una especifica cuenta.</t>
  </si>
  <si>
    <t>muestra las diversas cuentas de un accountholder</t>
  </si>
  <si>
    <t>POST</t>
  </si>
  <si>
    <t>crear un accountholder (Opcional)</t>
  </si>
  <si>
    <t>PATCH</t>
  </si>
  <si>
    <t>Modifica el saldo de la cuenta indicada</t>
  </si>
  <si>
    <t>country</t>
  </si>
  <si>
    <t>city</t>
  </si>
  <si>
    <t>street</t>
  </si>
  <si>
    <t>house_number</t>
  </si>
  <si>
    <t>home_unit</t>
  </si>
  <si>
    <t>comment</t>
  </si>
  <si>
    <t>España</t>
  </si>
  <si>
    <t>Barcelona</t>
  </si>
  <si>
    <t>Madrid</t>
  </si>
  <si>
    <t>Valencia</t>
  </si>
  <si>
    <t>Badajoz</t>
  </si>
  <si>
    <t>Numancia</t>
  </si>
  <si>
    <t>Napoles</t>
  </si>
  <si>
    <t>Gran Via</t>
  </si>
  <si>
    <t>Francia</t>
  </si>
  <si>
    <t>Paris</t>
  </si>
  <si>
    <t>Dénia</t>
  </si>
  <si>
    <t>San Blas</t>
  </si>
  <si>
    <t>Rivolí</t>
  </si>
  <si>
    <t>Alemania</t>
  </si>
  <si>
    <t>Frankfurt</t>
  </si>
  <si>
    <t>Oberweg</t>
  </si>
  <si>
    <t>Colombia</t>
  </si>
  <si>
    <t>Bogotá</t>
  </si>
  <si>
    <t>Av El Dorado</t>
  </si>
  <si>
    <t>Peru</t>
  </si>
  <si>
    <t>Lima</t>
  </si>
  <si>
    <t>Jirón Callao</t>
  </si>
  <si>
    <t>Argentina</t>
  </si>
  <si>
    <t>Buenos Aires</t>
  </si>
  <si>
    <t>Av 9 de Julio</t>
  </si>
  <si>
    <t>Mexico</t>
  </si>
  <si>
    <t>Merida</t>
  </si>
  <si>
    <t>Paseo de Montejo</t>
  </si>
  <si>
    <t>4-2</t>
  </si>
  <si>
    <t>3-1</t>
  </si>
  <si>
    <t>Atico</t>
  </si>
  <si>
    <t>Bajos 3</t>
  </si>
  <si>
    <t>2-1</t>
  </si>
  <si>
    <t>3-3</t>
  </si>
  <si>
    <t xml:space="preserve">3 </t>
  </si>
  <si>
    <t xml:space="preserve">A </t>
  </si>
  <si>
    <t>Apto 2</t>
  </si>
  <si>
    <t>Casa Azul</t>
  </si>
  <si>
    <t>Al lado del monumento</t>
  </si>
  <si>
    <t>Tabla Addresses</t>
  </si>
  <si>
    <t>John</t>
  </si>
  <si>
    <t>Alfredo</t>
  </si>
  <si>
    <t>Cristian</t>
  </si>
  <si>
    <t>Raúl</t>
  </si>
  <si>
    <t>Admins</t>
  </si>
  <si>
    <t>user_id</t>
  </si>
  <si>
    <t>hashed_key</t>
  </si>
  <si>
    <t>Alberto</t>
  </si>
  <si>
    <t>Bernardo</t>
  </si>
  <si>
    <t>Carlos</t>
  </si>
  <si>
    <t>Daniel</t>
  </si>
  <si>
    <t>Ernesto</t>
  </si>
  <si>
    <t>Fernando</t>
  </si>
  <si>
    <t>Hernan</t>
  </si>
  <si>
    <t>Ivan</t>
  </si>
  <si>
    <t>Jose</t>
  </si>
  <si>
    <t>Kevin</t>
  </si>
  <si>
    <t>Orlando</t>
  </si>
  <si>
    <t>Pedro</t>
  </si>
  <si>
    <t>Ramon</t>
  </si>
  <si>
    <t>Samuel</t>
  </si>
  <si>
    <t>Tomas</t>
  </si>
  <si>
    <t>Veronica</t>
  </si>
  <si>
    <t>Ubaldo</t>
  </si>
  <si>
    <t>Wendy</t>
  </si>
  <si>
    <t>Xochil</t>
  </si>
  <si>
    <t>Yolanda</t>
  </si>
  <si>
    <t>Zoe</t>
  </si>
  <si>
    <t>Maria</t>
  </si>
  <si>
    <t>Liliana</t>
  </si>
  <si>
    <t>Gladys</t>
  </si>
  <si>
    <t>Quentin</t>
  </si>
  <si>
    <t>aaaa</t>
  </si>
  <si>
    <t>bbbb</t>
  </si>
  <si>
    <t>cccc</t>
  </si>
  <si>
    <t>dddd</t>
  </si>
  <si>
    <t>eeee</t>
  </si>
  <si>
    <t>ffff</t>
  </si>
  <si>
    <t>gggg</t>
  </si>
  <si>
    <t>hhhh</t>
  </si>
  <si>
    <t>iiii</t>
  </si>
  <si>
    <t>jjjj</t>
  </si>
  <si>
    <t>kkkk</t>
  </si>
  <si>
    <t>llll</t>
  </si>
  <si>
    <t>mmmm</t>
  </si>
  <si>
    <t>nnnn</t>
  </si>
  <si>
    <t>oooo</t>
  </si>
  <si>
    <t>pppp</t>
  </si>
  <si>
    <t>qqqq</t>
  </si>
  <si>
    <t>rrrr</t>
  </si>
  <si>
    <t>ssss</t>
  </si>
  <si>
    <t>tttt</t>
  </si>
  <si>
    <t>uuuu</t>
  </si>
  <si>
    <t>vvvv</t>
  </si>
  <si>
    <t>wwww</t>
  </si>
  <si>
    <t>xxxx</t>
  </si>
  <si>
    <t>yyyy</t>
  </si>
  <si>
    <t>zzzz</t>
  </si>
  <si>
    <t>Nancy</t>
  </si>
  <si>
    <t>1960-02-24'</t>
  </si>
  <si>
    <t>1990-03-23'</t>
  </si>
  <si>
    <t>2000-12-12'</t>
  </si>
  <si>
    <t>1998-09-20'</t>
  </si>
  <si>
    <t>1997-12-30'</t>
  </si>
  <si>
    <t>1992-06-10'</t>
  </si>
  <si>
    <t>2001-10-05'</t>
  </si>
  <si>
    <t>1997-04-05'</t>
  </si>
  <si>
    <t>1975-09-13'</t>
  </si>
  <si>
    <t>1984-09-28'</t>
  </si>
  <si>
    <t>1982-12-02'</t>
  </si>
  <si>
    <t>Birthdate</t>
  </si>
  <si>
    <t xml:space="preserve"> </t>
  </si>
  <si>
    <t>apto 3</t>
  </si>
  <si>
    <t>crear un ThirdParty user</t>
  </si>
  <si>
    <t>/admins</t>
  </si>
  <si>
    <t>/admins/accountholders</t>
  </si>
  <si>
    <t>/admins/accountholders?name={X}</t>
  </si>
  <si>
    <t>/admins/accountholders/birthdate?initialdate={X}&amp;finaldate={X}</t>
  </si>
  <si>
    <t>Bodyrequest</t>
  </si>
  <si>
    <t>Crear nueva cuenta CreditCard</t>
  </si>
  <si>
    <t>UserType, name, birthdate, address 1, address 2</t>
  </si>
  <si>
    <t>UserType, name, hashedKey</t>
  </si>
  <si>
    <t>AccountType, owner1, owner2, amount, penalty fee, interes rate</t>
  </si>
  <si>
    <t>Crear nueva cuenta Saving</t>
  </si>
  <si>
    <t>Crear nueva cuenta Checking</t>
  </si>
  <si>
    <t>AccountType, owner1, owner2, amount, penalty fee, interes rate, secret key, minimumBalance, status</t>
  </si>
  <si>
    <t>AccountType, owner1, owner2, amount, penalty fee, secret key, minimumBalance, monthlyMaintenanceFee, status</t>
  </si>
  <si>
    <t>Crear nueva cuenta StudentChecking</t>
  </si>
  <si>
    <t>AccountType, owner1, owner2, amount, penalty fee, secret key, status</t>
  </si>
  <si>
    <t>Requsitos o Respuesta</t>
  </si>
  <si>
    <t>TODOS en detalle</t>
  </si>
  <si>
    <t>Name, birthdate, address 1 , address 2</t>
  </si>
  <si>
    <t>Cantidad y tipo de cuentas que tiene ese usuario.</t>
  </si>
  <si>
    <t>IBAN, anterior saldo, nuevo saldo</t>
  </si>
  <si>
    <t>Crea una det. Cuenta al usuario en cuestion.</t>
  </si>
  <si>
    <t>accountType, owner2 ?, account data body.</t>
  </si>
  <si>
    <t>/accountholder/{id}</t>
  </si>
  <si>
    <t>/accountholder/{id}/{IBAN}</t>
  </si>
  <si>
    <t>/accountholder/{id}/{IBAN}?transaction={X}</t>
  </si>
  <si>
    <t xml:space="preserve">Realizar transferencia </t>
  </si>
  <si>
    <t>ThirdParty</t>
  </si>
  <si>
    <t>Enviar o recibir dinero.</t>
  </si>
  <si>
    <t>PUT</t>
  </si>
  <si>
    <t>transactionType, thirdParty name, IBAN, amount, secret key</t>
  </si>
  <si>
    <t>/thirdparty?transactionType={X}</t>
  </si>
  <si>
    <t>transactionType, name owner1 OR owner2, IBAN, amount</t>
  </si>
  <si>
    <t>/admins/accountholders/{id}</t>
  </si>
  <si>
    <t>/admins/accountholders/{id}/accounts</t>
  </si>
  <si>
    <t>/admins/accountholders/{id}/accounts/{IBAN}</t>
  </si>
  <si>
    <t>/admins/accountholders/{id}?accountType={X}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</si>
</sst>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3" fillId="3" borderId="0" xfId="1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0" fillId="2" borderId="0" xfId="0" applyFill="1"/>
    <xf numFmtId="0" fontId="4" fillId="4" borderId="0" xfId="2"/>
    <xf numFmtId="0" fontId="4" fillId="4" borderId="0" xfId="2" applyAlignment="1">
      <alignment horizontal="center" vertical="center"/>
    </xf>
    <xf numFmtId="0" fontId="3" fillId="3" borderId="0" xfId="1" applyAlignment="1">
      <alignment horizontal="center" vertical="center"/>
    </xf>
    <xf numFmtId="0" fontId="3" fillId="3" borderId="0" xfId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quotePrefix="1" applyFill="1"/>
    <xf numFmtId="0" fontId="4" fillId="4" borderId="0" xfId="2" quotePrefix="1"/>
  </cellXfs>
  <cellStyles count="3">
    <cellStyle name="Bueno" xfId="2" builtinId="26"/>
    <cellStyle name="Neutral" xfId="1" builtinId="28"/>
    <cellStyle name="Normal" xfId="0" builtinId="0"/>
  </cellStyles>
  <dxfs count="8">
    <dxf>
      <border outline="0">
        <bottom style="thick">
          <color theme="0"/>
        </bottom>
      </border>
    </dxf>
    <dxf>
      <numFmt numFmtId="0" formatCode="General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13" displayName="Tabla13" ref="A3:G25" totalsRowShown="0">
  <tableColumns count="7">
    <tableColumn id="1" name="#" dataDxfId="7"/>
    <tableColumn id="2" name="Request Type" dataDxfId="6"/>
    <tableColumn id="5" name="Param Type"/>
    <tableColumn id="7" name="Usuario" dataDxfId="5"/>
    <tableColumn id="3" name="Endpoint"/>
    <tableColumn id="4" name="Response Description" dataDxfId="4"/>
    <tableColumn id="6" name="Requsitos o Respuesta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3:G14" totalsRowShown="0">
  <tableColumns count="7">
    <tableColumn id="1" name="#"/>
    <tableColumn id="2" name="country"/>
    <tableColumn id="3" name="city"/>
    <tableColumn id="4" name="street"/>
    <tableColumn id="5" name="house_number" dataDxfId="3"/>
    <tableColumn id="6" name="home_unit" dataDxfId="2"/>
    <tableColumn id="7" name="comment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19:B23" totalsRowShown="0">
  <tableColumns count="1">
    <tableColumn id="1" name="name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D28" totalsRowShown="0">
  <tableColumns count="3">
    <tableColumn id="1" name="name"/>
    <tableColumn id="2" name="user_id" dataDxfId="1">
      <calculatedColumnFormula>CONCATENATE("(SELECT user_id FROM  users WHERE NAME LIKE '",Tabla4[[#This Row],[name]],"') ")</calculatedColumnFormula>
    </tableColumn>
    <tableColumn id="3" name="hashed_key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H2:I13" totalsRowShown="0" headerRowBorderDxfId="0">
  <tableColumns count="2">
    <tableColumn id="1" name="street">
      <calculatedColumnFormula>'Address &amp; Admin'!D4</calculatedColumnFormula>
    </tableColumn>
    <tableColumn id="2" name="house_number">
      <calculatedColumnFormula>'Address &amp; Admin'!E4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tabSelected="1" zoomScale="115" zoomScaleNormal="115" workbookViewId="0">
      <selection activeCell="E12" sqref="E12"/>
    </sheetView>
  </sheetViews>
  <sheetFormatPr baseColWidth="10" defaultRowHeight="15" x14ac:dyDescent="0.25"/>
  <cols>
    <col min="1" max="1" width="5" style="3" customWidth="1"/>
    <col min="2" max="2" width="13.140625" style="3" bestFit="1" customWidth="1"/>
    <col min="3" max="3" width="14.140625" customWidth="1"/>
    <col min="4" max="4" width="14.140625" style="3" bestFit="1" customWidth="1"/>
    <col min="5" max="5" width="57.7109375" customWidth="1"/>
    <col min="6" max="6" width="53.5703125" customWidth="1"/>
    <col min="7" max="7" width="67.5703125" customWidth="1"/>
  </cols>
  <sheetData>
    <row r="2" spans="1:7" ht="23.25" x14ac:dyDescent="0.25">
      <c r="A2" s="15" t="s">
        <v>9</v>
      </c>
      <c r="B2" s="15"/>
      <c r="C2" s="15"/>
      <c r="D2" s="15"/>
      <c r="E2" s="15"/>
    </row>
    <row r="3" spans="1:7" x14ac:dyDescent="0.25">
      <c r="A3" s="3" t="s">
        <v>3</v>
      </c>
      <c r="B3" s="3" t="s">
        <v>0</v>
      </c>
      <c r="C3" s="3" t="s">
        <v>5</v>
      </c>
      <c r="D3" s="3" t="s">
        <v>10</v>
      </c>
      <c r="E3" s="3" t="s">
        <v>1</v>
      </c>
      <c r="F3" s="4" t="s">
        <v>2</v>
      </c>
      <c r="G3" t="s">
        <v>160</v>
      </c>
    </row>
    <row r="4" spans="1:7" x14ac:dyDescent="0.25">
      <c r="B4" s="3" t="s">
        <v>4</v>
      </c>
      <c r="D4" s="12" t="s">
        <v>11</v>
      </c>
      <c r="E4" s="18" t="s">
        <v>145</v>
      </c>
      <c r="F4" s="1" t="s">
        <v>13</v>
      </c>
    </row>
    <row r="5" spans="1:7" x14ac:dyDescent="0.25">
      <c r="B5" s="3" t="s">
        <v>21</v>
      </c>
      <c r="D5" s="13" t="s">
        <v>11</v>
      </c>
      <c r="E5" s="2" t="s">
        <v>145</v>
      </c>
      <c r="F5" s="14" t="s">
        <v>22</v>
      </c>
      <c r="G5" t="s">
        <v>151</v>
      </c>
    </row>
    <row r="6" spans="1:7" x14ac:dyDescent="0.25">
      <c r="B6" s="3" t="s">
        <v>21</v>
      </c>
      <c r="C6" t="s">
        <v>149</v>
      </c>
      <c r="D6" s="12" t="s">
        <v>11</v>
      </c>
      <c r="E6" s="18" t="s">
        <v>145</v>
      </c>
      <c r="F6" t="s">
        <v>144</v>
      </c>
      <c r="G6" t="s">
        <v>152</v>
      </c>
    </row>
    <row r="7" spans="1:7" x14ac:dyDescent="0.25">
      <c r="E7" s="2"/>
      <c r="F7" s="1" t="s">
        <v>150</v>
      </c>
      <c r="G7" t="s">
        <v>153</v>
      </c>
    </row>
    <row r="8" spans="1:7" x14ac:dyDescent="0.25">
      <c r="E8" s="2"/>
      <c r="F8" s="1" t="s">
        <v>154</v>
      </c>
      <c r="G8" t="s">
        <v>156</v>
      </c>
    </row>
    <row r="9" spans="1:7" x14ac:dyDescent="0.25">
      <c r="E9" s="2"/>
      <c r="F9" s="1" t="s">
        <v>155</v>
      </c>
      <c r="G9" t="s">
        <v>157</v>
      </c>
    </row>
    <row r="10" spans="1:7" x14ac:dyDescent="0.25">
      <c r="D10"/>
      <c r="E10" s="2"/>
      <c r="F10" s="6" t="s">
        <v>158</v>
      </c>
      <c r="G10" t="s">
        <v>159</v>
      </c>
    </row>
    <row r="11" spans="1:7" x14ac:dyDescent="0.25">
      <c r="D11"/>
      <c r="E11" s="2"/>
    </row>
    <row r="12" spans="1:7" x14ac:dyDescent="0.25">
      <c r="B12" s="3" t="s">
        <v>4</v>
      </c>
      <c r="D12" s="5" t="s">
        <v>11</v>
      </c>
      <c r="E12" s="18" t="s">
        <v>146</v>
      </c>
      <c r="F12" s="1" t="s">
        <v>14</v>
      </c>
      <c r="G12" t="s">
        <v>161</v>
      </c>
    </row>
    <row r="13" spans="1:7" x14ac:dyDescent="0.25">
      <c r="B13" s="3" t="s">
        <v>4</v>
      </c>
      <c r="C13" t="s">
        <v>6</v>
      </c>
      <c r="D13" s="5" t="s">
        <v>11</v>
      </c>
      <c r="E13" s="2" t="s">
        <v>177</v>
      </c>
      <c r="F13" s="1" t="s">
        <v>12</v>
      </c>
      <c r="G13" t="s">
        <v>162</v>
      </c>
    </row>
    <row r="14" spans="1:7" x14ac:dyDescent="0.25">
      <c r="B14" s="3" t="s">
        <v>4</v>
      </c>
      <c r="C14" t="s">
        <v>7</v>
      </c>
      <c r="D14" s="5" t="s">
        <v>11</v>
      </c>
      <c r="E14" s="2" t="s">
        <v>147</v>
      </c>
      <c r="F14" s="1" t="s">
        <v>15</v>
      </c>
    </row>
    <row r="15" spans="1:7" x14ac:dyDescent="0.25">
      <c r="B15" s="3" t="s">
        <v>4</v>
      </c>
      <c r="C15" t="s">
        <v>7</v>
      </c>
      <c r="D15" s="5" t="s">
        <v>11</v>
      </c>
      <c r="E15" s="2" t="s">
        <v>148</v>
      </c>
      <c r="F15" s="1" t="s">
        <v>16</v>
      </c>
    </row>
    <row r="16" spans="1:7" x14ac:dyDescent="0.25">
      <c r="B16" s="3" t="s">
        <v>4</v>
      </c>
      <c r="D16" s="5" t="s">
        <v>11</v>
      </c>
      <c r="E16" s="2" t="s">
        <v>178</v>
      </c>
      <c r="F16" s="1" t="s">
        <v>20</v>
      </c>
      <c r="G16" t="s">
        <v>163</v>
      </c>
    </row>
    <row r="17" spans="2:7" x14ac:dyDescent="0.25">
      <c r="B17" s="3" t="s">
        <v>4</v>
      </c>
      <c r="D17" s="5" t="s">
        <v>11</v>
      </c>
      <c r="E17" s="17" t="s">
        <v>179</v>
      </c>
      <c r="F17" s="1" t="s">
        <v>19</v>
      </c>
    </row>
    <row r="18" spans="2:7" x14ac:dyDescent="0.25">
      <c r="B18" s="3" t="s">
        <v>23</v>
      </c>
      <c r="D18" s="5" t="s">
        <v>11</v>
      </c>
      <c r="E18" s="2" t="s">
        <v>179</v>
      </c>
      <c r="F18" s="1" t="s">
        <v>24</v>
      </c>
      <c r="G18" t="s">
        <v>164</v>
      </c>
    </row>
    <row r="19" spans="2:7" x14ac:dyDescent="0.25">
      <c r="B19" s="3" t="s">
        <v>21</v>
      </c>
      <c r="D19" s="5" t="s">
        <v>11</v>
      </c>
      <c r="E19" s="2" t="s">
        <v>180</v>
      </c>
      <c r="F19" s="1" t="s">
        <v>165</v>
      </c>
      <c r="G19" t="s">
        <v>166</v>
      </c>
    </row>
    <row r="20" spans="2:7" x14ac:dyDescent="0.25">
      <c r="D20" s="5"/>
      <c r="E20" s="2"/>
      <c r="F20" s="1"/>
    </row>
    <row r="21" spans="2:7" x14ac:dyDescent="0.25">
      <c r="B21" s="3" t="s">
        <v>4</v>
      </c>
      <c r="D21" s="5" t="s">
        <v>17</v>
      </c>
      <c r="E21" s="2" t="s">
        <v>167</v>
      </c>
      <c r="F21" s="1" t="s">
        <v>18</v>
      </c>
    </row>
    <row r="22" spans="2:7" x14ac:dyDescent="0.25">
      <c r="B22" s="3" t="s">
        <v>4</v>
      </c>
      <c r="D22" s="5" t="s">
        <v>17</v>
      </c>
      <c r="E22" s="17" t="s">
        <v>168</v>
      </c>
      <c r="F22" s="1" t="s">
        <v>19</v>
      </c>
    </row>
    <row r="23" spans="2:7" x14ac:dyDescent="0.25">
      <c r="B23" s="3" t="s">
        <v>23</v>
      </c>
      <c r="D23" s="5" t="s">
        <v>17</v>
      </c>
      <c r="E23" s="2" t="s">
        <v>169</v>
      </c>
      <c r="F23" s="1" t="s">
        <v>170</v>
      </c>
      <c r="G23" t="s">
        <v>176</v>
      </c>
    </row>
    <row r="24" spans="2:7" x14ac:dyDescent="0.25">
      <c r="D24" s="5"/>
      <c r="E24" s="2"/>
      <c r="F24" s="1"/>
    </row>
    <row r="25" spans="2:7" x14ac:dyDescent="0.25">
      <c r="B25" s="3" t="s">
        <v>173</v>
      </c>
      <c r="D25" s="5" t="s">
        <v>171</v>
      </c>
      <c r="E25" s="2" t="s">
        <v>175</v>
      </c>
      <c r="F25" s="1" t="s">
        <v>172</v>
      </c>
      <c r="G25" t="s">
        <v>174</v>
      </c>
    </row>
  </sheetData>
  <mergeCells count="1">
    <mergeCell ref="A2:E2"/>
  </mergeCells>
  <dataValidations count="3">
    <dataValidation type="list" allowBlank="1" showInputMessage="1" showErrorMessage="1" sqref="C4:C25">
      <formula1>"-----,PathVariable,RequestParam,Bodyrequest"</formula1>
    </dataValidation>
    <dataValidation type="list" allowBlank="1" showInputMessage="1" showErrorMessage="1" sqref="D4:D25">
      <formula1>"Admin,AccountHolder,ThirdParty"</formula1>
    </dataValidation>
    <dataValidation type="list" allowBlank="1" showInputMessage="1" showErrorMessage="1" sqref="B4:B25">
      <formula1>"GET,POST,PUT,PATCH,DELETE"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workbookViewId="0">
      <selection activeCell="F11" sqref="F11"/>
    </sheetView>
  </sheetViews>
  <sheetFormatPr baseColWidth="10" defaultRowHeight="15" x14ac:dyDescent="0.25"/>
  <cols>
    <col min="1" max="1" width="4.5703125" customWidth="1"/>
    <col min="4" max="4" width="22.140625" customWidth="1"/>
    <col min="5" max="5" width="16.5703125" style="3" customWidth="1"/>
    <col min="6" max="6" width="12.85546875" style="3" customWidth="1"/>
    <col min="7" max="7" width="42.42578125" customWidth="1"/>
    <col min="9" max="9" width="47" customWidth="1"/>
  </cols>
  <sheetData>
    <row r="2" spans="1:9" x14ac:dyDescent="0.25">
      <c r="B2" s="16" t="s">
        <v>70</v>
      </c>
      <c r="C2" s="16"/>
      <c r="D2" s="16"/>
      <c r="E2" s="16"/>
      <c r="F2" s="16"/>
      <c r="G2" s="16"/>
    </row>
    <row r="3" spans="1:9" x14ac:dyDescent="0.25">
      <c r="A3" t="s">
        <v>3</v>
      </c>
      <c r="B3" t="s">
        <v>25</v>
      </c>
      <c r="C3" t="s">
        <v>26</v>
      </c>
      <c r="D3" t="s">
        <v>27</v>
      </c>
      <c r="E3" s="3" t="s">
        <v>28</v>
      </c>
      <c r="F3" s="3" t="s">
        <v>29</v>
      </c>
      <c r="G3" t="s">
        <v>30</v>
      </c>
    </row>
    <row r="4" spans="1:9" x14ac:dyDescent="0.25">
      <c r="B4" t="s">
        <v>31</v>
      </c>
      <c r="C4" t="s">
        <v>32</v>
      </c>
      <c r="D4" t="s">
        <v>36</v>
      </c>
      <c r="E4" s="3">
        <v>23</v>
      </c>
      <c r="F4" s="7" t="s">
        <v>59</v>
      </c>
      <c r="I4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'Barcelona', 'Numancia', '23', '4-2', '' ); </v>
      </c>
    </row>
    <row r="5" spans="1:9" x14ac:dyDescent="0.25">
      <c r="B5" t="s">
        <v>31</v>
      </c>
      <c r="C5" t="s">
        <v>33</v>
      </c>
      <c r="D5" t="s">
        <v>38</v>
      </c>
      <c r="E5" s="3">
        <v>50</v>
      </c>
      <c r="F5" s="7" t="s">
        <v>60</v>
      </c>
      <c r="I5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'Madrid', 'Gran Via', '50', '3-1', '' ); </v>
      </c>
    </row>
    <row r="6" spans="1:9" x14ac:dyDescent="0.25">
      <c r="B6" t="s">
        <v>31</v>
      </c>
      <c r="C6" t="s">
        <v>32</v>
      </c>
      <c r="D6" t="s">
        <v>37</v>
      </c>
      <c r="E6" s="3">
        <v>12</v>
      </c>
      <c r="F6" s="7" t="s">
        <v>62</v>
      </c>
      <c r="I6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'Barcelona', 'Napoles', '12', 'Bajos 3', '' ); </v>
      </c>
    </row>
    <row r="7" spans="1:9" x14ac:dyDescent="0.25">
      <c r="B7" t="s">
        <v>31</v>
      </c>
      <c r="C7" t="s">
        <v>34</v>
      </c>
      <c r="D7" t="s">
        <v>41</v>
      </c>
      <c r="E7" s="3">
        <v>54</v>
      </c>
      <c r="F7" s="7" t="s">
        <v>61</v>
      </c>
      <c r="I7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'Valencia', 'Dénia', '54', 'Atico', '' ); </v>
      </c>
    </row>
    <row r="8" spans="1:9" x14ac:dyDescent="0.25">
      <c r="B8" t="s">
        <v>31</v>
      </c>
      <c r="C8" t="s">
        <v>35</v>
      </c>
      <c r="D8" t="s">
        <v>42</v>
      </c>
      <c r="E8" s="3">
        <v>26</v>
      </c>
      <c r="F8" s="7" t="s">
        <v>63</v>
      </c>
      <c r="I8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'Badajoz', 'San Blas', '26', '2-1', '' ); </v>
      </c>
    </row>
    <row r="9" spans="1:9" x14ac:dyDescent="0.25">
      <c r="B9" t="s">
        <v>39</v>
      </c>
      <c r="C9" t="s">
        <v>40</v>
      </c>
      <c r="D9" t="s">
        <v>43</v>
      </c>
      <c r="E9" s="3">
        <v>11</v>
      </c>
      <c r="F9" s="7" t="s">
        <v>64</v>
      </c>
      <c r="I9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('Francia', 'Paris', 'Rivolí', '11', '3-3', '' ); </v>
      </c>
    </row>
    <row r="10" spans="1:9" x14ac:dyDescent="0.25">
      <c r="B10" t="s">
        <v>44</v>
      </c>
      <c r="C10" t="s">
        <v>45</v>
      </c>
      <c r="D10" t="s">
        <v>46</v>
      </c>
      <c r="E10" s="3">
        <v>69</v>
      </c>
      <c r="F10" s="7" t="s">
        <v>65</v>
      </c>
      <c r="I10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('Alemania', 'Frankfurt', 'Oberweg', '69', '3 ', '' ); </v>
      </c>
    </row>
    <row r="11" spans="1:9" x14ac:dyDescent="0.25">
      <c r="B11" t="s">
        <v>47</v>
      </c>
      <c r="C11" t="s">
        <v>48</v>
      </c>
      <c r="D11" t="s">
        <v>49</v>
      </c>
      <c r="E11" s="3">
        <v>89</v>
      </c>
      <c r="F11" s="7" t="s">
        <v>143</v>
      </c>
      <c r="I11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('Colombia', 'Bogotá', 'Av El Dorado', '89', 'apto 3', '' ); </v>
      </c>
    </row>
    <row r="12" spans="1:9" x14ac:dyDescent="0.25">
      <c r="B12" t="s">
        <v>50</v>
      </c>
      <c r="C12" t="s">
        <v>51</v>
      </c>
      <c r="D12" t="s">
        <v>52</v>
      </c>
      <c r="E12" s="3">
        <v>24</v>
      </c>
      <c r="F12" s="7" t="s">
        <v>66</v>
      </c>
      <c r="I12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('Peru', 'Lima', 'Jirón Callao', '24', 'A ', '' ); </v>
      </c>
    </row>
    <row r="13" spans="1:9" x14ac:dyDescent="0.25">
      <c r="B13" t="s">
        <v>53</v>
      </c>
      <c r="C13" t="s">
        <v>54</v>
      </c>
      <c r="D13" t="s">
        <v>55</v>
      </c>
      <c r="E13" s="3">
        <v>48</v>
      </c>
      <c r="F13" s="7" t="s">
        <v>67</v>
      </c>
      <c r="I13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('Argentina', 'Buenos Aires', 'Av 9 de Julio', '48', 'Apto 2', '' ); </v>
      </c>
    </row>
    <row r="14" spans="1:9" x14ac:dyDescent="0.25">
      <c r="B14" t="s">
        <v>56</v>
      </c>
      <c r="C14" t="s">
        <v>57</v>
      </c>
      <c r="D14" t="s">
        <v>58</v>
      </c>
      <c r="E14" s="3">
        <v>33</v>
      </c>
      <c r="F14" s="7" t="s">
        <v>68</v>
      </c>
      <c r="G14" t="s">
        <v>69</v>
      </c>
      <c r="I14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('Mexico', 'Merida', 'Paseo de Montejo', '33', 'Casa Azul', 'Al lado del monumento' ); </v>
      </c>
    </row>
    <row r="18" spans="2:9" x14ac:dyDescent="0.25">
      <c r="B18" s="10" t="s">
        <v>75</v>
      </c>
    </row>
    <row r="19" spans="2:9" x14ac:dyDescent="0.25">
      <c r="B19" t="s">
        <v>8</v>
      </c>
    </row>
    <row r="20" spans="2:9" x14ac:dyDescent="0.25">
      <c r="B20" t="s">
        <v>71</v>
      </c>
      <c r="D20" s="11" t="str">
        <f>CONCATENATE("INSERT INTO users (NAME) VALUES ('",Tabla3[[#This Row],[name]],"'); ")</f>
        <v xml:space="preserve">INSERT INTO users (NAME) VALUES ('John'); </v>
      </c>
      <c r="G20" t="str">
        <f>CONCATENATE("(SELECT user_id FROM users WHERE NAME LIKE '",Tabla3[[#This Row],[name]],"') ")</f>
        <v xml:space="preserve">(SELECT user_id FROM users WHERE NAME LIKE 'John') </v>
      </c>
      <c r="I20" t="str">
        <f>CONCATENATE("INSERT INTO admins VALUES (",G20,"); ")</f>
        <v xml:space="preserve">INSERT INTO admins VALUES ((SELECT user_id FROM users WHERE NAME LIKE 'John') ); </v>
      </c>
    </row>
    <row r="21" spans="2:9" x14ac:dyDescent="0.25">
      <c r="B21" t="s">
        <v>72</v>
      </c>
      <c r="D21" s="11" t="str">
        <f>CONCATENATE("INSERT INTO users (NAME) VALUES ('",Tabla3[[#This Row],[name]],"'); ")</f>
        <v xml:space="preserve">INSERT INTO users (NAME) VALUES ('Alfredo'); </v>
      </c>
      <c r="G21" t="str">
        <f>CONCATENATE("(SELECT user_id FROM users WHERE NAME LIKE '",Tabla3[[#This Row],[name]],"') ")</f>
        <v xml:space="preserve">(SELECT user_id FROM users WHERE NAME LIKE 'Alfredo') </v>
      </c>
      <c r="I21" t="str">
        <f t="shared" ref="I21:I23" si="0">CONCATENATE("INSERT INTO admins VALUES (",G21,"); ")</f>
        <v xml:space="preserve">INSERT INTO admins VALUES ((SELECT user_id FROM users WHERE NAME LIKE 'Alfredo') ); </v>
      </c>
    </row>
    <row r="22" spans="2:9" x14ac:dyDescent="0.25">
      <c r="B22" t="s">
        <v>73</v>
      </c>
      <c r="D22" s="11" t="str">
        <f>CONCATENATE("INSERT INTO users (NAME) VALUES ('",Tabla3[[#This Row],[name]],"'); ")</f>
        <v xml:space="preserve">INSERT INTO users (NAME) VALUES ('Cristian'); </v>
      </c>
      <c r="G22" t="str">
        <f>CONCATENATE("(SELECT user_id FROM users WHERE NAME LIKE '",Tabla3[[#This Row],[name]],"') ")</f>
        <v xml:space="preserve">(SELECT user_id FROM users WHERE NAME LIKE 'Cristian') </v>
      </c>
      <c r="I22" t="str">
        <f t="shared" si="0"/>
        <v xml:space="preserve">INSERT INTO admins VALUES ((SELECT user_id FROM users WHERE NAME LIKE 'Cristian') ); </v>
      </c>
    </row>
    <row r="23" spans="2:9" x14ac:dyDescent="0.25">
      <c r="B23" t="s">
        <v>74</v>
      </c>
      <c r="D23" s="11" t="str">
        <f>CONCATENATE("INSERT INTO users (NAME) VALUES ('",Tabla3[[#This Row],[name]],"'); ")</f>
        <v xml:space="preserve">INSERT INTO users (NAME) VALUES ('Raúl'); </v>
      </c>
      <c r="G23" t="str">
        <f>CONCATENATE("(SELECT user_id FROM users WHERE NAME LIKE '",Tabla3[[#This Row],[name]],"') ")</f>
        <v xml:space="preserve">(SELECT user_id FROM users WHERE NAME LIKE 'Raúl') </v>
      </c>
      <c r="I23" t="str">
        <f t="shared" si="0"/>
        <v xml:space="preserve">INSERT INTO admins VALUES ((SELECT user_id FROM users WHERE NAME LIKE 'Raúl') ); </v>
      </c>
    </row>
  </sheetData>
  <mergeCells count="1">
    <mergeCell ref="B2:G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workbookViewId="0">
      <selection activeCell="B3" sqref="B3:C3"/>
    </sheetView>
  </sheetViews>
  <sheetFormatPr baseColWidth="10" defaultRowHeight="15" x14ac:dyDescent="0.25"/>
  <cols>
    <col min="1" max="1" width="5.140625" customWidth="1"/>
    <col min="3" max="3" width="14.42578125" bestFit="1" customWidth="1"/>
  </cols>
  <sheetData>
    <row r="3" spans="2:3" ht="15.75" thickBot="1" x14ac:dyDescent="0.3">
      <c r="B3" s="8" t="s">
        <v>27</v>
      </c>
      <c r="C3" s="9" t="s">
        <v>28</v>
      </c>
    </row>
    <row r="4" spans="2:3" ht="15.75" thickTop="1" x14ac:dyDescent="0.25">
      <c r="B4" t="str">
        <f>Tabla1[[#This Row],[street]]</f>
        <v>Numancia</v>
      </c>
      <c r="C4">
        <f>Tabla1[[#This Row],[house_number]]</f>
        <v>23</v>
      </c>
    </row>
    <row r="5" spans="2:3" x14ac:dyDescent="0.25">
      <c r="B5" t="str">
        <f>Tabla1[[#This Row],[street]]</f>
        <v>Gran Via</v>
      </c>
      <c r="C5">
        <f>Tabla1[[#This Row],[house_number]]</f>
        <v>50</v>
      </c>
    </row>
    <row r="6" spans="2:3" x14ac:dyDescent="0.25">
      <c r="B6" t="str">
        <f>Tabla1[[#This Row],[street]]</f>
        <v>Napoles</v>
      </c>
      <c r="C6">
        <f>Tabla1[[#This Row],[house_number]]</f>
        <v>12</v>
      </c>
    </row>
    <row r="7" spans="2:3" x14ac:dyDescent="0.25">
      <c r="B7" t="str">
        <f>Tabla1[[#This Row],[street]]</f>
        <v>Dénia</v>
      </c>
      <c r="C7">
        <f>Tabla1[[#This Row],[house_number]]</f>
        <v>54</v>
      </c>
    </row>
    <row r="8" spans="2:3" x14ac:dyDescent="0.25">
      <c r="B8" t="str">
        <f>Tabla1[[#This Row],[street]]</f>
        <v>San Blas</v>
      </c>
      <c r="C8">
        <f>Tabla1[[#This Row],[house_number]]</f>
        <v>26</v>
      </c>
    </row>
    <row r="9" spans="2:3" x14ac:dyDescent="0.25">
      <c r="B9" t="str">
        <f>Tabla1[[#This Row],[street]]</f>
        <v>Rivolí</v>
      </c>
      <c r="C9">
        <f>Tabla1[[#This Row],[house_number]]</f>
        <v>11</v>
      </c>
    </row>
    <row r="10" spans="2:3" x14ac:dyDescent="0.25">
      <c r="B10" t="str">
        <f>Tabla1[[#This Row],[street]]</f>
        <v>Oberweg</v>
      </c>
      <c r="C10">
        <f>Tabla1[[#This Row],[house_number]]</f>
        <v>69</v>
      </c>
    </row>
    <row r="11" spans="2:3" x14ac:dyDescent="0.25">
      <c r="B11" t="str">
        <f>Tabla1[[#This Row],[street]]</f>
        <v>Av El Dorado</v>
      </c>
      <c r="C11">
        <f>Tabla1[[#This Row],[house_number]]</f>
        <v>89</v>
      </c>
    </row>
    <row r="12" spans="2:3" x14ac:dyDescent="0.25">
      <c r="B12" t="str">
        <f>Tabla1[[#This Row],[street]]</f>
        <v>Jirón Callao</v>
      </c>
      <c r="C12">
        <f>Tabla1[[#This Row],[house_number]]</f>
        <v>24</v>
      </c>
    </row>
    <row r="13" spans="2:3" x14ac:dyDescent="0.25">
      <c r="B13" t="str">
        <f>Tabla1[[#This Row],[street]]</f>
        <v>Av 9 de Julio</v>
      </c>
      <c r="C13">
        <f>Tabla1[[#This Row],[house_number]]</f>
        <v>48</v>
      </c>
    </row>
    <row r="14" spans="2:3" x14ac:dyDescent="0.25">
      <c r="B14" t="str">
        <f>Tabla1[[#This Row],[street]]</f>
        <v>Paseo de Montejo</v>
      </c>
      <c r="C14">
        <f>Tabla1[[#This Row],[house_number]]</f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workbookViewId="0">
      <selection activeCell="J17" sqref="J17"/>
    </sheetView>
  </sheetViews>
  <sheetFormatPr baseColWidth="10" defaultRowHeight="15" x14ac:dyDescent="0.25"/>
  <cols>
    <col min="1" max="1" width="6.28515625" customWidth="1"/>
    <col min="2" max="3" width="13.42578125" customWidth="1"/>
    <col min="4" max="4" width="16.5703125" customWidth="1"/>
    <col min="6" max="6" width="12" customWidth="1"/>
    <col min="8" max="8" width="13.28515625" customWidth="1"/>
    <col min="9" max="9" width="16.85546875" customWidth="1"/>
    <col min="10" max="10" width="5.5703125" customWidth="1"/>
    <col min="11" max="11" width="14.28515625" customWidth="1"/>
    <col min="12" max="12" width="7.28515625" customWidth="1"/>
    <col min="13" max="13" width="12.7109375" customWidth="1"/>
  </cols>
  <sheetData>
    <row r="2" spans="2:15" ht="15.75" thickBot="1" x14ac:dyDescent="0.3">
      <c r="B2" t="s">
        <v>8</v>
      </c>
      <c r="C2" t="s">
        <v>76</v>
      </c>
      <c r="D2" t="s">
        <v>77</v>
      </c>
      <c r="H2" s="8" t="s">
        <v>27</v>
      </c>
      <c r="I2" s="9" t="s">
        <v>28</v>
      </c>
      <c r="K2" t="s">
        <v>141</v>
      </c>
    </row>
    <row r="3" spans="2:15" ht="15.75" thickTop="1" x14ac:dyDescent="0.25">
      <c r="B3" t="s">
        <v>78</v>
      </c>
      <c r="C3" t="str">
        <f>CONCATENATE("(SELECT user_id FROM  users WHERE NAME LIKE '",Tabla4[[#This Row],[name]],"') ")</f>
        <v xml:space="preserve">(SELECT user_id FROM  users WHERE NAME LIKE 'Alberto') </v>
      </c>
      <c r="D3" t="s">
        <v>103</v>
      </c>
      <c r="F3" s="11" t="str">
        <f>CONCATENATE("INSERT INTO users (NAME) VALUES ('",B3,"'); ")</f>
        <v xml:space="preserve">INSERT INTO users (NAME) VALUES ('Alberto'); </v>
      </c>
      <c r="G3" s="2" t="s">
        <v>142</v>
      </c>
      <c r="H3" t="str">
        <f>'Address &amp; Admin'!D4</f>
        <v>Numancia</v>
      </c>
      <c r="I3">
        <f>'Address &amp; Admin'!E4</f>
        <v>23</v>
      </c>
      <c r="K3" s="2" t="s">
        <v>130</v>
      </c>
      <c r="M3" t="str">
        <f>CONCATENATE("(SELECT address_id FROM addresses WHERE street LIKE '",Tabla5[[#This Row],[street]],"' AND house_number LIKE '",Tabla5[[#This Row],[house_number]],"') ")</f>
        <v xml:space="preserve">(SELECT address_id FROM addresses WHERE street LIKE 'Numancia' AND house_number LIKE '23') </v>
      </c>
      <c r="N3" s="2" t="s">
        <v>142</v>
      </c>
      <c r="O3" t="str">
        <f>CONCATENATE("INSERT INTO account_holders (user_id, birth_date, address_address_id, mailing_address_address_id) VALUES (",Tabla4[[#This Row],[user_id]],", '",K3,", ",M3,", ","null","); ")</f>
        <v xml:space="preserve">INSERT INTO account_holders (user_id, birth_date, address_address_id, mailing_address_address_id) VALUES ((SELECT user_id FROM  users WHERE NAME LIKE 'Alberto') , '1960-02-24', (SELECT address_id FROM addresses WHERE street LIKE 'Numancia' AND house_number LIKE '23') , null); </v>
      </c>
    </row>
    <row r="4" spans="2:15" x14ac:dyDescent="0.25">
      <c r="B4" t="s">
        <v>79</v>
      </c>
      <c r="C4" t="str">
        <f>CONCATENATE("(SELECT user_id FROM  users WHERE NAME LIKE '",Tabla4[[#This Row],[name]],"') ")</f>
        <v xml:space="preserve">(SELECT user_id FROM  users WHERE NAME LIKE 'Bernardo') </v>
      </c>
      <c r="D4" t="s">
        <v>104</v>
      </c>
      <c r="F4" s="11" t="str">
        <f t="shared" ref="F4:F28" si="0">CONCATENATE("INSERT INTO users (NAME) VALUES ('",B4,"'); ")</f>
        <v xml:space="preserve">INSERT INTO users (NAME) VALUES ('Bernardo'); </v>
      </c>
      <c r="G4" s="2" t="s">
        <v>142</v>
      </c>
      <c r="H4" t="str">
        <f>'Address &amp; Admin'!D5</f>
        <v>Gran Via</v>
      </c>
      <c r="I4">
        <f>'Address &amp; Admin'!E5</f>
        <v>50</v>
      </c>
      <c r="K4" s="2" t="s">
        <v>131</v>
      </c>
      <c r="M4" t="str">
        <f>CONCATENATE("(SELECT address_id FROM addresses WHERE street LIKE '",Tabla5[[#This Row],[street]],"' AND house_number LIKE '",Tabla5[[#This Row],[house_number]],"') ")</f>
        <v xml:space="preserve">(SELECT address_id FROM addresses WHERE street LIKE 'Gran Via' AND house_number LIKE '50') </v>
      </c>
      <c r="N4" s="2" t="s">
        <v>142</v>
      </c>
      <c r="O4" t="str">
        <f>CONCATENATE("INSERT INTO account_holders (user_id, birth_date, address_address_id, mailing_address_address_id) VALUES (",Tabla4[[#This Row],[user_id]],", '",K4,", ",M4,", ","null","); ")</f>
        <v xml:space="preserve">INSERT INTO account_holders (user_id, birth_date, address_address_id, mailing_address_address_id) VALUES ((SELECT user_id FROM  users WHERE NAME LIKE 'Bernardo') , '1990-03-23', (SELECT address_id FROM addresses WHERE street LIKE 'Gran Via' AND house_number LIKE '50') , null); </v>
      </c>
    </row>
    <row r="5" spans="2:15" x14ac:dyDescent="0.25">
      <c r="B5" t="s">
        <v>80</v>
      </c>
      <c r="C5" t="str">
        <f>CONCATENATE("(SELECT user_id FROM  users WHERE NAME LIKE '",Tabla4[[#This Row],[name]],"') ")</f>
        <v xml:space="preserve">(SELECT user_id FROM  users WHERE NAME LIKE 'Carlos') </v>
      </c>
      <c r="D5" t="s">
        <v>105</v>
      </c>
      <c r="F5" s="11" t="str">
        <f t="shared" si="0"/>
        <v xml:space="preserve">INSERT INTO users (NAME) VALUES ('Carlos'); </v>
      </c>
      <c r="G5" s="2" t="s">
        <v>142</v>
      </c>
      <c r="H5" t="str">
        <f>'Address &amp; Admin'!D6</f>
        <v>Napoles</v>
      </c>
      <c r="I5">
        <f>'Address &amp; Admin'!E6</f>
        <v>12</v>
      </c>
      <c r="K5" s="2" t="s">
        <v>132</v>
      </c>
      <c r="M5" t="str">
        <f>CONCATENATE("(SELECT address_id FROM addresses WHERE street LIKE '",Tabla5[[#This Row],[street]],"' AND house_number LIKE '",Tabla5[[#This Row],[house_number]],"') ")</f>
        <v xml:space="preserve">(SELECT address_id FROM addresses WHERE street LIKE 'Napoles' AND house_number LIKE '12') </v>
      </c>
      <c r="N5" s="2" t="s">
        <v>142</v>
      </c>
      <c r="O5" t="str">
        <f>CONCATENATE("INSERT INTO account_holders (user_id, birth_date, address_address_id, mailing_address_address_id) VALUES (",Tabla4[[#This Row],[user_id]],", '",K5,", ",M5,", ","null","); ")</f>
        <v xml:space="preserve">INSERT INTO account_holders (user_id, birth_date, address_address_id, mailing_address_address_id) VALUES ((SELECT user_id FROM  users WHERE NAME LIKE 'Carlos') , '2000-12-12', (SELECT address_id FROM addresses WHERE street LIKE 'Napoles' AND house_number LIKE '12') , null); </v>
      </c>
    </row>
    <row r="6" spans="2:15" x14ac:dyDescent="0.25">
      <c r="B6" t="s">
        <v>81</v>
      </c>
      <c r="C6" t="str">
        <f>CONCATENATE("(SELECT user_id FROM  users WHERE NAME LIKE '",Tabla4[[#This Row],[name]],"') ")</f>
        <v xml:space="preserve">(SELECT user_id FROM  users WHERE NAME LIKE 'Daniel') </v>
      </c>
      <c r="D6" t="s">
        <v>106</v>
      </c>
      <c r="F6" s="11" t="str">
        <f t="shared" si="0"/>
        <v xml:space="preserve">INSERT INTO users (NAME) VALUES ('Daniel'); </v>
      </c>
      <c r="G6" s="2" t="s">
        <v>142</v>
      </c>
      <c r="H6" t="str">
        <f>'Address &amp; Admin'!D7</f>
        <v>Dénia</v>
      </c>
      <c r="I6">
        <f>'Address &amp; Admin'!E7</f>
        <v>54</v>
      </c>
      <c r="K6" s="2" t="s">
        <v>133</v>
      </c>
      <c r="M6" t="str">
        <f>CONCATENATE("(SELECT address_id FROM addresses WHERE street LIKE '",Tabla5[[#This Row],[street]],"' AND house_number LIKE '",Tabla5[[#This Row],[house_number]],"') ")</f>
        <v xml:space="preserve">(SELECT address_id FROM addresses WHERE street LIKE 'Dénia' AND house_number LIKE '54') </v>
      </c>
      <c r="N6" s="2" t="s">
        <v>142</v>
      </c>
      <c r="O6" t="str">
        <f>CONCATENATE("INSERT INTO account_holders (user_id, birth_date, address_address_id, mailing_address_address_id) VALUES (",Tabla4[[#This Row],[user_id]],", '",K6,", ",M6,", ","null","); ")</f>
        <v xml:space="preserve">INSERT INTO account_holders (user_id, birth_date, address_address_id, mailing_address_address_id) VALUES ((SELECT user_id FROM  users WHERE NAME LIKE 'Daniel') , '1998-09-20', (SELECT address_id FROM addresses WHERE street LIKE 'Dénia' AND house_number LIKE '54') , null); </v>
      </c>
    </row>
    <row r="7" spans="2:15" x14ac:dyDescent="0.25">
      <c r="B7" t="s">
        <v>82</v>
      </c>
      <c r="C7" t="str">
        <f>CONCATENATE("(SELECT user_id FROM  users WHERE NAME LIKE '",Tabla4[[#This Row],[name]],"') ")</f>
        <v xml:space="preserve">(SELECT user_id FROM  users WHERE NAME LIKE 'Ernesto') </v>
      </c>
      <c r="D7" t="s">
        <v>107</v>
      </c>
      <c r="F7" s="11" t="str">
        <f t="shared" si="0"/>
        <v xml:space="preserve">INSERT INTO users (NAME) VALUES ('Ernesto'); </v>
      </c>
      <c r="G7" s="2" t="s">
        <v>142</v>
      </c>
      <c r="H7" t="str">
        <f>'Address &amp; Admin'!D8</f>
        <v>San Blas</v>
      </c>
      <c r="I7">
        <f>'Address &amp; Admin'!E8</f>
        <v>26</v>
      </c>
      <c r="K7" s="2" t="s">
        <v>134</v>
      </c>
      <c r="M7" t="str">
        <f>CONCATENATE("(SELECT address_id FROM addresses WHERE street LIKE '",Tabla5[[#This Row],[street]],"' AND house_number LIKE '",Tabla5[[#This Row],[house_number]],"') ")</f>
        <v xml:space="preserve">(SELECT address_id FROM addresses WHERE street LIKE 'San Blas' AND house_number LIKE '26') </v>
      </c>
      <c r="N7" s="2" t="s">
        <v>142</v>
      </c>
      <c r="O7" t="str">
        <f>CONCATENATE("INSERT INTO account_holders (user_id, birth_date, address_address_id, mailing_address_address_id) VALUES (",Tabla4[[#This Row],[user_id]],", '",K7,", ",M7,", ","null","); ")</f>
        <v xml:space="preserve">INSERT INTO account_holders (user_id, birth_date, address_address_id, mailing_address_address_id) VALUES ((SELECT user_id FROM  users WHERE NAME LIKE 'Ernesto') , '1997-12-30', (SELECT address_id FROM addresses WHERE street LIKE 'San Blas' AND house_number LIKE '26') , null); </v>
      </c>
    </row>
    <row r="8" spans="2:15" x14ac:dyDescent="0.25">
      <c r="B8" t="s">
        <v>83</v>
      </c>
      <c r="C8" t="str">
        <f>CONCATENATE("(SELECT user_id FROM  users WHERE NAME LIKE '",Tabla4[[#This Row],[name]],"') ")</f>
        <v xml:space="preserve">(SELECT user_id FROM  users WHERE NAME LIKE 'Fernando') </v>
      </c>
      <c r="D8" t="s">
        <v>108</v>
      </c>
      <c r="F8" s="11" t="str">
        <f t="shared" si="0"/>
        <v xml:space="preserve">INSERT INTO users (NAME) VALUES ('Fernando'); </v>
      </c>
      <c r="G8" s="2" t="s">
        <v>142</v>
      </c>
      <c r="H8" t="str">
        <f>'Address &amp; Admin'!D9</f>
        <v>Rivolí</v>
      </c>
      <c r="I8">
        <f>'Address &amp; Admin'!E9</f>
        <v>11</v>
      </c>
      <c r="K8" s="2" t="s">
        <v>135</v>
      </c>
      <c r="M8" t="str">
        <f>CONCATENATE("(SELECT address_id FROM addresses WHERE street LIKE '",Tabla5[[#This Row],[street]],"' AND house_number LIKE '",Tabla5[[#This Row],[house_number]],"') ")</f>
        <v xml:space="preserve">(SELECT address_id FROM addresses WHERE street LIKE 'Rivolí' AND house_number LIKE '11') </v>
      </c>
      <c r="N8" s="2" t="s">
        <v>142</v>
      </c>
      <c r="O8" t="str">
        <f>CONCATENATE("INSERT INTO account_holders (user_id, birth_date, address_address_id, mailing_address_address_id) VALUES (",Tabla4[[#This Row],[user_id]],", '",K8,", ",M8,", ","null","); ")</f>
        <v xml:space="preserve">INSERT INTO account_holders (user_id, birth_date, address_address_id, mailing_address_address_id) VALUES ((SELECT user_id FROM  users WHERE NAME LIKE 'Fernando') , '1992-06-10', (SELECT address_id FROM addresses WHERE street LIKE 'Rivolí' AND house_number LIKE '11') , null); </v>
      </c>
    </row>
    <row r="9" spans="2:15" x14ac:dyDescent="0.25">
      <c r="B9" t="s">
        <v>101</v>
      </c>
      <c r="C9" t="str">
        <f>CONCATENATE("(SELECT user_id FROM  users WHERE NAME LIKE '",Tabla4[[#This Row],[name]],"') ")</f>
        <v xml:space="preserve">(SELECT user_id FROM  users WHERE NAME LIKE 'Gladys') </v>
      </c>
      <c r="D9" t="s">
        <v>109</v>
      </c>
      <c r="F9" s="11" t="str">
        <f t="shared" si="0"/>
        <v xml:space="preserve">INSERT INTO users (NAME) VALUES ('Gladys'); </v>
      </c>
      <c r="G9" s="2" t="s">
        <v>142</v>
      </c>
      <c r="H9" t="str">
        <f>'Address &amp; Admin'!D10</f>
        <v>Oberweg</v>
      </c>
      <c r="I9">
        <f>'Address &amp; Admin'!E10</f>
        <v>69</v>
      </c>
      <c r="K9" s="2" t="s">
        <v>136</v>
      </c>
      <c r="M9" t="str">
        <f>CONCATENATE("(SELECT address_id FROM addresses WHERE street LIKE '",Tabla5[[#This Row],[street]],"' AND house_number LIKE '",Tabla5[[#This Row],[house_number]],"') ")</f>
        <v xml:space="preserve">(SELECT address_id FROM addresses WHERE street LIKE 'Oberweg' AND house_number LIKE '69') </v>
      </c>
      <c r="N9" s="2" t="s">
        <v>142</v>
      </c>
      <c r="O9" t="str">
        <f>CONCATENATE("INSERT INTO account_holders (user_id, birth_date, address_address_id, mailing_address_address_id) VALUES (",Tabla4[[#This Row],[user_id]],", '",K9,", ",M9,", ","null","); ")</f>
        <v xml:space="preserve">INSERT INTO account_holders (user_id, birth_date, address_address_id, mailing_address_address_id) VALUES ((SELECT user_id FROM  users WHERE NAME LIKE 'Gladys') , '2001-10-05', (SELECT address_id FROM addresses WHERE street LIKE 'Oberweg' AND house_number LIKE '69') , null); </v>
      </c>
    </row>
    <row r="10" spans="2:15" x14ac:dyDescent="0.25">
      <c r="B10" t="s">
        <v>84</v>
      </c>
      <c r="C10" t="str">
        <f>CONCATENATE("(SELECT user_id FROM  users WHERE NAME LIKE '",Tabla4[[#This Row],[name]],"') ")</f>
        <v xml:space="preserve">(SELECT user_id FROM  users WHERE NAME LIKE 'Hernan') </v>
      </c>
      <c r="D10" t="s">
        <v>110</v>
      </c>
      <c r="F10" s="11" t="str">
        <f t="shared" si="0"/>
        <v xml:space="preserve">INSERT INTO users (NAME) VALUES ('Hernan'); </v>
      </c>
      <c r="G10" s="2" t="s">
        <v>142</v>
      </c>
      <c r="H10" t="str">
        <f>'Address &amp; Admin'!D11</f>
        <v>Av El Dorado</v>
      </c>
      <c r="I10">
        <f>'Address &amp; Admin'!E11</f>
        <v>89</v>
      </c>
      <c r="K10" s="2" t="s">
        <v>137</v>
      </c>
      <c r="M10" t="str">
        <f>CONCATENATE("(SELECT address_id FROM addresses WHERE street LIKE '",Tabla5[[#This Row],[street]],"' AND house_number LIKE '",Tabla5[[#This Row],[house_number]],"') ")</f>
        <v xml:space="preserve">(SELECT address_id FROM addresses WHERE street LIKE 'Av El Dorado' AND house_number LIKE '89') </v>
      </c>
      <c r="N10" s="2" t="s">
        <v>142</v>
      </c>
      <c r="O10" t="str">
        <f>CONCATENATE("INSERT INTO account_holders (user_id, birth_date, address_address_id, mailing_address_address_id) VALUES (",Tabla4[[#This Row],[user_id]],", '",K10,", ",M10,", ","null","); ")</f>
        <v xml:space="preserve">INSERT INTO account_holders (user_id, birth_date, address_address_id, mailing_address_address_id) VALUES ((SELECT user_id FROM  users WHERE NAME LIKE 'Hernan') , '1997-04-05', (SELECT address_id FROM addresses WHERE street LIKE 'Av El Dorado' AND house_number LIKE '89') , null); </v>
      </c>
    </row>
    <row r="11" spans="2:15" x14ac:dyDescent="0.25">
      <c r="B11" t="s">
        <v>85</v>
      </c>
      <c r="C11" t="str">
        <f>CONCATENATE("(SELECT user_id FROM  users WHERE NAME LIKE '",Tabla4[[#This Row],[name]],"') ")</f>
        <v xml:space="preserve">(SELECT user_id FROM  users WHERE NAME LIKE 'Ivan') </v>
      </c>
      <c r="D11" t="s">
        <v>111</v>
      </c>
      <c r="F11" s="11" t="str">
        <f t="shared" si="0"/>
        <v xml:space="preserve">INSERT INTO users (NAME) VALUES ('Ivan'); </v>
      </c>
      <c r="G11" s="2" t="s">
        <v>142</v>
      </c>
      <c r="H11" t="str">
        <f>'Address &amp; Admin'!D12</f>
        <v>Jirón Callao</v>
      </c>
      <c r="I11">
        <f>'Address &amp; Admin'!E12</f>
        <v>24</v>
      </c>
      <c r="K11" s="2" t="s">
        <v>138</v>
      </c>
      <c r="M11" t="str">
        <f>CONCATENATE("(SELECT address_id FROM addresses WHERE street LIKE '",Tabla5[[#This Row],[street]],"' AND house_number LIKE '",Tabla5[[#This Row],[house_number]],"') ")</f>
        <v xml:space="preserve">(SELECT address_id FROM addresses WHERE street LIKE 'Jirón Callao' AND house_number LIKE '24') </v>
      </c>
      <c r="N11" s="2" t="s">
        <v>142</v>
      </c>
      <c r="O11" t="str">
        <f>CONCATENATE("INSERT INTO account_holders (user_id, birth_date, address_address_id, mailing_address_address_id) VALUES (",Tabla4[[#This Row],[user_id]],", '",K11,", ",M11,", ","null","); ")</f>
        <v xml:space="preserve">INSERT INTO account_holders (user_id, birth_date, address_address_id, mailing_address_address_id) VALUES ((SELECT user_id FROM  users WHERE NAME LIKE 'Ivan') , '1975-09-13', (SELECT address_id FROM addresses WHERE street LIKE 'Jirón Callao' AND house_number LIKE '24') , null); </v>
      </c>
    </row>
    <row r="12" spans="2:15" x14ac:dyDescent="0.25">
      <c r="B12" t="s">
        <v>86</v>
      </c>
      <c r="C12" t="str">
        <f>CONCATENATE("(SELECT user_id FROM  users WHERE NAME LIKE '",Tabla4[[#This Row],[name]],"') ")</f>
        <v xml:space="preserve">(SELECT user_id FROM  users WHERE NAME LIKE 'Jose') </v>
      </c>
      <c r="D12" t="s">
        <v>112</v>
      </c>
      <c r="F12" s="11" t="str">
        <f t="shared" si="0"/>
        <v xml:space="preserve">INSERT INTO users (NAME) VALUES ('Jose'); </v>
      </c>
      <c r="G12" s="2" t="s">
        <v>142</v>
      </c>
      <c r="H12" t="str">
        <f>'Address &amp; Admin'!D13</f>
        <v>Av 9 de Julio</v>
      </c>
      <c r="I12">
        <f>'Address &amp; Admin'!E13</f>
        <v>48</v>
      </c>
      <c r="K12" s="2" t="s">
        <v>139</v>
      </c>
      <c r="M12" t="str">
        <f>CONCATENATE("(SELECT address_id FROM addresses WHERE street LIKE '",Tabla5[[#This Row],[street]],"' AND house_number LIKE '",Tabla5[[#This Row],[house_number]],"') ")</f>
        <v xml:space="preserve">(SELECT address_id FROM addresses WHERE street LIKE 'Av 9 de Julio' AND house_number LIKE '48') </v>
      </c>
      <c r="N12" s="2" t="s">
        <v>142</v>
      </c>
      <c r="O12" t="str">
        <f>CONCATENATE("INSERT INTO account_holders (user_id, birth_date, address_address_id, mailing_address_address_id) VALUES (",Tabla4[[#This Row],[user_id]],", '",K12,", ",M12,", ","null","); ")</f>
        <v xml:space="preserve">INSERT INTO account_holders (user_id, birth_date, address_address_id, mailing_address_address_id) VALUES ((SELECT user_id FROM  users WHERE NAME LIKE 'Jose') , '1984-09-28', (SELECT address_id FROM addresses WHERE street LIKE 'Av 9 de Julio' AND house_number LIKE '48') , null); </v>
      </c>
    </row>
    <row r="13" spans="2:15" x14ac:dyDescent="0.25">
      <c r="B13" t="s">
        <v>87</v>
      </c>
      <c r="C13" t="str">
        <f>CONCATENATE("(SELECT user_id FROM  users WHERE NAME LIKE '",Tabla4[[#This Row],[name]],"') ")</f>
        <v xml:space="preserve">(SELECT user_id FROM  users WHERE NAME LIKE 'Kevin') </v>
      </c>
      <c r="D13" t="s">
        <v>113</v>
      </c>
      <c r="F13" s="11" t="str">
        <f t="shared" si="0"/>
        <v xml:space="preserve">INSERT INTO users (NAME) VALUES ('Kevin'); </v>
      </c>
      <c r="G13" s="2" t="s">
        <v>142</v>
      </c>
      <c r="H13" t="str">
        <f>'Address &amp; Admin'!D14</f>
        <v>Paseo de Montejo</v>
      </c>
      <c r="I13">
        <f>'Address &amp; Admin'!E14</f>
        <v>33</v>
      </c>
      <c r="K13" s="2" t="s">
        <v>140</v>
      </c>
      <c r="M13" t="str">
        <f>CONCATENATE("(SELECT address_id FROM addresses WHERE street LIKE '",Tabla5[[#This Row],[street]],"' AND house_number LIKE '",Tabla5[[#This Row],[house_number]],"') ")</f>
        <v xml:space="preserve">(SELECT address_id FROM addresses WHERE street LIKE 'Paseo de Montejo' AND house_number LIKE '33') </v>
      </c>
      <c r="N13" s="2" t="s">
        <v>142</v>
      </c>
      <c r="O13" t="str">
        <f>CONCATENATE("INSERT INTO account_holders (user_id, birth_date, address_address_id, mailing_address_address_id) VALUES (",Tabla4[[#This Row],[user_id]],", '",K13,", ",M13,", ","null","); ")</f>
        <v xml:space="preserve">INSERT INTO account_holders (user_id, birth_date, address_address_id, mailing_address_address_id) VALUES ((SELECT user_id FROM  users WHERE NAME LIKE 'Kevin') , '1982-12-02', (SELECT address_id FROM addresses WHERE street LIKE 'Paseo de Montejo' AND house_number LIKE '33') , null); </v>
      </c>
    </row>
    <row r="14" spans="2:15" x14ac:dyDescent="0.25">
      <c r="B14" t="s">
        <v>100</v>
      </c>
      <c r="C14" t="str">
        <f>CONCATENATE("(SELECT user_id FROM  users WHERE NAME LIKE '",Tabla4[[#This Row],[name]],"') ")</f>
        <v xml:space="preserve">(SELECT user_id FROM  users WHERE NAME LIKE 'Liliana') </v>
      </c>
      <c r="D14" t="s">
        <v>114</v>
      </c>
      <c r="F14" s="11" t="str">
        <f t="shared" si="0"/>
        <v xml:space="preserve">INSERT INTO users (NAME) VALUES ('Liliana'); </v>
      </c>
      <c r="G14" s="2" t="s">
        <v>142</v>
      </c>
      <c r="N14" s="2" t="s">
        <v>142</v>
      </c>
    </row>
    <row r="15" spans="2:15" x14ac:dyDescent="0.25">
      <c r="B15" t="s">
        <v>99</v>
      </c>
      <c r="C15" t="str">
        <f>CONCATENATE("(SELECT user_id FROM  users WHERE NAME LIKE '",Tabla4[[#This Row],[name]],"') ")</f>
        <v xml:space="preserve">(SELECT user_id FROM  users WHERE NAME LIKE 'Maria') </v>
      </c>
      <c r="D15" t="s">
        <v>115</v>
      </c>
      <c r="F15" s="11" t="str">
        <f t="shared" si="0"/>
        <v xml:space="preserve">INSERT INTO users (NAME) VALUES ('Maria'); </v>
      </c>
      <c r="G15" s="2" t="s">
        <v>142</v>
      </c>
      <c r="N15" s="2" t="s">
        <v>142</v>
      </c>
    </row>
    <row r="16" spans="2:15" x14ac:dyDescent="0.25">
      <c r="B16" t="s">
        <v>129</v>
      </c>
      <c r="C16" t="str">
        <f>CONCATENATE("(SELECT user_id FROM  users WHERE NAME LIKE '",Tabla4[[#This Row],[name]],"') ")</f>
        <v xml:space="preserve">(SELECT user_id FROM  users WHERE NAME LIKE 'Nancy') </v>
      </c>
      <c r="D16" t="s">
        <v>116</v>
      </c>
      <c r="F16" s="11" t="str">
        <f t="shared" si="0"/>
        <v xml:space="preserve">INSERT INTO users (NAME) VALUES ('Nancy'); </v>
      </c>
      <c r="G16" s="2" t="s">
        <v>142</v>
      </c>
      <c r="N16" s="2" t="s">
        <v>142</v>
      </c>
    </row>
    <row r="17" spans="2:14" x14ac:dyDescent="0.25">
      <c r="B17" t="s">
        <v>88</v>
      </c>
      <c r="C17" t="str">
        <f>CONCATENATE("(SELECT user_id FROM  users WHERE NAME LIKE '",Tabla4[[#This Row],[name]],"') ")</f>
        <v xml:space="preserve">(SELECT user_id FROM  users WHERE NAME LIKE 'Orlando') </v>
      </c>
      <c r="D17" t="s">
        <v>117</v>
      </c>
      <c r="F17" s="11" t="str">
        <f t="shared" si="0"/>
        <v xml:space="preserve">INSERT INTO users (NAME) VALUES ('Orlando'); </v>
      </c>
      <c r="G17" s="2" t="s">
        <v>142</v>
      </c>
      <c r="N17" s="2" t="s">
        <v>142</v>
      </c>
    </row>
    <row r="18" spans="2:14" x14ac:dyDescent="0.25">
      <c r="B18" t="s">
        <v>89</v>
      </c>
      <c r="C18" t="str">
        <f>CONCATENATE("(SELECT user_id FROM  users WHERE NAME LIKE '",Tabla4[[#This Row],[name]],"') ")</f>
        <v xml:space="preserve">(SELECT user_id FROM  users WHERE NAME LIKE 'Pedro') </v>
      </c>
      <c r="D18" t="s">
        <v>118</v>
      </c>
      <c r="F18" s="11" t="str">
        <f t="shared" si="0"/>
        <v xml:space="preserve">INSERT INTO users (NAME) VALUES ('Pedro'); </v>
      </c>
      <c r="G18" s="2" t="s">
        <v>142</v>
      </c>
      <c r="N18" s="2" t="s">
        <v>142</v>
      </c>
    </row>
    <row r="19" spans="2:14" x14ac:dyDescent="0.25">
      <c r="B19" t="s">
        <v>102</v>
      </c>
      <c r="C19" t="str">
        <f>CONCATENATE("(SELECT user_id FROM  users WHERE NAME LIKE '",Tabla4[[#This Row],[name]],"') ")</f>
        <v xml:space="preserve">(SELECT user_id FROM  users WHERE NAME LIKE 'Quentin') </v>
      </c>
      <c r="D19" t="s">
        <v>119</v>
      </c>
      <c r="F19" s="11" t="str">
        <f t="shared" si="0"/>
        <v xml:space="preserve">INSERT INTO users (NAME) VALUES ('Quentin'); </v>
      </c>
      <c r="G19" s="2" t="s">
        <v>142</v>
      </c>
      <c r="N19" s="2" t="s">
        <v>142</v>
      </c>
    </row>
    <row r="20" spans="2:14" x14ac:dyDescent="0.25">
      <c r="B20" t="s">
        <v>90</v>
      </c>
      <c r="C20" t="str">
        <f>CONCATENATE("(SELECT user_id FROM  users WHERE NAME LIKE '",Tabla4[[#This Row],[name]],"') ")</f>
        <v xml:space="preserve">(SELECT user_id FROM  users WHERE NAME LIKE 'Ramon') </v>
      </c>
      <c r="D20" t="s">
        <v>120</v>
      </c>
      <c r="F20" s="11" t="str">
        <f t="shared" si="0"/>
        <v xml:space="preserve">INSERT INTO users (NAME) VALUES ('Ramon'); </v>
      </c>
      <c r="G20" s="2" t="s">
        <v>142</v>
      </c>
      <c r="N20" s="2" t="s">
        <v>142</v>
      </c>
    </row>
    <row r="21" spans="2:14" x14ac:dyDescent="0.25">
      <c r="B21" t="s">
        <v>91</v>
      </c>
      <c r="C21" t="str">
        <f>CONCATENATE("(SELECT user_id FROM  users WHERE NAME LIKE '",Tabla4[[#This Row],[name]],"') ")</f>
        <v xml:space="preserve">(SELECT user_id FROM  users WHERE NAME LIKE 'Samuel') </v>
      </c>
      <c r="D21" t="s">
        <v>121</v>
      </c>
      <c r="F21" s="11" t="str">
        <f t="shared" si="0"/>
        <v xml:space="preserve">INSERT INTO users (NAME) VALUES ('Samuel'); </v>
      </c>
      <c r="G21" s="2" t="s">
        <v>142</v>
      </c>
      <c r="H21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'Samuel') , 'ssss'); </v>
      </c>
    </row>
    <row r="22" spans="2:14" x14ac:dyDescent="0.25">
      <c r="B22" t="s">
        <v>92</v>
      </c>
      <c r="C22" t="str">
        <f>CONCATENATE("(SELECT user_id FROM  users WHERE NAME LIKE '",Tabla4[[#This Row],[name]],"') ")</f>
        <v xml:space="preserve">(SELECT user_id FROM  users WHERE NAME LIKE 'Tomas') </v>
      </c>
      <c r="D22" t="s">
        <v>122</v>
      </c>
      <c r="F22" s="11" t="str">
        <f t="shared" si="0"/>
        <v xml:space="preserve">INSERT INTO users (NAME) VALUES ('Tomas'); </v>
      </c>
      <c r="G22" s="2" t="s">
        <v>142</v>
      </c>
      <c r="H22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'Tomas') , 'tttt'); </v>
      </c>
    </row>
    <row r="23" spans="2:14" x14ac:dyDescent="0.25">
      <c r="B23" t="s">
        <v>94</v>
      </c>
      <c r="C23" t="str">
        <f>CONCATENATE("(SELECT user_id FROM  users WHERE NAME LIKE '",Tabla4[[#This Row],[name]],"') ")</f>
        <v xml:space="preserve">(SELECT user_id FROM  users WHERE NAME LIKE 'Ubaldo') </v>
      </c>
      <c r="D23" t="s">
        <v>123</v>
      </c>
      <c r="F23" s="11" t="str">
        <f t="shared" si="0"/>
        <v xml:space="preserve">INSERT INTO users (NAME) VALUES ('Ubaldo'); </v>
      </c>
      <c r="G23" s="2" t="s">
        <v>142</v>
      </c>
      <c r="H23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'Ubaldo') , 'uuuu'); </v>
      </c>
    </row>
    <row r="24" spans="2:14" x14ac:dyDescent="0.25">
      <c r="B24" t="s">
        <v>93</v>
      </c>
      <c r="C24" t="str">
        <f>CONCATENATE("(SELECT user_id FROM  users WHERE NAME LIKE '",Tabla4[[#This Row],[name]],"') ")</f>
        <v xml:space="preserve">(SELECT user_id FROM  users WHERE NAME LIKE 'Veronica') </v>
      </c>
      <c r="D24" t="s">
        <v>124</v>
      </c>
      <c r="F24" s="11" t="str">
        <f t="shared" si="0"/>
        <v xml:space="preserve">INSERT INTO users (NAME) VALUES ('Veronica'); </v>
      </c>
      <c r="G24" s="2" t="s">
        <v>142</v>
      </c>
      <c r="H24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'Veronica') , 'vvvv'); </v>
      </c>
    </row>
    <row r="25" spans="2:14" x14ac:dyDescent="0.25">
      <c r="B25" t="s">
        <v>95</v>
      </c>
      <c r="C25" t="str">
        <f>CONCATENATE("(SELECT user_id FROM  users WHERE NAME LIKE '",Tabla4[[#This Row],[name]],"') ")</f>
        <v xml:space="preserve">(SELECT user_id FROM  users WHERE NAME LIKE 'Wendy') </v>
      </c>
      <c r="D25" t="s">
        <v>125</v>
      </c>
      <c r="F25" s="11" t="str">
        <f t="shared" si="0"/>
        <v xml:space="preserve">INSERT INTO users (NAME) VALUES ('Wendy'); </v>
      </c>
      <c r="G25" s="2" t="s">
        <v>142</v>
      </c>
      <c r="H25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'Wendy') , 'wwww'); </v>
      </c>
    </row>
    <row r="26" spans="2:14" x14ac:dyDescent="0.25">
      <c r="B26" t="s">
        <v>96</v>
      </c>
      <c r="C26" t="str">
        <f>CONCATENATE("(SELECT user_id FROM  users WHERE NAME LIKE '",Tabla4[[#This Row],[name]],"') ")</f>
        <v xml:space="preserve">(SELECT user_id FROM  users WHERE NAME LIKE 'Xochil') </v>
      </c>
      <c r="D26" t="s">
        <v>126</v>
      </c>
      <c r="F26" s="11" t="str">
        <f t="shared" si="0"/>
        <v xml:space="preserve">INSERT INTO users (NAME) VALUES ('Xochil'); </v>
      </c>
      <c r="G26" s="2" t="s">
        <v>142</v>
      </c>
      <c r="H26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'Xochil') , 'xxxx'); </v>
      </c>
    </row>
    <row r="27" spans="2:14" x14ac:dyDescent="0.25">
      <c r="B27" t="s">
        <v>97</v>
      </c>
      <c r="C27" t="str">
        <f>CONCATENATE("(SELECT user_id FROM  users WHERE NAME LIKE '",Tabla4[[#This Row],[name]],"') ")</f>
        <v xml:space="preserve">(SELECT user_id FROM  users WHERE NAME LIKE 'Yolanda') </v>
      </c>
      <c r="D27" t="s">
        <v>127</v>
      </c>
      <c r="F27" s="11" t="str">
        <f t="shared" si="0"/>
        <v xml:space="preserve">INSERT INTO users (NAME) VALUES ('Yolanda'); </v>
      </c>
      <c r="G27" s="2" t="s">
        <v>142</v>
      </c>
      <c r="H27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'Yolanda') , 'yyyy'); </v>
      </c>
    </row>
    <row r="28" spans="2:14" x14ac:dyDescent="0.25">
      <c r="B28" t="s">
        <v>98</v>
      </c>
      <c r="C28" t="str">
        <f>CONCATENATE("(SELECT user_id FROM  users WHERE NAME LIKE '",Tabla4[[#This Row],[name]],"') ")</f>
        <v xml:space="preserve">(SELECT user_id FROM  users WHERE NAME LIKE 'Zoe') </v>
      </c>
      <c r="D28" t="s">
        <v>128</v>
      </c>
      <c r="F28" s="11" t="str">
        <f t="shared" si="0"/>
        <v xml:space="preserve">INSERT INTO users (NAME) VALUES ('Zoe'); </v>
      </c>
      <c r="G28" s="2" t="s">
        <v>142</v>
      </c>
      <c r="H28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'Zoe') , 'zzzz'); 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EndPoints</vt:lpstr>
      <vt:lpstr>Address &amp; Admin</vt:lpstr>
      <vt:lpstr>AccountHolder</vt:lpstr>
      <vt:lpstr>ThirdParty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2022-09-26T20:26:48Z</dcterms:created>
  <dcterms:modified xsi:type="dcterms:W3CDTF">2022-10-27T18:25:52Z</dcterms:modified>
</cp:coreProperties>
</file>