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CREATE DB" sheetId="2" r:id="rId2"/>
    <sheet name="Entidades Jav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3" i="3"/>
  <c r="F4" i="3"/>
  <c r="F5" i="3"/>
  <c r="F6" i="3"/>
  <c r="F7" i="3"/>
  <c r="F8" i="3"/>
  <c r="F3" i="3"/>
  <c r="H14" i="3"/>
  <c r="J17" i="3"/>
  <c r="J13" i="3"/>
  <c r="B14" i="3"/>
  <c r="C14" i="3"/>
  <c r="D14" i="3"/>
  <c r="I14" i="3" s="1"/>
  <c r="B15" i="3"/>
  <c r="C15" i="3"/>
  <c r="D15" i="3"/>
  <c r="H15" i="3" s="1"/>
  <c r="B16" i="3"/>
  <c r="C16" i="3"/>
  <c r="D16" i="3"/>
  <c r="H16" i="3" s="1"/>
  <c r="B17" i="3"/>
  <c r="C17" i="3"/>
  <c r="D17" i="3"/>
  <c r="H17" i="3" s="1"/>
  <c r="C13" i="3"/>
  <c r="D13" i="3"/>
  <c r="I13" i="3" s="1"/>
  <c r="B4" i="3"/>
  <c r="H4" i="3" s="1"/>
  <c r="C4" i="3"/>
  <c r="D4" i="3"/>
  <c r="E4" i="3"/>
  <c r="B5" i="3"/>
  <c r="H5" i="3" s="1"/>
  <c r="C5" i="3"/>
  <c r="D5" i="3"/>
  <c r="E5" i="3"/>
  <c r="B6" i="3"/>
  <c r="H6" i="3" s="1"/>
  <c r="C6" i="3"/>
  <c r="D6" i="3"/>
  <c r="E6" i="3"/>
  <c r="B7" i="3"/>
  <c r="H7" i="3" s="1"/>
  <c r="C7" i="3"/>
  <c r="D7" i="3"/>
  <c r="E7" i="3"/>
  <c r="B8" i="3"/>
  <c r="H8" i="3" s="1"/>
  <c r="C8" i="3"/>
  <c r="D8" i="3"/>
  <c r="E8" i="3"/>
  <c r="C3" i="3"/>
  <c r="D3" i="3"/>
  <c r="E3" i="3"/>
  <c r="H3" i="3" s="1"/>
  <c r="B13" i="3"/>
  <c r="B3" i="3"/>
  <c r="J17" i="2"/>
  <c r="H17" i="2"/>
  <c r="J16" i="2" s="1"/>
  <c r="G17" i="2"/>
  <c r="F17" i="2"/>
  <c r="H16" i="2"/>
  <c r="J15" i="2" s="1"/>
  <c r="G16" i="2"/>
  <c r="F16" i="2"/>
  <c r="H15" i="2"/>
  <c r="G15" i="2"/>
  <c r="J14" i="2" s="1"/>
  <c r="F15" i="2"/>
  <c r="H14" i="2"/>
  <c r="J13" i="2" s="1"/>
  <c r="G14" i="2"/>
  <c r="F14" i="2"/>
  <c r="H13" i="2"/>
  <c r="J12" i="2" s="1"/>
  <c r="G13" i="2"/>
  <c r="F13" i="2"/>
  <c r="J8" i="2"/>
  <c r="J7" i="2"/>
  <c r="J6" i="2"/>
  <c r="J5" i="2"/>
  <c r="J4" i="2"/>
  <c r="J3" i="2"/>
  <c r="I17" i="3" l="1"/>
  <c r="J16" i="3"/>
  <c r="I16" i="3"/>
  <c r="J15" i="3"/>
  <c r="I15" i="3"/>
  <c r="H13" i="3"/>
  <c r="J14" i="3"/>
</calcChain>
</file>

<file path=xl/sharedStrings.xml><?xml version="1.0" encoding="utf-8"?>
<sst xmlns="http://schemas.openxmlformats.org/spreadsheetml/2006/main" count="119" uniqueCount="83">
  <si>
    <t>Request Type</t>
  </si>
  <si>
    <t>Endpoint</t>
  </si>
  <si>
    <t>Response Description</t>
  </si>
  <si>
    <t>#</t>
  </si>
  <si>
    <t>GET</t>
  </si>
  <si>
    <t>/doctors</t>
  </si>
  <si>
    <t>Param Type</t>
  </si>
  <si>
    <t>PathVariable</t>
  </si>
  <si>
    <t>RequestParam</t>
  </si>
  <si>
    <t>/patients/{id}</t>
  </si>
  <si>
    <t>/doctors/{id}?status={X}</t>
  </si>
  <si>
    <t>/doctors/{id}?department={X}</t>
  </si>
  <si>
    <t>EMPLOYEES</t>
  </si>
  <si>
    <t>employee_id</t>
  </si>
  <si>
    <t>department</t>
  </si>
  <si>
    <t>name</t>
  </si>
  <si>
    <t>status</t>
  </si>
  <si>
    <t>Alonso Flores</t>
  </si>
  <si>
    <t>cardiology</t>
  </si>
  <si>
    <t>ON_CALL</t>
  </si>
  <si>
    <t>Sam Ortega</t>
  </si>
  <si>
    <t>immunology</t>
  </si>
  <si>
    <t>ON</t>
  </si>
  <si>
    <t>German Ruiz</t>
  </si>
  <si>
    <t>OFF</t>
  </si>
  <si>
    <t>Maria Lin</t>
  </si>
  <si>
    <t>pulmonary</t>
  </si>
  <si>
    <t>Paolo Rodriguez</t>
  </si>
  <si>
    <t>orthopaedic</t>
  </si>
  <si>
    <t>John Paul Armes</t>
  </si>
  <si>
    <t>psychiatric</t>
  </si>
  <si>
    <t>PATIENTS</t>
  </si>
  <si>
    <t>patient_id</t>
  </si>
  <si>
    <t>date_of_birth</t>
  </si>
  <si>
    <t>admitted_by</t>
  </si>
  <si>
    <t>Dia</t>
  </si>
  <si>
    <t>Mes</t>
  </si>
  <si>
    <t>Año</t>
  </si>
  <si>
    <t>Jaime Jordan</t>
  </si>
  <si>
    <t>Marian Garcia</t>
  </si>
  <si>
    <t>Julia Dusterdieck</t>
  </si>
  <si>
    <t>Steve McDuck</t>
  </si>
  <si>
    <t>año</t>
  </si>
  <si>
    <t>mes</t>
  </si>
  <si>
    <t>dia</t>
  </si>
  <si>
    <t>Doctor Java</t>
  </si>
  <si>
    <t>d2</t>
  </si>
  <si>
    <t>d1</t>
  </si>
  <si>
    <t>d3</t>
  </si>
  <si>
    <t>d6</t>
  </si>
  <si>
    <t>Endpoints Definition Midterm Project</t>
  </si>
  <si>
    <t>Usuario</t>
  </si>
  <si>
    <t>Admin</t>
  </si>
  <si>
    <t>/admin</t>
  </si>
  <si>
    <t>/admin/accountholder/{id}</t>
  </si>
  <si>
    <t>get info de un account holder</t>
  </si>
  <si>
    <t>/admin/accountholders</t>
  </si>
  <si>
    <t>Bienvenida</t>
  </si>
  <si>
    <t>obtiene listado de todos los accountholders</t>
  </si>
  <si>
    <t>/admin/accountholders?name={X}</t>
  </si>
  <si>
    <t>buscar un account holder por nombre</t>
  </si>
  <si>
    <t>/admin/accountholders/birthdate?initialdate={X}&amp;finaldate={X}</t>
  </si>
  <si>
    <t>mostrar account holders por rango de fechas</t>
  </si>
  <si>
    <t>AccountHolder</t>
  </si>
  <si>
    <t>/accountholder</t>
  </si>
  <si>
    <t>Muestra todas sus cuentas</t>
  </si>
  <si>
    <t>/accountholder/{iban}</t>
  </si>
  <si>
    <t>Muestra el detalle de una especifica cuenta.</t>
  </si>
  <si>
    <t>/accountholder/{iban}/withdraw</t>
  </si>
  <si>
    <t>Solicitar un retiro de fondos</t>
  </si>
  <si>
    <t>Realizar un deposito de fondos</t>
  </si>
  <si>
    <t>/admin/accountholder/{id}/accounts</t>
  </si>
  <si>
    <t>muestra las diversas cuentas de un accountholder</t>
  </si>
  <si>
    <t>/admin/accountholder/{id}/accounts/{IBAN}</t>
  </si>
  <si>
    <t>POST</t>
  </si>
  <si>
    <t>Requsitos</t>
  </si>
  <si>
    <t>Type, name, birthdate, address 1, address 2</t>
  </si>
  <si>
    <t>Type, name, hashedKey</t>
  </si>
  <si>
    <t>crear un accountholder (Opcional)</t>
  </si>
  <si>
    <t>crear un ThirdParty user (Opcional)</t>
  </si>
  <si>
    <t>PATCH</t>
  </si>
  <si>
    <t>Modifica el saldo de la cuenta indicada</t>
  </si>
  <si>
    <t>IBAN, nuevo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</si>
</sst>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3" borderId="4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5" borderId="1" xfId="0" applyFont="1" applyFill="1" applyBorder="1"/>
    <xf numFmtId="0" fontId="2" fillId="5" borderId="2" xfId="0" applyFont="1" applyFill="1" applyBorder="1"/>
    <xf numFmtId="1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5" borderId="0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0" fontId="4" fillId="6" borderId="0" xfId="1" applyAlignment="1">
      <alignment horizontal="left" vertical="center" indent="1"/>
    </xf>
  </cellXfs>
  <cellStyles count="2">
    <cellStyle name="Neutral" xfId="1" builtinId="2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13" displayName="Tabla13" ref="A3:G24" totalsRowShown="0">
  <tableColumns count="7">
    <tableColumn id="1" name="#" dataDxfId="10"/>
    <tableColumn id="2" name="Request Type" dataDxfId="9"/>
    <tableColumn id="5" name="Param Type"/>
    <tableColumn id="7" name="Usuario" dataDxfId="8"/>
    <tableColumn id="3" name="Endpoint"/>
    <tableColumn id="4" name="Response Description" dataDxfId="7"/>
    <tableColumn id="6" name="Requsitos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2:D17" totalsRowShown="0" headerRowDxfId="6" dataDxfId="5">
  <tableColumns count="4">
    <tableColumn id="1" name="patient_id" dataDxfId="4"/>
    <tableColumn id="2" name="name" dataDxfId="3"/>
    <tableColumn id="3" name="date_of_birth" dataDxfId="2"/>
    <tableColumn id="4" name="admitted_by" dataDxfId="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A2:D8" totalsRowShown="0">
  <tableColumns count="4">
    <tableColumn id="1" name="employee_id"/>
    <tableColumn id="2" name="department"/>
    <tableColumn id="3" name="name" dataDxfId="0"/>
    <tableColumn id="4" name="stat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3" displayName="Tabla3" ref="F12:H17" totalsRowShown="0">
  <tableColumns count="3">
    <tableColumn id="1" name="Dia">
      <calculatedColumnFormula>DAY(Tabla1[[#This Row],[date_of_birth]])</calculatedColumnFormula>
    </tableColumn>
    <tableColumn id="2" name="Mes">
      <calculatedColumnFormula>MONTH(Tabla1[[#This Row],[date_of_birth]])</calculatedColumnFormula>
    </tableColumn>
    <tableColumn id="3" name="Año">
      <calculatedColumnFormula>YEAR(Tabla1[[#This Row],[date_of_birth]])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topLeftCell="B1" zoomScale="115" zoomScaleNormal="115" workbookViewId="0">
      <selection activeCell="E13" sqref="E13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103" customWidth="1"/>
    <col min="7" max="7" width="21.42578125" customWidth="1"/>
  </cols>
  <sheetData>
    <row r="2" spans="1:7" ht="23.25" x14ac:dyDescent="0.25">
      <c r="A2" s="19" t="s">
        <v>50</v>
      </c>
      <c r="B2" s="19"/>
      <c r="C2" s="19"/>
      <c r="D2" s="19"/>
      <c r="E2" s="19"/>
    </row>
    <row r="3" spans="1:7" x14ac:dyDescent="0.25">
      <c r="A3" s="3" t="s">
        <v>3</v>
      </c>
      <c r="B3" s="3" t="s">
        <v>0</v>
      </c>
      <c r="C3" s="3" t="s">
        <v>6</v>
      </c>
      <c r="D3" s="3" t="s">
        <v>51</v>
      </c>
      <c r="E3" s="3" t="s">
        <v>1</v>
      </c>
      <c r="F3" s="17" t="s">
        <v>2</v>
      </c>
      <c r="G3" t="s">
        <v>75</v>
      </c>
    </row>
    <row r="4" spans="1:7" x14ac:dyDescent="0.25">
      <c r="A4" s="3">
        <v>1</v>
      </c>
      <c r="B4" s="3" t="s">
        <v>4</v>
      </c>
      <c r="D4" s="3" t="s">
        <v>52</v>
      </c>
      <c r="E4" s="2" t="s">
        <v>53</v>
      </c>
      <c r="F4" s="1" t="s">
        <v>57</v>
      </c>
    </row>
    <row r="5" spans="1:7" x14ac:dyDescent="0.25">
      <c r="B5" s="3" t="s">
        <v>74</v>
      </c>
      <c r="D5" s="3" t="s">
        <v>52</v>
      </c>
      <c r="E5" s="2"/>
      <c r="F5" s="22" t="s">
        <v>78</v>
      </c>
      <c r="G5" t="s">
        <v>76</v>
      </c>
    </row>
    <row r="6" spans="1:7" x14ac:dyDescent="0.25">
      <c r="D6" s="3" t="s">
        <v>52</v>
      </c>
      <c r="E6" s="2"/>
      <c r="F6" s="22" t="s">
        <v>79</v>
      </c>
      <c r="G6" t="s">
        <v>77</v>
      </c>
    </row>
    <row r="7" spans="1:7" x14ac:dyDescent="0.25">
      <c r="A7" s="3">
        <v>2</v>
      </c>
      <c r="B7" s="3" t="s">
        <v>4</v>
      </c>
      <c r="D7" s="18" t="s">
        <v>52</v>
      </c>
      <c r="E7" s="2" t="s">
        <v>56</v>
      </c>
      <c r="F7" s="1" t="s">
        <v>58</v>
      </c>
    </row>
    <row r="8" spans="1:7" x14ac:dyDescent="0.25">
      <c r="A8" s="3">
        <v>3</v>
      </c>
      <c r="B8" s="3" t="s">
        <v>4</v>
      </c>
      <c r="C8" t="s">
        <v>7</v>
      </c>
      <c r="D8" s="18" t="s">
        <v>52</v>
      </c>
      <c r="E8" s="2" t="s">
        <v>54</v>
      </c>
      <c r="F8" s="1" t="s">
        <v>55</v>
      </c>
    </row>
    <row r="9" spans="1:7" x14ac:dyDescent="0.25">
      <c r="A9" s="3">
        <v>4</v>
      </c>
      <c r="B9" s="3" t="s">
        <v>4</v>
      </c>
      <c r="C9" t="s">
        <v>8</v>
      </c>
      <c r="D9" s="18" t="s">
        <v>52</v>
      </c>
      <c r="E9" s="2" t="s">
        <v>59</v>
      </c>
      <c r="F9" s="1" t="s">
        <v>60</v>
      </c>
    </row>
    <row r="10" spans="1:7" x14ac:dyDescent="0.25">
      <c r="A10" s="3">
        <v>5</v>
      </c>
      <c r="B10" s="3" t="s">
        <v>4</v>
      </c>
      <c r="C10" t="s">
        <v>8</v>
      </c>
      <c r="D10" s="18" t="s">
        <v>52</v>
      </c>
      <c r="E10" s="2" t="s">
        <v>61</v>
      </c>
      <c r="F10" s="1" t="s">
        <v>62</v>
      </c>
    </row>
    <row r="11" spans="1:7" x14ac:dyDescent="0.25">
      <c r="B11" s="3" t="s">
        <v>4</v>
      </c>
      <c r="D11" s="18" t="s">
        <v>52</v>
      </c>
      <c r="E11" s="2" t="s">
        <v>71</v>
      </c>
      <c r="F11" s="1" t="s">
        <v>72</v>
      </c>
    </row>
    <row r="12" spans="1:7" x14ac:dyDescent="0.25">
      <c r="B12" s="3" t="s">
        <v>4</v>
      </c>
      <c r="D12" s="18" t="s">
        <v>52</v>
      </c>
      <c r="E12" s="21" t="s">
        <v>73</v>
      </c>
      <c r="F12" s="1" t="s">
        <v>67</v>
      </c>
    </row>
    <row r="13" spans="1:7" x14ac:dyDescent="0.25">
      <c r="A13" s="3">
        <v>6</v>
      </c>
      <c r="B13" s="3" t="s">
        <v>80</v>
      </c>
      <c r="D13" s="18" t="s">
        <v>52</v>
      </c>
      <c r="E13" s="2" t="s">
        <v>73</v>
      </c>
      <c r="F13" s="1" t="s">
        <v>81</v>
      </c>
      <c r="G13" t="s">
        <v>82</v>
      </c>
    </row>
    <row r="14" spans="1:7" x14ac:dyDescent="0.25">
      <c r="D14" s="18"/>
      <c r="E14" s="2"/>
      <c r="F14" s="1"/>
    </row>
    <row r="15" spans="1:7" x14ac:dyDescent="0.25">
      <c r="D15" s="18"/>
      <c r="E15" s="2"/>
      <c r="F15" s="1"/>
    </row>
    <row r="16" spans="1:7" x14ac:dyDescent="0.25">
      <c r="D16" s="18"/>
      <c r="E16" s="2"/>
      <c r="F16" s="1"/>
    </row>
    <row r="17" spans="1:6" x14ac:dyDescent="0.25">
      <c r="A17" s="3">
        <v>7</v>
      </c>
      <c r="D17" s="18"/>
      <c r="E17" s="2"/>
      <c r="F17" s="1"/>
    </row>
    <row r="18" spans="1:6" x14ac:dyDescent="0.25">
      <c r="A18" s="3">
        <v>8</v>
      </c>
      <c r="D18" s="18" t="s">
        <v>63</v>
      </c>
      <c r="E18" s="2" t="s">
        <v>64</v>
      </c>
      <c r="F18" s="1" t="s">
        <v>65</v>
      </c>
    </row>
    <row r="19" spans="1:6" x14ac:dyDescent="0.25">
      <c r="A19" s="3">
        <v>9</v>
      </c>
      <c r="D19" s="18" t="s">
        <v>63</v>
      </c>
      <c r="E19" s="21" t="s">
        <v>66</v>
      </c>
      <c r="F19" s="1" t="s">
        <v>67</v>
      </c>
    </row>
    <row r="20" spans="1:6" x14ac:dyDescent="0.25">
      <c r="A20" s="3">
        <v>10</v>
      </c>
      <c r="D20" s="18"/>
      <c r="E20" s="2" t="s">
        <v>68</v>
      </c>
      <c r="F20" s="1" t="s">
        <v>69</v>
      </c>
    </row>
    <row r="21" spans="1:6" x14ac:dyDescent="0.25">
      <c r="A21" s="3">
        <v>11</v>
      </c>
      <c r="D21" s="18"/>
      <c r="E21" s="2" t="s">
        <v>5</v>
      </c>
      <c r="F21" s="1" t="s">
        <v>70</v>
      </c>
    </row>
    <row r="22" spans="1:6" x14ac:dyDescent="0.25">
      <c r="A22" s="3">
        <v>12</v>
      </c>
      <c r="D22" s="18"/>
      <c r="E22" s="2" t="s">
        <v>10</v>
      </c>
      <c r="F22" s="1"/>
    </row>
    <row r="23" spans="1:6" x14ac:dyDescent="0.25">
      <c r="A23" s="3">
        <v>13</v>
      </c>
      <c r="D23" s="18"/>
      <c r="E23" s="2" t="s">
        <v>11</v>
      </c>
      <c r="F23" s="1"/>
    </row>
    <row r="24" spans="1:6" x14ac:dyDescent="0.25">
      <c r="A24" s="3">
        <v>14</v>
      </c>
      <c r="D24" s="18"/>
      <c r="E24" s="2" t="s">
        <v>9</v>
      </c>
      <c r="F24" s="1"/>
    </row>
  </sheetData>
  <mergeCells count="1">
    <mergeCell ref="A2:E2"/>
  </mergeCells>
  <dataValidations count="3">
    <dataValidation type="list" allowBlank="1" showInputMessage="1" showErrorMessage="1" sqref="C4:C24">
      <formula1>"-----,PathVariable,RequestParam"</formula1>
    </dataValidation>
    <dataValidation type="list" allowBlank="1" showInputMessage="1" showErrorMessage="1" sqref="D4:D24">
      <formula1>"Admin,AccountHolder,ThirdParty"</formula1>
    </dataValidation>
    <dataValidation type="list" allowBlank="1" showInputMessage="1" showErrorMessage="1" sqref="B4:B24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1" sqref="A11:D12"/>
    </sheetView>
  </sheetViews>
  <sheetFormatPr baseColWidth="10" defaultRowHeight="15" x14ac:dyDescent="0.25"/>
  <cols>
    <col min="1" max="1" width="16.85546875" customWidth="1"/>
    <col min="2" max="2" width="25.85546875" customWidth="1"/>
    <col min="3" max="3" width="24.5703125" customWidth="1"/>
    <col min="4" max="4" width="14.7109375" customWidth="1"/>
    <col min="6" max="6" width="6.42578125" customWidth="1"/>
    <col min="7" max="7" width="8.140625" customWidth="1"/>
    <col min="8" max="8" width="8.7109375" customWidth="1"/>
  </cols>
  <sheetData>
    <row r="1" spans="1:10" x14ac:dyDescent="0.25">
      <c r="A1" s="20" t="s">
        <v>12</v>
      </c>
      <c r="B1" s="20"/>
      <c r="C1" s="20"/>
      <c r="D1" s="20"/>
    </row>
    <row r="2" spans="1:10" x14ac:dyDescent="0.25">
      <c r="A2" t="s">
        <v>13</v>
      </c>
      <c r="B2" t="s">
        <v>14</v>
      </c>
      <c r="C2" t="s">
        <v>15</v>
      </c>
      <c r="D2" t="s">
        <v>16</v>
      </c>
    </row>
    <row r="3" spans="1:10" x14ac:dyDescent="0.25">
      <c r="A3">
        <v>356712</v>
      </c>
      <c r="B3" t="s">
        <v>17</v>
      </c>
      <c r="C3" s="4" t="s">
        <v>18</v>
      </c>
      <c r="D3" t="s">
        <v>19</v>
      </c>
      <c r="J3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(356712, 'Alonso Flores', 'cardiology', 'ON_CALL'); </v>
      </c>
    </row>
    <row r="4" spans="1:10" x14ac:dyDescent="0.25">
      <c r="A4">
        <v>564134</v>
      </c>
      <c r="B4" t="s">
        <v>20</v>
      </c>
      <c r="C4" s="5" t="s">
        <v>21</v>
      </c>
      <c r="D4" t="s">
        <v>22</v>
      </c>
      <c r="J4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(564134, 'Sam Ortega', 'immunology', 'ON'); </v>
      </c>
    </row>
    <row r="5" spans="1:10" x14ac:dyDescent="0.25">
      <c r="A5">
        <v>761527</v>
      </c>
      <c r="B5" t="s">
        <v>23</v>
      </c>
      <c r="C5" s="4" t="s">
        <v>18</v>
      </c>
      <c r="D5" t="s">
        <v>24</v>
      </c>
      <c r="J5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(761527, 'German Ruiz', 'cardiology', 'OFF'); </v>
      </c>
    </row>
    <row r="6" spans="1:10" x14ac:dyDescent="0.25">
      <c r="A6">
        <v>166552</v>
      </c>
      <c r="B6" t="s">
        <v>25</v>
      </c>
      <c r="C6" s="5" t="s">
        <v>26</v>
      </c>
      <c r="D6" t="s">
        <v>22</v>
      </c>
      <c r="J6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(166552, 'Maria Lin', 'pulmonary', 'ON'); </v>
      </c>
    </row>
    <row r="7" spans="1:10" x14ac:dyDescent="0.25">
      <c r="A7">
        <v>156545</v>
      </c>
      <c r="B7" t="s">
        <v>27</v>
      </c>
      <c r="C7" s="4" t="s">
        <v>28</v>
      </c>
      <c r="D7" t="s">
        <v>19</v>
      </c>
      <c r="J7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(156545, 'Paolo Rodriguez', 'orthopaedic', 'ON_CALL'); </v>
      </c>
    </row>
    <row r="8" spans="1:10" x14ac:dyDescent="0.25">
      <c r="A8">
        <v>172456</v>
      </c>
      <c r="B8" t="s">
        <v>29</v>
      </c>
      <c r="C8" s="6" t="s">
        <v>30</v>
      </c>
      <c r="D8" t="s">
        <v>24</v>
      </c>
      <c r="J8" t="str">
        <f>CONCATENATE("INSERT INTO employees (employee_id, department, name, status) VALUES (",Tabla2[[#This Row],[employee_id]],", '",Tabla2[[#This Row],[department]],"', '",Tabla2[[#This Row],[name]],"', '",Tabla2[[#This Row],[status]],"'); ")</f>
        <v xml:space="preserve">INSERT INTO employees (employee_id, department, name, status) VALUES (172456, 'John Paul Armes', 'psychiatric', 'OFF'); </v>
      </c>
    </row>
    <row r="11" spans="1:10" x14ac:dyDescent="0.25">
      <c r="A11" s="20" t="s">
        <v>31</v>
      </c>
      <c r="B11" s="20"/>
      <c r="C11" s="20"/>
      <c r="D11" s="20"/>
    </row>
    <row r="12" spans="1:10" x14ac:dyDescent="0.25">
      <c r="A12" s="7" t="s">
        <v>32</v>
      </c>
      <c r="B12" s="7" t="s">
        <v>15</v>
      </c>
      <c r="C12" s="7" t="s">
        <v>33</v>
      </c>
      <c r="D12" s="7" t="s">
        <v>34</v>
      </c>
      <c r="F12" t="s">
        <v>35</v>
      </c>
      <c r="G12" t="s">
        <v>36</v>
      </c>
      <c r="H12" t="s">
        <v>37</v>
      </c>
      <c r="J12" t="str">
        <f>CONCATENATE("INSERT INTO patients (patients.patient_id, patients.name, patients.date_of_birth, patients.admitted_by) VALUES (",A13,", '",B13,"', '",H13,"-",G13,"-",F13,"', ",D13,"); ")</f>
        <v xml:space="preserve">INSERT INTO patients (patients.patient_id, patients.name, patients.date_of_birth, patients.admitted_by) VALUES (1, 'Jaime Jordan', '1984-3-2', 564134); </v>
      </c>
    </row>
    <row r="13" spans="1:10" x14ac:dyDescent="0.25">
      <c r="A13" s="8">
        <v>1</v>
      </c>
      <c r="B13" s="8" t="s">
        <v>38</v>
      </c>
      <c r="C13" s="9">
        <v>30743</v>
      </c>
      <c r="D13" s="8">
        <v>564134</v>
      </c>
      <c r="F13">
        <f>DAY(Tabla1[[#This Row],[date_of_birth]])</f>
        <v>2</v>
      </c>
      <c r="G13">
        <f>MONTH(Tabla1[[#This Row],[date_of_birth]])</f>
        <v>3</v>
      </c>
      <c r="H13">
        <f>YEAR(Tabla1[[#This Row],[date_of_birth]])</f>
        <v>1984</v>
      </c>
      <c r="J13" t="str">
        <f t="shared" ref="J13:J17" si="0">CONCATENATE("INSERT INTO patients (patients.patient_id, patients.name, patients.date_of_birth, patients.admitted_by) VALUES (",A14,", '",B14,"', '",H14,"-",G14,"-",F14,"', ",D14,"); ")</f>
        <v xml:space="preserve">INSERT INTO patients (patients.patient_id, patients.name, patients.date_of_birth, patients.admitted_by) VALUES (2, 'Marian Garcia', '1972-1-12', 564134); </v>
      </c>
    </row>
    <row r="14" spans="1:10" x14ac:dyDescent="0.25">
      <c r="A14" s="8">
        <v>2</v>
      </c>
      <c r="B14" s="8" t="s">
        <v>39</v>
      </c>
      <c r="C14" s="9">
        <v>26310</v>
      </c>
      <c r="D14" s="8">
        <v>564134</v>
      </c>
      <c r="F14">
        <f>DAY(Tabla1[[#This Row],[date_of_birth]])</f>
        <v>12</v>
      </c>
      <c r="G14">
        <f>MONTH(Tabla1[[#This Row],[date_of_birth]])</f>
        <v>1</v>
      </c>
      <c r="H14">
        <f>YEAR(Tabla1[[#This Row],[date_of_birth]])</f>
        <v>1972</v>
      </c>
      <c r="J14" t="str">
        <f t="shared" si="0"/>
        <v xml:space="preserve">INSERT INTO patients (patients.patient_id, patients.name, patients.date_of_birth, patients.admitted_by) VALUES (3, 'Julia Dusterdieck', '1954-6-11', 356712); </v>
      </c>
    </row>
    <row r="15" spans="1:10" x14ac:dyDescent="0.25">
      <c r="A15" s="8">
        <v>3</v>
      </c>
      <c r="B15" s="8" t="s">
        <v>40</v>
      </c>
      <c r="C15" s="9">
        <v>19886</v>
      </c>
      <c r="D15" s="8">
        <v>356712</v>
      </c>
      <c r="F15">
        <f>DAY(Tabla1[[#This Row],[date_of_birth]])</f>
        <v>11</v>
      </c>
      <c r="G15">
        <f>MONTH(Tabla1[[#This Row],[date_of_birth]])</f>
        <v>6</v>
      </c>
      <c r="H15">
        <f>YEAR(Tabla1[[#This Row],[date_of_birth]])</f>
        <v>1954</v>
      </c>
      <c r="J15" t="str">
        <f t="shared" si="0"/>
        <v xml:space="preserve">INSERT INTO patients (patients.patient_id, patients.name, patients.date_of_birth, patients.admitted_by) VALUES (4, 'Steve McDuck', '1931-11-10', 761527); </v>
      </c>
    </row>
    <row r="16" spans="1:10" x14ac:dyDescent="0.25">
      <c r="A16" s="8">
        <v>4</v>
      </c>
      <c r="B16" s="8" t="s">
        <v>41</v>
      </c>
      <c r="C16" s="9">
        <v>11637</v>
      </c>
      <c r="D16" s="8">
        <v>761527</v>
      </c>
      <c r="F16">
        <f>DAY(Tabla1[[#This Row],[date_of_birth]])</f>
        <v>10</v>
      </c>
      <c r="G16">
        <f>MONTH(Tabla1[[#This Row],[date_of_birth]])</f>
        <v>11</v>
      </c>
      <c r="H16">
        <f>YEAR(Tabla1[[#This Row],[date_of_birth]])</f>
        <v>1931</v>
      </c>
      <c r="J16" t="str">
        <f t="shared" si="0"/>
        <v xml:space="preserve">INSERT INTO patients (patients.patient_id, patients.name, patients.date_of_birth, patients.admitted_by) VALUES (5, 'Marian Garcia', '1999-2-15', 172456); </v>
      </c>
    </row>
    <row r="17" spans="1:10" x14ac:dyDescent="0.25">
      <c r="A17" s="8">
        <v>5</v>
      </c>
      <c r="B17" s="8" t="s">
        <v>39</v>
      </c>
      <c r="C17" s="9">
        <v>36206</v>
      </c>
      <c r="D17" s="8">
        <v>172456</v>
      </c>
      <c r="F17">
        <f>DAY(Tabla1[[#This Row],[date_of_birth]])</f>
        <v>15</v>
      </c>
      <c r="G17">
        <f>MONTH(Tabla1[[#This Row],[date_of_birth]])</f>
        <v>2</v>
      </c>
      <c r="H17">
        <f>YEAR(Tabla1[[#This Row],[date_of_birth]])</f>
        <v>1999</v>
      </c>
      <c r="J17" t="str">
        <f t="shared" si="0"/>
        <v xml:space="preserve">INSERT INTO patients (patients.patient_id, patients.name, patients.date_of_birth, patients.admitted_by) VALUES (, '', '--', ); </v>
      </c>
    </row>
  </sheetData>
  <mergeCells count="2">
    <mergeCell ref="A1:D1"/>
    <mergeCell ref="A11:D1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3" sqref="K13"/>
    </sheetView>
  </sheetViews>
  <sheetFormatPr baseColWidth="10" defaultRowHeight="15" x14ac:dyDescent="0.25"/>
  <cols>
    <col min="2" max="2" width="15.85546875" customWidth="1"/>
    <col min="3" max="3" width="15.28515625" customWidth="1"/>
    <col min="4" max="4" width="14.85546875" customWidth="1"/>
    <col min="5" max="5" width="12.7109375" style="3" customWidth="1"/>
    <col min="6" max="6" width="12.7109375" customWidth="1"/>
  </cols>
  <sheetData>
    <row r="1" spans="1:13" x14ac:dyDescent="0.25">
      <c r="B1" s="20" t="s">
        <v>12</v>
      </c>
      <c r="C1" s="20"/>
      <c r="D1" s="20"/>
      <c r="E1" s="20"/>
      <c r="F1" s="14"/>
    </row>
    <row r="2" spans="1:13" ht="15.75" thickBot="1" x14ac:dyDescent="0.3">
      <c r="B2" s="10" t="s">
        <v>13</v>
      </c>
      <c r="C2" s="11" t="s">
        <v>14</v>
      </c>
      <c r="D2" s="11" t="s">
        <v>15</v>
      </c>
      <c r="E2" s="16" t="s">
        <v>16</v>
      </c>
      <c r="F2" s="15" t="s">
        <v>45</v>
      </c>
    </row>
    <row r="3" spans="1:13" ht="15.75" thickTop="1" x14ac:dyDescent="0.25">
      <c r="A3">
        <v>1</v>
      </c>
      <c r="B3">
        <f>Tabla2[[#This Row],[employee_id]]</f>
        <v>356712</v>
      </c>
      <c r="C3" t="str">
        <f>Tabla2[[#This Row],[department]]</f>
        <v>Alonso Flores</v>
      </c>
      <c r="D3" t="str">
        <f>Tabla2[[#This Row],[name]]</f>
        <v>cardiology</v>
      </c>
      <c r="E3" s="17" t="str">
        <f>Tabla2[[#This Row],[status]]</f>
        <v>ON_CALL</v>
      </c>
      <c r="F3" s="3" t="str">
        <f>CONCATENATE("d",A3)</f>
        <v>d1</v>
      </c>
      <c r="H3" t="str">
        <f>CONCATENATE("Doctor d",A3," = new Doctor(",B3,"L, '",C3,"', '",D3,"', StatusEnum.",E3,");")</f>
        <v>Doctor d1 = new Doctor(356712L, 'Alonso Flores', 'cardiology', StatusEnum.ON_CALL);</v>
      </c>
    </row>
    <row r="4" spans="1:13" x14ac:dyDescent="0.25">
      <c r="A4">
        <v>2</v>
      </c>
      <c r="B4">
        <f>Tabla2[[#This Row],[employee_id]]</f>
        <v>564134</v>
      </c>
      <c r="C4" t="str">
        <f>Tabla2[[#This Row],[department]]</f>
        <v>Sam Ortega</v>
      </c>
      <c r="D4" t="str">
        <f>Tabla2[[#This Row],[name]]</f>
        <v>immunology</v>
      </c>
      <c r="E4" s="17" t="str">
        <f>Tabla2[[#This Row],[status]]</f>
        <v>ON</v>
      </c>
      <c r="F4" s="3" t="str">
        <f t="shared" ref="F4:F8" si="0">CONCATENATE("d",A4)</f>
        <v>d2</v>
      </c>
      <c r="H4" t="str">
        <f t="shared" ref="H4:H8" si="1">CONCATENATE("Doctor d",A4," = new Doctor(",B4,"L, '",C4,"', '",D4,"', StatusEnum.",E4,");")</f>
        <v>Doctor d2 = new Doctor(564134L, 'Sam Ortega', 'immunology', StatusEnum.ON);</v>
      </c>
    </row>
    <row r="5" spans="1:13" x14ac:dyDescent="0.25">
      <c r="A5">
        <v>3</v>
      </c>
      <c r="B5">
        <f>Tabla2[[#This Row],[employee_id]]</f>
        <v>761527</v>
      </c>
      <c r="C5" t="str">
        <f>Tabla2[[#This Row],[department]]</f>
        <v>German Ruiz</v>
      </c>
      <c r="D5" t="str">
        <f>Tabla2[[#This Row],[name]]</f>
        <v>cardiology</v>
      </c>
      <c r="E5" s="17" t="str">
        <f>Tabla2[[#This Row],[status]]</f>
        <v>OFF</v>
      </c>
      <c r="F5" s="3" t="str">
        <f t="shared" si="0"/>
        <v>d3</v>
      </c>
      <c r="H5" t="str">
        <f t="shared" si="1"/>
        <v>Doctor d3 = new Doctor(761527L, 'German Ruiz', 'cardiology', StatusEnum.OFF);</v>
      </c>
    </row>
    <row r="6" spans="1:13" x14ac:dyDescent="0.25">
      <c r="A6">
        <v>4</v>
      </c>
      <c r="B6">
        <f>Tabla2[[#This Row],[employee_id]]</f>
        <v>166552</v>
      </c>
      <c r="C6" t="str">
        <f>Tabla2[[#This Row],[department]]</f>
        <v>Maria Lin</v>
      </c>
      <c r="D6" t="str">
        <f>Tabla2[[#This Row],[name]]</f>
        <v>pulmonary</v>
      </c>
      <c r="E6" s="17" t="str">
        <f>Tabla2[[#This Row],[status]]</f>
        <v>ON</v>
      </c>
      <c r="F6" s="3" t="str">
        <f t="shared" si="0"/>
        <v>d4</v>
      </c>
      <c r="H6" t="str">
        <f t="shared" si="1"/>
        <v>Doctor d4 = new Doctor(166552L, 'Maria Lin', 'pulmonary', StatusEnum.ON);</v>
      </c>
    </row>
    <row r="7" spans="1:13" x14ac:dyDescent="0.25">
      <c r="A7">
        <v>5</v>
      </c>
      <c r="B7">
        <f>Tabla2[[#This Row],[employee_id]]</f>
        <v>156545</v>
      </c>
      <c r="C7" t="str">
        <f>Tabla2[[#This Row],[department]]</f>
        <v>Paolo Rodriguez</v>
      </c>
      <c r="D7" t="str">
        <f>Tabla2[[#This Row],[name]]</f>
        <v>orthopaedic</v>
      </c>
      <c r="E7" s="17" t="str">
        <f>Tabla2[[#This Row],[status]]</f>
        <v>ON_CALL</v>
      </c>
      <c r="F7" s="3" t="str">
        <f t="shared" si="0"/>
        <v>d5</v>
      </c>
      <c r="H7" t="str">
        <f t="shared" si="1"/>
        <v>Doctor d5 = new Doctor(156545L, 'Paolo Rodriguez', 'orthopaedic', StatusEnum.ON_CALL);</v>
      </c>
    </row>
    <row r="8" spans="1:13" x14ac:dyDescent="0.25">
      <c r="A8">
        <v>6</v>
      </c>
      <c r="B8">
        <f>Tabla2[[#This Row],[employee_id]]</f>
        <v>172456</v>
      </c>
      <c r="C8" t="str">
        <f>Tabla2[[#This Row],[department]]</f>
        <v>John Paul Armes</v>
      </c>
      <c r="D8" t="str">
        <f>Tabla2[[#This Row],[name]]</f>
        <v>psychiatric</v>
      </c>
      <c r="E8" s="17" t="str">
        <f>Tabla2[[#This Row],[status]]</f>
        <v>OFF</v>
      </c>
      <c r="F8" s="3" t="str">
        <f t="shared" si="0"/>
        <v>d6</v>
      </c>
      <c r="H8" t="str">
        <f t="shared" si="1"/>
        <v>Doctor d6 = new Doctor(172456L, 'John Paul Armes', 'psychiatric', StatusEnum.OFF);</v>
      </c>
    </row>
    <row r="11" spans="1:13" x14ac:dyDescent="0.25">
      <c r="B11" s="20" t="s">
        <v>31</v>
      </c>
      <c r="C11" s="20"/>
      <c r="D11" s="20"/>
      <c r="E11" s="20"/>
      <c r="F11" s="14"/>
    </row>
    <row r="12" spans="1:13" x14ac:dyDescent="0.25">
      <c r="B12" s="7" t="s">
        <v>32</v>
      </c>
      <c r="C12" s="7" t="s">
        <v>15</v>
      </c>
      <c r="D12" s="7" t="s">
        <v>33</v>
      </c>
      <c r="E12" s="7" t="s">
        <v>34</v>
      </c>
      <c r="F12" s="7"/>
      <c r="H12" s="13" t="s">
        <v>42</v>
      </c>
      <c r="I12" s="13" t="s">
        <v>43</v>
      </c>
      <c r="J12" s="13" t="s">
        <v>44</v>
      </c>
    </row>
    <row r="13" spans="1:13" x14ac:dyDescent="0.25">
      <c r="A13">
        <v>1</v>
      </c>
      <c r="B13">
        <f>Tabla1[[#This Row],[patient_id]]</f>
        <v>1</v>
      </c>
      <c r="C13" t="str">
        <f>Tabla1[[#This Row],[name]]</f>
        <v>Jaime Jordan</v>
      </c>
      <c r="D13" s="12">
        <f>Tabla1[[#This Row],[date_of_birth]]</f>
        <v>30743</v>
      </c>
      <c r="E13" s="3" t="s">
        <v>46</v>
      </c>
      <c r="H13">
        <f>YEAR(D13)</f>
        <v>1984</v>
      </c>
      <c r="I13">
        <f>MONTH(D13)</f>
        <v>3</v>
      </c>
      <c r="J13">
        <f>DAY(D13)</f>
        <v>2</v>
      </c>
      <c r="M13" t="str">
        <f>CONCATENATE("Patient p",A13," = new Patient('",C13,"', LocalDate.parse('",+H13,"-",I13,"-",J13,"'), ",E13,");")</f>
        <v>Patient p1 = new Patient('Jaime Jordan', LocalDate.parse('1984-3-2'), d2);</v>
      </c>
    </row>
    <row r="14" spans="1:13" x14ac:dyDescent="0.25">
      <c r="A14">
        <v>2</v>
      </c>
      <c r="B14">
        <f>Tabla1[[#This Row],[patient_id]]</f>
        <v>2</v>
      </c>
      <c r="C14" t="str">
        <f>Tabla1[[#This Row],[name]]</f>
        <v>Marian Garcia</v>
      </c>
      <c r="D14" s="12">
        <f>Tabla1[[#This Row],[date_of_birth]]</f>
        <v>26310</v>
      </c>
      <c r="E14" s="3" t="s">
        <v>46</v>
      </c>
      <c r="H14">
        <f t="shared" ref="H14:H17" si="2">YEAR(D14)</f>
        <v>1972</v>
      </c>
      <c r="I14">
        <f t="shared" ref="I14:I17" si="3">MONTH(D14)</f>
        <v>1</v>
      </c>
      <c r="J14">
        <f t="shared" ref="J14:J17" si="4">DAY(D14)</f>
        <v>12</v>
      </c>
      <c r="M14" t="str">
        <f t="shared" ref="M14:M17" si="5">CONCATENATE("Patient p",A14," = new Patient('",C14,"', LocalDate.parse('",+H14,"-",I14,"-",J14,"'), ",E14,");")</f>
        <v>Patient p2 = new Patient('Marian Garcia', LocalDate.parse('1972-1-12'), d2);</v>
      </c>
    </row>
    <row r="15" spans="1:13" x14ac:dyDescent="0.25">
      <c r="A15">
        <v>3</v>
      </c>
      <c r="B15">
        <f>Tabla1[[#This Row],[patient_id]]</f>
        <v>3</v>
      </c>
      <c r="C15" t="str">
        <f>Tabla1[[#This Row],[name]]</f>
        <v>Julia Dusterdieck</v>
      </c>
      <c r="D15" s="12">
        <f>Tabla1[[#This Row],[date_of_birth]]</f>
        <v>19886</v>
      </c>
      <c r="E15" s="3" t="s">
        <v>47</v>
      </c>
      <c r="H15">
        <f t="shared" si="2"/>
        <v>1954</v>
      </c>
      <c r="I15">
        <f t="shared" si="3"/>
        <v>6</v>
      </c>
      <c r="J15">
        <f t="shared" si="4"/>
        <v>11</v>
      </c>
      <c r="M15" t="str">
        <f t="shared" si="5"/>
        <v>Patient p3 = new Patient('Julia Dusterdieck', LocalDate.parse('1954-6-11'), d1);</v>
      </c>
    </row>
    <row r="16" spans="1:13" x14ac:dyDescent="0.25">
      <c r="A16">
        <v>4</v>
      </c>
      <c r="B16">
        <f>Tabla1[[#This Row],[patient_id]]</f>
        <v>4</v>
      </c>
      <c r="C16" t="str">
        <f>Tabla1[[#This Row],[name]]</f>
        <v>Steve McDuck</v>
      </c>
      <c r="D16" s="12">
        <f>Tabla1[[#This Row],[date_of_birth]]</f>
        <v>11637</v>
      </c>
      <c r="E16" s="3" t="s">
        <v>48</v>
      </c>
      <c r="H16">
        <f t="shared" si="2"/>
        <v>1931</v>
      </c>
      <c r="I16">
        <f t="shared" si="3"/>
        <v>11</v>
      </c>
      <c r="J16">
        <f t="shared" si="4"/>
        <v>10</v>
      </c>
      <c r="M16" t="str">
        <f t="shared" si="5"/>
        <v>Patient p4 = new Patient('Steve McDuck', LocalDate.parse('1931-11-10'), d3);</v>
      </c>
    </row>
    <row r="17" spans="1:13" x14ac:dyDescent="0.25">
      <c r="A17">
        <v>5</v>
      </c>
      <c r="B17">
        <f>Tabla1[[#This Row],[patient_id]]</f>
        <v>5</v>
      </c>
      <c r="C17" t="str">
        <f>Tabla1[[#This Row],[name]]</f>
        <v>Marian Garcia</v>
      </c>
      <c r="D17" s="12">
        <f>Tabla1[[#This Row],[date_of_birth]]</f>
        <v>36206</v>
      </c>
      <c r="E17" s="3" t="s">
        <v>49</v>
      </c>
      <c r="H17">
        <f t="shared" si="2"/>
        <v>1999</v>
      </c>
      <c r="I17">
        <f t="shared" si="3"/>
        <v>2</v>
      </c>
      <c r="J17">
        <f t="shared" si="4"/>
        <v>15</v>
      </c>
      <c r="M17" t="str">
        <f t="shared" si="5"/>
        <v>Patient p5 = new Patient('Marian Garcia', LocalDate.parse('1999-2-15'), d6);</v>
      </c>
    </row>
  </sheetData>
  <mergeCells count="2">
    <mergeCell ref="B1:E1"/>
    <mergeCell ref="B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EndPoints</vt:lpstr>
      <vt:lpstr>CREATE DB</vt:lpstr>
      <vt:lpstr>Entidades Java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2022-10-24T15:57:05Z</dcterms:modified>
</cp:coreProperties>
</file>