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Sheet1" sheetId="1" state="visible" r:id="rId1"/>
    <sheet name="Sheet2" sheetId="2" state="visible" r:id="rId2"/>
    <sheet name="1110-1225" sheetId="3" state="visible" r:id="rId3"/>
    <sheet name="1112-SHT#60" sheetId="4" state="visible" r:id="rId4"/>
    <sheet name="1110-12251" sheetId="5" state="visible" r:id="rId5"/>
    <sheet name="1112-SHT#601" sheetId="6" state="visible" r:id="rId6"/>
    <sheet name="1152_B-284" sheetId="7" state="visible" r:id="rId7"/>
    <sheet name="1152_B-285" sheetId="8" state="visible" r:id="rId8"/>
    <sheet name="1152_B-286" sheetId="9" state="visible" r:id="rId9"/>
    <sheet name="1152_B-287" sheetId="10" state="visible" r:id="rId10"/>
    <sheet name="1152_B-288" sheetId="11" state="visible" r:id="rId11"/>
    <sheet name="1154-110" sheetId="12" state="visible" r:id="rId12"/>
    <sheet name="1154-111" sheetId="13" state="visible" r:id="rId13"/>
    <sheet name="1110-12252" sheetId="14" state="visible" r:id="rId14"/>
    <sheet name="1112-SHT#602" sheetId="15" state="visible" r:id="rId15"/>
    <sheet name="1152_B-2841" sheetId="16" state="visible" r:id="rId16"/>
    <sheet name="1152_B-2851" sheetId="17" state="visible" r:id="rId17"/>
    <sheet name="1152_B-2861" sheetId="18" state="visible" r:id="rId18"/>
    <sheet name="1152_B-2871" sheetId="19" state="visible" r:id="rId19"/>
    <sheet name="1152_B-2881" sheetId="20" state="visible" r:id="rId20"/>
    <sheet name="1154-1101" sheetId="21" state="visible" r:id="rId21"/>
    <sheet name="1154-1111" sheetId="22" state="visible" r:id="rId22"/>
    <sheet name="1110-12253" sheetId="23" state="visible" r:id="rId23"/>
    <sheet name="1151-167" sheetId="24" state="visible" r:id="rId24"/>
    <sheet name="Sheet13" sheetId="25" state="visible" r:id="rId25"/>
    <sheet name="Sheet131" sheetId="26" state="visible" r:id="rId26"/>
    <sheet name="Sheet132" sheetId="27" state="visible" r:id="rId27"/>
    <sheet name="Sheet133" sheetId="28" state="visible" r:id="rId28"/>
    <sheet name="Sheet134" sheetId="29" state="visible" r:id="rId29"/>
    <sheet name="Sheet135" sheetId="30" state="visible" r:id="rId30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2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1"/>
  <sheetViews>
    <sheetView workbookViewId="0">
      <selection activeCell="G17" sqref="G17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inlineStr">
        <is>
          <t>1152_B</t>
        </is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82451504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61070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8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120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328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RMXUV65B6A4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65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56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E17" t="inlineStr">
        <is>
          <t>.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E18" t="inlineStr">
        <is>
          <t>.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180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6 (5 ~ 8)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200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5.7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25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27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0.5104166666666666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0.4847222222222222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HJ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287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Suspended slab pour#14 P-1
C14/15/16 @ CM/N/P/Q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6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E37" t="n">
        <v>4</v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E38" t="inlineStr">
        <is>
          <t>Hold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inlineStr">
        <is>
          <t>1152_B</t>
        </is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82451533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61053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8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184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328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RMXUV65B6A4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65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56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E17" t="inlineStr">
        <is>
          <t>.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E18" t="inlineStr">
        <is>
          <t>.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180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6 (5 ~ 8)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200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5.8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25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26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0.59375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0.5569444444444445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HJ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288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Suspended slab pour#14 P-1
C14/15/16 @ CM/N/P/Q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6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E37" t="n">
        <v>4</v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E38" t="inlineStr">
        <is>
          <t>Hold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n">
        <v>1154</v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824451465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61056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9.6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9.6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134.4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RMXUG35A5A8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35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56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20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E17" t="inlineStr">
        <is>
          <t>908962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E18" t="n">
        <v>1</v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Uninsulated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130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5 (4 ~ 7)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125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4.8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21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25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0.40625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t="inlineStr">
        <is>
          <t>n.a</t>
        </is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M.SH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110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core,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4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n">
        <v>1154</v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82451492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60985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9.6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48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130.8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RMXUG35A5A8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35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56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20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E17" t="inlineStr">
        <is>
          <t>908962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E18" t="n">
        <v>1</v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Uninsulated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150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5 (4 ~ 7)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140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4.9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24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26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0.4791666666666667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0.4444444444444444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M.SH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111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core,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4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n">
        <v>1110</v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2606337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293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7.5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7.5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14.5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Ocean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2PT20@36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45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28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Uninsulated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110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Max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2 (1 ~ 4)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110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2.7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28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29.7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0.5486111111111112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0.4826388888888889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M.S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1225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L50 T3 Lobby and stairs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3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E39" t="inlineStr">
        <is>
          <t xml:space="preserve">one hour standby 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250 E 15th St, 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n">
        <v>1112</v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82451453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61010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8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8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56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RMXSY45B61T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45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28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Panel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Shot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Uninsulated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50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6 (5 ~ 8)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60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7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22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23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0.3958333333333333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0.3333333333333333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SM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60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Zone 16 truck tunnel gridlines CA/C8-C10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4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E42" t="n">
        <v>5.9</v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inlineStr">
        <is>
          <t>1152_B</t>
        </is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82451452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60397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7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7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16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RMXUV75B6A4P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75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56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E17" t="inlineStr">
        <is>
          <t>.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E18" t="inlineStr">
        <is>
          <t>.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180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6 (5 ~ 8)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210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5.4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25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26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0.3645833333333333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0.33125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HJ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284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Suspended slab pour#14 (Puddling) P-1
C14/15/16 @ CM/N/P/Q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6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E37" t="n">
        <v>4</v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E38" t="inlineStr">
        <is>
          <t>Hold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inlineStr">
        <is>
          <t>1152_B</t>
        </is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82451468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60479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8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40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328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RMXUV65B6A4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65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56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E17" t="inlineStr">
        <is>
          <t>.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E18" t="inlineStr">
        <is>
          <t>.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180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6 (5 ~ 8)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190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5.9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25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26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0.40625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0.38125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HJ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285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Suspended slab pour#14 P-1
C14/15/16 @ CM/N/P/Q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6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E37" t="n">
        <v>4</v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E38" t="inlineStr">
        <is>
          <t>Hold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inlineStr">
        <is>
          <t>1152_B</t>
        </is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82451486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60284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8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80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328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RMXUV65B6A4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65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56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E17" t="inlineStr">
        <is>
          <t>.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E18" t="inlineStr">
        <is>
          <t>.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180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6 (5 ~ 8)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200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6.1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25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27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0.4652777777777778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0.43125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HJ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286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Suspended slab pour#14 P-1
C14/15/16 @ CM/N/P/Q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6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E37" t="n">
        <v>4</v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E38" t="inlineStr">
        <is>
          <t>Hold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inlineStr">
        <is>
          <t>1152_B</t>
        </is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82451504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61070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8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120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328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RMXUV65B6A4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65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56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E17" t="inlineStr">
        <is>
          <t>.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E18" t="inlineStr">
        <is>
          <t>.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180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6 (5 ~ 8)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200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5.7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25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27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0.5104166666666666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0.4847222222222222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HJ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287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Suspended slab pour#14 P-1
C14/15/16 @ CM/N/P/Q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6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E37" t="n">
        <v>4</v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E38" t="inlineStr">
        <is>
          <t>Hold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1"/>
  <sheetViews>
    <sheetView tabSelected="1" workbookViewId="0">
      <selection activeCell="F30" sqref="F30"/>
    </sheetView>
  </sheetViews>
  <sheetFormatPr baseColWidth="8"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inlineStr">
        <is>
          <t>1152_B</t>
        </is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82451533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61053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8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184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328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RMXUV65B6A4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65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56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E17" t="inlineStr">
        <is>
          <t>.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E18" t="inlineStr">
        <is>
          <t>.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180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6 (5 ~ 8)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200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5.8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25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26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0.59375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0.5569444444444445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HJ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288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Suspended slab pour#14 P-1
C14/15/16 @ CM/N/P/Q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6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E37" t="n">
        <v>4</v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E38" t="inlineStr">
        <is>
          <t>Hold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n">
        <v>1154</v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824451465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61056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9.6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9.6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134.4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RMXUG35A5A8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35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56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20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E17" t="inlineStr">
        <is>
          <t>908962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E18" t="n">
        <v>1</v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Uninsulated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130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5 (4 ~ 7)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125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4.8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21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25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0.40625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t="inlineStr">
        <is>
          <t>n.a</t>
        </is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M.SH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110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core,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4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n">
        <v>1154</v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82451492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60985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9.6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48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130.8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RMXUG35A5A8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35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56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20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E17" t="inlineStr">
        <is>
          <t>908962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E18" t="n">
        <v>1</v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Uninsulated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150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5 (4 ~ 7)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140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4.9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24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26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0.4791666666666667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0.4444444444444444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M.SH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111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core,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4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n">
        <v>1110</v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2606337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293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7.5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7.5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14.5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Ocean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2PT20@36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45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28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Uninsulated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110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Max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2 (1 ~ 4)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110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2.7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28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29.7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0.5486111111111112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0.4826388888888889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M.S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1225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L50 T3 Lobby and stairs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3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E39" t="inlineStr">
        <is>
          <t xml:space="preserve">one hour standby 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250 E 15th St, 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n">
        <v>1110</v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86412825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60817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4.4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4.4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4.4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RMXGG25A31V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25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28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20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Uninsulated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80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2 (1 ~ 4)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90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2.4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29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28.5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0.6111111111111112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0.58125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M.S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167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Stairs L13-14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3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250 E 15th St, 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n">
        <v>1110</v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2606337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293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7.5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7.5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14.5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Ocean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2PT20@36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45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28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Uninsulated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110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Max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2 (1 ~ 4)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110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2.7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28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29.7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0.5486111111111112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0.4826388888888889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M.S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1225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L50 T3 Lobby and stairs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3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E39" t="inlineStr">
        <is>
          <t xml:space="preserve">one hour standby 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250 E 15th St, 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n">
        <v>1112</v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82451453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61010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8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8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56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RMXSY45B61T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45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28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Panel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Shot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Uninsulated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50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6 (5 ~ 8)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60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7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22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23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0.3958333333333333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0.3333333333333333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SM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60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Zone 16 truck tunnel gridlines CA/C8-C10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4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E42" t="n">
        <v>5.9</v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n">
        <v>1110</v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2606337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293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7.5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7.5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14.5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Ocean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2PT20@36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45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28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Uninsulated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110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Max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2 (1 ~ 4)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110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2.7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28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29.7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0.5486111111111112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0.4826388888888889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M.S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1225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L50 T3 Lobby and stairs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3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E39" t="inlineStr">
        <is>
          <t xml:space="preserve">one hour standby 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250 E 15th St, 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n">
        <v>1112</v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82451453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61010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8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8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56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RMXSY45B61T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45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28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Panel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Shot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Uninsulated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50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6 (5 ~ 8)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60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7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22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23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0.3958333333333333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0.3333333333333333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SM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60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Zone 16 truck tunnel gridlines CA/C8-C10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4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E42" t="n">
        <v>5.9</v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inlineStr">
        <is>
          <t>1152_B</t>
        </is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82451452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60397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7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7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16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RMXUV75B6A4P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75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56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E17" t="inlineStr">
        <is>
          <t>.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E18" t="inlineStr">
        <is>
          <t>.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180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6 (5 ~ 8)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210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5.4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25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26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0.3645833333333333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0.33125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HJ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284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Suspended slab pour#14 (Puddling) P-1
C14/15/16 @ CM/N/P/Q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6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E37" t="n">
        <v>4</v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E38" t="inlineStr">
        <is>
          <t>Hold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inlineStr">
        <is>
          <t>1152_B</t>
        </is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82451468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60479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8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40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328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RMXUV65B6A4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65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56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E17" t="inlineStr">
        <is>
          <t>.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E18" t="inlineStr">
        <is>
          <t>.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180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6 (5 ~ 8)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190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5.9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25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26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0.40625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0.38125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HJ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285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Suspended slab pour#14 P-1
C14/15/16 @ CM/N/P/Q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6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E37" t="n">
        <v>4</v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E38" t="inlineStr">
        <is>
          <t>Hold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AJ194"/>
  <sheetViews>
    <sheetView workbookViewId="0">
      <selection activeCell="A1" sqref="A1"/>
    </sheetView>
  </sheetViews>
  <sheetFormatPr baseColWidth="8" defaultRowHeight="15"/>
  <sheetData>
    <row r="1">
      <c r="AE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>
      <c r="AG2" t="inlineStr">
        <is>
          <t>1019_1</t>
        </is>
      </c>
      <c r="AH2" t="inlineStr">
        <is>
          <t>Better Builder</t>
        </is>
      </c>
    </row>
    <row r="3">
      <c r="AG3" t="inlineStr">
        <is>
          <t>1019_2</t>
        </is>
      </c>
      <c r="AH3" t="inlineStr">
        <is>
          <t>TMH Construction</t>
        </is>
      </c>
    </row>
    <row r="4">
      <c r="AG4" t="n">
        <v>1044</v>
      </c>
    </row>
    <row r="5">
      <c r="AD5" t="inlineStr">
        <is>
          <t>Job #</t>
        </is>
      </c>
      <c r="AE5" t="inlineStr">
        <is>
          <t>1152_B</t>
        </is>
      </c>
      <c r="AG5" t="inlineStr">
        <is>
          <t>1072_14</t>
        </is>
      </c>
      <c r="AH5" t="inlineStr">
        <is>
          <t>Maple Reinders</t>
        </is>
      </c>
      <c r="AI5" t="inlineStr">
        <is>
          <t xml:space="preserve">Annacis Island Waste Water Treatment Plant							</t>
        </is>
      </c>
      <c r="AJ5" t="inlineStr">
        <is>
          <t>1351 Lindsey Place, Delta</t>
        </is>
      </c>
    </row>
    <row r="6">
      <c r="AD6" t="inlineStr">
        <is>
          <t>Date</t>
        </is>
      </c>
      <c r="AE6" s="1" t="n">
        <v>44806</v>
      </c>
      <c r="AG6" t="inlineStr">
        <is>
          <t>1072_17</t>
        </is>
      </c>
      <c r="AH6" t="inlineStr">
        <is>
          <t>Three O Six</t>
        </is>
      </c>
      <c r="AI6" t="inlineStr">
        <is>
          <t>Greenhouse</t>
        </is>
      </c>
      <c r="AJ6" t="inlineStr">
        <is>
          <t>4526 80 St Delta, BC</t>
        </is>
      </c>
    </row>
    <row r="7">
      <c r="AD7" t="inlineStr">
        <is>
          <t>Ticket #</t>
        </is>
      </c>
      <c r="AE7" t="inlineStr">
        <is>
          <t>82451486</t>
        </is>
      </c>
      <c r="AG7" t="n">
        <v>1100</v>
      </c>
      <c r="AH7" t="inlineStr">
        <is>
          <t>Urban One Builders</t>
        </is>
      </c>
      <c r="AI7" t="inlineStr">
        <is>
          <t>ParkWest</t>
        </is>
      </c>
      <c r="AJ7" t="inlineStr">
        <is>
          <t>1633 Capilano Rd, North Vancouver</t>
        </is>
      </c>
    </row>
    <row r="8">
      <c r="AD8" t="inlineStr">
        <is>
          <t>Truck #</t>
        </is>
      </c>
      <c r="AE8" t="inlineStr">
        <is>
          <t>60284</t>
        </is>
      </c>
      <c r="AG8" t="n">
        <v>1101</v>
      </c>
      <c r="AH8" t="inlineStr">
        <is>
          <t>Wesgroup Contracting</t>
        </is>
      </c>
      <c r="AI8" t="inlineStr">
        <is>
          <t>River District Parcel 16.2</t>
        </is>
      </c>
      <c r="AJ8" t="inlineStr">
        <is>
          <t>3438 Sawmill Crescent, Vancouver</t>
        </is>
      </c>
    </row>
    <row r="9">
      <c r="AD9" t="inlineStr">
        <is>
          <t>Load Vol.</t>
        </is>
      </c>
      <c r="AE9" t="n">
        <v>8</v>
      </c>
      <c r="AG9" t="inlineStr">
        <is>
          <t>1102_2</t>
        </is>
      </c>
      <c r="AH9" t="inlineStr">
        <is>
          <t>The Haebler Group</t>
        </is>
      </c>
      <c r="AI9" t="inlineStr">
        <is>
          <t>Wall House</t>
        </is>
      </c>
      <c r="AJ9" t="inlineStr">
        <is>
          <t>4475 W 1st Ave, Vancouver</t>
        </is>
      </c>
    </row>
    <row r="10">
      <c r="B10" t="inlineStr">
        <is>
          <t>ON-SITE   CONCRETE   REPORT</t>
        </is>
      </c>
      <c r="AD10" t="inlineStr">
        <is>
          <t>Cumulative Vol.</t>
        </is>
      </c>
      <c r="AE10" t="n">
        <v>80</v>
      </c>
      <c r="AG10" t="inlineStr">
        <is>
          <t>1102_3</t>
        </is>
      </c>
      <c r="AH10" t="inlineStr">
        <is>
          <t>The Haebler Group</t>
        </is>
      </c>
      <c r="AI10" t="inlineStr">
        <is>
          <t>TOMO on Main</t>
        </is>
      </c>
      <c r="AJ10" t="inlineStr">
        <is>
          <t>198 Ontario Pl., Vancouver</t>
        </is>
      </c>
    </row>
    <row r="11">
      <c r="C11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G11" t="inlineStr">
        <is>
          <t>(CSA A23.2-9c)</t>
        </is>
      </c>
      <c r="Z11" t="inlineStr">
        <is>
          <t>CR3/17</t>
        </is>
      </c>
      <c r="AD11" t="inlineStr">
        <is>
          <t>Total Vol.</t>
        </is>
      </c>
      <c r="AE11" t="n">
        <v>328</v>
      </c>
      <c r="AG11" t="n">
        <v>1105</v>
      </c>
      <c r="AH11" t="inlineStr">
        <is>
          <t>Lark Group</t>
        </is>
      </c>
      <c r="AI11" t="inlineStr">
        <is>
          <t>Legion Veterans Village</t>
        </is>
      </c>
      <c r="AJ11" t="inlineStr">
        <is>
          <t>10626 City Pkwy, Surrey</t>
        </is>
      </c>
    </row>
    <row r="12">
      <c r="C12" t="inlineStr">
        <is>
          <t>CLIENT NAME</t>
        </is>
      </c>
      <c r="I12" t="inlineStr">
        <is>
          <t xml:space="preserve">PROJECT LOCATION </t>
        </is>
      </c>
      <c r="W12" t="inlineStr">
        <is>
          <t>DATE</t>
        </is>
      </c>
      <c r="AD12" t="inlineStr">
        <is>
          <t>Supplier</t>
        </is>
      </c>
      <c r="AE12" t="inlineStr">
        <is>
          <t>Lafarge</t>
        </is>
      </c>
      <c r="AG12" t="n">
        <v>1106</v>
      </c>
      <c r="AH12" t="inlineStr">
        <is>
          <t>Urban One Builders</t>
        </is>
      </c>
      <c r="AI12" t="inlineStr">
        <is>
          <t>One Central</t>
        </is>
      </c>
      <c r="AJ12" t="inlineStr">
        <is>
          <t>13350 Central Ave, Surrey</t>
        </is>
      </c>
    </row>
    <row r="13">
      <c r="C13">
        <f>IF(AE5="","",(INDEX(AH2:AH194,MATCH(AE5,AG2:AG194,0))))</f>
        <v/>
      </c>
      <c r="I13">
        <f>IF(AE5="","",(INDEX(AJ2:AJ194,MATCH(AE5,AG2:AG194,0))))</f>
        <v/>
      </c>
      <c r="W13">
        <f>AE6</f>
        <v/>
      </c>
      <c r="AD13" t="inlineStr">
        <is>
          <t>Mix #</t>
        </is>
      </c>
      <c r="AE13" t="inlineStr">
        <is>
          <t>RMXUV65B6A4</t>
        </is>
      </c>
      <c r="AG13" t="n">
        <v>1110</v>
      </c>
      <c r="AH13" t="inlineStr">
        <is>
          <t>Centreville Construction</t>
        </is>
      </c>
      <c r="AI13" t="inlineStr">
        <is>
          <t>Brentwood 1B</t>
        </is>
      </c>
      <c r="AJ13" t="inlineStr">
        <is>
          <t>4828 Lougheed Hwy, Burnaby</t>
        </is>
      </c>
    </row>
    <row r="14">
      <c r="C14" t="inlineStr">
        <is>
          <t>TICKET NO.</t>
        </is>
      </c>
      <c r="F14">
        <f>AE7</f>
        <v/>
      </c>
      <c r="I14" t="inlineStr">
        <is>
          <t>TRUCK NO.</t>
        </is>
      </c>
      <c r="L14">
        <f>AE8</f>
        <v/>
      </c>
      <c r="O14" t="inlineStr">
        <is>
          <t>JOB NO.</t>
        </is>
      </c>
      <c r="Q14">
        <f>IFERROR(REPLACE(AE5,FIND("-",AE5,1),1,"_"),AE5)</f>
        <v/>
      </c>
      <c r="T14">
        <f>IF(AE5="","",(INDEX(AI2:AI194,MATCH(AE5,AG2:AG194,0))))</f>
        <v/>
      </c>
      <c r="AD14" t="inlineStr">
        <is>
          <t>Spec Strength</t>
        </is>
      </c>
      <c r="AE14" t="n">
        <v>65</v>
      </c>
      <c r="AG14" t="n">
        <v>1112</v>
      </c>
      <c r="AH14" t="inlineStr">
        <is>
          <t>EllisDon Corporation</t>
        </is>
      </c>
      <c r="AI14" t="inlineStr">
        <is>
          <t>Oakridge P1NW</t>
        </is>
      </c>
      <c r="AJ14" t="inlineStr">
        <is>
          <t>650 W 41st Ave, Vancouver</t>
        </is>
      </c>
    </row>
    <row r="15">
      <c r="C15" t="inlineStr">
        <is>
          <t>LOAD VOL.</t>
        </is>
      </c>
      <c r="F15">
        <f>AE9</f>
        <v/>
      </c>
      <c r="H15" t="inlineStr">
        <is>
          <t>m3</t>
        </is>
      </c>
      <c r="I15" t="inlineStr">
        <is>
          <t>CUM VOL.</t>
        </is>
      </c>
      <c r="L15">
        <f>AE10</f>
        <v/>
      </c>
      <c r="N15" t="inlineStr">
        <is>
          <t>m3</t>
        </is>
      </c>
      <c r="O15" t="inlineStr">
        <is>
          <t>TOTAL VOL.</t>
        </is>
      </c>
      <c r="Q15">
        <f>AE11</f>
        <v/>
      </c>
      <c r="S15" t="inlineStr">
        <is>
          <t>m3</t>
        </is>
      </c>
      <c r="T15" t="inlineStr">
        <is>
          <t xml:space="preserve">SUPPLIER  </t>
        </is>
      </c>
      <c r="W15">
        <f>AE12</f>
        <v/>
      </c>
      <c r="AD15" t="inlineStr">
        <is>
          <t>Days</t>
        </is>
      </c>
      <c r="AE15" t="n">
        <v>56</v>
      </c>
      <c r="AG15" t="inlineStr">
        <is>
          <t>1112_2</t>
        </is>
      </c>
      <c r="AH15" t="inlineStr">
        <is>
          <t>Kanin Construction</t>
        </is>
      </c>
      <c r="AI15" t="inlineStr">
        <is>
          <t>Oakridge Building 1 &amp; 2</t>
        </is>
      </c>
      <c r="AJ15" t="inlineStr">
        <is>
          <t>650 W 41st Ave, Vancouver</t>
        </is>
      </c>
    </row>
    <row r="16">
      <c r="C16" t="inlineStr">
        <is>
          <t xml:space="preserve">MIX NO.  </t>
        </is>
      </c>
      <c r="F16">
        <f>UPPER(AE13)</f>
        <v/>
      </c>
      <c r="I16" t="inlineStr">
        <is>
          <t xml:space="preserve">SPEC. STRENGTH       </t>
        </is>
      </c>
      <c r="L16">
        <f>AE14</f>
        <v/>
      </c>
      <c r="N16" t="inlineStr">
        <is>
          <t>MPa</t>
        </is>
      </c>
      <c r="O16" t="inlineStr">
        <is>
          <t>DAYS</t>
        </is>
      </c>
      <c r="Q16">
        <f>AE15</f>
        <v/>
      </c>
      <c r="W16" t="inlineStr">
        <is>
          <t xml:space="preserve">AGG. SIZE                              </t>
        </is>
      </c>
      <c r="Y16">
        <f>AE16</f>
        <v/>
      </c>
      <c r="AA16" t="inlineStr">
        <is>
          <t>mm</t>
        </is>
      </c>
      <c r="AD16" t="inlineStr">
        <is>
          <t>Aggregate Size</t>
        </is>
      </c>
      <c r="AE16" t="n">
        <v>14</v>
      </c>
      <c r="AG16" t="n">
        <v>1113</v>
      </c>
      <c r="AH16" t="inlineStr">
        <is>
          <t>EllisDon Corporation</t>
        </is>
      </c>
      <c r="AI16" t="inlineStr">
        <is>
          <t>Oakridge P1NE</t>
        </is>
      </c>
      <c r="AJ16" t="inlineStr">
        <is>
          <t>650 W 41st Ave, Vancouver</t>
        </is>
      </c>
    </row>
    <row r="17">
      <c r="C17" t="inlineStr">
        <is>
          <t>ADMIXTURE</t>
        </is>
      </c>
      <c r="F17">
        <f>IF(ISBLANK(AE17),"-",AE17)</f>
        <v/>
      </c>
      <c r="I17" t="inlineStr">
        <is>
          <t>DOSAGE</t>
        </is>
      </c>
      <c r="L17">
        <f>IF(ISBLANK(AE18),"-",AE18)</f>
        <v/>
      </c>
      <c r="N17" t="inlineStr">
        <is>
          <t>lit/m3</t>
        </is>
      </c>
      <c r="O17" t="inlineStr">
        <is>
          <t>MOULD SIZE (")</t>
        </is>
      </c>
      <c r="R17">
        <f>AE19</f>
        <v/>
      </c>
      <c r="S17" t="inlineStr">
        <is>
          <t>MOULD TYPE</t>
        </is>
      </c>
      <c r="V17">
        <f>AE20</f>
        <v/>
      </c>
      <c r="W17" t="inlineStr">
        <is>
          <t>BOX TYPE</t>
        </is>
      </c>
      <c r="Y17">
        <f>AE21</f>
        <v/>
      </c>
      <c r="AD17" t="inlineStr">
        <is>
          <t>Admixture</t>
        </is>
      </c>
      <c r="AE17" t="inlineStr">
        <is>
          <t>.</t>
        </is>
      </c>
      <c r="AG17" t="n">
        <v>1114</v>
      </c>
      <c r="AH17" t="inlineStr">
        <is>
          <t>EllisDon Corporation</t>
        </is>
      </c>
      <c r="AI17" t="inlineStr">
        <is>
          <t>Oakridge P1S</t>
        </is>
      </c>
      <c r="AJ17" t="inlineStr">
        <is>
          <t>650 W 41st Ave, Vancouver</t>
        </is>
      </c>
    </row>
    <row r="18">
      <c r="C18" t="inlineStr">
        <is>
          <t xml:space="preserve">SPEC. SLUMP                                     </t>
        </is>
      </c>
      <c r="F18">
        <f>AE22</f>
        <v/>
      </c>
      <c r="G18">
        <f>AE23</f>
        <v/>
      </c>
      <c r="H18" t="inlineStr">
        <is>
          <t>mm</t>
        </is>
      </c>
      <c r="I18" t="inlineStr">
        <is>
          <t xml:space="preserve">SPEC. AIR                                         </t>
        </is>
      </c>
      <c r="L18">
        <f>AE24</f>
        <v/>
      </c>
      <c r="N18" t="inlineStr">
        <is>
          <t>%</t>
        </is>
      </c>
      <c r="O18" t="inlineStr">
        <is>
          <t xml:space="preserve">AMBIENT TEMP. </t>
        </is>
      </c>
      <c r="R18" t="inlineStr">
        <is>
          <t>Max:</t>
        </is>
      </c>
      <c r="S18">
        <f>AE27+1</f>
        <v/>
      </c>
      <c r="T18" t="inlineStr">
        <is>
          <t>Min:</t>
        </is>
      </c>
      <c r="U18">
        <f>AE27-1</f>
        <v/>
      </c>
      <c r="V18" t="inlineStr">
        <is>
          <t>°C</t>
        </is>
      </c>
      <c r="W18" t="inlineStr">
        <is>
          <t>FIELD CURING BOX TEMP.</t>
        </is>
      </c>
      <c r="AD18" t="inlineStr">
        <is>
          <t>Dosage</t>
        </is>
      </c>
      <c r="AE18" t="inlineStr">
        <is>
          <t>.</t>
        </is>
      </c>
      <c r="AG18" t="n">
        <v>1115</v>
      </c>
      <c r="AH18" t="inlineStr">
        <is>
          <t>Polygon Construction</t>
        </is>
      </c>
      <c r="AI18" t="inlineStr">
        <is>
          <t>Sophora</t>
        </is>
      </c>
      <c r="AJ18" t="inlineStr">
        <is>
          <t>1182 Westwood St, Coquitlam</t>
        </is>
      </c>
    </row>
    <row r="19">
      <c r="C19" t="inlineStr">
        <is>
          <t xml:space="preserve">MEAS. SLUMP                                    </t>
        </is>
      </c>
      <c r="F19">
        <f>AE25</f>
        <v/>
      </c>
      <c r="H19" t="inlineStr">
        <is>
          <t>mm</t>
        </is>
      </c>
      <c r="I19" t="inlineStr">
        <is>
          <t xml:space="preserve">MEAS. AIR                </t>
        </is>
      </c>
      <c r="L19">
        <f>AE26</f>
        <v/>
      </c>
      <c r="N19" t="inlineStr">
        <is>
          <t>%</t>
        </is>
      </c>
      <c r="O19" t="inlineStr">
        <is>
          <t xml:space="preserve">CONCRETE TEMP.       </t>
        </is>
      </c>
      <c r="S19">
        <f>AE28</f>
        <v/>
      </c>
      <c r="T19" t="inlineStr">
        <is>
          <t>°C</t>
        </is>
      </c>
      <c r="W19" t="inlineStr">
        <is>
          <t xml:space="preserve">Max:            </t>
        </is>
      </c>
      <c r="Y19" t="inlineStr">
        <is>
          <t>Min</t>
        </is>
      </c>
      <c r="AA19" t="inlineStr">
        <is>
          <t>°C</t>
        </is>
      </c>
      <c r="AD19" t="inlineStr">
        <is>
          <t>Mould Size</t>
        </is>
      </c>
      <c r="AE19" t="inlineStr">
        <is>
          <t>4x8</t>
        </is>
      </c>
      <c r="AG19" t="inlineStr">
        <is>
          <t>1116_1</t>
        </is>
      </c>
      <c r="AH19" t="inlineStr">
        <is>
          <t>Centreville Construction</t>
        </is>
      </c>
      <c r="AI19" t="inlineStr">
        <is>
          <t>Galleria Lot 1</t>
        </is>
      </c>
      <c r="AJ19" t="inlineStr">
        <is>
          <t>8668 Hazelbridge Way, Richmond</t>
        </is>
      </c>
    </row>
    <row r="20">
      <c r="C20" t="inlineStr">
        <is>
          <t xml:space="preserve">SAMPLE TIME </t>
        </is>
      </c>
      <c r="F20">
        <f>AE29</f>
        <v/>
      </c>
      <c r="I20" t="inlineStr">
        <is>
          <t xml:space="preserve">CAST TIME </t>
        </is>
      </c>
      <c r="L20">
        <f>F20+0.007</f>
        <v/>
      </c>
      <c r="O20" t="inlineStr">
        <is>
          <t>BATCH TIME</t>
        </is>
      </c>
      <c r="R20">
        <f>AE30</f>
        <v/>
      </c>
      <c r="T20" t="inlineStr">
        <is>
          <t>INITIAL</t>
        </is>
      </c>
      <c r="V20">
        <f>AE31</f>
        <v/>
      </c>
      <c r="W20" t="inlineStr">
        <is>
          <t>SET NO.</t>
        </is>
      </c>
      <c r="Y20">
        <f>AE32</f>
        <v/>
      </c>
      <c r="AD20" t="inlineStr">
        <is>
          <t>Mould Type</t>
        </is>
      </c>
      <c r="AE20" t="inlineStr">
        <is>
          <t>Plastic</t>
        </is>
      </c>
      <c r="AG20" t="inlineStr">
        <is>
          <t>1116_2</t>
        </is>
      </c>
      <c r="AH20" t="inlineStr">
        <is>
          <t>Centreville Construction</t>
        </is>
      </c>
      <c r="AI20" t="inlineStr">
        <is>
          <t>Galleria Lot 2</t>
        </is>
      </c>
      <c r="AJ20" t="inlineStr">
        <is>
          <t>3328 No. 3 Rd, Richmond</t>
        </is>
      </c>
    </row>
    <row r="21">
      <c r="C21" t="inlineStr">
        <is>
          <t>POUR DETAILS
(STRUCTURE, LEVEL, GRIDLINES)</t>
        </is>
      </c>
      <c r="I21">
        <f>AE33</f>
        <v/>
      </c>
      <c r="AD21" t="inlineStr">
        <is>
          <t>Box Type</t>
        </is>
      </c>
      <c r="AE21" t="inlineStr">
        <is>
          <t>Insulated</t>
        </is>
      </c>
      <c r="AG21" t="n">
        <v>1120</v>
      </c>
      <c r="AH21" t="inlineStr">
        <is>
          <t>Wesgroup Contracting</t>
        </is>
      </c>
      <c r="AI21" t="inlineStr">
        <is>
          <t>Brewery District Building 7</t>
        </is>
      </c>
      <c r="AJ21" t="inlineStr">
        <is>
          <t>268 Nelson's Court, New Westminster</t>
        </is>
      </c>
    </row>
    <row r="22">
      <c r="C22" t="inlineStr">
        <is>
          <t xml:space="preserve">COMMENTS  </t>
        </is>
      </c>
      <c r="F22">
        <f>IF(ISBLANK(AE39),"",AE39)</f>
        <v/>
      </c>
      <c r="W22">
        <f>IF((R17="4x8"),"",IF((R17="6x12"),"",IF((R17="Panel"),"Curing Condition: Wet")))</f>
        <v/>
      </c>
      <c r="AD22" t="inlineStr">
        <is>
          <t>Spec Slump</t>
        </is>
      </c>
      <c r="AE22" t="n">
        <v>180</v>
      </c>
      <c r="AG22" t="n">
        <v>1123</v>
      </c>
      <c r="AH22" t="inlineStr">
        <is>
          <t>Syncra Construction</t>
        </is>
      </c>
      <c r="AI22" t="inlineStr">
        <is>
          <t>Ovation</t>
        </is>
      </c>
      <c r="AJ22" t="inlineStr">
        <is>
          <t>823 Carnarvon St, New Westminster</t>
        </is>
      </c>
    </row>
    <row r="23">
      <c r="W23">
        <f>IF((R17="4x8"),"",IF((R17="6x12"),"",IF((R17="Panel"),"Air at Nozzle:")))</f>
        <v/>
      </c>
      <c r="Y23">
        <f>IF(ISNUMBER(AE42),AE42,"")</f>
        <v/>
      </c>
      <c r="Z23">
        <f>IF((R17="4x8"),"",IF((R17="6x12"),"",IF((R17="Panel"),"%")))</f>
        <v/>
      </c>
      <c r="AD23" t="inlineStr">
        <is>
          <t>Slump Tolerance</t>
        </is>
      </c>
      <c r="AE23" t="inlineStr">
        <is>
          <t>±20</t>
        </is>
      </c>
      <c r="AG23" t="n">
        <v>1124</v>
      </c>
      <c r="AH23" t="inlineStr">
        <is>
          <t>Lark Group</t>
        </is>
      </c>
      <c r="AI23" t="inlineStr">
        <is>
          <t>Dogwood Facility</t>
        </is>
      </c>
      <c r="AJ23" t="inlineStr">
        <is>
          <t>700 W 57th Ave., Vancouver</t>
        </is>
      </c>
    </row>
    <row r="24">
      <c r="C24" t="inlineStr">
        <is>
          <t xml:space="preserve">NO. OF SAMPLES    </t>
        </is>
      </c>
      <c r="G24">
        <f>AE36</f>
        <v/>
      </c>
      <c r="J24" t="inlineStr">
        <is>
          <t>A</t>
        </is>
      </c>
      <c r="L24" t="inlineStr">
        <is>
          <t>B</t>
        </is>
      </c>
      <c r="N24" t="inlineStr">
        <is>
          <t>C</t>
        </is>
      </c>
      <c r="P24" t="inlineStr">
        <is>
          <t>D</t>
        </is>
      </c>
      <c r="R24" t="inlineStr">
        <is>
          <t>E</t>
        </is>
      </c>
      <c r="T24" t="inlineStr">
        <is>
          <t>Field Cured</t>
        </is>
      </c>
      <c r="V24" t="inlineStr">
        <is>
          <t>Field Cured</t>
        </is>
      </c>
      <c r="X24" t="inlineStr">
        <is>
          <t>Field Cured</t>
        </is>
      </c>
      <c r="Z24" t="inlineStr">
        <is>
          <t>Field Cured</t>
        </is>
      </c>
      <c r="AD24" t="inlineStr">
        <is>
          <t>Spec Air</t>
        </is>
      </c>
      <c r="AE24" t="inlineStr">
        <is>
          <t>6 (5 ~ 8)</t>
        </is>
      </c>
      <c r="AG24" t="n">
        <v>1126</v>
      </c>
      <c r="AH24" t="inlineStr">
        <is>
          <t>Lark Group</t>
        </is>
      </c>
      <c r="AI24" t="inlineStr">
        <is>
          <t>150 W 4th</t>
        </is>
      </c>
      <c r="AJ24" t="inlineStr">
        <is>
          <t>150 W 4th Ave, Vancouver</t>
        </is>
      </c>
    </row>
    <row r="25">
      <c r="C25" t="inlineStr">
        <is>
          <t>AGE OF SAMPLES</t>
        </is>
      </c>
      <c r="G25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J25" t="n">
        <v>7</v>
      </c>
      <c r="K25" t="inlineStr">
        <is>
          <t>days</t>
        </is>
      </c>
      <c r="L25" t="n">
        <v>28</v>
      </c>
      <c r="M25" t="inlineStr">
        <is>
          <t>days</t>
        </is>
      </c>
      <c r="N25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/>
      </c>
      <c r="O25" t="inlineStr">
        <is>
          <t>days</t>
        </is>
      </c>
      <c r="P25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>
        <f>IF(ISBLANK(AE37),"",AE37)</f>
        <v/>
      </c>
      <c r="U25">
        <f>IF(AE37="Hold","",(IF(AE37=1,"day",(IF(ISBLANK(AE37),"","days")))))</f>
        <v/>
      </c>
      <c r="V25">
        <f>IF(ISBLANK(AE38),"",AE38)</f>
        <v/>
      </c>
      <c r="W25">
        <f>IF(AE38="Hold","",(IF(AE38=1,"day",(IF(ISBLANK(AE38),"","days")))))</f>
        <v/>
      </c>
      <c r="X25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D25" t="inlineStr">
        <is>
          <t>Measured Slump</t>
        </is>
      </c>
      <c r="AE25" t="inlineStr">
        <is>
          <t>200</t>
        </is>
      </c>
      <c r="AG25" t="n">
        <v>1127</v>
      </c>
      <c r="AH25" t="inlineStr">
        <is>
          <t>MetroCan Construction</t>
        </is>
      </c>
      <c r="AI25" t="inlineStr">
        <is>
          <t>Soleil</t>
        </is>
      </c>
      <c r="AJ25" t="inlineStr">
        <is>
          <t>1588 Johnston Rd, White Rock</t>
        </is>
      </c>
    </row>
    <row r="26">
      <c r="AD26" t="inlineStr">
        <is>
          <t>Measured Air</t>
        </is>
      </c>
      <c r="AE26" t="n">
        <v>6.1</v>
      </c>
      <c r="AG26" t="n">
        <v>1128</v>
      </c>
      <c r="AH26" t="inlineStr">
        <is>
          <t>Peak Construction</t>
        </is>
      </c>
      <c r="AI26" t="inlineStr">
        <is>
          <t>Skagen</t>
        </is>
      </c>
      <c r="AJ26" t="inlineStr">
        <is>
          <t>606 Foster Ave, Coquitlam</t>
        </is>
      </c>
    </row>
    <row r="27">
      <c r="AD27" t="inlineStr">
        <is>
          <t>Ambient Temp</t>
        </is>
      </c>
      <c r="AE27" t="inlineStr">
        <is>
          <t>25</t>
        </is>
      </c>
      <c r="AG27" t="n">
        <v>1132</v>
      </c>
      <c r="AH27" t="inlineStr">
        <is>
          <t>Trillium Projects</t>
        </is>
      </c>
      <c r="AI27" t="inlineStr">
        <is>
          <t>Clyde</t>
        </is>
      </c>
      <c r="AJ27" t="inlineStr">
        <is>
          <t>3227 St John St., Port Moody</t>
        </is>
      </c>
    </row>
    <row r="28">
      <c r="C28" t="inlineStr">
        <is>
          <t>Breaking Due Date</t>
        </is>
      </c>
      <c r="J28">
        <f>$W$13+J25</f>
        <v/>
      </c>
      <c r="L28">
        <f>$W$13+L25</f>
        <v/>
      </c>
      <c r="N28">
        <f>$W$13+N25</f>
        <v/>
      </c>
      <c r="P28">
        <f>$W$13+P25</f>
        <v/>
      </c>
      <c r="R28">
        <f>$W$13+R25</f>
        <v/>
      </c>
      <c r="T28">
        <f>IF(ISNUMBER(T25),($W$13+T25),"")</f>
        <v/>
      </c>
      <c r="V28">
        <f>IF(ISNUMBER(V25),$W$13+V25,"")</f>
        <v/>
      </c>
      <c r="X28">
        <f>IF(ISNUMBER(X25),$W$13+X25,"")</f>
        <v/>
      </c>
      <c r="Z28">
        <f>IF(ISNUMBER(Z25),(Z25+W13),"")</f>
        <v/>
      </c>
      <c r="AD28" t="inlineStr">
        <is>
          <t>Concrete Temp</t>
        </is>
      </c>
      <c r="AE28" t="n">
        <v>27</v>
      </c>
      <c r="AG28" t="n">
        <v>1133</v>
      </c>
      <c r="AH28" t="inlineStr">
        <is>
          <t>EllisDon Corporation</t>
        </is>
      </c>
      <c r="AI28" t="inlineStr">
        <is>
          <t>Royal Columbian Hospital</t>
        </is>
      </c>
      <c r="AJ28" t="inlineStr">
        <is>
          <t>330 E Columbia St, New Westminster</t>
        </is>
      </c>
    </row>
    <row r="29">
      <c r="AD29" t="inlineStr">
        <is>
          <t>Sample Time</t>
        </is>
      </c>
      <c r="AE29" s="2" t="n">
        <v>0.4652777777777778</v>
      </c>
      <c r="AG29" t="n">
        <v>1136</v>
      </c>
      <c r="AH29" t="inlineStr">
        <is>
          <t>Chandos Construction (TransLink)</t>
        </is>
      </c>
      <c r="AI29" t="inlineStr">
        <is>
          <t>SeaBus Terminal (Lonsdale Quay)</t>
        </is>
      </c>
      <c r="AJ29" t="inlineStr">
        <is>
          <t>2 Chesterfield Pl, North Vancouver</t>
        </is>
      </c>
    </row>
    <row r="30">
      <c r="AD30" t="inlineStr">
        <is>
          <t>Batch Time</t>
        </is>
      </c>
      <c r="AE30" s="2" t="n">
        <v>0.43125</v>
      </c>
      <c r="AG30" t="n">
        <v>1139</v>
      </c>
      <c r="AH30" t="inlineStr">
        <is>
          <t>Kutak Development</t>
        </is>
      </c>
      <c r="AI30" t="inlineStr">
        <is>
          <t>One Shaughnessy</t>
        </is>
      </c>
      <c r="AJ30" t="inlineStr">
        <is>
          <t>2446 Shaughnessy St., Port Coquitlam</t>
        </is>
      </c>
    </row>
    <row r="31">
      <c r="AD31" t="inlineStr">
        <is>
          <t>Initial</t>
        </is>
      </c>
      <c r="AE31" t="inlineStr">
        <is>
          <t>HJ</t>
        </is>
      </c>
      <c r="AG31" t="n">
        <v>1140</v>
      </c>
      <c r="AH31" t="inlineStr">
        <is>
          <t>Wesgroup Contracting</t>
        </is>
      </c>
      <c r="AI31" t="inlineStr">
        <is>
          <t>100 Braid</t>
        </is>
      </c>
      <c r="AJ31" t="inlineStr">
        <is>
          <t>100 Braid Street, New Westminster</t>
        </is>
      </c>
    </row>
    <row r="32">
      <c r="AD32" t="inlineStr">
        <is>
          <t>Set #</t>
        </is>
      </c>
      <c r="AE32" t="inlineStr">
        <is>
          <t>286</t>
        </is>
      </c>
      <c r="AG32" t="n">
        <v>1141</v>
      </c>
      <c r="AH32" t="inlineStr">
        <is>
          <t>Trillium Projects</t>
        </is>
      </c>
      <c r="AI32" t="inlineStr">
        <is>
          <t>Sydney</t>
        </is>
      </c>
      <c r="AJ32" t="inlineStr">
        <is>
          <t>609 Sydney Ave, Coquitlam</t>
        </is>
      </c>
    </row>
    <row r="33">
      <c r="AD33" t="inlineStr">
        <is>
          <t>Pour Details
Structure
Level
Gridlines</t>
        </is>
      </c>
      <c r="AE33" t="inlineStr">
        <is>
          <t>Suspended slab pour#14 P-1
C14/15/16 @ CM/N/P/Q</t>
        </is>
      </c>
      <c r="AG33" t="n">
        <v>1142</v>
      </c>
      <c r="AH33" t="inlineStr">
        <is>
          <t>Trillium Projects</t>
        </is>
      </c>
      <c r="AI33" t="inlineStr">
        <is>
          <t>Stainsbury</t>
        </is>
      </c>
      <c r="AJ33" t="inlineStr">
        <is>
          <t>1986 Stainsbury Ave, Vancouver</t>
        </is>
      </c>
    </row>
    <row r="34">
      <c r="AG34" t="n">
        <v>1143</v>
      </c>
      <c r="AH34" t="inlineStr">
        <is>
          <t>Syncra Construction</t>
        </is>
      </c>
      <c r="AI34" t="inlineStr">
        <is>
          <t>POPOLO</t>
        </is>
      </c>
      <c r="AJ34" t="inlineStr">
        <is>
          <t>2235 East Broadway, Vancouver</t>
        </is>
      </c>
    </row>
    <row r="35">
      <c r="AG35" t="n">
        <v>1144</v>
      </c>
      <c r="AH35" t="inlineStr">
        <is>
          <t>Axiom Builders</t>
        </is>
      </c>
      <c r="AI35" t="inlineStr">
        <is>
          <t>VAHA</t>
        </is>
      </c>
      <c r="AJ35" t="inlineStr">
        <is>
          <t>46 W Hastings St., Vancouver</t>
        </is>
      </c>
    </row>
    <row r="36">
      <c r="AD36" t="inlineStr">
        <is>
          <t># of Samples</t>
        </is>
      </c>
      <c r="AE36" t="n">
        <v>6</v>
      </c>
      <c r="AG36" t="n">
        <v>1145</v>
      </c>
      <c r="AH36" t="inlineStr">
        <is>
          <t>Wesgroup Contracting</t>
        </is>
      </c>
      <c r="AI36" t="inlineStr">
        <is>
          <t>Dunbar &amp; 39th</t>
        </is>
      </c>
      <c r="AJ36" t="inlineStr">
        <is>
          <t>3636 west 39th Ave, Vancouver</t>
        </is>
      </c>
    </row>
    <row r="37">
      <c r="AD37" t="inlineStr">
        <is>
          <t>Field Cured 1</t>
        </is>
      </c>
      <c r="AE37" t="n">
        <v>4</v>
      </c>
      <c r="AG37" t="n">
        <v>1146</v>
      </c>
      <c r="AH37" t="inlineStr">
        <is>
          <t>Anthem Properties</t>
        </is>
      </c>
      <c r="AI37" t="inlineStr">
        <is>
          <t>SOCO 1</t>
        </is>
      </c>
      <c r="AJ37" t="inlineStr">
        <is>
          <t>319 North Rd., Coquitlam</t>
        </is>
      </c>
    </row>
    <row r="38">
      <c r="AD38" t="inlineStr">
        <is>
          <t>Field Cured 2</t>
        </is>
      </c>
      <c r="AE38" t="inlineStr">
        <is>
          <t>Hold</t>
        </is>
      </c>
      <c r="AG38" t="n">
        <v>1147</v>
      </c>
      <c r="AH38" t="inlineStr">
        <is>
          <t>Trillium Projects</t>
        </is>
      </c>
      <c r="AI38" t="inlineStr">
        <is>
          <t>W 33rd</t>
        </is>
      </c>
      <c r="AJ38" t="inlineStr">
        <is>
          <t>2502 W 33rd Ave, Vancouver</t>
        </is>
      </c>
    </row>
    <row r="39">
      <c r="AD39" t="inlineStr">
        <is>
          <t>Comments</t>
        </is>
      </c>
      <c r="AG39" t="n">
        <v>1148</v>
      </c>
      <c r="AH39" t="inlineStr">
        <is>
          <t>Cape Construction</t>
        </is>
      </c>
      <c r="AI39" t="inlineStr">
        <is>
          <t>Mansion</t>
        </is>
      </c>
      <c r="AJ39" t="inlineStr">
        <is>
          <t>477 W 63rd Ave., Vancouver</t>
        </is>
      </c>
    </row>
    <row r="40">
      <c r="AG40" t="n">
        <v>1149</v>
      </c>
      <c r="AH40" t="inlineStr">
        <is>
          <t>The Haebler Group</t>
        </is>
      </c>
      <c r="AI40" t="inlineStr">
        <is>
          <t>Ofiswerks</t>
        </is>
      </c>
      <c r="AJ40" t="inlineStr">
        <is>
          <t>234 W 3rd Ave., Vancouver</t>
        </is>
      </c>
    </row>
    <row r="41">
      <c r="AG41" t="n">
        <v>1150</v>
      </c>
      <c r="AH41" t="inlineStr">
        <is>
          <t>Ventana Construction</t>
        </is>
      </c>
      <c r="AI41" t="inlineStr">
        <is>
          <t>Sunrise</t>
        </is>
      </c>
      <c r="AJ41" t="inlineStr">
        <is>
          <t>6325 Clarendon St, Vancouver</t>
        </is>
      </c>
    </row>
    <row r="42">
      <c r="AD42">
        <f>IF((R17="4x8"),"",IF((R17="Panel"),"Air at Nozzle:"))</f>
        <v/>
      </c>
      <c r="AG42" t="n">
        <v>1151</v>
      </c>
      <c r="AH42" t="inlineStr">
        <is>
          <t>Amacon Construction</t>
        </is>
      </c>
      <c r="AI42" t="inlineStr">
        <is>
          <t>Alaska</t>
        </is>
      </c>
      <c r="AJ42" t="inlineStr">
        <is>
          <t>4455 Alaska St., Burnaby</t>
        </is>
      </c>
    </row>
    <row r="43">
      <c r="AE43">
        <f>IF(AE36=AE47,"","Number of Samples Doesn't Match")</f>
        <v/>
      </c>
      <c r="AG43" t="inlineStr">
        <is>
          <t>1152_B</t>
        </is>
      </c>
      <c r="AH43" t="inlineStr">
        <is>
          <t>EllisDon Corporation</t>
        </is>
      </c>
      <c r="AI43" t="inlineStr">
        <is>
          <t>Oakridge P1B</t>
        </is>
      </c>
      <c r="AJ43" t="inlineStr">
        <is>
          <t>650 W 41st Ave, Vancouver</t>
        </is>
      </c>
    </row>
    <row r="44">
      <c r="AG44" t="inlineStr">
        <is>
          <t>1152_M</t>
        </is>
      </c>
      <c r="AH44" t="inlineStr">
        <is>
          <t>EllisDon Corporation</t>
        </is>
      </c>
      <c r="AI44" t="inlineStr">
        <is>
          <t>Oakridge P1M</t>
        </is>
      </c>
      <c r="AJ44" t="inlineStr">
        <is>
          <t>650 W 41st Ave, Vancouver</t>
        </is>
      </c>
    </row>
    <row r="45">
      <c r="AG45" t="n">
        <v>1153</v>
      </c>
      <c r="AH45" t="inlineStr">
        <is>
          <t>Peak Construction</t>
        </is>
      </c>
      <c r="AI45" t="inlineStr">
        <is>
          <t>UBC BCR 9</t>
        </is>
      </c>
      <c r="AJ45" t="inlineStr">
        <is>
          <t>#57 28 Gray Ave, Vancouver</t>
        </is>
      </c>
    </row>
    <row r="46">
      <c r="AG46" t="n">
        <v>1154</v>
      </c>
      <c r="AH46" t="inlineStr">
        <is>
          <t>Performance Builders</t>
        </is>
      </c>
      <c r="AI46" t="inlineStr">
        <is>
          <t>Voyce</t>
        </is>
      </c>
      <c r="AJ46" t="inlineStr">
        <is>
          <t>5168 Cambie St, Vancouver</t>
        </is>
      </c>
    </row>
    <row r="47">
      <c r="J47">
        <f>IF(ISBLANK(J25),0,1)</f>
        <v/>
      </c>
      <c r="L47">
        <f>IF(ISBLANK(L25),0,1)</f>
        <v/>
      </c>
      <c r="N47">
        <f>IF(ISBLANK(N25),0,1)</f>
        <v/>
      </c>
      <c r="P47">
        <f>IF(P25="56",1,IF(P25="91",1,IF(P25=56,1,IF(P25=91,1,IF(P25=28,1,IF(P25="28",1,0))))))</f>
        <v/>
      </c>
      <c r="R47">
        <f>IF(R25="56",1,IF(R25="91",1,IF(R25=56,1,IF(R25=91,1,0))))</f>
        <v/>
      </c>
      <c r="T47">
        <f>IF(OR((T25=1),(T25=2),(T25=3),(T25=4),(T25=5),(T25=6),(T25=7),(T25=14),(T25="Hold")),1,0)</f>
        <v/>
      </c>
      <c r="V47">
        <f>IF(OR((V25=1),(V25=2),(V25=3),(V25=4),(V25=5),(V25=6),(V25=7),(V25=14),(V25="Hold")),1,0)</f>
        <v/>
      </c>
      <c r="X47">
        <f>IF(OR((X25=1),(X25=1.5),(X25=2),(X25=3),(X25=4),(X25=5),(X25=6),(X25=7),(X25=12),(X25=14),(X25="Hold")),1,0)</f>
        <v/>
      </c>
      <c r="Z47">
        <f>IF(OR((Z25=1),(Z25=2),(Z25=3),(Z25=4),(Z25=5),(Z25=6),(Z25=7),(Z25=14),(Z25="Hold")),1,0)</f>
        <v/>
      </c>
      <c r="AE47">
        <f>VALUE(SUM(J47,L47,N47,P47,R47,T47,V47,X47,Z47))</f>
        <v/>
      </c>
      <c r="AG47" t="n">
        <v>1155</v>
      </c>
      <c r="AH47" t="inlineStr">
        <is>
          <t>Amacon Construction</t>
        </is>
      </c>
      <c r="AI47" t="inlineStr">
        <is>
          <t>Allison</t>
        </is>
      </c>
      <c r="AJ47" t="inlineStr">
        <is>
          <t>1122 Hillside Rd, West Vancouver</t>
        </is>
      </c>
    </row>
    <row r="48">
      <c r="AG48" t="n">
        <v>1156</v>
      </c>
      <c r="AH48" t="inlineStr">
        <is>
          <t>Urban One Builders</t>
        </is>
      </c>
      <c r="AI48" t="inlineStr">
        <is>
          <t>E 15</t>
        </is>
      </c>
      <c r="AJ48" t="inlineStr">
        <is>
          <t>322 East 15th Ave, Vancouver</t>
        </is>
      </c>
    </row>
    <row r="49">
      <c r="AG49" t="n">
        <v>1157</v>
      </c>
      <c r="AH49" t="inlineStr">
        <is>
          <t>Saint Group</t>
        </is>
      </c>
      <c r="AI49" t="inlineStr">
        <is>
          <t>Brighouse</t>
        </is>
      </c>
      <c r="AJ49" t="inlineStr">
        <is>
          <t>8699 Spires Rd, Richmond</t>
        </is>
      </c>
    </row>
    <row r="50">
      <c r="AG50" t="n">
        <v>1158</v>
      </c>
      <c r="AH50" t="inlineStr">
        <is>
          <t>Square Nine Developments</t>
        </is>
      </c>
      <c r="AI50" t="inlineStr">
        <is>
          <t>Belvedere</t>
        </is>
      </c>
      <c r="AJ50" t="inlineStr">
        <is>
          <t>9675 King George Blvd, Surrey</t>
        </is>
      </c>
    </row>
    <row r="51">
      <c r="AG51" t="inlineStr">
        <is>
          <t>1159_1</t>
        </is>
      </c>
      <c r="AH51" t="inlineStr">
        <is>
          <t>Mann Group</t>
        </is>
      </c>
      <c r="AI51" t="inlineStr">
        <is>
          <t>Mountainview</t>
        </is>
      </c>
      <c r="AJ51" t="inlineStr">
        <is>
          <t>35706 Marshal Rd, Abbotsford</t>
        </is>
      </c>
    </row>
    <row r="52">
      <c r="AG52" t="inlineStr">
        <is>
          <t>1159_2</t>
        </is>
      </c>
      <c r="AH52" t="inlineStr">
        <is>
          <t>Mann Group</t>
        </is>
      </c>
      <c r="AI52" t="inlineStr">
        <is>
          <t>Mary Street</t>
        </is>
      </c>
      <c r="AJ52" t="inlineStr">
        <is>
          <t>9322 Mary St, Chilliwack</t>
        </is>
      </c>
    </row>
    <row r="53">
      <c r="AG53" t="n">
        <v>1160</v>
      </c>
      <c r="AH53" t="inlineStr">
        <is>
          <t>Wesgroup Contracting</t>
        </is>
      </c>
      <c r="AI53" t="inlineStr">
        <is>
          <t>River District - Parcel 14</t>
        </is>
      </c>
      <c r="AJ53" t="inlineStr">
        <is>
          <t>3435 Sawmill Crescent, Vancouver</t>
        </is>
      </c>
    </row>
    <row r="54">
      <c r="AG54" t="n">
        <v>1161</v>
      </c>
      <c r="AH54" t="inlineStr">
        <is>
          <t>Trillium Projects</t>
        </is>
      </c>
      <c r="AI54" t="inlineStr">
        <is>
          <t>Assembly</t>
        </is>
      </c>
      <c r="AJ54" t="inlineStr">
        <is>
          <t>1120 E Georgia St, Vancouver</t>
        </is>
      </c>
    </row>
    <row r="55">
      <c r="AG55" t="n">
        <v>1162</v>
      </c>
      <c r="AH55" t="inlineStr">
        <is>
          <t>Bold Construction</t>
        </is>
      </c>
      <c r="AI55" t="inlineStr">
        <is>
          <t>E 21</t>
        </is>
      </c>
      <c r="AJ55" t="inlineStr">
        <is>
          <t>1355 E 21st Ave, Vancouver</t>
        </is>
      </c>
    </row>
    <row r="56">
      <c r="AG56" t="n">
        <v>1163</v>
      </c>
      <c r="AH56" t="inlineStr">
        <is>
          <t>Cressey Development</t>
        </is>
      </c>
      <c r="AI56" t="inlineStr">
        <is>
          <t>65 Chesterfield</t>
        </is>
      </c>
      <c r="AJ56" t="inlineStr">
        <is>
          <t>200 Esplanade, North Vancouver</t>
        </is>
      </c>
    </row>
    <row r="57">
      <c r="AG57" t="n">
        <v>1164</v>
      </c>
      <c r="AH57" t="inlineStr">
        <is>
          <t>Cressey Development</t>
        </is>
      </c>
      <c r="AI57" t="inlineStr">
        <is>
          <t>Century</t>
        </is>
      </c>
      <c r="AJ57" t="inlineStr">
        <is>
          <t>North Vancouver</t>
        </is>
      </c>
    </row>
    <row r="58">
      <c r="AG58" t="n">
        <v>1165</v>
      </c>
      <c r="AH58" t="inlineStr">
        <is>
          <t>Axiom Builders</t>
        </is>
      </c>
      <c r="AI58" t="inlineStr">
        <is>
          <t>Central Park House</t>
        </is>
      </c>
      <c r="AJ58" t="inlineStr">
        <is>
          <t>5977 Wilson Avenue, Burnaby</t>
        </is>
      </c>
    </row>
    <row r="59">
      <c r="AG59" t="n">
        <v>1166</v>
      </c>
      <c r="AH59" t="inlineStr">
        <is>
          <t>Trillium Projects</t>
        </is>
      </c>
      <c r="AI59" t="inlineStr">
        <is>
          <t>Autograph</t>
        </is>
      </c>
      <c r="AJ59" t="inlineStr">
        <is>
          <t>5005 Ash St, Vancouver</t>
        </is>
      </c>
    </row>
    <row r="60">
      <c r="AG60" t="inlineStr">
        <is>
          <t>1167_1</t>
        </is>
      </c>
      <c r="AH60" t="inlineStr">
        <is>
          <t>North Oriental Construction</t>
        </is>
      </c>
      <c r="AI60" t="inlineStr">
        <is>
          <t>Dansey</t>
        </is>
      </c>
      <c r="AJ60" t="inlineStr">
        <is>
          <t>599 Dansey Ave, Coquitlam</t>
        </is>
      </c>
    </row>
    <row r="61">
      <c r="AG61" t="inlineStr">
        <is>
          <t>1167_2</t>
        </is>
      </c>
      <c r="AH61" t="inlineStr">
        <is>
          <t>North Oriental Construction</t>
        </is>
      </c>
      <c r="AI61" t="inlineStr">
        <is>
          <t>Revive</t>
        </is>
      </c>
      <c r="AJ61" t="inlineStr">
        <is>
          <t>6988 Ash Ave, Vancouver</t>
        </is>
      </c>
    </row>
    <row r="62">
      <c r="AG62" t="n">
        <v>1168</v>
      </c>
      <c r="AH62" t="inlineStr">
        <is>
          <t>Ventana Construction</t>
        </is>
      </c>
      <c r="AI62" t="inlineStr">
        <is>
          <t>Marine Landing</t>
        </is>
      </c>
      <c r="AJ62" t="inlineStr">
        <is>
          <t>8250 Manitoba St, Vancouver</t>
        </is>
      </c>
    </row>
    <row r="63">
      <c r="AG63" t="n">
        <v>1169</v>
      </c>
      <c r="AH63" t="inlineStr">
        <is>
          <t>Urban One Builders</t>
        </is>
      </c>
      <c r="AI63" t="inlineStr">
        <is>
          <t>Chloe</t>
        </is>
      </c>
      <c r="AJ63" t="inlineStr">
        <is>
          <t>6386 East Blvd, Vancouver</t>
        </is>
      </c>
    </row>
    <row r="64">
      <c r="AG64" t="n">
        <v>1170</v>
      </c>
      <c r="AH64" t="inlineStr">
        <is>
          <t>Anthem Properties</t>
        </is>
      </c>
      <c r="AI64" t="inlineStr">
        <is>
          <t>Wood &amp; Water</t>
        </is>
      </c>
      <c r="AJ64" t="inlineStr">
        <is>
          <t>15215 Sitka Drive, Surrey</t>
        </is>
      </c>
    </row>
    <row r="65">
      <c r="AG65" t="n">
        <v>1171</v>
      </c>
      <c r="AH65" t="inlineStr">
        <is>
          <t>Millennium Development</t>
        </is>
      </c>
      <c r="AI65" t="inlineStr">
        <is>
          <t>125 E13th</t>
        </is>
      </c>
      <c r="AJ65" t="inlineStr">
        <is>
          <t>125 East 13th St., North Vancouver</t>
        </is>
      </c>
    </row>
    <row r="66">
      <c r="AG66" t="n">
        <v>1172</v>
      </c>
      <c r="AH66" t="inlineStr">
        <is>
          <t>Wesgroup Contracting</t>
        </is>
      </c>
      <c r="AI66" t="inlineStr">
        <is>
          <t>King Edward</t>
        </is>
      </c>
      <c r="AJ66" t="inlineStr">
        <is>
          <t>11 King Edward St., Coquitlam</t>
        </is>
      </c>
    </row>
    <row r="67">
      <c r="AG67" t="n">
        <v>1173</v>
      </c>
      <c r="AH67" t="inlineStr">
        <is>
          <t>Trillium Projects</t>
        </is>
      </c>
      <c r="AI67" t="inlineStr">
        <is>
          <t>Quinn</t>
        </is>
      </c>
      <c r="AJ67" t="inlineStr">
        <is>
          <t>9456 134 St., Surrey</t>
        </is>
      </c>
    </row>
    <row r="68">
      <c r="AG68" t="n">
        <v>1174</v>
      </c>
      <c r="AH68" t="inlineStr">
        <is>
          <t>Contour Development</t>
        </is>
      </c>
      <c r="AI68" t="inlineStr">
        <is>
          <t>Oakmont</t>
        </is>
      </c>
      <c r="AJ68" t="inlineStr">
        <is>
          <t>8486 Oak St., Vancouver</t>
        </is>
      </c>
    </row>
    <row r="69">
      <c r="AG69" t="n">
        <v>1175</v>
      </c>
      <c r="AH69" t="inlineStr">
        <is>
          <t>Anthem Properties</t>
        </is>
      </c>
      <c r="AI69" t="inlineStr">
        <is>
          <t>Standard</t>
        </is>
      </c>
      <c r="AJ69" t="inlineStr">
        <is>
          <t>6420 Willingdon Ave, Burnaby</t>
        </is>
      </c>
    </row>
    <row r="70">
      <c r="AG70" t="n">
        <v>1176</v>
      </c>
      <c r="AH70" t="inlineStr">
        <is>
          <t>Ventana Construction</t>
        </is>
      </c>
      <c r="AI70" t="inlineStr">
        <is>
          <t>Keith Drive</t>
        </is>
      </c>
      <c r="AJ70" t="inlineStr">
        <is>
          <t>2150 Keith Dr., Vancouver</t>
        </is>
      </c>
    </row>
    <row r="71">
      <c r="AG71" t="n">
        <v>1177</v>
      </c>
      <c r="AH71" t="inlineStr">
        <is>
          <t>Kanin Construction</t>
        </is>
      </c>
      <c r="AI71" t="inlineStr">
        <is>
          <t>Kirya</t>
        </is>
      </c>
      <c r="AJ71" t="inlineStr">
        <is>
          <t>1188 Burnaby St., Burnaby</t>
        </is>
      </c>
    </row>
    <row r="72">
      <c r="AG72" t="n">
        <v>1178</v>
      </c>
      <c r="AH72" t="inlineStr">
        <is>
          <t>Axiom Builders</t>
        </is>
      </c>
      <c r="AI72" t="inlineStr">
        <is>
          <t>Kathleen</t>
        </is>
      </c>
      <c r="AJ72" t="inlineStr">
        <is>
          <t>5980 Kathleen Ave, Burnaby</t>
        </is>
      </c>
    </row>
    <row r="73">
      <c r="AG73" t="n">
        <v>1179</v>
      </c>
    </row>
    <row r="74">
      <c r="AG74" t="n">
        <v>1180</v>
      </c>
    </row>
    <row r="75">
      <c r="AG75" t="n">
        <v>1181</v>
      </c>
    </row>
    <row r="76">
      <c r="AG76" t="n">
        <v>1182</v>
      </c>
    </row>
    <row r="77">
      <c r="AG77" t="n">
        <v>1183</v>
      </c>
    </row>
    <row r="78">
      <c r="AG78" t="n">
        <v>1184</v>
      </c>
    </row>
    <row r="79">
      <c r="AG79" t="n">
        <v>1185</v>
      </c>
    </row>
    <row r="80">
      <c r="AG80" t="n">
        <v>1186</v>
      </c>
    </row>
    <row r="81">
      <c r="AG81" t="n">
        <v>1187</v>
      </c>
    </row>
    <row r="82">
      <c r="AG82" t="n">
        <v>1188</v>
      </c>
    </row>
    <row r="83">
      <c r="AG83" t="n">
        <v>1189</v>
      </c>
    </row>
    <row r="84">
      <c r="AG84" t="n">
        <v>1190</v>
      </c>
    </row>
    <row r="85">
      <c r="AG85" t="n">
        <v>1191</v>
      </c>
    </row>
    <row r="86">
      <c r="AG86" t="n">
        <v>1192</v>
      </c>
    </row>
    <row r="87">
      <c r="AG87" t="n">
        <v>1193</v>
      </c>
    </row>
    <row r="88">
      <c r="AG88" t="n">
        <v>1194</v>
      </c>
    </row>
    <row r="89">
      <c r="AG89" t="n">
        <v>1195</v>
      </c>
    </row>
    <row r="90">
      <c r="AG90" t="n">
        <v>1196</v>
      </c>
    </row>
    <row r="91">
      <c r="AG91" t="n">
        <v>1197</v>
      </c>
    </row>
    <row r="92">
      <c r="AG92" t="n">
        <v>1198</v>
      </c>
    </row>
    <row r="93">
      <c r="AG93" t="n">
        <v>1199</v>
      </c>
    </row>
    <row r="94">
      <c r="AG94" t="n">
        <v>1200</v>
      </c>
    </row>
    <row r="95">
      <c r="AG95" t="n">
        <v>1201</v>
      </c>
    </row>
    <row r="96">
      <c r="AG96" t="n">
        <v>1202</v>
      </c>
    </row>
    <row r="97">
      <c r="AG97" t="n">
        <v>1203</v>
      </c>
    </row>
    <row r="98">
      <c r="AG98" t="n">
        <v>1204</v>
      </c>
    </row>
    <row r="99">
      <c r="AG99" t="n">
        <v>1205</v>
      </c>
    </row>
    <row r="100">
      <c r="AG100" t="n">
        <v>1206</v>
      </c>
    </row>
    <row r="101">
      <c r="AG101" t="n">
        <v>1207</v>
      </c>
    </row>
    <row r="102">
      <c r="AG102" t="n">
        <v>1208</v>
      </c>
    </row>
    <row r="103">
      <c r="AG103" t="n">
        <v>1209</v>
      </c>
    </row>
    <row r="104">
      <c r="AG104" t="n">
        <v>1210</v>
      </c>
    </row>
    <row r="105">
      <c r="AG105" t="n">
        <v>1211</v>
      </c>
    </row>
    <row r="106">
      <c r="AG106" t="n">
        <v>1212</v>
      </c>
    </row>
    <row r="107">
      <c r="AG107" t="n">
        <v>1213</v>
      </c>
    </row>
    <row r="108">
      <c r="AG108" t="n">
        <v>1214</v>
      </c>
    </row>
    <row r="109">
      <c r="AG109" t="n">
        <v>1215</v>
      </c>
    </row>
    <row r="110">
      <c r="AG110" t="n">
        <v>1216</v>
      </c>
    </row>
    <row r="111">
      <c r="AG111" t="n">
        <v>1217</v>
      </c>
    </row>
    <row r="112">
      <c r="AG112" t="n">
        <v>1218</v>
      </c>
    </row>
    <row r="113">
      <c r="AG113" t="n">
        <v>1219</v>
      </c>
    </row>
    <row r="114">
      <c r="AG114" t="n">
        <v>1220</v>
      </c>
    </row>
    <row r="115">
      <c r="AG115" t="n">
        <v>1221</v>
      </c>
    </row>
    <row r="116">
      <c r="AG116" t="n">
        <v>1222</v>
      </c>
    </row>
    <row r="117">
      <c r="AG117" t="n">
        <v>1223</v>
      </c>
    </row>
    <row r="118">
      <c r="AG118" t="n">
        <v>1224</v>
      </c>
    </row>
    <row r="119">
      <c r="AG119" t="n">
        <v>1225</v>
      </c>
    </row>
    <row r="120">
      <c r="AG120" t="n">
        <v>1226</v>
      </c>
    </row>
    <row r="121">
      <c r="AG121" t="n">
        <v>1227</v>
      </c>
    </row>
    <row r="122">
      <c r="AG122" t="n">
        <v>1228</v>
      </c>
    </row>
    <row r="123">
      <c r="AG123" t="n">
        <v>1229</v>
      </c>
    </row>
    <row r="124">
      <c r="AG124" t="n">
        <v>1230</v>
      </c>
    </row>
    <row r="125">
      <c r="AG125" t="n">
        <v>1231</v>
      </c>
    </row>
    <row r="126">
      <c r="AG126" t="n">
        <v>1232</v>
      </c>
    </row>
    <row r="127">
      <c r="AG127" t="n">
        <v>1233</v>
      </c>
    </row>
    <row r="128">
      <c r="AG128" t="n">
        <v>1234</v>
      </c>
    </row>
    <row r="129">
      <c r="AG129" t="n">
        <v>1235</v>
      </c>
    </row>
    <row r="130">
      <c r="AG130" t="n">
        <v>1236</v>
      </c>
    </row>
    <row r="131">
      <c r="AG131" t="n">
        <v>1237</v>
      </c>
    </row>
    <row r="132">
      <c r="AG132" t="n">
        <v>1238</v>
      </c>
    </row>
    <row r="133">
      <c r="AG133" t="n">
        <v>1239</v>
      </c>
    </row>
    <row r="134">
      <c r="AG134" t="n">
        <v>1240</v>
      </c>
    </row>
    <row r="135">
      <c r="AG135" t="n">
        <v>1241</v>
      </c>
    </row>
    <row r="136">
      <c r="AG136" t="n">
        <v>1242</v>
      </c>
    </row>
    <row r="137">
      <c r="AG137" t="n">
        <v>1243</v>
      </c>
    </row>
    <row r="138">
      <c r="AG138" t="n">
        <v>1244</v>
      </c>
    </row>
    <row r="139">
      <c r="AG139" t="n">
        <v>1245</v>
      </c>
    </row>
    <row r="140">
      <c r="AG140" t="n">
        <v>1246</v>
      </c>
    </row>
    <row r="141">
      <c r="AG141" t="n">
        <v>1247</v>
      </c>
    </row>
    <row r="142">
      <c r="AG142" t="n">
        <v>1248</v>
      </c>
    </row>
    <row r="143">
      <c r="AG143" t="n">
        <v>1249</v>
      </c>
    </row>
    <row r="144">
      <c r="AG144" t="n">
        <v>1250</v>
      </c>
    </row>
    <row r="145">
      <c r="AG145" t="n">
        <v>1251</v>
      </c>
    </row>
    <row r="146">
      <c r="AG146" t="n">
        <v>1252</v>
      </c>
    </row>
    <row r="147">
      <c r="AG147" t="n">
        <v>1253</v>
      </c>
    </row>
    <row r="148">
      <c r="AG148" t="n">
        <v>1254</v>
      </c>
    </row>
    <row r="149">
      <c r="AG149" t="n">
        <v>1255</v>
      </c>
    </row>
    <row r="150">
      <c r="AG150" t="n">
        <v>1256</v>
      </c>
    </row>
    <row r="151">
      <c r="AG151" t="n">
        <v>1257</v>
      </c>
    </row>
    <row r="152">
      <c r="AG152" t="n">
        <v>1258</v>
      </c>
    </row>
    <row r="153">
      <c r="AG153" t="n">
        <v>1259</v>
      </c>
    </row>
    <row r="154">
      <c r="AG154" t="n">
        <v>1260</v>
      </c>
    </row>
    <row r="155">
      <c r="AG155" t="n">
        <v>1261</v>
      </c>
    </row>
    <row r="156">
      <c r="AG156" t="n">
        <v>1262</v>
      </c>
    </row>
    <row r="157">
      <c r="AG157" t="n">
        <v>1263</v>
      </c>
    </row>
    <row r="158">
      <c r="AG158" t="n">
        <v>1264</v>
      </c>
    </row>
    <row r="159">
      <c r="AG159" t="n">
        <v>1265</v>
      </c>
    </row>
    <row r="160">
      <c r="AG160" t="n">
        <v>1266</v>
      </c>
    </row>
    <row r="161">
      <c r="AG161" t="n">
        <v>1267</v>
      </c>
    </row>
    <row r="162">
      <c r="AG162" t="n">
        <v>1268</v>
      </c>
    </row>
    <row r="163">
      <c r="AG163" t="n">
        <v>1269</v>
      </c>
    </row>
    <row r="164">
      <c r="AG164" t="n">
        <v>1270</v>
      </c>
    </row>
    <row r="165">
      <c r="AG165" t="n">
        <v>1271</v>
      </c>
    </row>
    <row r="166">
      <c r="AG166" t="n">
        <v>1272</v>
      </c>
    </row>
    <row r="167">
      <c r="AG167" t="n">
        <v>1273</v>
      </c>
    </row>
    <row r="168">
      <c r="AG168" t="n">
        <v>1274</v>
      </c>
    </row>
    <row r="169">
      <c r="AG169" t="n">
        <v>1275</v>
      </c>
    </row>
    <row r="170">
      <c r="AG170" t="n">
        <v>1276</v>
      </c>
    </row>
    <row r="171">
      <c r="AG171" t="n">
        <v>1277</v>
      </c>
    </row>
    <row r="172">
      <c r="AG172" t="n">
        <v>1278</v>
      </c>
    </row>
    <row r="173">
      <c r="AG173" t="n">
        <v>1279</v>
      </c>
    </row>
    <row r="174">
      <c r="AG174" t="n">
        <v>1280</v>
      </c>
    </row>
    <row r="175">
      <c r="AG175" t="n">
        <v>1281</v>
      </c>
    </row>
    <row r="176">
      <c r="AG176" t="n">
        <v>1282</v>
      </c>
    </row>
    <row r="177">
      <c r="AG177" t="n">
        <v>1283</v>
      </c>
    </row>
    <row r="178">
      <c r="AG178" t="n">
        <v>1284</v>
      </c>
    </row>
    <row r="179">
      <c r="AG179" t="n">
        <v>1285</v>
      </c>
    </row>
    <row r="180">
      <c r="AG180" t="n">
        <v>1286</v>
      </c>
    </row>
    <row r="181">
      <c r="AG181" t="n">
        <v>1287</v>
      </c>
    </row>
    <row r="182">
      <c r="AG182" t="n">
        <v>1288</v>
      </c>
    </row>
    <row r="183">
      <c r="AG183" t="n">
        <v>1289</v>
      </c>
    </row>
    <row r="184">
      <c r="AG184" t="n">
        <v>1290</v>
      </c>
    </row>
    <row r="185">
      <c r="AG185" t="n">
        <v>1291</v>
      </c>
    </row>
    <row r="186">
      <c r="AG186" t="n">
        <v>1292</v>
      </c>
    </row>
    <row r="187">
      <c r="AG187" t="n">
        <v>1293</v>
      </c>
    </row>
    <row r="188">
      <c r="AG188" t="n">
        <v>1294</v>
      </c>
    </row>
    <row r="189">
      <c r="AG189" t="n">
        <v>1295</v>
      </c>
    </row>
    <row r="190">
      <c r="AG190" t="n">
        <v>1296</v>
      </c>
    </row>
    <row r="191">
      <c r="AG191" t="n">
        <v>1297</v>
      </c>
    </row>
    <row r="192">
      <c r="AG192" t="n">
        <v>1298</v>
      </c>
    </row>
    <row r="193">
      <c r="AG193" t="n">
        <v>1299</v>
      </c>
    </row>
    <row r="194">
      <c r="AG194" t="n">
        <v>1300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Majid Vali</dc:creator>
  <dcterms:created xsi:type="dcterms:W3CDTF">2015-06-05T18:17:20Z</dcterms:created>
  <dcterms:modified xsi:type="dcterms:W3CDTF">2022-09-06T21:07:41Z</dcterms:modified>
  <cp:lastModifiedBy>Office</cp:lastModifiedBy>
</cp:coreProperties>
</file>