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273BE3D8-9B32-4E1B-ADFA-40FDEF95C6E7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5" r:id="rId1"/>
    <sheet name="KF_03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1" localSheetId="1">'KF_03_dur+rat'!$AA$61:$AA$69</definedName>
    <definedName name="AP_2009_23" localSheetId="1">'KF_03_dur+rat'!$AA$61:$AA$69</definedName>
    <definedName name="AP_27" localSheetId="1">'KF_03_dur+rat'!$AA$61:$AA$76</definedName>
    <definedName name="Arnold_Pogossian_2006__live_DVD__03_dur_1" localSheetId="1">'KF_03_dur+rat'!$AJ$61:$AJ$65</definedName>
    <definedName name="Arnold_Pogossian_2006__live_DVD__14_dur" localSheetId="1">'KF_03_dur+rat'!$AC$61:$AC$76</definedName>
    <definedName name="Arnold_Pogossian_2006__live_DVD__20_dur_1" localSheetId="1">'KF_03_dur+rat'!$AC$61:$AC$69</definedName>
    <definedName name="Arnold_Pogossian_2006__live_DVD__20_dur_3" localSheetId="1">'KF_03_dur+rat'!$AC$61:$AC$69</definedName>
    <definedName name="Arnold_Pogossian_2006__live_DVD__27_dur" localSheetId="1">'KF_03_dur+rat'!$AC$61:$AC$76</definedName>
    <definedName name="Arnold_Pogossian_2009_14" localSheetId="1">'KF_03_dur+rat'!$AA$61:$AA$76</definedName>
    <definedName name="Arnold_Pogossian_2009_6" localSheetId="1">'KF_03_dur+rat'!#REF!</definedName>
    <definedName name="Banse_Keller_2005_06" localSheetId="1">'KF_03_dur+rat'!#REF!</definedName>
    <definedName name="Banse_Keller_2005_14" localSheetId="1">'KF_03_dur+rat'!#REF!</definedName>
    <definedName name="BK_2005_21" localSheetId="1">'KF_03_dur+rat'!#REF!</definedName>
    <definedName name="BK_2005_23" localSheetId="1">'KF_03_dur+rat'!#REF!</definedName>
    <definedName name="BK_27" localSheetId="1">'KF_03_dur+rat'!#REF!</definedName>
    <definedName name="CK_1987_21" localSheetId="1">'KF_03_dur+rat'!$U$61:$U$69</definedName>
    <definedName name="CK_1987_23" localSheetId="1">'KF_03_dur+rat'!$U$61:$U$69</definedName>
    <definedName name="CK_1990_21" localSheetId="1">'KF_03_dur+rat'!$V$61:$V$69</definedName>
    <definedName name="CK_1990_23" localSheetId="1">'KF_03_dur+rat'!$V$61:$V$69</definedName>
    <definedName name="CK_1990_32_dur" localSheetId="1">'KF_03_dur+rat'!$AA$2:$AA$16</definedName>
    <definedName name="CK_27" localSheetId="1">'KF_03_dur+rat'!$V$61:$V$72</definedName>
    <definedName name="CK87_27" localSheetId="1">'KF_03_dur+rat'!$U$61:$U$72</definedName>
    <definedName name="Csengery_Keller_1987_04__Nimmermehr" localSheetId="1">'KF_03_dur+rat'!#REF!</definedName>
    <definedName name="Csengery_Keller_1987_12__Umpanzert" localSheetId="1">'KF_03_dur+rat'!$U$61:$U$72</definedName>
    <definedName name="Csengery_Keller_1990_06" localSheetId="1">'KF_03_dur+rat'!#REF!</definedName>
    <definedName name="Csengery_Keller_1990_14" localSheetId="1">'KF_03_dur+rat'!$V$61:$V$72</definedName>
    <definedName name="Kammer_Widmann_2017_03_Abschnitte_Dauern_1" localSheetId="1">'KF_03_dur+rat'!$AM$61:$AM$65</definedName>
    <definedName name="Kammer_Widmann_2017_14_Abschnitte_Dauern" localSheetId="1">'KF_03_dur+rat'!$AF$61:$AF$76</definedName>
    <definedName name="Kammer_Widmann_2017_20_Abschnitte_Dauern_1" localSheetId="1">'KF_03_dur+rat'!$AF$61:$AF$69</definedName>
    <definedName name="Kammer_Widmann_2017_20_Abschnitte_Dauern_3" localSheetId="1">'KF_03_dur+rat'!$AF$61:$AF$69</definedName>
    <definedName name="Kammer_Widmann_2017_27_Abschnitte_Dauern" localSheetId="1">'KF_03_dur+rat'!$AF$61:$AF$76</definedName>
    <definedName name="KO_1994_21" localSheetId="1">'KF_03_dur+rat'!$W$61:$W$69</definedName>
    <definedName name="KO_1994_23" localSheetId="1">'KF_03_dur+rat'!$W$61:$W$69</definedName>
    <definedName name="KO_1996_21" localSheetId="1">'KF_03_dur+rat'!$X$61:$X$69</definedName>
    <definedName name="KO_1996_23" localSheetId="1">'KF_03_dur+rat'!$X$61:$X$69</definedName>
    <definedName name="KO_27" localSheetId="1">'KF_03_dur+rat'!$X$61:$X$76</definedName>
    <definedName name="KO_94_27" localSheetId="1">'KF_03_dur+rat'!$W$61:$W$76</definedName>
    <definedName name="Komsi_Oramo_1994_14" localSheetId="1">'KF_03_dur+rat'!$W$61:$W$76</definedName>
    <definedName name="Komsi_Oramo_1994_15" localSheetId="1">'KF_03_dur+rat'!$AD$61:$AD$65</definedName>
    <definedName name="Komsi_Oramo_1996_06" localSheetId="1">'KF_03_dur+rat'!#REF!</definedName>
    <definedName name="Komsi_Oramo_1996_14" localSheetId="1">'KF_03_dur+rat'!$X$61:$X$76</definedName>
    <definedName name="Melzer_Stark_2012_06" localSheetId="1">'KF_03_dur+rat'!#REF!</definedName>
    <definedName name="Melzer_Stark_2012_14" localSheetId="1">'KF_03_dur+rat'!$AD$61:$AD$76</definedName>
    <definedName name="Melzer_Stark_2013_06" localSheetId="1">'KF_03_dur+rat'!#REF!</definedName>
    <definedName name="Melzer_Stark_2014_14" localSheetId="1">'KF_03_dur+rat'!$AE$61:$AE$76</definedName>
    <definedName name="Melzer_Stark_2017_Wien_modern_03_dur_1" localSheetId="1">'KF_03_dur+rat'!$AN$61:$AN$65</definedName>
    <definedName name="Melzer_Stark_2017_Wien_modern_14_dur" localSheetId="1">'KF_03_dur+rat'!$AG$61:$AG$76</definedName>
    <definedName name="Melzer_Stark_2017_Wien_modern_20_dur_1" localSheetId="1">'KF_03_dur+rat'!$AG$61:$AG$69</definedName>
    <definedName name="Melzer_Stark_2017_Wien_modern_20_dur_3" localSheetId="1">'KF_03_dur+rat'!$AG$61:$AG$69</definedName>
    <definedName name="Melzer_Stark_2017_Wien_modern_27_dur" localSheetId="1">'KF_03_dur+rat'!$AG$61:$AG$76</definedName>
    <definedName name="Melzer_Stark_2019_14" localSheetId="1">'KF_03_dur+rat'!$AH$61:$AH$76</definedName>
    <definedName name="Melzer_Stark_2019_15" localSheetId="1">'KF_03_dur+rat'!$AO$61:$AO$65</definedName>
    <definedName name="MS_2012_21" localSheetId="1">'KF_03_dur+rat'!$AD$61:$AD$69</definedName>
    <definedName name="MS_2012_23" localSheetId="1">'KF_03_dur+rat'!$AD$61:$AD$69</definedName>
    <definedName name="MS_2013_21" localSheetId="1">'KF_03_dur+rat'!$AE$61:$AE$69</definedName>
    <definedName name="MS_2013_23" localSheetId="1">'KF_03_dur+rat'!$AE$61:$AE$69</definedName>
    <definedName name="MS_2019_21" localSheetId="1">'KF_03_dur+rat'!$AH$61:$AH$69</definedName>
    <definedName name="MS_2019_23" localSheetId="1">'KF_03_dur+rat'!$AH$61:$AH$69</definedName>
    <definedName name="MS_27" localSheetId="1">'KF_03_dur+rat'!$AD$61:$AD$76</definedName>
    <definedName name="MS13_27" localSheetId="1">'KF_03_dur+rat'!$AE$61:$AE$76</definedName>
    <definedName name="MS19_27" localSheetId="1">'KF_03_dur+rat'!$AH$61:$AH$76</definedName>
    <definedName name="Pammer_Kopatchinskaja_2004_06" localSheetId="1">'KF_03_dur+rat'!#REF!</definedName>
    <definedName name="Pammer_Kopatchinskaja_2004_12" localSheetId="1">'KF_03_dur+rat'!$Z$61:$Z$76</definedName>
    <definedName name="PK_2004_21" localSheetId="1">'KF_03_dur+rat'!$Z$61:$Z$69</definedName>
    <definedName name="PK_2004_23" localSheetId="1">'KF_03_dur+rat'!$Z$61:$Z$69</definedName>
    <definedName name="PK_27" localSheetId="1">'KF_03_dur+rat'!$Z$61:$Z$76</definedName>
    <definedName name="Whittlesey_Sallaberger_1997_06" localSheetId="1">'KF_03_dur+rat'!#REF!</definedName>
    <definedName name="Whittlesey_Sallaberger_1997_14" localSheetId="1">'KF_03_dur+rat'!$Y$61:$Y$76</definedName>
    <definedName name="WS_1997_21" localSheetId="1">'KF_03_dur+rat'!$Y$61:$Y$69</definedName>
    <definedName name="WS_1997_23" localSheetId="1">'KF_03_dur+rat'!$Y$61:$Y$69</definedName>
    <definedName name="WS_27" localSheetId="1">'KF_03_dur+rat'!$Y$61:$Y$76</definedName>
  </definedNames>
  <calcPr calcId="181029"/>
</workbook>
</file>

<file path=xl/calcChain.xml><?xml version="1.0" encoding="utf-8"?>
<calcChain xmlns="http://schemas.openxmlformats.org/spreadsheetml/2006/main">
  <c r="E5" i="35" l="1"/>
  <c r="E4" i="35"/>
  <c r="D5" i="35"/>
  <c r="E2" i="35"/>
  <c r="D2" i="35"/>
  <c r="B6" i="35"/>
  <c r="C4" i="35"/>
  <c r="D4" i="35"/>
  <c r="C2" i="35"/>
  <c r="D6" i="35"/>
  <c r="C5" i="35"/>
  <c r="C3" i="35"/>
  <c r="C6" i="35"/>
  <c r="E6" i="35"/>
  <c r="Q13" i="3"/>
  <c r="AC4" i="3"/>
  <c r="C3" i="3" s="1"/>
  <c r="AC5" i="3"/>
  <c r="C4" i="3" s="1"/>
  <c r="AE4" i="3"/>
  <c r="AE35" i="3" s="1"/>
  <c r="AE5" i="3"/>
  <c r="E4" i="3"/>
  <c r="AF4" i="3"/>
  <c r="AF5" i="3"/>
  <c r="F4" i="3" s="1"/>
  <c r="AG4" i="3"/>
  <c r="G3" i="3" s="1"/>
  <c r="AG5" i="3"/>
  <c r="G4" i="3" s="1"/>
  <c r="G19" i="3" s="1"/>
  <c r="AH4" i="3"/>
  <c r="AH5" i="3"/>
  <c r="H4" i="3"/>
  <c r="H19" i="3" s="1"/>
  <c r="AI4" i="3"/>
  <c r="AI35" i="3" s="1"/>
  <c r="AI5" i="3"/>
  <c r="I4" i="3"/>
  <c r="AK4" i="3"/>
  <c r="K3" i="3" s="1"/>
  <c r="K18" i="3" s="1"/>
  <c r="AK5" i="3"/>
  <c r="K4" i="3" s="1"/>
  <c r="K19" i="3" s="1"/>
  <c r="AM4" i="3"/>
  <c r="AM5" i="3"/>
  <c r="M4" i="3"/>
  <c r="AE2" i="3"/>
  <c r="AE3" i="3"/>
  <c r="AG2" i="3"/>
  <c r="AG33" i="3" s="1"/>
  <c r="AG3" i="3"/>
  <c r="AH2" i="3"/>
  <c r="AH3" i="3"/>
  <c r="AH34" i="3" s="1"/>
  <c r="AI2" i="3"/>
  <c r="AI3" i="3"/>
  <c r="AI34" i="3" s="1"/>
  <c r="AJ2" i="3"/>
  <c r="AJ3" i="3"/>
  <c r="AJ4" i="3"/>
  <c r="AJ35" i="3" s="1"/>
  <c r="AJ5" i="3"/>
  <c r="J4" i="3" s="1"/>
  <c r="J19" i="3" s="1"/>
  <c r="AK2" i="3"/>
  <c r="AK3" i="3"/>
  <c r="AM2" i="3"/>
  <c r="AM6" i="3" s="1"/>
  <c r="AM19" i="3" s="1"/>
  <c r="AM3" i="3"/>
  <c r="AO2" i="3"/>
  <c r="AO3" i="3"/>
  <c r="AO34" i="3" s="1"/>
  <c r="AO4" i="3"/>
  <c r="O3" i="3" s="1"/>
  <c r="O18" i="3" s="1"/>
  <c r="AO5" i="3"/>
  <c r="AO36" i="3" s="1"/>
  <c r="O4" i="3"/>
  <c r="O19" i="3" s="1"/>
  <c r="AC2" i="3"/>
  <c r="AC3" i="3"/>
  <c r="AV3" i="3" s="1"/>
  <c r="AV34" i="3" s="1"/>
  <c r="AF2" i="3"/>
  <c r="AV2" i="3" s="1"/>
  <c r="AV33" i="3" s="1"/>
  <c r="AF3" i="3"/>
  <c r="AD4" i="3"/>
  <c r="AD5" i="3"/>
  <c r="D4" i="3"/>
  <c r="AD2" i="3"/>
  <c r="D2" i="3" s="1"/>
  <c r="AD3" i="3"/>
  <c r="AL4" i="3"/>
  <c r="AL6" i="3" s="1"/>
  <c r="AL37" i="3" s="1"/>
  <c r="AL5" i="3"/>
  <c r="L4" i="3" s="1"/>
  <c r="L19" i="3" s="1"/>
  <c r="AL2" i="3"/>
  <c r="AL3" i="3"/>
  <c r="AN4" i="3"/>
  <c r="N3" i="3" s="1"/>
  <c r="AN5" i="3"/>
  <c r="AN36" i="3" s="1"/>
  <c r="AN2" i="3"/>
  <c r="AN3" i="3"/>
  <c r="AN34" i="3" s="1"/>
  <c r="L2" i="3"/>
  <c r="L17" i="3" s="1"/>
  <c r="AM35" i="3"/>
  <c r="M3" i="3"/>
  <c r="M18" i="3" s="1"/>
  <c r="H2" i="3"/>
  <c r="H17" i="3" s="1"/>
  <c r="AK35" i="3"/>
  <c r="AF35" i="3"/>
  <c r="F3" i="3"/>
  <c r="E3" i="3"/>
  <c r="AD35" i="3"/>
  <c r="D3" i="3"/>
  <c r="AH35" i="3"/>
  <c r="H3" i="3"/>
  <c r="AG36" i="3"/>
  <c r="AF34" i="3"/>
  <c r="AJ36" i="3"/>
  <c r="AE36" i="3"/>
  <c r="AI36" i="3"/>
  <c r="AJ34" i="3"/>
  <c r="AH36" i="3"/>
  <c r="AD36" i="3"/>
  <c r="AM36" i="3"/>
  <c r="AD34" i="3"/>
  <c r="AK34" i="3"/>
  <c r="AH6" i="3"/>
  <c r="AH37" i="3" s="1"/>
  <c r="AM37" i="3"/>
  <c r="AL33" i="3"/>
  <c r="AE33" i="3"/>
  <c r="AT2" i="3"/>
  <c r="AW2" i="3" s="1"/>
  <c r="AW33" i="3" s="1"/>
  <c r="AL34" i="3"/>
  <c r="AH33" i="3"/>
  <c r="AK36" i="3"/>
  <c r="AM33" i="3"/>
  <c r="AG34" i="3"/>
  <c r="AO35" i="3"/>
  <c r="AI33" i="3"/>
  <c r="AM34" i="3"/>
  <c r="AJ33" i="3"/>
  <c r="AP5" i="3"/>
  <c r="AP36" i="3" s="1"/>
  <c r="F18" i="3"/>
  <c r="D18" i="3"/>
  <c r="D19" i="3"/>
  <c r="C19" i="3"/>
  <c r="E19" i="3"/>
  <c r="H18" i="3"/>
  <c r="E18" i="3"/>
  <c r="AH19" i="3" l="1"/>
  <c r="AJ6" i="3"/>
  <c r="AJ18" i="3" s="1"/>
  <c r="AH7" i="3"/>
  <c r="J3" i="3"/>
  <c r="J18" i="3" s="1"/>
  <c r="G2" i="3"/>
  <c r="G17" i="3" s="1"/>
  <c r="AU2" i="3"/>
  <c r="AU33" i="3" s="1"/>
  <c r="AF47" i="3"/>
  <c r="AF33" i="3"/>
  <c r="AL36" i="3"/>
  <c r="N2" i="3"/>
  <c r="AK6" i="3"/>
  <c r="AK19" i="3" s="1"/>
  <c r="I2" i="3"/>
  <c r="I17" i="3" s="1"/>
  <c r="AP2" i="3"/>
  <c r="AH21" i="3"/>
  <c r="AO6" i="3"/>
  <c r="AQ6" i="3" s="1"/>
  <c r="AQ37" i="3" s="1"/>
  <c r="M2" i="3"/>
  <c r="M17" i="3" s="1"/>
  <c r="AC35" i="3"/>
  <c r="AR5" i="3"/>
  <c r="AR36" i="3" s="1"/>
  <c r="AF6" i="3"/>
  <c r="AJ19" i="3"/>
  <c r="AN50" i="3"/>
  <c r="H5" i="3"/>
  <c r="AC6" i="3"/>
  <c r="AC20" i="3" s="1"/>
  <c r="AN35" i="3"/>
  <c r="F2" i="3"/>
  <c r="AH20" i="3"/>
  <c r="AH18" i="3"/>
  <c r="AT33" i="3"/>
  <c r="AJ20" i="3"/>
  <c r="AJ7" i="3"/>
  <c r="AJ37" i="3"/>
  <c r="D17" i="3"/>
  <c r="D5" i="3"/>
  <c r="N18" i="3"/>
  <c r="AK7" i="3"/>
  <c r="AK37" i="3"/>
  <c r="AK21" i="3"/>
  <c r="AK20" i="3"/>
  <c r="Y4" i="3"/>
  <c r="Y19" i="3" s="1"/>
  <c r="W4" i="3"/>
  <c r="R4" i="3"/>
  <c r="R19" i="3" s="1"/>
  <c r="F19" i="3"/>
  <c r="X4" i="3"/>
  <c r="X19" i="3" s="1"/>
  <c r="AS5" i="3"/>
  <c r="AS36" i="3" s="1"/>
  <c r="AM50" i="3"/>
  <c r="AG50" i="3"/>
  <c r="AH50" i="3"/>
  <c r="AK50" i="3"/>
  <c r="AC50" i="3"/>
  <c r="AO50" i="3"/>
  <c r="AE50" i="3"/>
  <c r="AF50" i="3"/>
  <c r="AL50" i="3"/>
  <c r="AI50" i="3"/>
  <c r="AD50" i="3"/>
  <c r="AN6" i="3"/>
  <c r="AN21" i="3" s="1"/>
  <c r="C18" i="3"/>
  <c r="AF18" i="3"/>
  <c r="AF20" i="3"/>
  <c r="G18" i="3"/>
  <c r="F5" i="3"/>
  <c r="AT3" i="3"/>
  <c r="AU3" i="3"/>
  <c r="AU34" i="3" s="1"/>
  <c r="AO33" i="3"/>
  <c r="AE34" i="3"/>
  <c r="E2" i="3"/>
  <c r="F17" i="3"/>
  <c r="N4" i="3"/>
  <c r="P4" i="3" s="1"/>
  <c r="AQ2" i="3"/>
  <c r="AQ33" i="3" s="1"/>
  <c r="AC47" i="3"/>
  <c r="AE6" i="3"/>
  <c r="AE47" i="3"/>
  <c r="AF21" i="3"/>
  <c r="AM20" i="3"/>
  <c r="AN47" i="3"/>
  <c r="I19" i="3"/>
  <c r="G5" i="3"/>
  <c r="G10" i="3" s="1"/>
  <c r="AT5" i="3"/>
  <c r="AD33" i="3"/>
  <c r="J2" i="3"/>
  <c r="I3" i="3"/>
  <c r="L3" i="3"/>
  <c r="AG35" i="3"/>
  <c r="AC7" i="3"/>
  <c r="AM21" i="3"/>
  <c r="AO7" i="3"/>
  <c r="AP33" i="3"/>
  <c r="AG47" i="3"/>
  <c r="Q3" i="3"/>
  <c r="Q18" i="3" s="1"/>
  <c r="AR3" i="3"/>
  <c r="AR34" i="3" s="1"/>
  <c r="AU4" i="3"/>
  <c r="AU35" i="3" s="1"/>
  <c r="AQ3" i="3"/>
  <c r="AQ34" i="3" s="1"/>
  <c r="AF36" i="3"/>
  <c r="AD6" i="3"/>
  <c r="AI6" i="3"/>
  <c r="AI19" i="3" s="1"/>
  <c r="AN33" i="3"/>
  <c r="O2" i="3"/>
  <c r="AL35" i="3"/>
  <c r="AL19" i="3"/>
  <c r="AK18" i="3"/>
  <c r="N17" i="3"/>
  <c r="N5" i="3"/>
  <c r="N10" i="3" s="1"/>
  <c r="M26" i="3"/>
  <c r="AC18" i="3"/>
  <c r="AM18" i="3"/>
  <c r="AM7" i="3"/>
  <c r="AL20" i="3"/>
  <c r="AI47" i="3"/>
  <c r="AT4" i="3"/>
  <c r="AC34" i="3"/>
  <c r="K2" i="3"/>
  <c r="AC37" i="3"/>
  <c r="AC21" i="3"/>
  <c r="AL7" i="3"/>
  <c r="AG49" i="3"/>
  <c r="R3" i="3"/>
  <c r="R18" i="3" s="1"/>
  <c r="AV5" i="3"/>
  <c r="AV36" i="3" s="1"/>
  <c r="AV4" i="3"/>
  <c r="AV35" i="3" s="1"/>
  <c r="AQ4" i="3"/>
  <c r="AQ35" i="3" s="1"/>
  <c r="AP3" i="3"/>
  <c r="AI48" i="3" s="1"/>
  <c r="AR2" i="3"/>
  <c r="AR33" i="3" s="1"/>
  <c r="AG6" i="3"/>
  <c r="C2" i="3"/>
  <c r="AJ50" i="3"/>
  <c r="AJ21" i="3"/>
  <c r="AJ22" i="3" s="1"/>
  <c r="AL18" i="3"/>
  <c r="AC19" i="3"/>
  <c r="AL21" i="3"/>
  <c r="AH47" i="3"/>
  <c r="M5" i="3"/>
  <c r="M10" i="3" s="1"/>
  <c r="AU5" i="3"/>
  <c r="AU36" i="3" s="1"/>
  <c r="AC33" i="3"/>
  <c r="AK33" i="3"/>
  <c r="M19" i="3"/>
  <c r="Q4" i="3"/>
  <c r="Q19" i="3" s="1"/>
  <c r="AR4" i="3"/>
  <c r="AR35" i="3" s="1"/>
  <c r="AP4" i="3"/>
  <c r="AI49" i="3" s="1"/>
  <c r="AQ5" i="3"/>
  <c r="AQ36" i="3" s="1"/>
  <c r="AC36" i="3"/>
  <c r="AL48" i="3" l="1"/>
  <c r="AO37" i="3"/>
  <c r="AO20" i="3"/>
  <c r="AD47" i="3"/>
  <c r="AJ47" i="3"/>
  <c r="H11" i="3"/>
  <c r="H12" i="3"/>
  <c r="H20" i="3"/>
  <c r="AO18" i="3"/>
  <c r="AH22" i="3"/>
  <c r="AF7" i="3"/>
  <c r="AF19" i="3"/>
  <c r="AO21" i="3"/>
  <c r="H10" i="3"/>
  <c r="AJ48" i="3"/>
  <c r="AS2" i="3"/>
  <c r="AS33" i="3" s="1"/>
  <c r="AM47" i="3"/>
  <c r="AK47" i="3"/>
  <c r="I5" i="3"/>
  <c r="I12" i="3" s="1"/>
  <c r="AO47" i="3"/>
  <c r="AL47" i="3"/>
  <c r="AF37" i="3"/>
  <c r="AO19" i="3"/>
  <c r="H32" i="3"/>
  <c r="G32" i="3"/>
  <c r="L32" i="3"/>
  <c r="E32" i="3"/>
  <c r="J32" i="3"/>
  <c r="S4" i="3"/>
  <c r="P19" i="3"/>
  <c r="I32" i="3"/>
  <c r="O32" i="3"/>
  <c r="M32" i="3"/>
  <c r="F32" i="3"/>
  <c r="K32" i="3"/>
  <c r="C32" i="3"/>
  <c r="D32" i="3"/>
  <c r="AF49" i="3"/>
  <c r="G11" i="3"/>
  <c r="G20" i="3"/>
  <c r="G12" i="3"/>
  <c r="AE48" i="3"/>
  <c r="AE37" i="3"/>
  <c r="AT6" i="3"/>
  <c r="AV6" i="3"/>
  <c r="AV37" i="3" s="1"/>
  <c r="AE7" i="3"/>
  <c r="AE20" i="3"/>
  <c r="AE18" i="3"/>
  <c r="AE21" i="3"/>
  <c r="M12" i="3"/>
  <c r="AW3" i="3"/>
  <c r="AW34" i="3" s="1"/>
  <c r="AT34" i="3"/>
  <c r="AE19" i="3"/>
  <c r="AP8" i="3"/>
  <c r="G26" i="3"/>
  <c r="E26" i="3"/>
  <c r="K26" i="3"/>
  <c r="Z4" i="3"/>
  <c r="C26" i="3"/>
  <c r="I26" i="3"/>
  <c r="H26" i="3"/>
  <c r="W19" i="3"/>
  <c r="Z19" i="3" s="1"/>
  <c r="AC22" i="3"/>
  <c r="O17" i="3"/>
  <c r="O5" i="3"/>
  <c r="O10" i="3"/>
  <c r="N12" i="3"/>
  <c r="N19" i="3"/>
  <c r="N32" i="3"/>
  <c r="F20" i="3"/>
  <c r="F11" i="3"/>
  <c r="F10" i="3"/>
  <c r="M11" i="3"/>
  <c r="M20" i="3"/>
  <c r="AT36" i="3"/>
  <c r="AW5" i="3"/>
  <c r="AW36" i="3" s="1"/>
  <c r="AN19" i="3"/>
  <c r="AN20" i="3"/>
  <c r="AN37" i="3"/>
  <c r="AN7" i="3"/>
  <c r="X2" i="3"/>
  <c r="X17" i="3" s="1"/>
  <c r="W2" i="3"/>
  <c r="E24" i="3" s="1"/>
  <c r="C17" i="3"/>
  <c r="P2" i="3"/>
  <c r="J30" i="3" s="1"/>
  <c r="C5" i="3"/>
  <c r="C10" i="3" s="1"/>
  <c r="Q2" i="3"/>
  <c r="Q17" i="3" s="1"/>
  <c r="R2" i="3"/>
  <c r="R17" i="3" s="1"/>
  <c r="Y2" i="3"/>
  <c r="Y17" i="3" s="1"/>
  <c r="K24" i="3"/>
  <c r="K5" i="3"/>
  <c r="K17" i="3"/>
  <c r="AO22" i="3"/>
  <c r="L5" i="3"/>
  <c r="L18" i="3"/>
  <c r="L11" i="3"/>
  <c r="AF22" i="3"/>
  <c r="F12" i="3"/>
  <c r="I20" i="3"/>
  <c r="I10" i="3"/>
  <c r="AG19" i="3"/>
  <c r="AU19" i="3" s="1"/>
  <c r="AG37" i="3"/>
  <c r="AG21" i="3"/>
  <c r="AG18" i="3"/>
  <c r="AG7" i="3"/>
  <c r="N20" i="3"/>
  <c r="N11" i="3"/>
  <c r="AI7" i="3"/>
  <c r="AI18" i="3"/>
  <c r="AU18" i="3" s="1"/>
  <c r="AI37" i="3"/>
  <c r="AI21" i="3"/>
  <c r="AI20" i="3"/>
  <c r="I11" i="3"/>
  <c r="Y3" i="3"/>
  <c r="Y18" i="3" s="1"/>
  <c r="P3" i="3"/>
  <c r="I31" i="3" s="1"/>
  <c r="I18" i="3"/>
  <c r="W3" i="3"/>
  <c r="I25" i="3" s="1"/>
  <c r="E5" i="3"/>
  <c r="E10" i="3" s="1"/>
  <c r="E17" i="3"/>
  <c r="E30" i="3"/>
  <c r="D12" i="3"/>
  <c r="D11" i="3"/>
  <c r="D20" i="3"/>
  <c r="D10" i="3"/>
  <c r="AU6" i="3"/>
  <c r="AU37" i="3" s="1"/>
  <c r="AK49" i="3"/>
  <c r="AO49" i="3"/>
  <c r="AJ49" i="3"/>
  <c r="AD49" i="3"/>
  <c r="AE49" i="3"/>
  <c r="AP35" i="3"/>
  <c r="AH49" i="3"/>
  <c r="AC49" i="3"/>
  <c r="AN49" i="3"/>
  <c r="AS4" i="3"/>
  <c r="AS35" i="3" s="1"/>
  <c r="AM49" i="3"/>
  <c r="AW4" i="3"/>
  <c r="AW35" i="3" s="1"/>
  <c r="AT35" i="3"/>
  <c r="AD20" i="3"/>
  <c r="AD19" i="3"/>
  <c r="AD37" i="3"/>
  <c r="AD21" i="3"/>
  <c r="AR21" i="3" s="1"/>
  <c r="AD7" i="3"/>
  <c r="AR6" i="3"/>
  <c r="AR37" i="3" s="1"/>
  <c r="AP6" i="3"/>
  <c r="AE51" i="3" s="1"/>
  <c r="J17" i="3"/>
  <c r="J5" i="3"/>
  <c r="AD18" i="3"/>
  <c r="AL49" i="3"/>
  <c r="AL22" i="3"/>
  <c r="AN48" i="3"/>
  <c r="AK48" i="3"/>
  <c r="AS3" i="3"/>
  <c r="AS34" i="3" s="1"/>
  <c r="AO48" i="3"/>
  <c r="AH48" i="3"/>
  <c r="AP34" i="3"/>
  <c r="AM48" i="3"/>
  <c r="AD48" i="3"/>
  <c r="AC48" i="3"/>
  <c r="AF48" i="3"/>
  <c r="AG48" i="3"/>
  <c r="AW21" i="3"/>
  <c r="AT21" i="3"/>
  <c r="AV21" i="3"/>
  <c r="AU21" i="3"/>
  <c r="X3" i="3"/>
  <c r="X18" i="3" s="1"/>
  <c r="AM22" i="3"/>
  <c r="AK22" i="3"/>
  <c r="AN18" i="3"/>
  <c r="AG20" i="3"/>
  <c r="F26" i="3"/>
  <c r="H13" i="3" l="1"/>
  <c r="AW19" i="3"/>
  <c r="AD22" i="3"/>
  <c r="C24" i="3"/>
  <c r="O30" i="3"/>
  <c r="AD51" i="3"/>
  <c r="AN22" i="3"/>
  <c r="AQ21" i="3"/>
  <c r="AS19" i="3"/>
  <c r="AQ18" i="3"/>
  <c r="AR19" i="3"/>
  <c r="AN51" i="3"/>
  <c r="AR18" i="3"/>
  <c r="AP21" i="3"/>
  <c r="D13" i="3"/>
  <c r="K20" i="3"/>
  <c r="K12" i="3"/>
  <c r="K11" i="3"/>
  <c r="AP19" i="3"/>
  <c r="R5" i="3"/>
  <c r="R20" i="3" s="1"/>
  <c r="W5" i="3"/>
  <c r="Y5" i="3"/>
  <c r="Y20" i="3" s="1"/>
  <c r="X5" i="3"/>
  <c r="X20" i="3" s="1"/>
  <c r="Q5" i="3"/>
  <c r="Q20" i="3" s="1"/>
  <c r="C12" i="3"/>
  <c r="C20" i="3"/>
  <c r="P5" i="3"/>
  <c r="C11" i="3"/>
  <c r="F13" i="3"/>
  <c r="O11" i="3"/>
  <c r="O20" i="3"/>
  <c r="O12" i="3"/>
  <c r="O13" i="3" s="1"/>
  <c r="AP18" i="3"/>
  <c r="AT37" i="3"/>
  <c r="AW6" i="3"/>
  <c r="AW37" i="3" s="1"/>
  <c r="L31" i="3"/>
  <c r="AQ19" i="3"/>
  <c r="J12" i="3"/>
  <c r="J20" i="3"/>
  <c r="J11" i="3"/>
  <c r="J10" i="3"/>
  <c r="AP20" i="3"/>
  <c r="AS20" i="3"/>
  <c r="AQ20" i="3"/>
  <c r="AR20" i="3"/>
  <c r="AG22" i="3"/>
  <c r="K10" i="3"/>
  <c r="W10" i="3" s="1"/>
  <c r="AV19" i="3"/>
  <c r="H30" i="3"/>
  <c r="L30" i="3"/>
  <c r="P17" i="3"/>
  <c r="S17" i="3" s="1"/>
  <c r="S2" i="3"/>
  <c r="M30" i="3"/>
  <c r="F30" i="3"/>
  <c r="P6" i="3"/>
  <c r="I30" i="3"/>
  <c r="N30" i="3"/>
  <c r="D30" i="3"/>
  <c r="G30" i="3"/>
  <c r="AW18" i="3"/>
  <c r="AG51" i="3"/>
  <c r="AT19" i="3"/>
  <c r="AS18" i="3"/>
  <c r="M13" i="3"/>
  <c r="S19" i="3"/>
  <c r="S3" i="3"/>
  <c r="M31" i="3"/>
  <c r="O31" i="3"/>
  <c r="H31" i="3"/>
  <c r="J31" i="3"/>
  <c r="P18" i="3"/>
  <c r="S18" i="3" s="1"/>
  <c r="F31" i="3"/>
  <c r="D31" i="3"/>
  <c r="N31" i="3"/>
  <c r="G31" i="3"/>
  <c r="C31" i="3"/>
  <c r="K31" i="3"/>
  <c r="E31" i="3"/>
  <c r="AV20" i="3"/>
  <c r="AT20" i="3"/>
  <c r="AW20" i="3"/>
  <c r="AU20" i="3"/>
  <c r="AP7" i="3"/>
  <c r="AS6" i="3"/>
  <c r="AS37" i="3" s="1"/>
  <c r="AP37" i="3"/>
  <c r="AH51" i="3"/>
  <c r="AM51" i="3"/>
  <c r="AF51" i="3"/>
  <c r="AJ51" i="3"/>
  <c r="AK51" i="3"/>
  <c r="AC51" i="3"/>
  <c r="AO51" i="3"/>
  <c r="AL51" i="3"/>
  <c r="AS21" i="3"/>
  <c r="W18" i="3"/>
  <c r="Z18" i="3" s="1"/>
  <c r="H25" i="3"/>
  <c r="Z3" i="3"/>
  <c r="K25" i="3"/>
  <c r="F25" i="3"/>
  <c r="M25" i="3"/>
  <c r="E25" i="3"/>
  <c r="G25" i="3"/>
  <c r="C25" i="3"/>
  <c r="AI22" i="3"/>
  <c r="K30" i="3"/>
  <c r="C30" i="3"/>
  <c r="G13" i="3"/>
  <c r="AT18" i="3"/>
  <c r="N13" i="3"/>
  <c r="E20" i="3"/>
  <c r="E12" i="3"/>
  <c r="E11" i="3"/>
  <c r="I13" i="3"/>
  <c r="T10" i="3"/>
  <c r="AI51" i="3"/>
  <c r="L12" i="3"/>
  <c r="L20" i="3"/>
  <c r="L10" i="3"/>
  <c r="P10" i="3" s="1"/>
  <c r="Z2" i="3"/>
  <c r="G24" i="3"/>
  <c r="H24" i="3"/>
  <c r="W17" i="3"/>
  <c r="Z17" i="3" s="1"/>
  <c r="I24" i="3"/>
  <c r="F24" i="3"/>
  <c r="M24" i="3"/>
  <c r="AV18" i="3"/>
  <c r="AE22" i="3"/>
  <c r="O42" i="3" l="1"/>
  <c r="C42" i="3"/>
  <c r="I42" i="3"/>
  <c r="E36" i="3"/>
  <c r="I36" i="3"/>
  <c r="Y10" i="3"/>
  <c r="X10" i="3"/>
  <c r="Z10" i="3"/>
  <c r="AP22" i="3"/>
  <c r="P11" i="3"/>
  <c r="T11" i="3"/>
  <c r="C43" i="3"/>
  <c r="Y11" i="3"/>
  <c r="W11" i="3"/>
  <c r="K37" i="3" s="1"/>
  <c r="R11" i="3"/>
  <c r="Z11" i="3"/>
  <c r="X11" i="3"/>
  <c r="S11" i="3"/>
  <c r="J13" i="3"/>
  <c r="J42" i="3"/>
  <c r="S5" i="3"/>
  <c r="P20" i="3"/>
  <c r="S20" i="3" s="1"/>
  <c r="R10" i="3"/>
  <c r="E43" i="3"/>
  <c r="J43" i="3"/>
  <c r="K43" i="3"/>
  <c r="K42" i="3"/>
  <c r="K13" i="3"/>
  <c r="K36" i="3"/>
  <c r="R12" i="3"/>
  <c r="Y12" i="3"/>
  <c r="Z12" i="3"/>
  <c r="S12" i="3"/>
  <c r="X12" i="3"/>
  <c r="T12" i="3"/>
  <c r="W12" i="3"/>
  <c r="E38" i="3" s="1"/>
  <c r="P12" i="3"/>
  <c r="O44" i="3" s="1"/>
  <c r="K44" i="3"/>
  <c r="K38" i="3"/>
  <c r="U10" i="3"/>
  <c r="P42" i="3"/>
  <c r="H42" i="3"/>
  <c r="N42" i="3"/>
  <c r="G42" i="3"/>
  <c r="M42" i="3"/>
  <c r="J44" i="3"/>
  <c r="O43" i="3"/>
  <c r="C13" i="3"/>
  <c r="F42" i="3"/>
  <c r="S10" i="3"/>
  <c r="P36" i="3"/>
  <c r="H36" i="3"/>
  <c r="W13" i="3"/>
  <c r="G36" i="3"/>
  <c r="M36" i="3"/>
  <c r="L42" i="3"/>
  <c r="L13" i="3"/>
  <c r="C36" i="3"/>
  <c r="F36" i="3"/>
  <c r="E42" i="3"/>
  <c r="Z5" i="3"/>
  <c r="W20" i="3"/>
  <c r="Z20" i="3" s="1"/>
  <c r="D42" i="3"/>
  <c r="E13" i="3"/>
  <c r="C44" i="3" l="1"/>
  <c r="S13" i="3"/>
  <c r="R13" i="3"/>
  <c r="P37" i="3"/>
  <c r="H37" i="3"/>
  <c r="F37" i="3"/>
  <c r="G37" i="3"/>
  <c r="M37" i="3"/>
  <c r="I37" i="3"/>
  <c r="P44" i="3"/>
  <c r="U12" i="3"/>
  <c r="H44" i="3"/>
  <c r="I44" i="3"/>
  <c r="D44" i="3"/>
  <c r="G44" i="3"/>
  <c r="F44" i="3"/>
  <c r="M44" i="3"/>
  <c r="N44" i="3"/>
  <c r="P38" i="3"/>
  <c r="H38" i="3"/>
  <c r="I38" i="3"/>
  <c r="F38" i="3"/>
  <c r="M38" i="3"/>
  <c r="G38" i="3"/>
  <c r="P43" i="3"/>
  <c r="U11" i="3"/>
  <c r="H43" i="3"/>
  <c r="N43" i="3"/>
  <c r="D43" i="3"/>
  <c r="F43" i="3"/>
  <c r="G43" i="3"/>
  <c r="I43" i="3"/>
  <c r="L43" i="3"/>
  <c r="M43" i="3"/>
  <c r="E44" i="3"/>
  <c r="P13" i="3"/>
  <c r="C38" i="3"/>
  <c r="E37" i="3"/>
  <c r="C37" i="3"/>
  <c r="L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xr16:uid="{00000000-0015-0000-FFFF-FFFF01000000}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4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5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xr16:uid="{E6CA6E56-18DB-4790-8F8E-B2FF82E48DBA}" name="Arnold+Pogossian_2006 [live DVD]_03_dur1" type="6" refreshedVersion="4" background="1" saveData="1">
    <textPr codePage="850" sourceFile="C:\Users\p3039\Dropbox (PETAL)\Team-Ordner „PETAL“\Audio\Kurtag_Kafka-Fragmente\_tempo mapping\03_Verstecke\data_KF03\Arnold+Pogossian_2006 [live DVD]_03_dur.txt" decimal="," thousands=" " comma="1">
      <textFields count="2">
        <textField type="text"/>
        <textField type="skip"/>
      </textFields>
    </textPr>
  </connection>
  <connection id="7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8" xr16:uid="{00000000-0015-0000-FFFF-FFFF06000000}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9" xr16:uid="{00000000-0015-0000-FFFF-FFFF07000000}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0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1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2" xr16:uid="{00000000-0015-0000-FFFF-FFFF0E000000}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3" xr16:uid="{00000000-0015-0000-FFFF-FFFF0F000000}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4" xr16:uid="{00000000-0015-0000-FFFF-FFFF10000000}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15" xr16:uid="{00000000-0015-0000-FFFF-FFFF11000000}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16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7" xr16:uid="{00000000-0015-0000-FFFF-FFFF13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18" xr16:uid="{00000000-0015-0000-FFFF-FFFF14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19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0" xr16:uid="{00000000-0015-0000-FFFF-FFFF16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1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2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23" xr16:uid="{B6B7E4C7-6907-4F2B-9B99-F0D2860E0CA5}" name="Kammer+Widmann_2017_03_Abschnitte-Dauern1" type="6" refreshedVersion="4" background="1" saveData="1">
    <textPr codePage="850" sourceFile="C:\Users\p3039\Dropbox (PETAL)\Team-Ordner „PETAL“\Audio\Kurtag_Kafka-Fragmente\_tempo mapping\03_Verstecke\data_KF03\Kammer+Widmann_2017_03_Abschnitte-Dauern.txt" decimal="," thousands=" " comma="1">
      <textFields count="2">
        <textField type="text"/>
        <textField type="skip"/>
      </textFields>
    </textPr>
  </connection>
  <connection id="24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5" xr16:uid="{00000000-0015-0000-FFFF-FFFF1A000000}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26" xr16:uid="{00000000-0015-0000-FFFF-FFFF1B000000}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27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8" xr16:uid="{00000000-0015-0000-FFFF-FFFF1D000000}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29" xr16:uid="{00000000-0015-0000-FFFF-FFFF1E000000}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0" xr16:uid="{00000000-0015-0000-FFFF-FFFF1F000000}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1" xr16:uid="{00000000-0015-0000-FFFF-FFFF20000000}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2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33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34" xr16:uid="{8A6DDF2C-E4C5-4A14-A3B0-58936AB3DB56}" name="Komsi_Oramo_1994_031" type="6" refreshedVersion="4" background="1" saveData="1">
    <textPr codePage="850" sourceFile="C:\Users\p3039\Dropbox (PETAL)\Team-Ordner „PETAL“\Audio\Kurtag_Kafka-Fragmente\_tempo mapping\03_Verstecke\data_KF03\Komsi_Oramo_1994_03.txt" decimal="," thousands=" " comma="1">
      <textFields count="2">
        <textField type="text"/>
        <textField type="skip"/>
      </textFields>
    </textPr>
  </connection>
  <connection id="35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6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7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8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39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0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1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2" xr16:uid="{1425F3F9-B577-40F3-B7B8-E91BDE1C3241}" name="Melzer_Stark_2017_Wien modern_03_dur1" type="6" refreshedVersion="4" background="1" saveData="1">
    <textPr codePage="850" sourceFile="C:\Users\p3039\Dropbox (PETAL)\Team-Ordner „PETAL“\Audio\Kurtag_Kafka-Fragmente\_tempo mapping\03_Verstecke\data_KF03\Melzer_Stark_2017_Wien modern_03_dur.txt" decimal="," thousands=" " comma="1">
      <textFields count="2">
        <textField type="text"/>
        <textField type="skip"/>
      </textFields>
    </textPr>
  </connection>
  <connection id="43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44" xr16:uid="{00000000-0015-0000-FFFF-FFFF2B000000}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45" xr16:uid="{00000000-0015-0000-FFFF-FFFF2C000000}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46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7" xr16:uid="{629A0198-D50A-4244-B941-E460DD589717}" name="Melzer_Stark_2019_031" type="6" refreshedVersion="4" background="1" saveData="1">
    <textPr codePage="850" sourceFile="C:\Users\p3039\Dropbox (PETAL)\Team-Ordner „PETAL“\Audio\Kurtag_Kafka-Fragmente\_tempo mapping\03_Verstecke\data_KF03\Melzer_Stark_2019_03.txt" decimal="," thousands=" " comma="1">
      <textFields count="2">
        <textField type="text"/>
        <textField type="skip"/>
      </textFields>
    </textPr>
  </connection>
  <connection id="48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49" xr16:uid="{00000000-0015-0000-FFFF-FFFF2F000000}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0" xr16:uid="{00000000-0015-0000-FFFF-FFFF30000000}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1" xr16:uid="{00000000-0015-0000-FFFF-FFFF31000000}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52" xr16:uid="{00000000-0015-0000-FFFF-FFFF32000000}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53" xr16:uid="{00000000-0015-0000-FFFF-FFFF33000000}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54" xr16:uid="{00000000-0015-0000-FFFF-FFFF34000000}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55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6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7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8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59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60" xr16:uid="{00000000-0015-0000-FFFF-FFFF3A000000}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61" xr16:uid="{00000000-0015-0000-FFFF-FFFF3B000000}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62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63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4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5" xr16:uid="{00000000-0015-0000-FFFF-FFFF3F000000}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66" xr16:uid="{00000000-0015-0000-FFFF-FFFF40000000}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67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<sst xmlns="http://schemas.openxmlformats.org/spreadsheetml/2006/main" count="394" uniqueCount="63">
  <si>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</si>
  <si>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</si>
  <si>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</si>
  <si>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</si>
  <si>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</si>
  <si>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</si>
  <si>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</si>
  <si>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</si>
  <si>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</si>
  <si>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</si>
  <si>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</si>
  <si>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</si>
  <si>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</si>
  <si>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</si>
  <si>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</si>
  <si>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</si>
  <si>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</si>
  <si>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</si>
  <si>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</si>
  <si>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</si>
  <si>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</si>
  <si>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</si>
  <si>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</si>
  <si>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</si>
  <si>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</si>
  <si>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</si>
  <si>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</si>
  <si>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</si>
  <si>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</si>
  <si>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</si>
  <si>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</si>
  <si>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</si>
  <si>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</si>
  <si>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</si>
  <si>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perc 8 dev</t>
  </si>
  <si>
    <t xml:space="preserve">rel stdv (%) 8 </t>
  </si>
  <si>
    <t>dur sec 8</t>
  </si>
  <si>
    <t>perc sec 8</t>
  </si>
  <si>
    <t>dur seg 8</t>
  </si>
  <si>
    <t>perc seg 8</t>
  </si>
  <si>
    <t>3a</t>
  </si>
  <si>
    <t xml:space="preserve">abs stdv 8 </t>
  </si>
  <si>
    <t>1a</t>
  </si>
  <si>
    <t>1b</t>
  </si>
  <si>
    <t>perc sec 14 [13]</t>
  </si>
  <si>
    <t>dur sec 14 [13]</t>
  </si>
  <si>
    <t>dur seg 14 [13]</t>
  </si>
  <si>
    <t>perc seg 14 [13]</t>
  </si>
  <si>
    <t>perc 14 [13] dev</t>
  </si>
  <si>
    <t>dur 14 [13] rel dev (%)</t>
  </si>
  <si>
    <t>dur abs dev 14</t>
  </si>
  <si>
    <t>mean 14 [13]</t>
  </si>
  <si>
    <t>min 14 [13]</t>
  </si>
  <si>
    <t>max 14 [13]</t>
  </si>
  <si>
    <t>rel stdv (%) 14 [13]</t>
  </si>
  <si>
    <t>abs stdv 14 [13]</t>
  </si>
  <si>
    <t>KO94</t>
  </si>
  <si>
    <t>CK90; KO95</t>
  </si>
  <si>
    <t>MS12</t>
  </si>
  <si>
    <t>MS12;MS13;MS19</t>
  </si>
  <si>
    <t>segment</t>
  </si>
  <si>
    <t>percentage</t>
  </si>
  <si>
    <t>eighth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</si>
</sst>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'KF_03_dur+rat'!$C$16:$P$16</c:f>
              <c:strCache>
                <c:ptCount val="14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</c:strCache>
            </c:strRef>
          </c:cat>
          <c:val>
            <c:numRef>
              <c:f>'KF_03_dur+rat'!$C$17:$P$17</c:f>
              <c:numCache>
                <c:formatCode>mm:ss</c:formatCode>
                <c:ptCount val="14"/>
                <c:pt idx="0">
                  <c:v>1.0009910300925926E-4</c:v>
                </c:pt>
                <c:pt idx="1">
                  <c:v>9.0138888888888883E-5</c:v>
                </c:pt>
                <c:pt idx="2">
                  <c:v>9.8974729942129626E-5</c:v>
                </c:pt>
                <c:pt idx="3">
                  <c:v>1.0155454282407409E-4</c:v>
                </c:pt>
                <c:pt idx="4">
                  <c:v>1.0593171296296296E-4</c:v>
                </c:pt>
                <c:pt idx="5">
                  <c:v>1.1193769290509258E-4</c:v>
                </c:pt>
                <c:pt idx="6">
                  <c:v>1.2241222994212962E-4</c:v>
                </c:pt>
                <c:pt idx="7">
                  <c:v>1.0986882716435185E-4</c:v>
                </c:pt>
                <c:pt idx="8">
                  <c:v>1.3984013310185185E-4</c:v>
                </c:pt>
                <c:pt idx="9">
                  <c:v>1.2837601273148148E-4</c:v>
                </c:pt>
                <c:pt idx="10">
                  <c:v>1.0130377121527779E-4</c:v>
                </c:pt>
                <c:pt idx="11">
                  <c:v>1.3412808642361112E-4</c:v>
                </c:pt>
                <c:pt idx="12">
                  <c:v>1.3553240740740743E-4</c:v>
                </c:pt>
                <c:pt idx="13">
                  <c:v>1.1385370296296295E-4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C13-A925-F71253389EE3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'KF_03_dur+rat'!$C$16:$P$16</c:f>
              <c:strCache>
                <c:ptCount val="14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</c:strCache>
            </c:strRef>
          </c:cat>
          <c:val>
            <c:numRef>
              <c:f>'KF_03_dur+rat'!$C$18:$P$18</c:f>
              <c:numCache>
                <c:formatCode>mm:ss</c:formatCode>
                <c:ptCount val="14"/>
                <c:pt idx="0">
                  <c:v>6.4381992673611109E-5</c:v>
                </c:pt>
                <c:pt idx="1">
                  <c:v>6.1728395057870372E-5</c:v>
                </c:pt>
                <c:pt idx="2">
                  <c:v>7.9464940196759243E-5</c:v>
                </c:pt>
                <c:pt idx="3">
                  <c:v>8.5668643900462972E-5</c:v>
                </c:pt>
                <c:pt idx="4">
                  <c:v>6.4510995370370373E-5</c:v>
                </c:pt>
                <c:pt idx="5">
                  <c:v>5.8086419745370385E-5</c:v>
                </c:pt>
                <c:pt idx="6">
                  <c:v>5.8729745370370365E-5</c:v>
                </c:pt>
                <c:pt idx="7">
                  <c:v>5.5601851851851833E-5</c:v>
                </c:pt>
                <c:pt idx="8">
                  <c:v>6.8601707175925948E-5</c:v>
                </c:pt>
                <c:pt idx="9">
                  <c:v>6.2313609178240727E-5</c:v>
                </c:pt>
                <c:pt idx="10">
                  <c:v>8.3131028171296297E-5</c:v>
                </c:pt>
                <c:pt idx="11">
                  <c:v>5.7145061724537017E-5</c:v>
                </c:pt>
                <c:pt idx="12">
                  <c:v>7.0370370370370365E-5</c:v>
                </c:pt>
                <c:pt idx="13">
                  <c:v>6.6902673906695155E-5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6-4C13-A925-F71253389EE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'KF_03_dur+rat'!$C$16:$P$16</c:f>
              <c:strCache>
                <c:ptCount val="14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</c:strCache>
            </c:strRef>
          </c:cat>
          <c:val>
            <c:numRef>
              <c:f>'KF_03_dur+rat'!$C$19:$P$19</c:f>
              <c:numCache>
                <c:formatCode>mm:ss</c:formatCode>
                <c:ptCount val="14"/>
                <c:pt idx="0">
                  <c:v>5.4774305555555556E-5</c:v>
                </c:pt>
                <c:pt idx="1">
                  <c:v>3.3814139664351846E-5</c:v>
                </c:pt>
                <c:pt idx="2">
                  <c:v>3.6047453703703698E-5</c:v>
                </c:pt>
                <c:pt idx="3">
                  <c:v>5.5276813275462969E-5</c:v>
                </c:pt>
                <c:pt idx="4">
                  <c:v>5.7262008101851846E-5</c:v>
                </c:pt>
                <c:pt idx="5">
                  <c:v>5.1590470682870377E-5</c:v>
                </c:pt>
                <c:pt idx="6">
                  <c:v>4.6635802465277783E-5</c:v>
                </c:pt>
                <c:pt idx="7">
                  <c:v>5.8675491898148146E-5</c:v>
                </c:pt>
                <c:pt idx="8">
                  <c:v>6.0850694444444408E-5</c:v>
                </c:pt>
                <c:pt idx="9">
                  <c:v>7.0668402777777787E-5</c:v>
                </c:pt>
                <c:pt idx="10">
                  <c:v>7.2405478391203681E-5</c:v>
                </c:pt>
                <c:pt idx="11">
                  <c:v>6.3132716053240754E-5</c:v>
                </c:pt>
                <c:pt idx="12">
                  <c:v>6.4870515046296269E-5</c:v>
                </c:pt>
                <c:pt idx="13">
                  <c:v>5.5846484004629609E-5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6-4C13-A925-F71253389EE3}"/>
            </c:ext>
          </c:extLst>
        </c:ser>
        <c:ser>
          <c:idx val="6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'KF_03_dur+rat'!$C$16:$P$16</c:f>
              <c:strCache>
                <c:ptCount val="14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</c:strCache>
            </c:strRef>
          </c:cat>
          <c:val>
            <c:numRef>
              <c:f>'KF_03_dur+rat'!$C$20:$P$20</c:f>
              <c:numCache>
                <c:formatCode>mm:ss</c:formatCode>
                <c:ptCount val="14"/>
                <c:pt idx="0">
                  <c:v>2.1925540123842596E-4</c:v>
                </c:pt>
                <c:pt idx="1">
                  <c:v>1.856814236111111E-4</c:v>
                </c:pt>
                <c:pt idx="2">
                  <c:v>2.1448712384259256E-4</c:v>
                </c:pt>
                <c:pt idx="3">
                  <c:v>2.4250000000000001E-4</c:v>
                </c:pt>
                <c:pt idx="4">
                  <c:v>2.2770471643518517E-4</c:v>
                </c:pt>
                <c:pt idx="5">
                  <c:v>2.2161458333333335E-4</c:v>
                </c:pt>
                <c:pt idx="6">
                  <c:v>2.2777777777777778E-4</c:v>
                </c:pt>
                <c:pt idx="7">
                  <c:v>2.2414617091435186E-4</c:v>
                </c:pt>
                <c:pt idx="8">
                  <c:v>2.692925347222222E-4</c:v>
                </c:pt>
                <c:pt idx="9">
                  <c:v>2.6135802468749998E-4</c:v>
                </c:pt>
                <c:pt idx="10">
                  <c:v>2.5684027777777776E-4</c:v>
                </c:pt>
                <c:pt idx="11">
                  <c:v>2.5440586420138892E-4</c:v>
                </c:pt>
                <c:pt idx="12">
                  <c:v>2.7077329282407405E-4</c:v>
                </c:pt>
                <c:pt idx="13">
                  <c:v>2.3660286087428777E-4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6-4C13-A925-F7125338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3.470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98272"/>
        <c:crosses val="autoZero"/>
        <c:crossBetween val="between"/>
        <c:maj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'KF_03_dur+rat'!$C$70:$C$78</c:f>
              <c:numCache>
                <c:formatCode>mm:ss</c:formatCode>
                <c:ptCount val="9"/>
                <c:pt idx="0">
                  <c:v>1.0009910300925926E-4</c:v>
                </c:pt>
                <c:pt idx="1">
                  <c:v>9.8974729942129626E-5</c:v>
                </c:pt>
                <c:pt idx="2">
                  <c:v>1.0155454282407409E-4</c:v>
                </c:pt>
                <c:pt idx="3">
                  <c:v>1.0593171296296296E-4</c:v>
                </c:pt>
                <c:pt idx="4">
                  <c:v>1.1193769290509258E-4</c:v>
                </c:pt>
                <c:pt idx="5">
                  <c:v>1.2241222994212962E-4</c:v>
                </c:pt>
                <c:pt idx="6">
                  <c:v>1.3984013310185185E-4</c:v>
                </c:pt>
                <c:pt idx="7">
                  <c:v>1.0130377121527779E-4</c:v>
                </c:pt>
                <c:pt idx="8">
                  <c:v>1.1025673948784725E-4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F04-A5C0-612ADACB5FAF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'KF_03_dur+rat'!$D$70:$D$78</c:f>
              <c:numCache>
                <c:formatCode>mm:ss</c:formatCode>
                <c:ptCount val="9"/>
                <c:pt idx="0">
                  <c:v>6.4381992673611109E-5</c:v>
                </c:pt>
                <c:pt idx="1">
                  <c:v>7.9464940196759243E-5</c:v>
                </c:pt>
                <c:pt idx="2">
                  <c:v>8.5668643900462972E-5</c:v>
                </c:pt>
                <c:pt idx="3">
                  <c:v>6.4510995370370373E-5</c:v>
                </c:pt>
                <c:pt idx="4">
                  <c:v>5.8086419745370385E-5</c:v>
                </c:pt>
                <c:pt idx="5">
                  <c:v>5.8729745370370365E-5</c:v>
                </c:pt>
                <c:pt idx="6">
                  <c:v>6.8601707175925948E-5</c:v>
                </c:pt>
                <c:pt idx="7">
                  <c:v>8.3131028171296297E-5</c:v>
                </c:pt>
                <c:pt idx="8">
                  <c:v>7.0321934075520836E-5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5-4F04-A5C0-612ADACB5FAF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'KF_03_dur+rat'!$E$70:$E$78</c:f>
              <c:numCache>
                <c:formatCode>mm:ss</c:formatCode>
                <c:ptCount val="9"/>
                <c:pt idx="0">
                  <c:v>5.4774305555555556E-5</c:v>
                </c:pt>
                <c:pt idx="1">
                  <c:v>3.6047453703703698E-5</c:v>
                </c:pt>
                <c:pt idx="2">
                  <c:v>5.5276813275462969E-5</c:v>
                </c:pt>
                <c:pt idx="3">
                  <c:v>5.7262008101851846E-5</c:v>
                </c:pt>
                <c:pt idx="4">
                  <c:v>5.1590470682870377E-5</c:v>
                </c:pt>
                <c:pt idx="5">
                  <c:v>4.6635802465277783E-5</c:v>
                </c:pt>
                <c:pt idx="6">
                  <c:v>6.0850694444444408E-5</c:v>
                </c:pt>
                <c:pt idx="7">
                  <c:v>7.2405478391203681E-5</c:v>
                </c:pt>
                <c:pt idx="8">
                  <c:v>5.435537832754629E-5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5-4F04-A5C0-612ADACB5FAF}"/>
            </c:ext>
          </c:extLst>
        </c:ser>
        <c:ser>
          <c:idx val="6"/>
          <c:order val="3"/>
          <c:tx>
            <c:strRef>
              <c:f>'KF_03_dur+rat'!$F$69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'KF_03_dur+rat'!$F$70:$F$78</c:f>
              <c:numCache>
                <c:formatCode>mm:ss</c:formatCode>
                <c:ptCount val="9"/>
                <c:pt idx="0">
                  <c:v>2.1925540123842596E-4</c:v>
                </c:pt>
                <c:pt idx="1">
                  <c:v>2.1448712384259256E-4</c:v>
                </c:pt>
                <c:pt idx="2">
                  <c:v>2.4250000000000001E-4</c:v>
                </c:pt>
                <c:pt idx="3">
                  <c:v>2.2770471643518517E-4</c:v>
                </c:pt>
                <c:pt idx="4">
                  <c:v>2.2161458333333335E-4</c:v>
                </c:pt>
                <c:pt idx="5">
                  <c:v>2.2777777777777778E-4</c:v>
                </c:pt>
                <c:pt idx="6">
                  <c:v>2.692925347222222E-4</c:v>
                </c:pt>
                <c:pt idx="7">
                  <c:v>2.5684027777777776E-4</c:v>
                </c:pt>
                <c:pt idx="8">
                  <c:v>2.3493405189091437E-4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5-4F04-A5C0-612ADACB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3.470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6624"/>
        <c:crosses val="autoZero"/>
        <c:crossBetween val="between"/>
        <c:majorUnit val="5.7800000000000029E-5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'KF_03_dur+rat'!$C$9:$Q$9</c:f>
              <c:strCache>
                <c:ptCount val="15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  <c:pt idx="14">
                  <c:v>score</c:v>
                </c:pt>
              </c:strCache>
            </c:strRef>
          </c:cat>
          <c:val>
            <c:numRef>
              <c:f>'KF_03_dur+rat'!$C$10:$Q$10</c:f>
              <c:numCache>
                <c:formatCode>0.00</c:formatCode>
                <c:ptCount val="15"/>
                <c:pt idx="0">
                  <c:v>45.654110431883055</c:v>
                </c:pt>
                <c:pt idx="1">
                  <c:v>48.544914798625562</c:v>
                </c:pt>
                <c:pt idx="2">
                  <c:v>46.144835255828703</c:v>
                </c:pt>
                <c:pt idx="3">
                  <c:v>41.8781619893089</c:v>
                </c:pt>
                <c:pt idx="4">
                  <c:v>46.521527802045242</c:v>
                </c:pt>
                <c:pt idx="5">
                  <c:v>50.510075294424851</c:v>
                </c:pt>
                <c:pt idx="6">
                  <c:v>53.741954608739839</c:v>
                </c:pt>
                <c:pt idx="7">
                  <c:v>49.016597837102317</c:v>
                </c:pt>
                <c:pt idx="8">
                  <c:v>51.928707658419967</c:v>
                </c:pt>
                <c:pt idx="9">
                  <c:v>49.118833402945192</c:v>
                </c:pt>
                <c:pt idx="10">
                  <c:v>39.442322711910236</c:v>
                </c:pt>
                <c:pt idx="11">
                  <c:v>52.722089109327563</c:v>
                </c:pt>
                <c:pt idx="12">
                  <c:v>50.05383137821687</c:v>
                </c:pt>
                <c:pt idx="13">
                  <c:v>48.098304790675257</c:v>
                </c:pt>
                <c:pt idx="14">
                  <c:v>43.43434343434344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B1E-A2FE-F6860C1AD5A1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'KF_03_dur+rat'!$C$9:$Q$9</c:f>
              <c:strCache>
                <c:ptCount val="15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  <c:pt idx="14">
                  <c:v>score</c:v>
                </c:pt>
              </c:strCache>
            </c:strRef>
          </c:cat>
          <c:val>
            <c:numRef>
              <c:f>'KF_03_dur+rat'!$C$11:$Q$11</c:f>
              <c:numCache>
                <c:formatCode>0.00</c:formatCode>
                <c:ptCount val="15"/>
                <c:pt idx="0">
                  <c:v>29.363925499650467</c:v>
                </c:pt>
                <c:pt idx="1">
                  <c:v>33.24424913240302</c:v>
                </c:pt>
                <c:pt idx="2">
                  <c:v>37.048816158809068</c:v>
                </c:pt>
                <c:pt idx="3">
                  <c:v>35.32727583524246</c:v>
                </c:pt>
                <c:pt idx="4">
                  <c:v>28.330987772373632</c:v>
                </c:pt>
                <c:pt idx="5">
                  <c:v>26.210558380989688</c:v>
                </c:pt>
                <c:pt idx="6">
                  <c:v>25.783790650406502</c:v>
                </c:pt>
                <c:pt idx="7">
                  <c:v>24.806068122884763</c:v>
                </c:pt>
                <c:pt idx="8">
                  <c:v>25.474789803099913</c:v>
                </c:pt>
                <c:pt idx="9">
                  <c:v>23.842240640113399</c:v>
                </c:pt>
                <c:pt idx="10">
                  <c:v>32.366819133883105</c:v>
                </c:pt>
                <c:pt idx="11">
                  <c:v>22.462163717775276</c:v>
                </c:pt>
                <c:pt idx="12">
                  <c:v>25.988667359484079</c:v>
                </c:pt>
                <c:pt idx="13">
                  <c:v>28.480796323624261</c:v>
                </c:pt>
                <c:pt idx="14">
                  <c:v>36.363636363636367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8-4B1E-A2FE-F6860C1AD5A1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'KF_03_dur+rat'!$C$9:$Q$9</c:f>
              <c:strCache>
                <c:ptCount val="15"/>
                <c:pt idx="0">
                  <c:v>Csengery+Keller 1990</c:v>
                </c:pt>
                <c:pt idx="1">
                  <c:v>Komsi+Oramo 1994</c:v>
                </c:pt>
                <c:pt idx="2">
                  <c:v>Komsi+Oramo 1995</c:v>
                </c:pt>
                <c:pt idx="3">
                  <c:v>Whittlesey+Sallaberger 1997</c:v>
                </c:pt>
                <c:pt idx="4">
                  <c:v>Pammer+Kopatchinskaja 2004</c:v>
                </c:pt>
                <c:pt idx="5">
                  <c:v>Arnold+Pogossian 2004</c:v>
                </c:pt>
                <c:pt idx="6">
                  <c:v>Banse+Keller 2005</c:v>
                </c:pt>
                <c:pt idx="7">
                  <c:v>Arnold+Pogossian 2006</c:v>
                </c:pt>
                <c:pt idx="8">
                  <c:v>Melzer+Stark 2012</c:v>
                </c:pt>
                <c:pt idx="9">
                  <c:v>Melzer+Stark 2013</c:v>
                </c:pt>
                <c:pt idx="10">
                  <c:v>Kammer+Widmann 2017</c:v>
                </c:pt>
                <c:pt idx="11">
                  <c:v>Melzer+Stark 2017</c:v>
                </c:pt>
                <c:pt idx="12">
                  <c:v>Melzer+Stark 2019</c:v>
                </c:pt>
                <c:pt idx="13">
                  <c:v>mean 14 [13]</c:v>
                </c:pt>
                <c:pt idx="14">
                  <c:v>score</c:v>
                </c:pt>
              </c:strCache>
            </c:strRef>
          </c:cat>
          <c:val>
            <c:numRef>
              <c:f>'KF_03_dur+rat'!$C$12:$Q$12</c:f>
              <c:numCache>
                <c:formatCode>0.00</c:formatCode>
                <c:ptCount val="15"/>
                <c:pt idx="0">
                  <c:v>24.981964068466468</c:v>
                </c:pt>
                <c:pt idx="1">
                  <c:v>18.210836068971428</c:v>
                </c:pt>
                <c:pt idx="2">
                  <c:v>16.806348585362237</c:v>
                </c:pt>
                <c:pt idx="3">
                  <c:v>22.794562175448647</c:v>
                </c:pt>
                <c:pt idx="4">
                  <c:v>25.147484425581119</c:v>
                </c:pt>
                <c:pt idx="5">
                  <c:v>23.279366324585457</c:v>
                </c:pt>
                <c:pt idx="6">
                  <c:v>20.474254740853659</c:v>
                </c:pt>
                <c:pt idx="7">
                  <c:v>26.177334040012912</c:v>
                </c:pt>
                <c:pt idx="8">
                  <c:v>22.596502538480124</c:v>
                </c:pt>
                <c:pt idx="9">
                  <c:v>27.038925956941419</c:v>
                </c:pt>
                <c:pt idx="10">
                  <c:v>28.190858154206655</c:v>
                </c:pt>
                <c:pt idx="11">
                  <c:v>24.815747172897161</c:v>
                </c:pt>
                <c:pt idx="12">
                  <c:v>23.957501262299061</c:v>
                </c:pt>
                <c:pt idx="13">
                  <c:v>23.420898885700488</c:v>
                </c:pt>
                <c:pt idx="14">
                  <c:v>20.202020202020201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8-4B1E-A2FE-F6860C1A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'KF_03_dur+rat'!$C$105:$C$114</c:f>
              <c:numCache>
                <c:formatCode>0.00</c:formatCode>
                <c:ptCount val="10"/>
                <c:pt idx="0">
                  <c:v>45.654110431883055</c:v>
                </c:pt>
                <c:pt idx="1">
                  <c:v>46.144835255828703</c:v>
                </c:pt>
                <c:pt idx="2">
                  <c:v>41.8781619893089</c:v>
                </c:pt>
                <c:pt idx="3">
                  <c:v>46.521527802045242</c:v>
                </c:pt>
                <c:pt idx="4">
                  <c:v>50.510075294424851</c:v>
                </c:pt>
                <c:pt idx="5">
                  <c:v>53.741954608739839</c:v>
                </c:pt>
                <c:pt idx="6">
                  <c:v>51.928707658419967</c:v>
                </c:pt>
                <c:pt idx="7">
                  <c:v>39.442322711910236</c:v>
                </c:pt>
                <c:pt idx="8">
                  <c:v>46.9777119690701</c:v>
                </c:pt>
                <c:pt idx="9">
                  <c:v>43.43434343434344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B-4361-AC1E-937680C7EDA2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'KF_03_dur+rat'!$D$105:$D$114</c:f>
              <c:numCache>
                <c:formatCode>0.00</c:formatCode>
                <c:ptCount val="10"/>
                <c:pt idx="0">
                  <c:v>29.363925499650467</c:v>
                </c:pt>
                <c:pt idx="1">
                  <c:v>37.048816158809068</c:v>
                </c:pt>
                <c:pt idx="2">
                  <c:v>35.32727583524246</c:v>
                </c:pt>
                <c:pt idx="3">
                  <c:v>28.330987772373632</c:v>
                </c:pt>
                <c:pt idx="4">
                  <c:v>26.210558380989688</c:v>
                </c:pt>
                <c:pt idx="5">
                  <c:v>25.783790650406502</c:v>
                </c:pt>
                <c:pt idx="6">
                  <c:v>25.474789803099913</c:v>
                </c:pt>
                <c:pt idx="7">
                  <c:v>32.366819133883105</c:v>
                </c:pt>
                <c:pt idx="8">
                  <c:v>29.988370404306856</c:v>
                </c:pt>
                <c:pt idx="9">
                  <c:v>36.363636363636367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B-4361-AC1E-937680C7EDA2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'KF_03_dur+rat'!$E$105:$E$114</c:f>
              <c:numCache>
                <c:formatCode>0.00</c:formatCode>
                <c:ptCount val="10"/>
                <c:pt idx="0">
                  <c:v>24.981964068466468</c:v>
                </c:pt>
                <c:pt idx="1">
                  <c:v>16.806348585362237</c:v>
                </c:pt>
                <c:pt idx="2">
                  <c:v>22.794562175448647</c:v>
                </c:pt>
                <c:pt idx="3">
                  <c:v>25.147484425581119</c:v>
                </c:pt>
                <c:pt idx="4">
                  <c:v>23.279366324585457</c:v>
                </c:pt>
                <c:pt idx="5">
                  <c:v>20.474254740853659</c:v>
                </c:pt>
                <c:pt idx="6">
                  <c:v>22.596502538480124</c:v>
                </c:pt>
                <c:pt idx="7">
                  <c:v>28.190858154206655</c:v>
                </c:pt>
                <c:pt idx="8">
                  <c:v>23.033917626623047</c:v>
                </c:pt>
                <c:pt idx="9">
                  <c:v>20.202020202020201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B-4361-AC1E-937680C7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'KF_03_dur+rat'!$C$29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'KF_03_dur+rat'!$C$30:$C$32</c:f>
              <c:numCache>
                <c:formatCode>0.00</c:formatCode>
                <c:ptCount val="3"/>
                <c:pt idx="0">
                  <c:v>-12.080942117603426</c:v>
                </c:pt>
                <c:pt idx="1">
                  <c:v>-3.7676838396615975</c:v>
                </c:pt>
                <c:pt idx="2">
                  <c:v>-1.919867415440462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461E-AA7F-A253497CF716}"/>
            </c:ext>
          </c:extLst>
        </c:ser>
        <c:ser>
          <c:idx val="1"/>
          <c:order val="1"/>
          <c:tx>
            <c:strRef>
              <c:f>'KF_03_dur+rat'!$D$29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'KF_03_dur+rat'!$D$30:$D$32</c:f>
              <c:numCache>
                <c:formatCode>0.00</c:formatCode>
                <c:ptCount val="3"/>
                <c:pt idx="0">
                  <c:v>-20.829198749722348</c:v>
                </c:pt>
                <c:pt idx="1">
                  <c:v>-7.7340389354856223</c:v>
                </c:pt>
                <c:pt idx="2">
                  <c:v>-39.451623021516099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8-461E-AA7F-A253497CF716}"/>
            </c:ext>
          </c:extLst>
        </c:ser>
        <c:ser>
          <c:idx val="2"/>
          <c:order val="2"/>
          <c:tx>
            <c:strRef>
              <c:f>'KF_03_dur+rat'!$E$29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'KF_03_dur+rat'!$E$30:$E$32</c:f>
              <c:numCache>
                <c:formatCode>0.00</c:formatCode>
                <c:ptCount val="3"/>
                <c:pt idx="0">
                  <c:v>-13.068501624118028</c:v>
                </c:pt>
                <c:pt idx="1">
                  <c:v>18.776927074071615</c:v>
                </c:pt>
                <c:pt idx="2">
                  <c:v>-35.452599485555062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8-461E-AA7F-A253497CF716}"/>
            </c:ext>
          </c:extLst>
        </c:ser>
        <c:ser>
          <c:idx val="3"/>
          <c:order val="3"/>
          <c:tx>
            <c:strRef>
              <c:f>'KF_03_dur+rat'!$F$29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'KF_03_dur+rat'!$F$30:$F$32</c:f>
              <c:numCache>
                <c:formatCode>0.00</c:formatCode>
                <c:ptCount val="3"/>
                <c:pt idx="0">
                  <c:v>-10.802600019860433</c:v>
                </c:pt>
                <c:pt idx="1">
                  <c:v>28.049656161634879</c:v>
                </c:pt>
                <c:pt idx="2">
                  <c:v>-1.0200655230496034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8-461E-AA7F-A253497CF716}"/>
            </c:ext>
          </c:extLst>
        </c:ser>
        <c:ser>
          <c:idx val="4"/>
          <c:order val="4"/>
          <c:tx>
            <c:strRef>
              <c:f>'KF_03_dur+rat'!$G$29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'KF_03_dur+rat'!$G$30:$G$32</c:f>
              <c:numCache>
                <c:formatCode>0.00</c:formatCode>
                <c:ptCount val="3"/>
                <c:pt idx="0">
                  <c:v>-6.958043343198991</c:v>
                </c:pt>
                <c:pt idx="1">
                  <c:v>-3.5748624033477414</c:v>
                </c:pt>
                <c:pt idx="2">
                  <c:v>2.5346700377858928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8-461E-AA7F-A253497CF716}"/>
            </c:ext>
          </c:extLst>
        </c:ser>
        <c:ser>
          <c:idx val="5"/>
          <c:order val="5"/>
          <c:tx>
            <c:strRef>
              <c:f>'KF_03_dur+rat'!$H$29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'KF_03_dur+rat'!$H$30:$H$32</c:f>
              <c:numCache>
                <c:formatCode>0.00</c:formatCode>
                <c:ptCount val="3"/>
                <c:pt idx="0">
                  <c:v>-1.6828702167848344</c:v>
                </c:pt>
                <c:pt idx="1">
                  <c:v>-13.177730644398808</c:v>
                </c:pt>
                <c:pt idx="2">
                  <c:v>-7.6209154392001013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8-461E-AA7F-A253497CF716}"/>
            </c:ext>
          </c:extLst>
        </c:ser>
        <c:ser>
          <c:idx val="6"/>
          <c:order val="6"/>
          <c:tx>
            <c:strRef>
              <c:f>'KF_03_dur+rat'!$I$29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'KF_03_dur+rat'!$I$30:$I$32</c:f>
              <c:numCache>
                <c:formatCode>0.00</c:formatCode>
                <c:ptCount val="3"/>
                <c:pt idx="0">
                  <c:v>7.5171265900335236</c:v>
                </c:pt>
                <c:pt idx="1">
                  <c:v>-12.216146319836266</c:v>
                </c:pt>
                <c:pt idx="2">
                  <c:v>-16.492858419857324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8-461E-AA7F-A253497CF716}"/>
            </c:ext>
          </c:extLst>
        </c:ser>
        <c:ser>
          <c:idx val="7"/>
          <c:order val="7"/>
          <c:tx>
            <c:strRef>
              <c:f>'KF_03_dur+rat'!$J$29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'KF_03_dur+rat'!$J$30:$J$32</c:f>
              <c:numCache>
                <c:formatCode>0.00</c:formatCode>
                <c:ptCount val="3"/>
                <c:pt idx="0">
                  <c:v>-3.4999966579105477</c:v>
                </c:pt>
                <c:pt idx="1">
                  <c:v>-16.891435565944423</c:v>
                </c:pt>
                <c:pt idx="2">
                  <c:v>5.0656866657604054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28-461E-AA7F-A253497CF716}"/>
            </c:ext>
          </c:extLst>
        </c:ser>
        <c:ser>
          <c:idx val="8"/>
          <c:order val="8"/>
          <c:tx>
            <c:strRef>
              <c:f>'KF_03_dur+rat'!$K$29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'KF_03_dur+rat'!$K$30:$K$32</c:f>
              <c:numCache>
                <c:formatCode>0.00</c:formatCode>
                <c:ptCount val="3"/>
                <c:pt idx="0">
                  <c:v>22.824404883293411</c:v>
                </c:pt>
                <c:pt idx="1">
                  <c:v>2.5395595871105603</c:v>
                </c:pt>
                <c:pt idx="2">
                  <c:v>8.9606544243679789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28-461E-AA7F-A253497CF716}"/>
            </c:ext>
          </c:extLst>
        </c:ser>
        <c:ser>
          <c:idx val="9"/>
          <c:order val="9"/>
          <c:tx>
            <c:strRef>
              <c:f>'KF_03_dur+rat'!$L$29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'KF_03_dur+rat'!$L$30:$L$32</c:f>
              <c:numCache>
                <c:formatCode>0.00</c:formatCode>
                <c:ptCount val="3"/>
                <c:pt idx="0">
                  <c:v>12.755237107433103</c:v>
                </c:pt>
                <c:pt idx="1">
                  <c:v>-6.8593143748701397</c:v>
                </c:pt>
                <c:pt idx="2">
                  <c:v>26.540468996972944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28-461E-AA7F-A253497CF716}"/>
            </c:ext>
          </c:extLst>
        </c:ser>
        <c:ser>
          <c:idx val="10"/>
          <c:order val="10"/>
          <c:tx>
            <c:strRef>
              <c:f>'KF_03_dur+rat'!$M$29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'KF_03_dur+rat'!$M$30:$M$32</c:f>
              <c:numCache>
                <c:formatCode>0.00</c:formatCode>
                <c:ptCount val="3"/>
                <c:pt idx="0">
                  <c:v>-11.022857773688495</c:v>
                </c:pt>
                <c:pt idx="1">
                  <c:v>24.256660185561156</c:v>
                </c:pt>
                <c:pt idx="2">
                  <c:v>29.6509165826829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28-461E-AA7F-A253497CF716}"/>
            </c:ext>
          </c:extLst>
        </c:ser>
        <c:ser>
          <c:idx val="11"/>
          <c:order val="11"/>
          <c:tx>
            <c:strRef>
              <c:f>'KF_03_dur+rat'!$N$29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'KF_03_dur+rat'!$N$30:$N$32</c:f>
              <c:numCache>
                <c:formatCode>0.00</c:formatCode>
                <c:ptCount val="3"/>
                <c:pt idx="0">
                  <c:v>17.807399261527319</c:v>
                </c:pt>
                <c:pt idx="1">
                  <c:v>-14.584786544954028</c:v>
                </c:pt>
                <c:pt idx="2">
                  <c:v>13.046894855559984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28-461E-AA7F-A253497CF716}"/>
            </c:ext>
          </c:extLst>
        </c:ser>
        <c:ser>
          <c:idx val="12"/>
          <c:order val="12"/>
          <c:tx>
            <c:strRef>
              <c:f>'KF_03_dur+rat'!$O$29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'KF_03_dur+rat'!$O$30:$O$32</c:f>
              <c:numCache>
                <c:formatCode>0.00</c:formatCode>
                <c:ptCount val="3"/>
                <c:pt idx="0">
                  <c:v>19.040842660599829</c:v>
                </c:pt>
                <c:pt idx="1">
                  <c:v>5.1831956201203306</c:v>
                </c:pt>
                <c:pt idx="2">
                  <c:v>16.158637741488938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28-461E-AA7F-A253497C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'KF_03_dur+rat'!$C$23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'KF_03_dur+rat'!$C$24:$C$26</c:f>
              <c:numCache>
                <c:formatCode>0.00</c:formatCode>
                <c:ptCount val="3"/>
                <c:pt idx="0">
                  <c:v>-9.2127125523311726</c:v>
                </c:pt>
                <c:pt idx="1">
                  <c:v>-8.4467833258548435</c:v>
                </c:pt>
                <c:pt idx="2">
                  <c:v>0.77071899947931777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C98-A227-564D8CAD8412}"/>
            </c:ext>
          </c:extLst>
        </c:ser>
        <c:ser>
          <c:idx val="2"/>
          <c:order val="1"/>
          <c:tx>
            <c:strRef>
              <c:f>'KF_03_dur+rat'!$E$23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'KF_03_dur+rat'!$E$24:$E$26</c:f>
              <c:numCache>
                <c:formatCode>0.00</c:formatCode>
                <c:ptCount val="3"/>
                <c:pt idx="0">
                  <c:v>-10.232489730898628</c:v>
                </c:pt>
                <c:pt idx="1">
                  <c:v>13.001642007484406</c:v>
                </c:pt>
                <c:pt idx="2">
                  <c:v>-33.681900829608388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D-4C98-A227-564D8CAD8412}"/>
            </c:ext>
          </c:extLst>
        </c:ser>
        <c:ser>
          <c:idx val="3"/>
          <c:order val="2"/>
          <c:tx>
            <c:strRef>
              <c:f>'KF_03_dur+rat'!$F$23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'KF_03_dur+rat'!$F$24:$F$26</c:f>
              <c:numCache>
                <c:formatCode>0.00</c:formatCode>
                <c:ptCount val="3"/>
                <c:pt idx="0">
                  <c:v>-7.8926664294588029</c:v>
                </c:pt>
                <c:pt idx="1">
                  <c:v>21.823503614762409</c:v>
                </c:pt>
                <c:pt idx="2">
                  <c:v>1.6952047364367475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D-4C98-A227-564D8CAD8412}"/>
            </c:ext>
          </c:extLst>
        </c:ser>
        <c:ser>
          <c:idx val="4"/>
          <c:order val="3"/>
          <c:tx>
            <c:strRef>
              <c:f>'KF_03_dur+rat'!$G$23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'KF_03_dur+rat'!$G$24:$G$26</c:f>
              <c:numCache>
                <c:formatCode>0.00</c:formatCode>
                <c:ptCount val="3"/>
                <c:pt idx="0">
                  <c:v>-3.922686762708961</c:v>
                </c:pt>
                <c:pt idx="1">
                  <c:v>-8.2633374373775368</c:v>
                </c:pt>
                <c:pt idx="2">
                  <c:v>5.3474556957182067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D-4C98-A227-564D8CAD8412}"/>
            </c:ext>
          </c:extLst>
        </c:ser>
        <c:ser>
          <c:idx val="5"/>
          <c:order val="4"/>
          <c:tx>
            <c:strRef>
              <c:f>'KF_03_dur+rat'!$H$23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'KF_03_dur+rat'!$H$24:$H$26</c:f>
              <c:numCache>
                <c:formatCode>0.00</c:formatCode>
                <c:ptCount val="3"/>
                <c:pt idx="0">
                  <c:v>1.5245811050222566</c:v>
                </c:pt>
                <c:pt idx="1">
                  <c:v>-17.399285857255244</c:v>
                </c:pt>
                <c:pt idx="2">
                  <c:v>-5.086723208905922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D-4C98-A227-564D8CAD8412}"/>
            </c:ext>
          </c:extLst>
        </c:ser>
        <c:ser>
          <c:idx val="6"/>
          <c:order val="5"/>
          <c:tx>
            <c:strRef>
              <c:f>'KF_03_dur+rat'!$I$23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'KF_03_dur+rat'!$I$24:$I$26</c:f>
              <c:numCache>
                <c:formatCode>0.00</c:formatCode>
                <c:ptCount val="3"/>
                <c:pt idx="0">
                  <c:v>11.024714235833347</c:v>
                </c:pt>
                <c:pt idx="1">
                  <c:v>-16.484456603115149</c:v>
                </c:pt>
                <c:pt idx="2">
                  <c:v>-14.202046052830752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D-4C98-A227-564D8CAD8412}"/>
            </c:ext>
          </c:extLst>
        </c:ser>
        <c:ser>
          <c:idx val="8"/>
          <c:order val="6"/>
          <c:tx>
            <c:strRef>
              <c:f>'KF_03_dur+rat'!$K$23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'KF_03_dur+rat'!$K$24:$K$26</c:f>
              <c:numCache>
                <c:formatCode>0.00</c:formatCode>
                <c:ptCount val="3"/>
                <c:pt idx="0">
                  <c:v>26.831369902123171</c:v>
                </c:pt>
                <c:pt idx="1">
                  <c:v>-2.4462167063657327</c:v>
                </c:pt>
                <c:pt idx="2">
                  <c:v>11.949721107186939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D-4C98-A227-564D8CAD8412}"/>
            </c:ext>
          </c:extLst>
        </c:ser>
        <c:ser>
          <c:idx val="10"/>
          <c:order val="7"/>
          <c:tx>
            <c:strRef>
              <c:f>'KF_03_dur+rat'!$M$23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'KF_03_dur+rat'!$M$24:$M$26</c:f>
              <c:numCache>
                <c:formatCode>0.00</c:formatCode>
                <c:ptCount val="3"/>
                <c:pt idx="0">
                  <c:v>-8.1201097675813987</c:v>
                </c:pt>
                <c:pt idx="1">
                  <c:v>18.214934307721663</c:v>
                </c:pt>
                <c:pt idx="2">
                  <c:v>33.207569552523815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D-4C98-A227-564D8CAD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'KF_03_dur+rat'!$C$41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'KF_03_dur+rat'!$C$42:$C$44</c:f>
              <c:numCache>
                <c:formatCode>0.00</c:formatCode>
                <c:ptCount val="3"/>
                <c:pt idx="0">
                  <c:v>-2.4441943587922026</c:v>
                </c:pt>
                <c:pt idx="1">
                  <c:v>0.88312917602620544</c:v>
                </c:pt>
                <c:pt idx="2">
                  <c:v>1.5610651827659794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E-4185-BB64-F2D628E09EE4}"/>
            </c:ext>
          </c:extLst>
        </c:ser>
        <c:ser>
          <c:idx val="1"/>
          <c:order val="1"/>
          <c:tx>
            <c:strRef>
              <c:f>'KF_03_dur+rat'!$D$41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'KF_03_dur+rat'!$D$42:$D$44</c:f>
              <c:numCache>
                <c:formatCode>0.00</c:formatCode>
                <c:ptCount val="3"/>
                <c:pt idx="0">
                  <c:v>0.44661000795030503</c:v>
                </c:pt>
                <c:pt idx="1">
                  <c:v>4.7634528087787587</c:v>
                </c:pt>
                <c:pt idx="2">
                  <c:v>-5.2100628167290601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E-4185-BB64-F2D628E09EE4}"/>
            </c:ext>
          </c:extLst>
        </c:ser>
        <c:ser>
          <c:idx val="2"/>
          <c:order val="2"/>
          <c:tx>
            <c:strRef>
              <c:f>'KF_03_dur+rat'!$E$41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'KF_03_dur+rat'!$E$42:$E$44</c:f>
              <c:numCache>
                <c:formatCode>0.00</c:formatCode>
                <c:ptCount val="3"/>
                <c:pt idx="0">
                  <c:v>-1.9534695348465547</c:v>
                </c:pt>
                <c:pt idx="1">
                  <c:v>8.5680198351848063</c:v>
                </c:pt>
                <c:pt idx="2">
                  <c:v>-6.6145503003382515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E-4185-BB64-F2D628E09EE4}"/>
            </c:ext>
          </c:extLst>
        </c:ser>
        <c:ser>
          <c:idx val="3"/>
          <c:order val="3"/>
          <c:tx>
            <c:strRef>
              <c:f>'KF_03_dur+rat'!$F$41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'KF_03_dur+rat'!$F$42:$F$44</c:f>
              <c:numCache>
                <c:formatCode>0.00</c:formatCode>
                <c:ptCount val="3"/>
                <c:pt idx="0">
                  <c:v>-6.2201428013663573</c:v>
                </c:pt>
                <c:pt idx="1">
                  <c:v>6.8464795116181989</c:v>
                </c:pt>
                <c:pt idx="2">
                  <c:v>-0.62633671025184157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E-4185-BB64-F2D628E09EE4}"/>
            </c:ext>
          </c:extLst>
        </c:ser>
        <c:ser>
          <c:idx val="4"/>
          <c:order val="4"/>
          <c:tx>
            <c:strRef>
              <c:f>'KF_03_dur+rat'!$G$41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'KF_03_dur+rat'!$G$42:$G$44</c:f>
              <c:numCache>
                <c:formatCode>0.00</c:formatCode>
                <c:ptCount val="3"/>
                <c:pt idx="0">
                  <c:v>-1.5767769886300158</c:v>
                </c:pt>
                <c:pt idx="1">
                  <c:v>-0.14980855125062931</c:v>
                </c:pt>
                <c:pt idx="2">
                  <c:v>1.7265855398806309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E-4185-BB64-F2D628E09EE4}"/>
            </c:ext>
          </c:extLst>
        </c:ser>
        <c:ser>
          <c:idx val="5"/>
          <c:order val="5"/>
          <c:tx>
            <c:strRef>
              <c:f>'KF_03_dur+rat'!$H$41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'KF_03_dur+rat'!$H$42:$H$44</c:f>
              <c:numCache>
                <c:formatCode>0.00</c:formatCode>
                <c:ptCount val="3"/>
                <c:pt idx="0">
                  <c:v>2.4117705037495938</c:v>
                </c:pt>
                <c:pt idx="1">
                  <c:v>-2.2702379426345729</c:v>
                </c:pt>
                <c:pt idx="2">
                  <c:v>-0.14153256111503154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E-4185-BB64-F2D628E09EE4}"/>
            </c:ext>
          </c:extLst>
        </c:ser>
        <c:ser>
          <c:idx val="6"/>
          <c:order val="6"/>
          <c:tx>
            <c:strRef>
              <c:f>'KF_03_dur+rat'!$I$41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'KF_03_dur+rat'!$I$42:$I$44</c:f>
              <c:numCache>
                <c:formatCode>0.00</c:formatCode>
                <c:ptCount val="3"/>
                <c:pt idx="0">
                  <c:v>5.6436498180645813</c:v>
                </c:pt>
                <c:pt idx="1">
                  <c:v>-2.6970056732177596</c:v>
                </c:pt>
                <c:pt idx="2">
                  <c:v>-2.9466441448468288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E-4185-BB64-F2D628E09EE4}"/>
            </c:ext>
          </c:extLst>
        </c:ser>
        <c:ser>
          <c:idx val="7"/>
          <c:order val="7"/>
          <c:tx>
            <c:strRef>
              <c:f>'KF_03_dur+rat'!$J$41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'KF_03_dur+rat'!$J$42:$J$44</c:f>
              <c:numCache>
                <c:formatCode>0.00</c:formatCode>
                <c:ptCount val="3"/>
                <c:pt idx="0">
                  <c:v>0.91829304642705978</c:v>
                </c:pt>
                <c:pt idx="1">
                  <c:v>-3.6747282007394979</c:v>
                </c:pt>
                <c:pt idx="2">
                  <c:v>2.7564351543124239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E-4185-BB64-F2D628E09EE4}"/>
            </c:ext>
          </c:extLst>
        </c:ser>
        <c:ser>
          <c:idx val="8"/>
          <c:order val="8"/>
          <c:tx>
            <c:strRef>
              <c:f>'KF_03_dur+rat'!$K$41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'KF_03_dur+rat'!$K$42:$K$44</c:f>
              <c:numCache>
                <c:formatCode>0.00</c:formatCode>
                <c:ptCount val="3"/>
                <c:pt idx="0">
                  <c:v>3.8304028677447093</c:v>
                </c:pt>
                <c:pt idx="1">
                  <c:v>-3.0060065205243482</c:v>
                </c:pt>
                <c:pt idx="2">
                  <c:v>-0.82439634722036459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E-4185-BB64-F2D628E09EE4}"/>
            </c:ext>
          </c:extLst>
        </c:ser>
        <c:ser>
          <c:idx val="9"/>
          <c:order val="9"/>
          <c:tx>
            <c:strRef>
              <c:f>'KF_03_dur+rat'!$L$41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'KF_03_dur+rat'!$L$42:$L$44</c:f>
              <c:numCache>
                <c:formatCode>0.00</c:formatCode>
                <c:ptCount val="3"/>
                <c:pt idx="0">
                  <c:v>1.0205286122699349</c:v>
                </c:pt>
                <c:pt idx="1">
                  <c:v>-4.6385556835108623</c:v>
                </c:pt>
                <c:pt idx="2">
                  <c:v>3.618027071240931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E-4185-BB64-F2D628E09EE4}"/>
            </c:ext>
          </c:extLst>
        </c:ser>
        <c:ser>
          <c:idx val="10"/>
          <c:order val="10"/>
          <c:tx>
            <c:strRef>
              <c:f>'KF_03_dur+rat'!$M$41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'KF_03_dur+rat'!$M$42:$M$44</c:f>
              <c:numCache>
                <c:formatCode>0.00</c:formatCode>
                <c:ptCount val="3"/>
                <c:pt idx="0">
                  <c:v>-8.655982078765021</c:v>
                </c:pt>
                <c:pt idx="1">
                  <c:v>3.8860228102588437</c:v>
                </c:pt>
                <c:pt idx="2">
                  <c:v>4.7699592685061667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6E-4185-BB64-F2D628E09EE4}"/>
            </c:ext>
          </c:extLst>
        </c:ser>
        <c:ser>
          <c:idx val="11"/>
          <c:order val="11"/>
          <c:tx>
            <c:strRef>
              <c:f>'KF_03_dur+rat'!$N$41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'KF_03_dur+rat'!$N$42:$N$44</c:f>
              <c:numCache>
                <c:formatCode>0.00</c:formatCode>
                <c:ptCount val="3"/>
                <c:pt idx="0">
                  <c:v>4.6237843186523051</c:v>
                </c:pt>
                <c:pt idx="1">
                  <c:v>-6.0186326058489854</c:v>
                </c:pt>
                <c:pt idx="2">
                  <c:v>1.3948482871966732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6E-4185-BB64-F2D628E09EE4}"/>
            </c:ext>
          </c:extLst>
        </c:ser>
        <c:ser>
          <c:idx val="12"/>
          <c:order val="12"/>
          <c:tx>
            <c:strRef>
              <c:f>'KF_03_dur+rat'!$O$41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'KF_03_dur+rat'!$O$42:$O$44</c:f>
              <c:numCache>
                <c:formatCode>0.00</c:formatCode>
                <c:ptCount val="3"/>
                <c:pt idx="0">
                  <c:v>1.9555265875416126</c:v>
                </c:pt>
                <c:pt idx="1">
                  <c:v>-2.492128964140182</c:v>
                </c:pt>
                <c:pt idx="2">
                  <c:v>0.53660237659857302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6E-4185-BB64-F2D628E09EE4}"/>
            </c:ext>
          </c:extLst>
        </c:ser>
        <c:ser>
          <c:idx val="13"/>
          <c:order val="13"/>
          <c:tx>
            <c:strRef>
              <c:f>'KF_03_dur+rat'!$P$41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'KF_03_dur+rat'!$P$42:$P$44</c:f>
              <c:numCache>
                <c:formatCode>0.00</c:formatCode>
                <c:ptCount val="3"/>
                <c:pt idx="0">
                  <c:v>-4.6639613563318179</c:v>
                </c:pt>
                <c:pt idx="1">
                  <c:v>7.8828400400121055</c:v>
                </c:pt>
                <c:pt idx="2">
                  <c:v>-3.2188786836802876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6E-4185-BB64-F2D628E0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3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'KF_03_dur+rat'!$C$35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'KF_03_dur+rat'!$C$36:$C$38</c:f>
              <c:numCache>
                <c:formatCode>0.00</c:formatCode>
                <c:ptCount val="3"/>
                <c:pt idx="0">
                  <c:v>-1.3236015371870451</c:v>
                </c:pt>
                <c:pt idx="1">
                  <c:v>-0.62444490465638935</c:v>
                </c:pt>
                <c:pt idx="2">
                  <c:v>1.9480464418434202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5A1-889A-000261C26082}"/>
            </c:ext>
          </c:extLst>
        </c:ser>
        <c:ser>
          <c:idx val="4"/>
          <c:order val="1"/>
          <c:tx>
            <c:strRef>
              <c:f>'KF_03_dur+rat'!$E$35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'KF_03_dur+rat'!$E$36:$E$38</c:f>
              <c:numCache>
                <c:formatCode>0.00</c:formatCode>
                <c:ptCount val="3"/>
                <c:pt idx="0">
                  <c:v>-0.83287671324139723</c:v>
                </c:pt>
                <c:pt idx="1">
                  <c:v>7.0604457545022115</c:v>
                </c:pt>
                <c:pt idx="2">
                  <c:v>-6.2275690412608107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5A1-889A-000261C26082}"/>
            </c:ext>
          </c:extLst>
        </c:ser>
        <c:ser>
          <c:idx val="5"/>
          <c:order val="2"/>
          <c:tx>
            <c:strRef>
              <c:f>'KF_03_dur+rat'!$F$35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'KF_03_dur+rat'!$F$36:$F$38</c:f>
              <c:numCache>
                <c:formatCode>0.00</c:formatCode>
                <c:ptCount val="3"/>
                <c:pt idx="0">
                  <c:v>-5.0995499797611998</c:v>
                </c:pt>
                <c:pt idx="1">
                  <c:v>5.3389054309356041</c:v>
                </c:pt>
                <c:pt idx="2">
                  <c:v>-0.23935545117440071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9-45A1-889A-000261C26082}"/>
            </c:ext>
          </c:extLst>
        </c:ser>
        <c:ser>
          <c:idx val="6"/>
          <c:order val="3"/>
          <c:tx>
            <c:strRef>
              <c:f>'KF_03_dur+rat'!$G$35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'KF_03_dur+rat'!$G$36:$G$38</c:f>
              <c:numCache>
                <c:formatCode>0.00</c:formatCode>
                <c:ptCount val="3"/>
                <c:pt idx="0">
                  <c:v>-0.45618416702485831</c:v>
                </c:pt>
                <c:pt idx="1">
                  <c:v>-1.6573826319332241</c:v>
                </c:pt>
                <c:pt idx="2">
                  <c:v>2.1135667989580718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9-45A1-889A-000261C26082}"/>
            </c:ext>
          </c:extLst>
        </c:ser>
        <c:ser>
          <c:idx val="7"/>
          <c:order val="4"/>
          <c:tx>
            <c:strRef>
              <c:f>'KF_03_dur+rat'!$H$35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'KF_03_dur+rat'!$H$36:$H$38</c:f>
              <c:numCache>
                <c:formatCode>0.00</c:formatCode>
                <c:ptCount val="3"/>
                <c:pt idx="0">
                  <c:v>3.5323633253547513</c:v>
                </c:pt>
                <c:pt idx="1">
                  <c:v>-3.7778120233171677</c:v>
                </c:pt>
                <c:pt idx="2">
                  <c:v>0.24544869796240931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9-45A1-889A-000261C26082}"/>
            </c:ext>
          </c:extLst>
        </c:ser>
        <c:ser>
          <c:idx val="9"/>
          <c:order val="5"/>
          <c:tx>
            <c:strRef>
              <c:f>'KF_03_dur+rat'!$I$35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'KF_03_dur+rat'!$I$36:$I$38</c:f>
              <c:numCache>
                <c:formatCode>0.00</c:formatCode>
                <c:ptCount val="3"/>
                <c:pt idx="0">
                  <c:v>6.7642426396697388</c:v>
                </c:pt>
                <c:pt idx="1">
                  <c:v>-4.2045797539003544</c:v>
                </c:pt>
                <c:pt idx="2">
                  <c:v>-2.5596628857693879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9-45A1-889A-000261C26082}"/>
            </c:ext>
          </c:extLst>
        </c:ser>
        <c:ser>
          <c:idx val="14"/>
          <c:order val="6"/>
          <c:tx>
            <c:strRef>
              <c:f>'KF_03_dur+rat'!$K$35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'KF_03_dur+rat'!$K$36:$K$38</c:f>
              <c:numCache>
                <c:formatCode>0.00</c:formatCode>
                <c:ptCount val="3"/>
                <c:pt idx="0">
                  <c:v>4.9509956893498668</c:v>
                </c:pt>
                <c:pt idx="1">
                  <c:v>-4.513580601206943</c:v>
                </c:pt>
                <c:pt idx="2">
                  <c:v>-0.43741508814292374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9-45A1-889A-000261C26082}"/>
            </c:ext>
          </c:extLst>
        </c:ser>
        <c:ser>
          <c:idx val="2"/>
          <c:order val="7"/>
          <c:tx>
            <c:strRef>
              <c:f>'KF_03_dur+rat'!$M$35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'KF_03_dur+rat'!$M$36:$M$38</c:f>
              <c:numCache>
                <c:formatCode>0.00</c:formatCode>
                <c:ptCount val="3"/>
                <c:pt idx="0">
                  <c:v>-7.5353892571598635</c:v>
                </c:pt>
                <c:pt idx="1">
                  <c:v>2.3784487295762489</c:v>
                </c:pt>
                <c:pt idx="2">
                  <c:v>5.1569405275836075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9-45A1-889A-000261C26082}"/>
            </c:ext>
          </c:extLst>
        </c:ser>
        <c:ser>
          <c:idx val="12"/>
          <c:order val="8"/>
          <c:tx>
            <c:strRef>
              <c:f>'KF_03_dur+rat'!$P$35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'KF_03_dur+rat'!$P$36:$P$38</c:f>
              <c:numCache>
                <c:formatCode>0.00</c:formatCode>
                <c:ptCount val="3"/>
                <c:pt idx="0">
                  <c:v>-3.5433685347266604</c:v>
                </c:pt>
                <c:pt idx="1">
                  <c:v>6.3752659593295107</c:v>
                </c:pt>
                <c:pt idx="2">
                  <c:v>-2.8318974246028468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9-45A1-889A-000261C2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4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4" xr16:uid="{00000000-0016-0000-0000-000027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1" connectionId="60" xr16:uid="{00000000-0016-0000-0000-00002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1" connectionId="25" xr16:uid="{00000000-0016-0000-0000-00001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18" xr16:uid="{00000000-0016-0000-00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7" xr16:uid="{00000000-0016-0000-0000-000014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17" xr16:uid="{00000000-0016-0000-0000-000015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3" xr16:uid="{00000000-0016-0000-0000-000017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46" xr16:uid="{00000000-0016-0000-0000-00000B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1" connectionId="1" xr16:uid="{00000000-0016-0000-0000-00000D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1" connectionId="28" xr16:uid="{00000000-0016-0000-0000-000004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6" xr16:uid="{00000000-0016-0000-0000-00002C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3" connectionId="50" xr16:uid="{00000000-0016-0000-0000-000028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3" connectionId="61" xr16:uid="{00000000-0016-0000-0000-000034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34" xr16:uid="{679BBF59-0491-4CFC-A6D7-F5B04AE71366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3" connectionId="9" xr16:uid="{00000000-0016-0000-0000-000013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6" xr16:uid="{00000000-0016-0000-0000-000019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22" xr16:uid="{00000000-0016-0000-0000-000012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1" connectionId="14" xr16:uid="{00000000-0016-0000-0000-00002E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1" connectionId="53" xr16:uid="{00000000-0016-0000-0000-00000C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3" connectionId="26" xr16:uid="{00000000-0016-0000-0000-000022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32" xr16:uid="{00000000-0016-0000-0000-000006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1" connectionId="65" xr16:uid="{00000000-0016-0000-0000-000016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3" connectionId="66" xr16:uid="{00000000-0016-0000-0000-000038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1" xr16:uid="{00000000-0016-0000-0000-00000E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1" connectionId="30" xr16:uid="{00000000-0016-0000-0000-000011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1" connectionId="44" xr16:uid="{00000000-0016-0000-0000-000030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3" connectionId="31" xr16:uid="{00000000-0016-0000-0000-000032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1" connectionId="12" xr16:uid="{00000000-0016-0000-0000-00000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33" xr16:uid="{00000000-0016-0000-0000-00001D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1" connectionId="8" xr16:uid="{00000000-0016-0000-0000-00001B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4" xr16:uid="{00000000-0016-0000-0000-000023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7" xr16:uid="{00000000-0016-0000-0000-000035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20" xr16:uid="{00000000-0016-0000-0000-00002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1" connectionId="49" xr16:uid="{00000000-0016-0000-0000-00000A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3" connectionId="52" xr16:uid="{00000000-0016-0000-0000-000009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9" xr16:uid="{00000000-0016-0000-0000-000031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5" xr16:uid="{00000000-0016-0000-0000-000024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3" connectionId="2" xr16:uid="{00000000-0016-0000-0000-00002D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3" connectionId="54" xr16:uid="{00000000-0016-0000-0000-000020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5" xr16:uid="{00000000-0016-0000-0000-00002B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7" xr16:uid="{00000000-0016-0000-0000-00001E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3" connectionId="29" xr16:uid="{00000000-0016-0000-0000-000005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47" xr16:uid="{DFF3B48E-2313-4131-B341-6DF1FB7B901B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3_Abschnitte-Dauern_1" connectionId="23" xr16:uid="{E4527A73-33A5-4274-AD49-D4190747B19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62" xr16:uid="{00000000-0016-0000-0000-00003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7" xr16:uid="{00000000-0016-0000-0000-000018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3" connectionId="45" xr16:uid="{00000000-0016-0000-0000-000026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3_dur_1" connectionId="6" xr16:uid="{61D6A301-ADE9-4B0A-AB32-7316269A32A6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3_dur_1" connectionId="42" xr16:uid="{7A53B84A-10D7-4AAE-8039-2869B963D462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5" xr16:uid="{00000000-0016-0000-0000-00001F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59" xr16:uid="{00000000-0016-0000-0000-00000F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3" xr16:uid="{00000000-0016-0000-0000-000033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0" xr16:uid="{00000000-0016-0000-0000-000036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3" connectionId="15" xr16:uid="{00000000-0016-0000-0000-00002F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48" xr16:uid="{00000000-0016-0000-0000-000000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1" connectionId="51" xr16:uid="{00000000-0016-0000-0000-000010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7" xr16:uid="{00000000-0016-0000-0000-000021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3" connectionId="13" xr16:uid="{00000000-0016-0000-0000-00001C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AAD-4F2E-4E43-8415-8483D6EECD2A}">
  <dimension ref="A1:E6"/>
  <sheetViews>
    <sheetView workbookViewId="0"/>
  </sheetViews>
  <sheetFormatPr baseColWidth="10" defaultRowHeight="14.4" x14ac:dyDescent="0.3"/>
  <cols>
    <col min="1" max="1" width="8.21875" bestFit="1" customWidth="1"/>
    <col min="2" max="2" width="11.44140625" bestFit="1" customWidth="1"/>
    <col min="3" max="3" width="10.44140625" bestFit="1" customWidth="1"/>
    <col min="4" max="4" width="11.44140625" bestFit="1" customWidth="1"/>
    <col min="5" max="5" width="10.44140625" bestFit="1" customWidth="1"/>
  </cols>
  <sheetData>
    <row r="1" spans="1:5" x14ac:dyDescent="0.3">
      <c r="A1" s="1" t="s">
        <v>60</v>
      </c>
      <c r="B1" s="1" t="s">
        <v>62</v>
      </c>
      <c r="C1" s="10" t="s">
        <v>61</v>
      </c>
      <c r="D1" s="1" t="s">
        <v>62</v>
      </c>
      <c r="E1" s="10" t="s">
        <v>61</v>
      </c>
    </row>
    <row r="2" spans="1:5" x14ac:dyDescent="0.3">
      <c r="A2" s="5" t="s">
        <v>42</v>
      </c>
      <c r="B2" s="6">
        <v>10.5</v>
      </c>
      <c r="C2" s="30">
        <f>B2/B$6*100</f>
        <v>21.212121212121211</v>
      </c>
      <c r="D2" s="3">
        <f>SUM(B2:B3)</f>
        <v>21.5</v>
      </c>
      <c r="E2" s="30">
        <f>D2/D$6*100</f>
        <v>43.43434343434344</v>
      </c>
    </row>
    <row r="3" spans="1:5" x14ac:dyDescent="0.3">
      <c r="A3" s="5" t="s">
        <v>43</v>
      </c>
      <c r="B3" s="6">
        <v>11</v>
      </c>
      <c r="C3" s="30">
        <f t="shared" ref="C3:C5" si="0">B3/B$6*100</f>
        <v>22.222222222222221</v>
      </c>
      <c r="D3" s="3"/>
      <c r="E3" s="30"/>
    </row>
    <row r="4" spans="1:5" x14ac:dyDescent="0.3">
      <c r="A4" s="5">
        <v>2</v>
      </c>
      <c r="B4" s="6">
        <v>18</v>
      </c>
      <c r="C4" s="30">
        <f t="shared" si="0"/>
        <v>36.363636363636367</v>
      </c>
      <c r="D4" s="3">
        <f>B4</f>
        <v>18</v>
      </c>
      <c r="E4" s="30">
        <f>D4/D$6*100</f>
        <v>36.363636363636367</v>
      </c>
    </row>
    <row r="5" spans="1:5" x14ac:dyDescent="0.3">
      <c r="A5" s="5">
        <v>3</v>
      </c>
      <c r="B5" s="6">
        <v>10</v>
      </c>
      <c r="C5" s="30">
        <f t="shared" si="0"/>
        <v>20.202020202020201</v>
      </c>
      <c r="D5" s="3">
        <f>B5</f>
        <v>10</v>
      </c>
      <c r="E5" s="30">
        <f>D5/D$6*100</f>
        <v>20.202020202020201</v>
      </c>
    </row>
    <row r="6" spans="1:5" x14ac:dyDescent="0.3">
      <c r="A6" s="2"/>
      <c r="B6" s="12">
        <f>SUM(B2:B5)</f>
        <v>49.5</v>
      </c>
      <c r="C6" s="11">
        <f>SUM(C2:C5)</f>
        <v>100</v>
      </c>
      <c r="D6" s="10">
        <f>SUM(D2:D5)</f>
        <v>49.5</v>
      </c>
      <c r="E6" s="10">
        <f>SUM(E2:E5)</f>
        <v>100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34"/>
  <sheetViews>
    <sheetView tabSelected="1" zoomScale="55" zoomScaleNormal="55" workbookViewId="0"/>
  </sheetViews>
  <sheetFormatPr baseColWidth="10" defaultRowHeight="14.4" x14ac:dyDescent="0.3"/>
  <cols>
    <col min="1" max="1" width="25.5546875" style="1" bestFit="1" customWidth="1"/>
    <col min="2" max="2" width="36.33203125" style="2" bestFit="1" customWidth="1"/>
    <col min="3" max="3" width="26.33203125" style="2" bestFit="1" customWidth="1"/>
    <col min="4" max="4" width="23.109375" style="2" bestFit="1" customWidth="1"/>
    <col min="5" max="5" width="23.109375" bestFit="1" customWidth="1"/>
    <col min="6" max="6" width="34" bestFit="1" customWidth="1"/>
    <col min="7" max="7" width="36.33203125" bestFit="1" customWidth="1"/>
    <col min="8" max="8" width="28.6640625" bestFit="1" customWidth="1"/>
    <col min="9" max="9" width="36.33203125" bestFit="1" customWidth="1"/>
    <col min="10" max="10" width="28.6640625" bestFit="1" customWidth="1"/>
    <col min="11" max="12" width="22.33203125" bestFit="1" customWidth="1"/>
    <col min="13" max="13" width="28.44140625" bestFit="1" customWidth="1"/>
    <col min="14" max="15" width="22.33203125" bestFit="1" customWidth="1"/>
    <col min="16" max="16" width="15.44140625" style="2" bestFit="1" customWidth="1"/>
    <col min="17" max="17" width="13.33203125" bestFit="1" customWidth="1"/>
    <col min="18" max="18" width="13.88671875" bestFit="1" customWidth="1"/>
    <col min="19" max="19" width="21.88671875" style="2" bestFit="1" customWidth="1"/>
    <col min="20" max="20" width="8" style="2" bestFit="1" customWidth="1"/>
    <col min="21" max="21" width="12.6640625" style="2" bestFit="1" customWidth="1"/>
    <col min="22" max="22" width="6.6640625" style="2" bestFit="1" customWidth="1"/>
    <col min="23" max="23" width="9.6640625" style="2" bestFit="1" customWidth="1"/>
    <col min="24" max="24" width="7.5546875" style="2" bestFit="1" customWidth="1"/>
    <col min="25" max="25" width="8.33203125" bestFit="1" customWidth="1"/>
    <col min="26" max="26" width="16.6640625" style="1" bestFit="1" customWidth="1"/>
    <col min="27" max="27" width="17.6640625" bestFit="1" customWidth="1"/>
    <col min="28" max="28" width="17.6640625" customWidth="1"/>
    <col min="29" max="29" width="28.33203125" style="2" bestFit="1" customWidth="1"/>
    <col min="30" max="30" width="26.33203125" style="6" bestFit="1" customWidth="1"/>
    <col min="31" max="32" width="23.109375" style="6" bestFit="1" customWidth="1"/>
    <col min="33" max="33" width="34" style="6" bestFit="1" customWidth="1"/>
    <col min="34" max="34" width="36.33203125" style="6" bestFit="1" customWidth="1"/>
    <col min="35" max="35" width="28.6640625" style="6" bestFit="1" customWidth="1"/>
    <col min="36" max="36" width="23.109375" style="6" bestFit="1" customWidth="1"/>
    <col min="37" max="37" width="28.6640625" style="6" bestFit="1" customWidth="1"/>
    <col min="38" max="39" width="22.33203125" style="6" bestFit="1" customWidth="1"/>
    <col min="40" max="40" width="28.44140625" style="6" bestFit="1" customWidth="1"/>
    <col min="41" max="42" width="22.33203125" style="6" bestFit="1" customWidth="1"/>
    <col min="43" max="43" width="10.6640625" style="6" bestFit="1" customWidth="1"/>
    <col min="44" max="44" width="8.5546875" style="6" bestFit="1" customWidth="1"/>
    <col min="45" max="45" width="9.33203125" style="6" bestFit="1" customWidth="1"/>
    <col min="46" max="46" width="17.109375" style="6" bestFit="1" customWidth="1"/>
    <col min="47" max="47" width="9.6640625" style="6" bestFit="1" customWidth="1"/>
    <col min="48" max="48" width="7.5546875" style="6" bestFit="1" customWidth="1"/>
    <col min="49" max="49" width="8.33203125" style="6" bestFit="1" customWidth="1"/>
    <col min="50" max="50" width="16.109375" style="6" bestFit="1" customWidth="1"/>
    <col min="51" max="51" width="8.6640625" style="6" bestFit="1" customWidth="1"/>
    <col min="52" max="52" width="4.5546875" style="6" bestFit="1" customWidth="1"/>
    <col min="53" max="53" width="18.33203125" style="6" bestFit="1" customWidth="1"/>
    <col min="54" max="54" width="17.6640625" bestFit="1" customWidth="1"/>
    <col min="55" max="55" width="22.33203125" bestFit="1" customWidth="1"/>
    <col min="56" max="56" width="5.44140625" bestFit="1" customWidth="1"/>
    <col min="57" max="57" width="23.109375" bestFit="1" customWidth="1"/>
    <col min="58" max="58" width="23.5546875" bestFit="1" customWidth="1"/>
    <col min="59" max="60" width="26.44140625" bestFit="1" customWidth="1"/>
    <col min="61" max="62" width="24" bestFit="1" customWidth="1"/>
    <col min="63" max="63" width="34.33203125" bestFit="1" customWidth="1"/>
    <col min="64" max="64" width="37.33203125" bestFit="1" customWidth="1"/>
    <col min="65" max="65" width="29.88671875" bestFit="1" customWidth="1"/>
    <col min="66" max="66" width="23.33203125" bestFit="1" customWidth="1"/>
    <col min="67" max="67" width="29.88671875" bestFit="1" customWidth="1"/>
    <col min="68" max="69" width="22.6640625" bestFit="1" customWidth="1"/>
    <col min="70" max="70" width="28.6640625" bestFit="1" customWidth="1"/>
    <col min="71" max="72" width="22.6640625" bestFit="1" customWidth="1"/>
    <col min="73" max="73" width="8.5546875" bestFit="1" customWidth="1"/>
  </cols>
  <sheetData>
    <row r="1" spans="1:72" x14ac:dyDescent="0.3">
      <c r="A1" s="33" t="s">
        <v>18</v>
      </c>
      <c r="B1" s="25"/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51</v>
      </c>
      <c r="Q1" s="1" t="s">
        <v>52</v>
      </c>
      <c r="R1" s="1" t="s">
        <v>53</v>
      </c>
      <c r="S1" s="1" t="s">
        <v>54</v>
      </c>
      <c r="T1" s="1"/>
      <c r="U1" s="1"/>
      <c r="V1" s="5" t="s">
        <v>18</v>
      </c>
      <c r="W1" s="1" t="s">
        <v>25</v>
      </c>
      <c r="X1" s="1" t="s">
        <v>28</v>
      </c>
      <c r="Y1" s="1" t="s">
        <v>26</v>
      </c>
      <c r="Z1" s="5" t="s">
        <v>35</v>
      </c>
      <c r="AA1" s="5" t="s">
        <v>18</v>
      </c>
      <c r="AB1" s="5"/>
      <c r="AC1" s="8" t="s">
        <v>4</v>
      </c>
      <c r="AD1" s="8" t="s">
        <v>5</v>
      </c>
      <c r="AE1" s="8" t="s">
        <v>6</v>
      </c>
      <c r="AF1" s="8" t="s">
        <v>7</v>
      </c>
      <c r="AG1" s="8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12" t="s">
        <v>13</v>
      </c>
      <c r="AM1" s="12" t="s">
        <v>14</v>
      </c>
      <c r="AN1" s="12" t="s">
        <v>15</v>
      </c>
      <c r="AO1" s="12" t="s">
        <v>16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28</v>
      </c>
      <c r="AV1" s="5" t="s">
        <v>26</v>
      </c>
      <c r="AW1" s="5" t="s">
        <v>27</v>
      </c>
      <c r="AX1" s="19"/>
      <c r="AY1" s="19"/>
      <c r="AZ1" s="26"/>
      <c r="BA1" s="26"/>
      <c r="BB1" s="5"/>
      <c r="BC1" s="12"/>
      <c r="BD1" s="6"/>
    </row>
    <row r="2" spans="1:72" x14ac:dyDescent="0.3">
      <c r="A2" s="1">
        <v>1</v>
      </c>
      <c r="B2" s="7"/>
      <c r="C2" s="11">
        <f>SUM(AC2:AC3)</f>
        <v>8.6485625000000006</v>
      </c>
      <c r="D2" s="11">
        <f t="shared" ref="D2:O2" si="0">SUM(AD2:AD3)</f>
        <v>7.7879999999999994</v>
      </c>
      <c r="E2" s="11">
        <f t="shared" si="0"/>
        <v>8.5514166669999998</v>
      </c>
      <c r="F2" s="11">
        <f t="shared" si="0"/>
        <v>8.7743125000000006</v>
      </c>
      <c r="G2" s="11">
        <f t="shared" si="0"/>
        <v>9.1524999999999999</v>
      </c>
      <c r="H2" s="11">
        <f t="shared" si="0"/>
        <v>9.671416666999999</v>
      </c>
      <c r="I2" s="11">
        <f t="shared" si="0"/>
        <v>10.576416667</v>
      </c>
      <c r="J2" s="11">
        <f t="shared" si="0"/>
        <v>9.4926666669999999</v>
      </c>
      <c r="K2" s="11">
        <f t="shared" si="0"/>
        <v>12.0821875</v>
      </c>
      <c r="L2" s="11">
        <f t="shared" si="0"/>
        <v>11.091687499999999</v>
      </c>
      <c r="M2" s="11">
        <f t="shared" si="0"/>
        <v>8.7526458330000008</v>
      </c>
      <c r="N2" s="11">
        <f t="shared" si="0"/>
        <v>11.588666667000002</v>
      </c>
      <c r="O2" s="11">
        <f t="shared" si="0"/>
        <v>11.71</v>
      </c>
      <c r="P2" s="3">
        <f>AVERAGE(B2:O2)</f>
        <v>9.8369599359999995</v>
      </c>
      <c r="Q2" s="11">
        <f>MIN(B2:O2)</f>
        <v>7.7879999999999994</v>
      </c>
      <c r="R2" s="3">
        <f>MAX(B2:O2)</f>
        <v>12.0821875</v>
      </c>
      <c r="S2" s="7">
        <f>STDEV(B2:O2)/P2*100</f>
        <v>14.352991140434884</v>
      </c>
      <c r="V2" s="5">
        <v>1</v>
      </c>
      <c r="W2" s="11">
        <f>AVERAGE(C2,E2:I2,K2,M2)</f>
        <v>9.5261822917500023</v>
      </c>
      <c r="X2" s="3">
        <f>MIN(C2,E2:I2,K2,M2)</f>
        <v>8.5514166669999998</v>
      </c>
      <c r="Y2" s="3">
        <f>MAX(C2,E2:I2,K2,M2)</f>
        <v>12.0821875</v>
      </c>
      <c r="Z2" s="7">
        <f>STDEV(C2,E2:I2,K2,M2)/W2*100</f>
        <v>12.966918559271964</v>
      </c>
      <c r="AA2" s="5" t="s">
        <v>42</v>
      </c>
      <c r="AB2" s="5"/>
      <c r="AC2" s="11">
        <f t="shared" ref="AC2:AO2" si="1">AC62-AC61</f>
        <v>4.2026666669999999</v>
      </c>
      <c r="AD2" s="11">
        <f t="shared" si="1"/>
        <v>3.4456666670000002</v>
      </c>
      <c r="AE2" s="11">
        <f t="shared" si="1"/>
        <v>4.5330208329999993</v>
      </c>
      <c r="AF2" s="11">
        <f t="shared" si="1"/>
        <v>3.7335833330000003</v>
      </c>
      <c r="AG2" s="11">
        <f t="shared" si="1"/>
        <v>3.7552916669999998</v>
      </c>
      <c r="AH2" s="11">
        <f t="shared" si="1"/>
        <v>4.3199999999999994</v>
      </c>
      <c r="AI2" s="11">
        <f t="shared" si="1"/>
        <v>4.0150833329999998</v>
      </c>
      <c r="AJ2" s="11">
        <f t="shared" si="1"/>
        <v>4.0419999999999998</v>
      </c>
      <c r="AK2" s="11">
        <f t="shared" si="1"/>
        <v>4.3518749999999997</v>
      </c>
      <c r="AL2" s="11">
        <f t="shared" si="1"/>
        <v>4.0143333329999997</v>
      </c>
      <c r="AM2" s="11">
        <f t="shared" si="1"/>
        <v>4.2970000000000006</v>
      </c>
      <c r="AN2" s="11">
        <f t="shared" si="1"/>
        <v>3.7946666670000004</v>
      </c>
      <c r="AO2" s="11">
        <f t="shared" si="1"/>
        <v>4.4566666670000004</v>
      </c>
      <c r="AP2" s="11">
        <f>AVERAGE(AC2:AO2)</f>
        <v>4.0739887820769223</v>
      </c>
      <c r="AQ2" s="11">
        <f>MIN(AC2:AO2)</f>
        <v>3.4456666670000002</v>
      </c>
      <c r="AR2" s="11">
        <f>MAX(AC2:AO2)</f>
        <v>4.5330208329999993</v>
      </c>
      <c r="AS2" s="7">
        <f>STDEV(AC2:AO2)/AP2*100</f>
        <v>7.9521999430557502</v>
      </c>
      <c r="AT2" s="11">
        <f t="shared" ref="AT2:AT5" si="2">AVERAGE(AC2,AE2:AI2,AK2,AM2)</f>
        <v>4.1510651041249993</v>
      </c>
      <c r="AU2" s="11">
        <f t="shared" ref="AU2:AU5" si="3">MIN(AC2,AE2:AI2,AK2,AM2)</f>
        <v>3.7335833330000003</v>
      </c>
      <c r="AV2" s="11">
        <f t="shared" ref="AV2:AV5" si="4">MAX(AC2,AE2:AI2,AK2,AM2)</f>
        <v>4.5330208329999993</v>
      </c>
      <c r="AW2" s="7">
        <f t="shared" ref="AW2:AW5" si="5">STDEV(AC2,AE2:AI2,AK2,AM2)/AT2*100</f>
        <v>6.9827888705384948</v>
      </c>
      <c r="AX2" s="5">
        <v>1</v>
      </c>
      <c r="AZ2" s="20"/>
      <c r="BA2" s="1"/>
      <c r="BB2" s="11"/>
      <c r="BC2" s="11"/>
      <c r="BD2" s="6"/>
    </row>
    <row r="3" spans="1:72" x14ac:dyDescent="0.3">
      <c r="A3" s="1">
        <v>2</v>
      </c>
      <c r="B3" s="7"/>
      <c r="C3" s="11">
        <f>SUM(AC4)</f>
        <v>5.5626041669999999</v>
      </c>
      <c r="D3" s="11">
        <f t="shared" ref="D3:O4" si="6">SUM(AD4)</f>
        <v>5.3333333330000006</v>
      </c>
      <c r="E3" s="11">
        <f t="shared" si="6"/>
        <v>6.8657708329999991</v>
      </c>
      <c r="F3" s="11">
        <f t="shared" si="6"/>
        <v>7.4017708330000005</v>
      </c>
      <c r="G3" s="11">
        <f t="shared" si="6"/>
        <v>5.5737500000000004</v>
      </c>
      <c r="H3" s="11">
        <f t="shared" si="6"/>
        <v>5.0186666660000014</v>
      </c>
      <c r="I3" s="11">
        <f t="shared" si="6"/>
        <v>5.0742499999999993</v>
      </c>
      <c r="J3" s="11">
        <f t="shared" si="6"/>
        <v>4.8039999999999985</v>
      </c>
      <c r="K3" s="11">
        <f t="shared" si="6"/>
        <v>5.9271875000000023</v>
      </c>
      <c r="L3" s="11">
        <f t="shared" si="6"/>
        <v>5.3838958329999986</v>
      </c>
      <c r="M3" s="11">
        <f t="shared" si="6"/>
        <v>7.182520834</v>
      </c>
      <c r="N3" s="11">
        <f t="shared" si="6"/>
        <v>4.937333332999998</v>
      </c>
      <c r="O3" s="11">
        <f t="shared" si="6"/>
        <v>6.08</v>
      </c>
      <c r="P3" s="3">
        <f>AVERAGE(B3:O3)</f>
        <v>5.7803910255384618</v>
      </c>
      <c r="Q3" s="11">
        <f t="shared" ref="Q3:Q5" si="7">MIN(B3:O3)</f>
        <v>4.8039999999999985</v>
      </c>
      <c r="R3" s="3">
        <f t="shared" ref="R3:R5" si="8">MAX(B3:O3)</f>
        <v>7.4017708330000005</v>
      </c>
      <c r="S3" s="7">
        <f t="shared" ref="S3:S5" si="9">STDEV(B3:O3)/P3*100</f>
        <v>15.043882169543711</v>
      </c>
      <c r="V3" s="5">
        <v>2</v>
      </c>
      <c r="W3" s="11">
        <f t="shared" ref="W3:W4" si="10">AVERAGE(C3,E3:I3,K3,M3)</f>
        <v>6.0758151041250006</v>
      </c>
      <c r="X3" s="3">
        <f t="shared" ref="X3:X4" si="11">MIN(C3,E3:I3,K3,M3)</f>
        <v>5.0186666660000014</v>
      </c>
      <c r="Y3" s="3">
        <f t="shared" ref="Y3:Y4" si="12">MAX(C3,E3:I3,K3,M3)</f>
        <v>7.4017708330000005</v>
      </c>
      <c r="Z3" s="7">
        <f t="shared" ref="Z3:Z4" si="13">STDEV(C3,E3:I3,K3,M3)/W3*100</f>
        <v>15.570939805216904</v>
      </c>
      <c r="AA3" s="5" t="s">
        <v>43</v>
      </c>
      <c r="AB3" s="5"/>
      <c r="AC3" s="11">
        <f t="shared" ref="AC3:AO3" si="14">AC63-AC62</f>
        <v>4.4458958329999998</v>
      </c>
      <c r="AD3" s="11">
        <f t="shared" si="14"/>
        <v>4.3423333329999991</v>
      </c>
      <c r="AE3" s="11">
        <f t="shared" si="14"/>
        <v>4.0183958340000006</v>
      </c>
      <c r="AF3" s="11">
        <f t="shared" si="14"/>
        <v>5.0407291669999994</v>
      </c>
      <c r="AG3" s="11">
        <f t="shared" si="14"/>
        <v>5.3972083330000009</v>
      </c>
      <c r="AH3" s="11">
        <f t="shared" si="14"/>
        <v>5.3514166669999996</v>
      </c>
      <c r="AI3" s="11">
        <f t="shared" si="14"/>
        <v>6.5613333340000004</v>
      </c>
      <c r="AJ3" s="11">
        <f t="shared" si="14"/>
        <v>5.4506666670000001</v>
      </c>
      <c r="AK3" s="11">
        <f t="shared" si="14"/>
        <v>7.7303124999999993</v>
      </c>
      <c r="AL3" s="11">
        <f t="shared" si="14"/>
        <v>7.0773541670000002</v>
      </c>
      <c r="AM3" s="11">
        <f t="shared" si="14"/>
        <v>4.4556458330000002</v>
      </c>
      <c r="AN3" s="11">
        <f t="shared" si="14"/>
        <v>7.7940000000000005</v>
      </c>
      <c r="AO3" s="11">
        <f t="shared" si="14"/>
        <v>7.2533333330000005</v>
      </c>
      <c r="AP3" s="11">
        <f>AVERAGE(AC3:AO3)</f>
        <v>5.7629711539230764</v>
      </c>
      <c r="AQ3" s="11">
        <f>MIN(AC3:AO3)</f>
        <v>4.0183958340000006</v>
      </c>
      <c r="AR3" s="11">
        <f>MAX(AC3:AO3)</f>
        <v>7.7940000000000005</v>
      </c>
      <c r="AS3" s="7">
        <f>STDEV(AC3:AO3)/AP3*100</f>
        <v>23.500031637394308</v>
      </c>
      <c r="AT3" s="11">
        <f t="shared" si="2"/>
        <v>5.3751171876249995</v>
      </c>
      <c r="AU3" s="11">
        <f t="shared" si="3"/>
        <v>4.0183958340000006</v>
      </c>
      <c r="AV3" s="11">
        <f t="shared" si="4"/>
        <v>7.7303124999999993</v>
      </c>
      <c r="AW3" s="7">
        <f t="shared" si="5"/>
        <v>22.911501493584442</v>
      </c>
      <c r="AX3" s="5" t="s">
        <v>0</v>
      </c>
      <c r="AZ3" s="20"/>
      <c r="BA3" s="1"/>
      <c r="BB3" s="11"/>
      <c r="BC3" s="11"/>
      <c r="BD3" s="6"/>
    </row>
    <row r="4" spans="1:72" x14ac:dyDescent="0.3">
      <c r="A4" s="1">
        <v>3</v>
      </c>
      <c r="B4" s="7"/>
      <c r="C4" s="11">
        <f>SUM(AC5)</f>
        <v>4.7324999999999999</v>
      </c>
      <c r="D4" s="11">
        <f t="shared" si="6"/>
        <v>2.9215416669999996</v>
      </c>
      <c r="E4" s="11">
        <f t="shared" si="6"/>
        <v>3.1144999999999996</v>
      </c>
      <c r="F4" s="11">
        <f t="shared" si="6"/>
        <v>4.7759166670000006</v>
      </c>
      <c r="G4" s="11">
        <f t="shared" si="6"/>
        <v>4.9474374999999995</v>
      </c>
      <c r="H4" s="11">
        <f t="shared" si="6"/>
        <v>4.4574166670000004</v>
      </c>
      <c r="I4" s="11">
        <f t="shared" si="6"/>
        <v>4.0293333330000003</v>
      </c>
      <c r="J4" s="11">
        <f t="shared" si="6"/>
        <v>5.0695625</v>
      </c>
      <c r="K4" s="11">
        <f t="shared" si="6"/>
        <v>5.2574999999999967</v>
      </c>
      <c r="L4" s="11">
        <f t="shared" si="6"/>
        <v>6.1057500000000005</v>
      </c>
      <c r="M4" s="11">
        <f t="shared" si="6"/>
        <v>6.2558333329999982</v>
      </c>
      <c r="N4" s="11">
        <f t="shared" si="6"/>
        <v>5.4546666670000015</v>
      </c>
      <c r="O4" s="11">
        <f t="shared" si="6"/>
        <v>5.6048124999999978</v>
      </c>
      <c r="P4" s="3">
        <f>AVERAGE(B4:O4)</f>
        <v>4.8251362179999981</v>
      </c>
      <c r="Q4" s="11">
        <f t="shared" si="7"/>
        <v>2.9215416669999996</v>
      </c>
      <c r="R4" s="3">
        <f t="shared" si="8"/>
        <v>6.2558333329999982</v>
      </c>
      <c r="S4" s="7">
        <f t="shared" si="9"/>
        <v>20.9670614178176</v>
      </c>
      <c r="V4" s="1">
        <v>3</v>
      </c>
      <c r="W4" s="11">
        <f t="shared" si="10"/>
        <v>4.6963046874999996</v>
      </c>
      <c r="X4" s="3">
        <f t="shared" si="11"/>
        <v>3.1144999999999996</v>
      </c>
      <c r="Y4" s="3">
        <f t="shared" si="12"/>
        <v>6.2558333329999982</v>
      </c>
      <c r="Z4" s="7">
        <f t="shared" si="13"/>
        <v>19.418859860616514</v>
      </c>
      <c r="AA4" s="5">
        <v>2</v>
      </c>
      <c r="AB4" s="5"/>
      <c r="AC4" s="11">
        <f t="shared" ref="AC4:AO4" si="15">AC64-AC63</f>
        <v>5.5626041669999999</v>
      </c>
      <c r="AD4" s="11">
        <f t="shared" si="15"/>
        <v>5.3333333330000006</v>
      </c>
      <c r="AE4" s="11">
        <f t="shared" si="15"/>
        <v>6.8657708329999991</v>
      </c>
      <c r="AF4" s="11">
        <f t="shared" si="15"/>
        <v>7.4017708330000005</v>
      </c>
      <c r="AG4" s="11">
        <f t="shared" si="15"/>
        <v>5.5737500000000004</v>
      </c>
      <c r="AH4" s="11">
        <f t="shared" si="15"/>
        <v>5.0186666660000014</v>
      </c>
      <c r="AI4" s="11">
        <f t="shared" si="15"/>
        <v>5.0742499999999993</v>
      </c>
      <c r="AJ4" s="11">
        <f t="shared" si="15"/>
        <v>4.8039999999999985</v>
      </c>
      <c r="AK4" s="11">
        <f t="shared" si="15"/>
        <v>5.9271875000000023</v>
      </c>
      <c r="AL4" s="11">
        <f t="shared" si="15"/>
        <v>5.3838958329999986</v>
      </c>
      <c r="AM4" s="11">
        <f t="shared" si="15"/>
        <v>7.182520834</v>
      </c>
      <c r="AN4" s="11">
        <f t="shared" si="15"/>
        <v>4.937333332999998</v>
      </c>
      <c r="AO4" s="11">
        <f t="shared" si="15"/>
        <v>6.08</v>
      </c>
      <c r="AP4" s="11">
        <f>AVERAGE(AC4:AO4)</f>
        <v>5.7803910255384618</v>
      </c>
      <c r="AQ4" s="11">
        <f>MIN(AC4:AO4)</f>
        <v>4.8039999999999985</v>
      </c>
      <c r="AR4" s="11">
        <f>MAX(AC4:AO4)</f>
        <v>7.4017708330000005</v>
      </c>
      <c r="AS4" s="7">
        <f>STDEV(AC4:AO4)/AP4*100</f>
        <v>15.043882169543711</v>
      </c>
      <c r="AT4" s="11">
        <f t="shared" si="2"/>
        <v>6.0758151041250006</v>
      </c>
      <c r="AU4" s="11">
        <f t="shared" si="3"/>
        <v>5.0186666660000014</v>
      </c>
      <c r="AV4" s="11">
        <f t="shared" si="4"/>
        <v>7.4017708330000005</v>
      </c>
      <c r="AW4" s="7">
        <f t="shared" si="5"/>
        <v>15.570939805216904</v>
      </c>
      <c r="AX4" s="5" t="s">
        <v>1</v>
      </c>
      <c r="AZ4" s="20"/>
      <c r="BA4" s="1"/>
      <c r="BB4" s="11"/>
      <c r="BC4" s="11"/>
      <c r="BD4" s="6"/>
    </row>
    <row r="5" spans="1:72" x14ac:dyDescent="0.3">
      <c r="A5" s="5" t="s">
        <v>20</v>
      </c>
      <c r="B5" s="7"/>
      <c r="C5" s="11">
        <f t="shared" ref="C5:O5" si="16">SUM(C2:C4)</f>
        <v>18.943666667000002</v>
      </c>
      <c r="D5" s="11">
        <f t="shared" si="16"/>
        <v>16.042874999999999</v>
      </c>
      <c r="E5" s="11">
        <f t="shared" si="16"/>
        <v>18.531687499999997</v>
      </c>
      <c r="F5" s="11">
        <f t="shared" si="16"/>
        <v>20.952000000000002</v>
      </c>
      <c r="G5" s="11">
        <f t="shared" si="16"/>
        <v>19.6736875</v>
      </c>
      <c r="H5" s="11">
        <f t="shared" si="16"/>
        <v>19.147500000000001</v>
      </c>
      <c r="I5" s="11">
        <f t="shared" si="16"/>
        <v>19.68</v>
      </c>
      <c r="J5" s="11">
        <f t="shared" si="16"/>
        <v>19.366229167</v>
      </c>
      <c r="K5" s="11">
        <f t="shared" si="16"/>
        <v>23.266874999999999</v>
      </c>
      <c r="L5" s="11">
        <f t="shared" si="16"/>
        <v>22.581333332999996</v>
      </c>
      <c r="M5" s="11">
        <f t="shared" si="16"/>
        <v>22.190999999999999</v>
      </c>
      <c r="N5" s="11">
        <f t="shared" si="16"/>
        <v>21.980666667000001</v>
      </c>
      <c r="O5" s="11">
        <f t="shared" si="16"/>
        <v>23.394812499999997</v>
      </c>
      <c r="P5" s="3">
        <f>AVERAGE(B5:O5)</f>
        <v>20.442487179538464</v>
      </c>
      <c r="Q5" s="11">
        <f t="shared" si="7"/>
        <v>16.042874999999999</v>
      </c>
      <c r="R5" s="3">
        <f t="shared" si="8"/>
        <v>23.394812499999997</v>
      </c>
      <c r="S5" s="7">
        <f t="shared" si="9"/>
        <v>10.587507049355853</v>
      </c>
      <c r="V5" s="5" t="s">
        <v>20</v>
      </c>
      <c r="W5" s="11">
        <f>AVERAGE(C5,E5:I5,K5,M5)</f>
        <v>20.298302083375003</v>
      </c>
      <c r="X5" s="3">
        <f>MIN(C5,E5:I5,K5,M5)</f>
        <v>18.531687499999997</v>
      </c>
      <c r="Y5" s="3">
        <f>MAX(C5,E5:I5,K5,M5)</f>
        <v>23.266874999999999</v>
      </c>
      <c r="Z5" s="7">
        <f>STDEV(C5,E5:I5,K5,M5)/W5*100</f>
        <v>8.301234340205168</v>
      </c>
      <c r="AA5" s="5">
        <v>3</v>
      </c>
      <c r="AB5" s="5"/>
      <c r="AC5" s="11">
        <f t="shared" ref="AC5:AO5" si="17">AC65-AC64</f>
        <v>4.7324999999999999</v>
      </c>
      <c r="AD5" s="11">
        <f t="shared" si="17"/>
        <v>2.9215416669999996</v>
      </c>
      <c r="AE5" s="11">
        <f t="shared" si="17"/>
        <v>3.1144999999999996</v>
      </c>
      <c r="AF5" s="11">
        <f t="shared" si="17"/>
        <v>4.7759166670000006</v>
      </c>
      <c r="AG5" s="11">
        <f t="shared" si="17"/>
        <v>4.9474374999999995</v>
      </c>
      <c r="AH5" s="11">
        <f t="shared" si="17"/>
        <v>4.4574166670000004</v>
      </c>
      <c r="AI5" s="11">
        <f t="shared" si="17"/>
        <v>4.0293333330000003</v>
      </c>
      <c r="AJ5" s="11">
        <f t="shared" si="17"/>
        <v>5.0695625</v>
      </c>
      <c r="AK5" s="11">
        <f t="shared" si="17"/>
        <v>5.2574999999999967</v>
      </c>
      <c r="AL5" s="11">
        <f t="shared" si="17"/>
        <v>6.1057500000000005</v>
      </c>
      <c r="AM5" s="11">
        <f t="shared" si="17"/>
        <v>6.2558333329999982</v>
      </c>
      <c r="AN5" s="11">
        <f t="shared" si="17"/>
        <v>5.4546666670000015</v>
      </c>
      <c r="AO5" s="11">
        <f t="shared" si="17"/>
        <v>5.6048124999999978</v>
      </c>
      <c r="AP5" s="11">
        <f>AVERAGE(AC5:AO5)</f>
        <v>4.8251362179999981</v>
      </c>
      <c r="AQ5" s="11">
        <f>MIN(AC5:AO5)</f>
        <v>2.9215416669999996</v>
      </c>
      <c r="AR5" s="11">
        <f>MAX(AC5:AO5)</f>
        <v>6.2558333329999982</v>
      </c>
      <c r="AS5" s="7">
        <f>STDEV(AC5:AO5)/AP5*100</f>
        <v>20.9670614178176</v>
      </c>
      <c r="AT5" s="11">
        <f t="shared" si="2"/>
        <v>4.6963046874999996</v>
      </c>
      <c r="AU5" s="11">
        <f t="shared" si="3"/>
        <v>3.1144999999999996</v>
      </c>
      <c r="AV5" s="11">
        <f t="shared" si="4"/>
        <v>6.2558333329999982</v>
      </c>
      <c r="AW5" s="7">
        <f t="shared" si="5"/>
        <v>19.418859860616514</v>
      </c>
      <c r="AX5" s="5" t="s">
        <v>40</v>
      </c>
      <c r="AZ5" s="20"/>
      <c r="BA5" s="1"/>
      <c r="BB5" s="11"/>
      <c r="BC5" s="11"/>
      <c r="BD5" s="6"/>
    </row>
    <row r="6" spans="1:72" x14ac:dyDescent="0.3">
      <c r="P6" s="31">
        <f>SUM(P2:P4)</f>
        <v>20.44248717953846</v>
      </c>
      <c r="AA6" s="41" t="s">
        <v>20</v>
      </c>
      <c r="AB6" s="41"/>
      <c r="AC6" s="12">
        <f t="shared" ref="AC6:AO6" si="18">SUM(AC2:AC5)</f>
        <v>18.943666667000002</v>
      </c>
      <c r="AD6" s="12">
        <f t="shared" si="18"/>
        <v>16.042874999999999</v>
      </c>
      <c r="AE6" s="12">
        <f t="shared" si="18"/>
        <v>18.531687499999997</v>
      </c>
      <c r="AF6" s="12">
        <f t="shared" si="18"/>
        <v>20.952000000000002</v>
      </c>
      <c r="AG6" s="12">
        <f t="shared" si="18"/>
        <v>19.6736875</v>
      </c>
      <c r="AH6" s="12">
        <f t="shared" si="18"/>
        <v>19.147500000000001</v>
      </c>
      <c r="AI6" s="12">
        <f t="shared" si="18"/>
        <v>19.68</v>
      </c>
      <c r="AJ6" s="12">
        <f t="shared" si="18"/>
        <v>19.366229167</v>
      </c>
      <c r="AK6" s="12">
        <f t="shared" si="18"/>
        <v>23.266874999999999</v>
      </c>
      <c r="AL6" s="12">
        <f t="shared" si="18"/>
        <v>22.581333332999996</v>
      </c>
      <c r="AM6" s="12">
        <f t="shared" si="18"/>
        <v>22.190999999999999</v>
      </c>
      <c r="AN6" s="12">
        <f t="shared" si="18"/>
        <v>21.980666667000001</v>
      </c>
      <c r="AO6" s="12">
        <f t="shared" si="18"/>
        <v>23.394812499999997</v>
      </c>
      <c r="AP6" s="12">
        <f>AVERAGE(AC6:AO6)</f>
        <v>20.442487179538464</v>
      </c>
      <c r="AQ6" s="12">
        <f>MIN(AC6:AO6)</f>
        <v>16.042874999999999</v>
      </c>
      <c r="AR6" s="12">
        <f>MAX(AC6:AO6)</f>
        <v>23.394812499999997</v>
      </c>
      <c r="AS6" s="7">
        <f>STDEV(AC6:AO6)/AP6*100</f>
        <v>10.587507049355853</v>
      </c>
      <c r="AT6" s="11">
        <f>AVERAGE(AC6,AE6:AI6,AK6,AM6)</f>
        <v>20.298302083375003</v>
      </c>
      <c r="AU6" s="11">
        <f>MIN(AC6,AE6:AI6,AK6,AM6)</f>
        <v>18.531687499999997</v>
      </c>
      <c r="AV6" s="11">
        <f>MAX(AC6,AE6:AI6,AK6,AM6)</f>
        <v>23.266874999999999</v>
      </c>
      <c r="AW6" s="7">
        <f>STDEV(AC6,AE6:AI6,AK6,AM6)/AT6*100</f>
        <v>8.301234340205168</v>
      </c>
      <c r="AX6" s="14"/>
      <c r="AY6" s="5"/>
      <c r="AZ6" s="20"/>
      <c r="BA6" s="1"/>
      <c r="BB6" s="11"/>
      <c r="BC6" s="11"/>
      <c r="BD6" s="6"/>
    </row>
    <row r="7" spans="1:72" x14ac:dyDescent="0.3">
      <c r="AA7" s="1"/>
      <c r="AB7" s="1"/>
      <c r="AC7" s="8">
        <f t="shared" ref="AC7" si="19">AC6/86400</f>
        <v>2.1925540123842596E-4</v>
      </c>
      <c r="AD7" s="8">
        <f t="shared" ref="AD7:AP7" si="20">AD6/86400</f>
        <v>1.856814236111111E-4</v>
      </c>
      <c r="AE7" s="8">
        <f t="shared" si="20"/>
        <v>2.1448712384259256E-4</v>
      </c>
      <c r="AF7" s="8">
        <f t="shared" si="20"/>
        <v>2.4250000000000001E-4</v>
      </c>
      <c r="AG7" s="8">
        <f t="shared" si="20"/>
        <v>2.2770471643518517E-4</v>
      </c>
      <c r="AH7" s="8">
        <f t="shared" si="20"/>
        <v>2.2161458333333335E-4</v>
      </c>
      <c r="AI7" s="8">
        <f t="shared" si="20"/>
        <v>2.2777777777777778E-4</v>
      </c>
      <c r="AJ7" s="8">
        <f t="shared" si="20"/>
        <v>2.2414617091435186E-4</v>
      </c>
      <c r="AK7" s="8">
        <f t="shared" si="20"/>
        <v>2.692925347222222E-4</v>
      </c>
      <c r="AL7" s="8">
        <f t="shared" si="20"/>
        <v>2.6135802468749998E-4</v>
      </c>
      <c r="AM7" s="8">
        <f t="shared" si="20"/>
        <v>2.5684027777777776E-4</v>
      </c>
      <c r="AN7" s="8">
        <f t="shared" si="20"/>
        <v>2.5440586420138892E-4</v>
      </c>
      <c r="AO7" s="8">
        <f t="shared" si="20"/>
        <v>2.7077329282407405E-4</v>
      </c>
      <c r="AP7" s="8">
        <f t="shared" si="20"/>
        <v>2.3660286087428777E-4</v>
      </c>
      <c r="AQ7" s="11"/>
      <c r="AR7" s="11"/>
      <c r="AS7" s="12"/>
      <c r="AT7" s="11"/>
      <c r="AU7" s="11"/>
      <c r="AV7" s="11"/>
      <c r="AW7" s="11"/>
      <c r="AY7" s="18"/>
      <c r="AZ7" s="20"/>
      <c r="BA7" s="1"/>
      <c r="BB7" s="11"/>
      <c r="BC7" s="11"/>
      <c r="BD7" s="6"/>
    </row>
    <row r="8" spans="1:72" x14ac:dyDescent="0.3">
      <c r="AA8" s="1"/>
      <c r="AB8" s="1"/>
      <c r="AC8" s="6"/>
      <c r="AP8" s="27">
        <f>SUM(AP2:AP5)</f>
        <v>20.44248717953846</v>
      </c>
      <c r="AQ8" s="11"/>
      <c r="AR8" s="11"/>
      <c r="AS8" s="8"/>
      <c r="AT8" s="11"/>
      <c r="AU8" s="11"/>
      <c r="AV8" s="11"/>
      <c r="AW8" s="11"/>
      <c r="AY8" s="18"/>
      <c r="AZ8" s="20"/>
      <c r="BA8" s="1"/>
      <c r="BB8" s="11"/>
      <c r="BC8" s="11"/>
      <c r="BD8" s="6"/>
      <c r="BE8" s="13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6"/>
    </row>
    <row r="9" spans="1:72" x14ac:dyDescent="0.3">
      <c r="A9" s="33" t="s">
        <v>19</v>
      </c>
      <c r="B9" s="25"/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51</v>
      </c>
      <c r="Q9" s="1" t="s">
        <v>2</v>
      </c>
      <c r="R9" s="1" t="s">
        <v>52</v>
      </c>
      <c r="S9" s="1" t="s">
        <v>53</v>
      </c>
      <c r="T9" s="1" t="s">
        <v>55</v>
      </c>
      <c r="U9" s="1" t="s">
        <v>32</v>
      </c>
      <c r="V9" s="5" t="s">
        <v>19</v>
      </c>
      <c r="W9" s="1" t="s">
        <v>25</v>
      </c>
      <c r="X9" s="1" t="s">
        <v>28</v>
      </c>
      <c r="Y9" s="1" t="s">
        <v>26</v>
      </c>
      <c r="Z9" s="5" t="s">
        <v>41</v>
      </c>
      <c r="AA9" s="1"/>
      <c r="AB9" s="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7"/>
      <c r="AT9" s="11"/>
      <c r="AU9" s="11"/>
      <c r="AV9" s="11"/>
      <c r="AW9" s="7"/>
      <c r="AX9" s="20"/>
      <c r="AY9" s="18"/>
      <c r="AZ9" s="20"/>
      <c r="BA9" s="1"/>
      <c r="BB9" s="11"/>
      <c r="BC9" s="11"/>
      <c r="BD9" s="6"/>
      <c r="BE9" s="1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10"/>
      <c r="BQ9" s="10"/>
      <c r="BR9" s="10"/>
      <c r="BS9" s="10"/>
      <c r="BT9" s="24"/>
    </row>
    <row r="10" spans="1:72" x14ac:dyDescent="0.3">
      <c r="A10" s="1">
        <v>1</v>
      </c>
      <c r="B10" s="7"/>
      <c r="C10" s="7">
        <f t="shared" ref="C10:O10" si="21">C2/C$5*100</f>
        <v>45.654110431883055</v>
      </c>
      <c r="D10" s="7">
        <f t="shared" si="21"/>
        <v>48.544914798625562</v>
      </c>
      <c r="E10" s="7">
        <f t="shared" si="21"/>
        <v>46.144835255828703</v>
      </c>
      <c r="F10" s="7">
        <f t="shared" si="21"/>
        <v>41.8781619893089</v>
      </c>
      <c r="G10" s="7">
        <f t="shared" si="21"/>
        <v>46.521527802045242</v>
      </c>
      <c r="H10" s="7">
        <f t="shared" si="21"/>
        <v>50.510075294424851</v>
      </c>
      <c r="I10" s="7">
        <f t="shared" si="21"/>
        <v>53.741954608739839</v>
      </c>
      <c r="J10" s="7">
        <f t="shared" si="21"/>
        <v>49.016597837102317</v>
      </c>
      <c r="K10" s="7">
        <f t="shared" si="21"/>
        <v>51.928707658419967</v>
      </c>
      <c r="L10" s="7">
        <f t="shared" si="21"/>
        <v>49.118833402945192</v>
      </c>
      <c r="M10" s="7">
        <f t="shared" si="21"/>
        <v>39.442322711910236</v>
      </c>
      <c r="N10" s="7">
        <f t="shared" si="21"/>
        <v>52.722089109327563</v>
      </c>
      <c r="O10" s="7">
        <f t="shared" si="21"/>
        <v>50.05383137821687</v>
      </c>
      <c r="P10" s="30">
        <f>AVERAGE(B10:O10)</f>
        <v>48.098304790675257</v>
      </c>
      <c r="Q10" s="42">
        <v>43.43434343434344</v>
      </c>
      <c r="R10" s="7">
        <f>MIN(B10:O10)</f>
        <v>39.442322711910236</v>
      </c>
      <c r="S10" s="30">
        <f>MAX(B10:O10)</f>
        <v>53.741954608739839</v>
      </c>
      <c r="T10" s="7">
        <f>STDEV(B10:O10)</f>
        <v>4.1384339878750183</v>
      </c>
      <c r="U10" s="7">
        <f>Q10-P10</f>
        <v>-4.6639613563318179</v>
      </c>
      <c r="V10" s="5">
        <v>1</v>
      </c>
      <c r="W10" s="7">
        <f>AVERAGE(C10,E10:I10,K10,M10)</f>
        <v>46.9777119690701</v>
      </c>
      <c r="X10" s="30">
        <f>MIN(C10,E10:I10,K10,M10)</f>
        <v>39.442322711910236</v>
      </c>
      <c r="Y10" s="30">
        <f>MAX(C10,E10:I10,K10,M10)</f>
        <v>53.741954608739839</v>
      </c>
      <c r="Z10" s="7">
        <f>STDEV(C10,E10:I10,K10,M10)</f>
        <v>4.9016926721075365</v>
      </c>
      <c r="AA10" s="18"/>
      <c r="AB10" s="18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7"/>
      <c r="AT10" s="11"/>
      <c r="AU10" s="11"/>
      <c r="AV10" s="11"/>
      <c r="AW10" s="7"/>
      <c r="AX10" s="20"/>
      <c r="AY10" s="18"/>
      <c r="AZ10" s="11"/>
      <c r="BA10" s="39"/>
      <c r="BB10" s="11"/>
      <c r="BC10" s="11"/>
      <c r="BD10" s="6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20"/>
    </row>
    <row r="11" spans="1:72" x14ac:dyDescent="0.3">
      <c r="A11" s="1">
        <v>2</v>
      </c>
      <c r="B11" s="7"/>
      <c r="C11" s="7">
        <f t="shared" ref="C11:O11" si="22">C3/C$5*100</f>
        <v>29.363925499650467</v>
      </c>
      <c r="D11" s="7">
        <f t="shared" si="22"/>
        <v>33.24424913240302</v>
      </c>
      <c r="E11" s="7">
        <f t="shared" si="22"/>
        <v>37.048816158809068</v>
      </c>
      <c r="F11" s="7">
        <f t="shared" si="22"/>
        <v>35.32727583524246</v>
      </c>
      <c r="G11" s="7">
        <f t="shared" si="22"/>
        <v>28.330987772373632</v>
      </c>
      <c r="H11" s="7">
        <f t="shared" si="22"/>
        <v>26.210558380989688</v>
      </c>
      <c r="I11" s="7">
        <f t="shared" si="22"/>
        <v>25.783790650406502</v>
      </c>
      <c r="J11" s="7">
        <f t="shared" si="22"/>
        <v>24.806068122884763</v>
      </c>
      <c r="K11" s="7">
        <f t="shared" si="22"/>
        <v>25.474789803099913</v>
      </c>
      <c r="L11" s="7">
        <f t="shared" si="22"/>
        <v>23.842240640113399</v>
      </c>
      <c r="M11" s="7">
        <f t="shared" si="22"/>
        <v>32.366819133883105</v>
      </c>
      <c r="N11" s="7">
        <f t="shared" si="22"/>
        <v>22.462163717775276</v>
      </c>
      <c r="O11" s="7">
        <f t="shared" si="22"/>
        <v>25.988667359484079</v>
      </c>
      <c r="P11" s="30">
        <f t="shared" ref="P11:P12" si="23">AVERAGE(B11:O11)</f>
        <v>28.480796323624261</v>
      </c>
      <c r="Q11" s="42">
        <v>36.363636363636367</v>
      </c>
      <c r="R11" s="7">
        <f>MIN(B11:O11)</f>
        <v>22.462163717775276</v>
      </c>
      <c r="S11" s="30">
        <f>MAX(B11:O11)</f>
        <v>37.048816158809068</v>
      </c>
      <c r="T11" s="7">
        <f>STDEV(B11:O11)</f>
        <v>4.6349903613836831</v>
      </c>
      <c r="U11" s="7">
        <f>Q11-P11</f>
        <v>7.8828400400121055</v>
      </c>
      <c r="V11" s="5">
        <v>2</v>
      </c>
      <c r="W11" s="7">
        <f>AVERAGE(C11,E11:I11,K11,M11)</f>
        <v>29.988370404306856</v>
      </c>
      <c r="X11" s="30">
        <f>MIN(C11,E11:I11,K11,M11)</f>
        <v>25.474789803099913</v>
      </c>
      <c r="Y11" s="30">
        <f>MAX(C11,E11:I11,K11,M11)</f>
        <v>37.048816158809068</v>
      </c>
      <c r="Z11" s="7">
        <f>STDEV(C11,E11:I11,K11,M11)</f>
        <v>4.4636698046333443</v>
      </c>
      <c r="AA11" s="18"/>
      <c r="AB11" s="18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7"/>
      <c r="AT11" s="11"/>
      <c r="AU11" s="11"/>
      <c r="AV11" s="11"/>
      <c r="AW11" s="7"/>
      <c r="AX11" s="20"/>
      <c r="AY11" s="18"/>
      <c r="AZ11" s="8"/>
      <c r="BA11" s="8"/>
      <c r="BB11" s="8"/>
      <c r="BC11" s="8"/>
      <c r="BD11" s="6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20"/>
    </row>
    <row r="12" spans="1:72" x14ac:dyDescent="0.3">
      <c r="A12" s="1">
        <v>3</v>
      </c>
      <c r="B12" s="7"/>
      <c r="C12" s="7">
        <f t="shared" ref="C12:O12" si="24">C4/C$5*100</f>
        <v>24.981964068466468</v>
      </c>
      <c r="D12" s="7">
        <f t="shared" si="24"/>
        <v>18.210836068971428</v>
      </c>
      <c r="E12" s="7">
        <f t="shared" si="24"/>
        <v>16.806348585362237</v>
      </c>
      <c r="F12" s="7">
        <f t="shared" si="24"/>
        <v>22.794562175448647</v>
      </c>
      <c r="G12" s="7">
        <f t="shared" si="24"/>
        <v>25.147484425581119</v>
      </c>
      <c r="H12" s="7">
        <f t="shared" si="24"/>
        <v>23.279366324585457</v>
      </c>
      <c r="I12" s="7">
        <f t="shared" si="24"/>
        <v>20.474254740853659</v>
      </c>
      <c r="J12" s="7">
        <f t="shared" si="24"/>
        <v>26.177334040012912</v>
      </c>
      <c r="K12" s="7">
        <f t="shared" si="24"/>
        <v>22.596502538480124</v>
      </c>
      <c r="L12" s="7">
        <f t="shared" si="24"/>
        <v>27.038925956941419</v>
      </c>
      <c r="M12" s="7">
        <f t="shared" si="24"/>
        <v>28.190858154206655</v>
      </c>
      <c r="N12" s="7">
        <f t="shared" si="24"/>
        <v>24.815747172897161</v>
      </c>
      <c r="O12" s="7">
        <f t="shared" si="24"/>
        <v>23.957501262299061</v>
      </c>
      <c r="P12" s="30">
        <f t="shared" si="23"/>
        <v>23.420898885700488</v>
      </c>
      <c r="Q12" s="42">
        <v>20.202020202020201</v>
      </c>
      <c r="R12" s="7">
        <f>MIN(B12:O12)</f>
        <v>16.806348585362237</v>
      </c>
      <c r="S12" s="30">
        <f>MAX(B12:O12)</f>
        <v>28.190858154206655</v>
      </c>
      <c r="T12" s="7">
        <f>STDEV(B12:O12)</f>
        <v>3.3136564959988943</v>
      </c>
      <c r="U12" s="7">
        <f>Q12-P12</f>
        <v>-3.2188786836802876</v>
      </c>
      <c r="V12" s="1">
        <v>3</v>
      </c>
      <c r="W12" s="7">
        <f>AVERAGE(C12,E12:I12,K12,M12)</f>
        <v>23.033917626623047</v>
      </c>
      <c r="X12" s="30">
        <f>MIN(C12,E12:I12,K12,M12)</f>
        <v>16.806348585362237</v>
      </c>
      <c r="Y12" s="30">
        <f>MAX(C12,E12:I12,K12,M12)</f>
        <v>28.190858154206655</v>
      </c>
      <c r="Z12" s="7">
        <f>STDEV(C12,E12:I12,K12,M12)</f>
        <v>3.3911532691780546</v>
      </c>
      <c r="AA12" s="18"/>
      <c r="AB12" s="18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11"/>
      <c r="AV12" s="11"/>
      <c r="AW12" s="7"/>
      <c r="AX12" s="20"/>
      <c r="AY12" s="18"/>
      <c r="AZ12" s="8"/>
      <c r="BA12" s="8"/>
      <c r="BB12" s="8"/>
      <c r="BC12" s="8"/>
      <c r="BD12" s="6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20"/>
    </row>
    <row r="13" spans="1:72" x14ac:dyDescent="0.3">
      <c r="A13" s="5" t="s">
        <v>20</v>
      </c>
      <c r="B13" s="7"/>
      <c r="C13" s="7">
        <f t="shared" ref="C13:Q13" si="25">SUM(C10:C12)</f>
        <v>99.999999999999986</v>
      </c>
      <c r="D13" s="7">
        <f t="shared" si="25"/>
        <v>100.00000000000001</v>
      </c>
      <c r="E13" s="7">
        <f t="shared" si="25"/>
        <v>100</v>
      </c>
      <c r="F13" s="7">
        <f t="shared" si="25"/>
        <v>100</v>
      </c>
      <c r="G13" s="7">
        <f t="shared" si="25"/>
        <v>100</v>
      </c>
      <c r="H13" s="7">
        <f t="shared" si="25"/>
        <v>100</v>
      </c>
      <c r="I13" s="7">
        <f t="shared" si="25"/>
        <v>100</v>
      </c>
      <c r="J13" s="7">
        <f t="shared" si="25"/>
        <v>99.999999999999986</v>
      </c>
      <c r="K13" s="7">
        <f t="shared" si="25"/>
        <v>100</v>
      </c>
      <c r="L13" s="7">
        <f t="shared" si="25"/>
        <v>100</v>
      </c>
      <c r="M13" s="7">
        <f t="shared" si="25"/>
        <v>99.999999999999986</v>
      </c>
      <c r="N13" s="7">
        <f t="shared" si="25"/>
        <v>100</v>
      </c>
      <c r="O13" s="7">
        <f t="shared" si="25"/>
        <v>100.00000000000001</v>
      </c>
      <c r="P13" s="7">
        <f t="shared" si="25"/>
        <v>100</v>
      </c>
      <c r="Q13" s="34">
        <f t="shared" si="25"/>
        <v>100</v>
      </c>
      <c r="R13" s="7">
        <f>MIN(B13:O13)</f>
        <v>99.999999999999986</v>
      </c>
      <c r="S13" s="30">
        <f>MAX(B13:O13)</f>
        <v>100.00000000000001</v>
      </c>
      <c r="T13" s="7"/>
      <c r="U13" s="6"/>
      <c r="W13" s="30">
        <f>SUM(W10:W12)</f>
        <v>100.00000000000001</v>
      </c>
      <c r="Y13" s="6"/>
      <c r="AA13" s="18"/>
      <c r="AB13" s="18"/>
      <c r="AC13" s="6"/>
      <c r="AZ13" s="26"/>
      <c r="BA13" s="26"/>
      <c r="BB13" s="5"/>
      <c r="BD13" s="17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20"/>
    </row>
    <row r="14" spans="1:72" x14ac:dyDescent="0.3">
      <c r="Q14" s="2"/>
      <c r="R14" s="30"/>
      <c r="S14" s="7"/>
      <c r="U14" s="7"/>
      <c r="Y14" s="6"/>
      <c r="AA14" s="18"/>
      <c r="AB14" s="18"/>
      <c r="AC14" s="6"/>
      <c r="AZ14" s="11"/>
      <c r="BA14" s="11"/>
      <c r="BB14" s="11"/>
      <c r="BD14" s="11"/>
      <c r="BE14" s="5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20"/>
    </row>
    <row r="15" spans="1:72" x14ac:dyDescent="0.3">
      <c r="T15" s="3"/>
      <c r="AA15" s="18"/>
      <c r="AB15" s="18"/>
      <c r="AC15" s="6"/>
      <c r="AZ15" s="11"/>
      <c r="BA15" s="11"/>
      <c r="BB15" s="11"/>
      <c r="BD15" s="11"/>
      <c r="BE15" s="5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20"/>
    </row>
    <row r="16" spans="1:72" x14ac:dyDescent="0.3">
      <c r="A16" s="33" t="s">
        <v>31</v>
      </c>
      <c r="B16" s="25"/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51</v>
      </c>
      <c r="Q16" s="1" t="s">
        <v>52</v>
      </c>
      <c r="R16" s="1" t="s">
        <v>53</v>
      </c>
      <c r="S16" s="1" t="s">
        <v>54</v>
      </c>
      <c r="V16" s="5" t="s">
        <v>18</v>
      </c>
      <c r="W16" s="1" t="s">
        <v>25</v>
      </c>
      <c r="X16" s="1" t="s">
        <v>28</v>
      </c>
      <c r="Y16" s="1" t="s">
        <v>26</v>
      </c>
      <c r="Z16" s="5" t="s">
        <v>35</v>
      </c>
      <c r="AA16" s="18"/>
      <c r="AB16" s="18"/>
      <c r="AC16" s="6"/>
      <c r="AZ16" s="11"/>
      <c r="BA16" s="11"/>
      <c r="BB16" s="11"/>
      <c r="BD16" s="11"/>
      <c r="BE16" s="5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20"/>
    </row>
    <row r="17" spans="1:66" x14ac:dyDescent="0.3">
      <c r="A17" s="5">
        <v>1</v>
      </c>
      <c r="B17" s="21"/>
      <c r="C17" s="21">
        <f t="shared" ref="C17:R17" si="26">C2/86400</f>
        <v>1.0009910300925926E-4</v>
      </c>
      <c r="D17" s="21">
        <f t="shared" si="26"/>
        <v>9.0138888888888883E-5</v>
      </c>
      <c r="E17" s="21">
        <f t="shared" si="26"/>
        <v>9.8974729942129626E-5</v>
      </c>
      <c r="F17" s="21">
        <f t="shared" si="26"/>
        <v>1.0155454282407409E-4</v>
      </c>
      <c r="G17" s="21">
        <f t="shared" si="26"/>
        <v>1.0593171296296296E-4</v>
      </c>
      <c r="H17" s="21">
        <f t="shared" si="26"/>
        <v>1.1193769290509258E-4</v>
      </c>
      <c r="I17" s="21">
        <f t="shared" si="26"/>
        <v>1.2241222994212962E-4</v>
      </c>
      <c r="J17" s="21">
        <f t="shared" si="26"/>
        <v>1.0986882716435185E-4</v>
      </c>
      <c r="K17" s="21">
        <f t="shared" si="26"/>
        <v>1.3984013310185185E-4</v>
      </c>
      <c r="L17" s="21">
        <f t="shared" si="26"/>
        <v>1.2837601273148148E-4</v>
      </c>
      <c r="M17" s="21">
        <f t="shared" si="26"/>
        <v>1.0130377121527779E-4</v>
      </c>
      <c r="N17" s="21">
        <f t="shared" si="26"/>
        <v>1.3412808642361112E-4</v>
      </c>
      <c r="O17" s="21">
        <f t="shared" si="26"/>
        <v>1.3553240740740743E-4</v>
      </c>
      <c r="P17" s="32">
        <f t="shared" si="26"/>
        <v>1.1385370296296295E-4</v>
      </c>
      <c r="Q17" s="32">
        <f t="shared" si="26"/>
        <v>9.0138888888888883E-5</v>
      </c>
      <c r="R17" s="32">
        <f t="shared" si="26"/>
        <v>1.3984013310185185E-4</v>
      </c>
      <c r="S17" s="7">
        <f>STDEV(B17:O17)/P17*100</f>
        <v>14.352991140434831</v>
      </c>
      <c r="V17" s="5">
        <v>1</v>
      </c>
      <c r="W17" s="21">
        <f t="shared" ref="W17:Y20" si="27">W2/86400</f>
        <v>1.1025673948784725E-4</v>
      </c>
      <c r="X17" s="21">
        <f t="shared" si="27"/>
        <v>9.8974729942129626E-5</v>
      </c>
      <c r="Y17" s="21">
        <f t="shared" si="27"/>
        <v>1.3984013310185185E-4</v>
      </c>
      <c r="Z17" s="7">
        <f>STDEV(C17,E17:I17,K17,M17)/W17*100</f>
        <v>12.966918559272136</v>
      </c>
      <c r="AA17" s="5" t="s">
        <v>19</v>
      </c>
      <c r="AB17" s="5"/>
      <c r="AC17" s="8" t="s">
        <v>4</v>
      </c>
      <c r="AD17" s="8" t="s">
        <v>5</v>
      </c>
      <c r="AE17" s="8" t="s">
        <v>6</v>
      </c>
      <c r="AF17" s="8" t="s">
        <v>7</v>
      </c>
      <c r="AG17" s="8" t="s">
        <v>8</v>
      </c>
      <c r="AH17" s="8" t="s">
        <v>9</v>
      </c>
      <c r="AI17" s="8" t="s">
        <v>10</v>
      </c>
      <c r="AJ17" s="8" t="s">
        <v>11</v>
      </c>
      <c r="AK17" s="8" t="s">
        <v>12</v>
      </c>
      <c r="AL17" s="12" t="s">
        <v>13</v>
      </c>
      <c r="AM17" s="12" t="s">
        <v>14</v>
      </c>
      <c r="AN17" s="12" t="s">
        <v>15</v>
      </c>
      <c r="AO17" s="12" t="s">
        <v>16</v>
      </c>
      <c r="AP17" s="5" t="s">
        <v>21</v>
      </c>
      <c r="AQ17" s="5" t="s">
        <v>22</v>
      </c>
      <c r="AR17" s="5" t="s">
        <v>23</v>
      </c>
      <c r="AS17" s="5" t="s">
        <v>29</v>
      </c>
      <c r="AT17" s="5" t="s">
        <v>25</v>
      </c>
      <c r="AU17" s="5" t="s">
        <v>28</v>
      </c>
      <c r="AV17" s="5" t="s">
        <v>26</v>
      </c>
      <c r="AW17" s="5" t="s">
        <v>30</v>
      </c>
      <c r="AX17" s="11"/>
      <c r="AY17" s="11"/>
      <c r="AZ17" s="11"/>
      <c r="BA17" s="11"/>
      <c r="BB17" s="11"/>
      <c r="BD17" s="11"/>
      <c r="BE17" s="5"/>
      <c r="BF17" s="15"/>
      <c r="BG17" s="15"/>
      <c r="BH17" s="6"/>
      <c r="BI17" s="6"/>
      <c r="BJ17" s="6"/>
      <c r="BK17" s="6"/>
    </row>
    <row r="18" spans="1:66" x14ac:dyDescent="0.3">
      <c r="A18" s="5">
        <v>2</v>
      </c>
      <c r="B18" s="21"/>
      <c r="C18" s="21">
        <f t="shared" ref="C18:R18" si="28">C3/86400</f>
        <v>6.4381992673611109E-5</v>
      </c>
      <c r="D18" s="21">
        <f t="shared" si="28"/>
        <v>6.1728395057870372E-5</v>
      </c>
      <c r="E18" s="21">
        <f t="shared" si="28"/>
        <v>7.9464940196759243E-5</v>
      </c>
      <c r="F18" s="21">
        <f t="shared" si="28"/>
        <v>8.5668643900462972E-5</v>
      </c>
      <c r="G18" s="21">
        <f t="shared" si="28"/>
        <v>6.4510995370370373E-5</v>
      </c>
      <c r="H18" s="21">
        <f t="shared" si="28"/>
        <v>5.8086419745370385E-5</v>
      </c>
      <c r="I18" s="21">
        <f t="shared" si="28"/>
        <v>5.8729745370370365E-5</v>
      </c>
      <c r="J18" s="21">
        <f t="shared" si="28"/>
        <v>5.5601851851851833E-5</v>
      </c>
      <c r="K18" s="21">
        <f t="shared" si="28"/>
        <v>6.8601707175925948E-5</v>
      </c>
      <c r="L18" s="21">
        <f t="shared" si="28"/>
        <v>6.2313609178240727E-5</v>
      </c>
      <c r="M18" s="21">
        <f t="shared" si="28"/>
        <v>8.3131028171296297E-5</v>
      </c>
      <c r="N18" s="21">
        <f t="shared" si="28"/>
        <v>5.7145061724537017E-5</v>
      </c>
      <c r="O18" s="21">
        <f t="shared" si="28"/>
        <v>7.0370370370370365E-5</v>
      </c>
      <c r="P18" s="32">
        <f t="shared" si="28"/>
        <v>6.6902673906695155E-5</v>
      </c>
      <c r="Q18" s="32">
        <f t="shared" si="28"/>
        <v>5.5601851851851833E-5</v>
      </c>
      <c r="R18" s="32">
        <f t="shared" si="28"/>
        <v>8.5668643900462972E-5</v>
      </c>
      <c r="S18" s="7">
        <f t="shared" ref="S18:S20" si="29">STDEV(B18:O18)/P18*100</f>
        <v>15.043882169543696</v>
      </c>
      <c r="V18" s="5">
        <v>2</v>
      </c>
      <c r="W18" s="21">
        <f t="shared" si="27"/>
        <v>7.0321934075520836E-5</v>
      </c>
      <c r="X18" s="21">
        <f t="shared" si="27"/>
        <v>5.8086419745370385E-5</v>
      </c>
      <c r="Y18" s="21">
        <f t="shared" si="27"/>
        <v>8.5668643900462972E-5</v>
      </c>
      <c r="Z18" s="7">
        <f>STDEV(C18,E18:I18,K18,M18)/W18*100</f>
        <v>15.570939805216929</v>
      </c>
      <c r="AA18" s="5" t="s">
        <v>42</v>
      </c>
      <c r="AB18" s="5"/>
      <c r="AC18" s="7">
        <f t="shared" ref="AC18:AO18" si="30">AC2/AC$6*100</f>
        <v>22.185075048438613</v>
      </c>
      <c r="AD18" s="7">
        <f t="shared" si="30"/>
        <v>21.477862708523258</v>
      </c>
      <c r="AE18" s="7">
        <f t="shared" si="30"/>
        <v>24.46091772808062</v>
      </c>
      <c r="AF18" s="7">
        <f t="shared" si="30"/>
        <v>17.819698992936235</v>
      </c>
      <c r="AG18" s="7">
        <f t="shared" si="30"/>
        <v>19.087889176851061</v>
      </c>
      <c r="AH18" s="7">
        <f t="shared" si="30"/>
        <v>22.561692126909513</v>
      </c>
      <c r="AI18" s="7">
        <f t="shared" si="30"/>
        <v>20.401846204268292</v>
      </c>
      <c r="AJ18" s="7">
        <f t="shared" si="30"/>
        <v>20.871383712052509</v>
      </c>
      <c r="AK18" s="7">
        <f t="shared" si="30"/>
        <v>18.704166330888871</v>
      </c>
      <c r="AL18" s="7">
        <f t="shared" si="30"/>
        <v>17.777220121601577</v>
      </c>
      <c r="AM18" s="7">
        <f t="shared" si="30"/>
        <v>19.363706006939754</v>
      </c>
      <c r="AN18" s="7">
        <f t="shared" si="30"/>
        <v>17.263655941323229</v>
      </c>
      <c r="AO18" s="7">
        <f t="shared" si="30"/>
        <v>19.049807161309804</v>
      </c>
      <c r="AP18" s="7">
        <f>AVERAGE(AC18:AO18)</f>
        <v>20.078840096932563</v>
      </c>
      <c r="AQ18" s="7">
        <f>MIN(AC18:AO18)</f>
        <v>17.263655941323229</v>
      </c>
      <c r="AR18" s="7">
        <f>MAX(AC18:AO18)</f>
        <v>24.46091772808062</v>
      </c>
      <c r="AS18" s="7">
        <f>STDEV(AC18:AO18)</f>
        <v>2.1459570308883058</v>
      </c>
      <c r="AT18" s="7">
        <f t="shared" ref="AT18:AT21" si="31">AVERAGE(AC18,AE18:AI18,AK18,AM18)</f>
        <v>20.573123951914123</v>
      </c>
      <c r="AU18" s="7">
        <f t="shared" ref="AU18:AU21" si="32">MIN(AC18,AE18:AI18,AK18,AM18)</f>
        <v>17.819698992936235</v>
      </c>
      <c r="AV18" s="7">
        <f t="shared" ref="AV18:AV21" si="33">MAX(AC18,AE18:AI18,AK18,AM18)</f>
        <v>24.46091772808062</v>
      </c>
      <c r="AW18" s="7">
        <f t="shared" ref="AW18:AW21" si="34">STDEV(AC18,AE18:AI18,AK18,AM18)</f>
        <v>2.2816044459239802</v>
      </c>
      <c r="AX18" s="11"/>
      <c r="AY18" s="11"/>
      <c r="AZ18" s="11"/>
      <c r="BA18" s="11"/>
      <c r="BB18" s="11"/>
      <c r="BD18" s="11"/>
      <c r="BE18" s="5"/>
      <c r="BF18" s="15"/>
      <c r="BG18" s="15"/>
      <c r="BH18" s="6"/>
      <c r="BI18" s="6"/>
      <c r="BJ18" s="6"/>
      <c r="BK18" s="6"/>
    </row>
    <row r="19" spans="1:66" x14ac:dyDescent="0.3">
      <c r="A19" s="1">
        <v>3</v>
      </c>
      <c r="B19" s="21"/>
      <c r="C19" s="21">
        <f t="shared" ref="C19:R19" si="35">C4/86400</f>
        <v>5.4774305555555556E-5</v>
      </c>
      <c r="D19" s="21">
        <f t="shared" si="35"/>
        <v>3.3814139664351846E-5</v>
      </c>
      <c r="E19" s="21">
        <f t="shared" si="35"/>
        <v>3.6047453703703698E-5</v>
      </c>
      <c r="F19" s="21">
        <f t="shared" si="35"/>
        <v>5.5276813275462969E-5</v>
      </c>
      <c r="G19" s="21">
        <f t="shared" si="35"/>
        <v>5.7262008101851846E-5</v>
      </c>
      <c r="H19" s="21">
        <f t="shared" si="35"/>
        <v>5.1590470682870377E-5</v>
      </c>
      <c r="I19" s="21">
        <f t="shared" si="35"/>
        <v>4.6635802465277783E-5</v>
      </c>
      <c r="J19" s="21">
        <f t="shared" si="35"/>
        <v>5.8675491898148146E-5</v>
      </c>
      <c r="K19" s="21">
        <f t="shared" si="35"/>
        <v>6.0850694444444408E-5</v>
      </c>
      <c r="L19" s="21">
        <f t="shared" si="35"/>
        <v>7.0668402777777787E-5</v>
      </c>
      <c r="M19" s="21">
        <f t="shared" si="35"/>
        <v>7.2405478391203681E-5</v>
      </c>
      <c r="N19" s="21">
        <f t="shared" si="35"/>
        <v>6.3132716053240754E-5</v>
      </c>
      <c r="O19" s="21">
        <f t="shared" si="35"/>
        <v>6.4870515046296269E-5</v>
      </c>
      <c r="P19" s="32">
        <f t="shared" si="35"/>
        <v>5.5846484004629609E-5</v>
      </c>
      <c r="Q19" s="32">
        <f t="shared" si="35"/>
        <v>3.3814139664351846E-5</v>
      </c>
      <c r="R19" s="32">
        <f t="shared" si="35"/>
        <v>7.2405478391203681E-5</v>
      </c>
      <c r="S19" s="7">
        <f t="shared" si="29"/>
        <v>20.967061417817447</v>
      </c>
      <c r="V19" s="1">
        <v>3</v>
      </c>
      <c r="W19" s="21">
        <f t="shared" si="27"/>
        <v>5.435537832754629E-5</v>
      </c>
      <c r="X19" s="21">
        <f t="shared" si="27"/>
        <v>3.6047453703703698E-5</v>
      </c>
      <c r="Y19" s="21">
        <f t="shared" si="27"/>
        <v>7.2405478391203681E-5</v>
      </c>
      <c r="Z19" s="7">
        <f>STDEV(C19,E19:I19,K19,M19)/W19*100</f>
        <v>19.418859860616518</v>
      </c>
      <c r="AA19" s="5" t="s">
        <v>43</v>
      </c>
      <c r="AB19" s="5"/>
      <c r="AC19" s="7">
        <f t="shared" ref="AC19:AO19" si="36">AC3/AC$6*100</f>
        <v>23.469035383444435</v>
      </c>
      <c r="AD19" s="7">
        <f t="shared" si="36"/>
        <v>27.067052090102301</v>
      </c>
      <c r="AE19" s="7">
        <f t="shared" si="36"/>
        <v>21.683917527748086</v>
      </c>
      <c r="AF19" s="7">
        <f t="shared" si="36"/>
        <v>24.058462996372658</v>
      </c>
      <c r="AG19" s="7">
        <f t="shared" si="36"/>
        <v>27.433638625194192</v>
      </c>
      <c r="AH19" s="7">
        <f t="shared" si="36"/>
        <v>27.948383167515338</v>
      </c>
      <c r="AI19" s="7">
        <f t="shared" si="36"/>
        <v>33.34010840447155</v>
      </c>
      <c r="AJ19" s="7">
        <f t="shared" si="36"/>
        <v>28.145214125049812</v>
      </c>
      <c r="AK19" s="7">
        <f t="shared" si="36"/>
        <v>33.224541327531092</v>
      </c>
      <c r="AL19" s="7">
        <f t="shared" si="36"/>
        <v>31.341613281343616</v>
      </c>
      <c r="AM19" s="7">
        <f t="shared" si="36"/>
        <v>20.078616704970482</v>
      </c>
      <c r="AN19" s="7">
        <f t="shared" si="36"/>
        <v>35.458433168004333</v>
      </c>
      <c r="AO19" s="7">
        <f t="shared" si="36"/>
        <v>31.004024216907066</v>
      </c>
      <c r="AP19" s="7">
        <f>AVERAGE(AC19:AO19)</f>
        <v>28.019464693742687</v>
      </c>
      <c r="AQ19" s="7">
        <f>MIN(AC19:AO19)</f>
        <v>20.078616704970482</v>
      </c>
      <c r="AR19" s="7">
        <f>MAX(AC19:AO19)</f>
        <v>35.458433168004333</v>
      </c>
      <c r="AS19" s="7">
        <f>STDEV(AC19:AO19)</f>
        <v>4.7569940130956132</v>
      </c>
      <c r="AT19" s="7">
        <f t="shared" si="31"/>
        <v>26.404588017155977</v>
      </c>
      <c r="AU19" s="7">
        <f t="shared" si="32"/>
        <v>20.078616704970482</v>
      </c>
      <c r="AV19" s="7">
        <f t="shared" si="33"/>
        <v>33.34010840447155</v>
      </c>
      <c r="AW19" s="7">
        <f t="shared" si="34"/>
        <v>4.9925640364924027</v>
      </c>
      <c r="AZ19" s="11"/>
      <c r="BA19" s="11"/>
      <c r="BB19" s="11"/>
      <c r="BD19" s="11"/>
      <c r="BE19" s="5"/>
      <c r="BF19" s="15"/>
      <c r="BG19" s="15"/>
      <c r="BH19" s="6"/>
      <c r="BI19" s="6"/>
      <c r="BJ19" s="6"/>
      <c r="BK19" s="6"/>
    </row>
    <row r="20" spans="1:66" x14ac:dyDescent="0.3">
      <c r="A20" s="5" t="s">
        <v>20</v>
      </c>
      <c r="B20" s="8"/>
      <c r="C20" s="8">
        <f t="shared" ref="C20:R20" si="37">C5/86400</f>
        <v>2.1925540123842596E-4</v>
      </c>
      <c r="D20" s="8">
        <f t="shared" si="37"/>
        <v>1.856814236111111E-4</v>
      </c>
      <c r="E20" s="8">
        <f t="shared" si="37"/>
        <v>2.1448712384259256E-4</v>
      </c>
      <c r="F20" s="8">
        <f t="shared" si="37"/>
        <v>2.4250000000000001E-4</v>
      </c>
      <c r="G20" s="8">
        <f t="shared" si="37"/>
        <v>2.2770471643518517E-4</v>
      </c>
      <c r="H20" s="8">
        <f t="shared" si="37"/>
        <v>2.2161458333333335E-4</v>
      </c>
      <c r="I20" s="8">
        <f t="shared" si="37"/>
        <v>2.2777777777777778E-4</v>
      </c>
      <c r="J20" s="8">
        <f t="shared" si="37"/>
        <v>2.2414617091435186E-4</v>
      </c>
      <c r="K20" s="8">
        <f t="shared" si="37"/>
        <v>2.692925347222222E-4</v>
      </c>
      <c r="L20" s="8">
        <f t="shared" si="37"/>
        <v>2.6135802468749998E-4</v>
      </c>
      <c r="M20" s="8">
        <f t="shared" si="37"/>
        <v>2.5684027777777776E-4</v>
      </c>
      <c r="N20" s="8">
        <f t="shared" si="37"/>
        <v>2.5440586420138892E-4</v>
      </c>
      <c r="O20" s="8">
        <f t="shared" si="37"/>
        <v>2.7077329282407405E-4</v>
      </c>
      <c r="P20" s="32">
        <f t="shared" si="37"/>
        <v>2.3660286087428777E-4</v>
      </c>
      <c r="Q20" s="32">
        <f t="shared" si="37"/>
        <v>1.856814236111111E-4</v>
      </c>
      <c r="R20" s="32">
        <f t="shared" si="37"/>
        <v>2.7077329282407405E-4</v>
      </c>
      <c r="S20" s="7">
        <f t="shared" si="29"/>
        <v>10.587507049355896</v>
      </c>
      <c r="T20" s="16"/>
      <c r="U20" s="16"/>
      <c r="V20" s="5" t="s">
        <v>20</v>
      </c>
      <c r="W20" s="21">
        <f t="shared" si="27"/>
        <v>2.3493405189091437E-4</v>
      </c>
      <c r="X20" s="21">
        <f t="shared" si="27"/>
        <v>2.1448712384259256E-4</v>
      </c>
      <c r="Y20" s="21">
        <f t="shared" si="27"/>
        <v>2.692925347222222E-4</v>
      </c>
      <c r="Z20" s="7">
        <f>STDEV(C20,E20:I20,K20,M20)/W20*100</f>
        <v>8.3012343402051663</v>
      </c>
      <c r="AA20" s="5">
        <v>2</v>
      </c>
      <c r="AB20" s="5"/>
      <c r="AC20" s="7">
        <f t="shared" ref="AC20:AO20" si="38">AC4/AC$6*100</f>
        <v>29.363925499650467</v>
      </c>
      <c r="AD20" s="7">
        <f t="shared" si="38"/>
        <v>33.24424913240302</v>
      </c>
      <c r="AE20" s="7">
        <f t="shared" si="38"/>
        <v>37.048816158809068</v>
      </c>
      <c r="AF20" s="7">
        <f t="shared" si="38"/>
        <v>35.32727583524246</v>
      </c>
      <c r="AG20" s="7">
        <f t="shared" si="38"/>
        <v>28.330987772373632</v>
      </c>
      <c r="AH20" s="7">
        <f t="shared" si="38"/>
        <v>26.210558380989688</v>
      </c>
      <c r="AI20" s="7">
        <f t="shared" si="38"/>
        <v>25.783790650406502</v>
      </c>
      <c r="AJ20" s="7">
        <f t="shared" si="38"/>
        <v>24.806068122884763</v>
      </c>
      <c r="AK20" s="7">
        <f t="shared" si="38"/>
        <v>25.474789803099913</v>
      </c>
      <c r="AL20" s="7">
        <f t="shared" si="38"/>
        <v>23.842240640113399</v>
      </c>
      <c r="AM20" s="7">
        <f t="shared" si="38"/>
        <v>32.366819133883105</v>
      </c>
      <c r="AN20" s="7">
        <f t="shared" si="38"/>
        <v>22.462163717775276</v>
      </c>
      <c r="AO20" s="7">
        <f t="shared" si="38"/>
        <v>25.988667359484079</v>
      </c>
      <c r="AP20" s="7">
        <f>AVERAGE(AC20:AO20)</f>
        <v>28.480796323624261</v>
      </c>
      <c r="AQ20" s="7">
        <f>MIN(AC20:AO20)</f>
        <v>22.462163717775276</v>
      </c>
      <c r="AR20" s="7">
        <f>MAX(AC20:AO20)</f>
        <v>37.048816158809068</v>
      </c>
      <c r="AS20" s="7">
        <f>STDEV(AC20:AO20)</f>
        <v>4.6349903613836831</v>
      </c>
      <c r="AT20" s="7">
        <f t="shared" si="31"/>
        <v>29.988370404306856</v>
      </c>
      <c r="AU20" s="7">
        <f t="shared" si="32"/>
        <v>25.474789803099913</v>
      </c>
      <c r="AV20" s="7">
        <f t="shared" si="33"/>
        <v>37.048816158809068</v>
      </c>
      <c r="AW20" s="7">
        <f t="shared" si="34"/>
        <v>4.4636698046333443</v>
      </c>
      <c r="AZ20" s="11"/>
      <c r="BA20" s="11"/>
      <c r="BB20" s="11"/>
      <c r="BD20" s="11"/>
      <c r="BE20" s="5"/>
      <c r="BF20" s="6"/>
      <c r="BG20" s="6"/>
      <c r="BH20" s="6"/>
      <c r="BI20" s="6"/>
      <c r="BJ20" s="6"/>
      <c r="BK20" s="6"/>
    </row>
    <row r="21" spans="1:66" x14ac:dyDescent="0.3">
      <c r="T21" s="16"/>
      <c r="U21" s="16"/>
      <c r="AA21" s="5">
        <v>3</v>
      </c>
      <c r="AB21" s="5"/>
      <c r="AC21" s="7">
        <f t="shared" ref="AC21:AO21" si="39">AC5/AC$6*100</f>
        <v>24.981964068466468</v>
      </c>
      <c r="AD21" s="7">
        <f t="shared" si="39"/>
        <v>18.210836068971428</v>
      </c>
      <c r="AE21" s="7">
        <f t="shared" si="39"/>
        <v>16.806348585362237</v>
      </c>
      <c r="AF21" s="7">
        <f t="shared" si="39"/>
        <v>22.794562175448647</v>
      </c>
      <c r="AG21" s="7">
        <f t="shared" si="39"/>
        <v>25.147484425581119</v>
      </c>
      <c r="AH21" s="7">
        <f t="shared" si="39"/>
        <v>23.279366324585457</v>
      </c>
      <c r="AI21" s="7">
        <f t="shared" si="39"/>
        <v>20.474254740853659</v>
      </c>
      <c r="AJ21" s="7">
        <f t="shared" si="39"/>
        <v>26.177334040012912</v>
      </c>
      <c r="AK21" s="7">
        <f t="shared" si="39"/>
        <v>22.596502538480124</v>
      </c>
      <c r="AL21" s="7">
        <f t="shared" si="39"/>
        <v>27.038925956941419</v>
      </c>
      <c r="AM21" s="7">
        <f t="shared" si="39"/>
        <v>28.190858154206655</v>
      </c>
      <c r="AN21" s="7">
        <f t="shared" si="39"/>
        <v>24.815747172897161</v>
      </c>
      <c r="AO21" s="7">
        <f t="shared" si="39"/>
        <v>23.957501262299061</v>
      </c>
      <c r="AP21" s="7">
        <f>AVERAGE(AC21:AO21)</f>
        <v>23.420898885700488</v>
      </c>
      <c r="AQ21" s="7">
        <f>MIN(AC21:AO21)</f>
        <v>16.806348585362237</v>
      </c>
      <c r="AR21" s="7">
        <f>MAX(AC21:AO21)</f>
        <v>28.190858154206655</v>
      </c>
      <c r="AS21" s="7">
        <f>STDEV(AC21:AO21)</f>
        <v>3.3136564959988943</v>
      </c>
      <c r="AT21" s="7">
        <f t="shared" si="31"/>
        <v>23.033917626623047</v>
      </c>
      <c r="AU21" s="7">
        <f t="shared" si="32"/>
        <v>16.806348585362237</v>
      </c>
      <c r="AV21" s="7">
        <f t="shared" si="33"/>
        <v>28.190858154206655</v>
      </c>
      <c r="AW21" s="7">
        <f t="shared" si="34"/>
        <v>3.3911532691780546</v>
      </c>
      <c r="AZ21" s="11"/>
      <c r="BA21" s="11"/>
      <c r="BB21" s="23"/>
      <c r="BC21" s="11"/>
      <c r="BD21" s="6"/>
      <c r="BE21" s="6"/>
      <c r="BF21" s="6"/>
      <c r="BG21" s="6"/>
      <c r="BH21" s="6"/>
      <c r="BI21" s="6"/>
      <c r="BJ21" s="6"/>
      <c r="BK21" s="6"/>
    </row>
    <row r="22" spans="1:66" x14ac:dyDescent="0.3">
      <c r="T22" s="9"/>
      <c r="U22" s="9"/>
      <c r="AA22" s="18" t="s">
        <v>20</v>
      </c>
      <c r="AB22" s="18"/>
      <c r="AC22" s="14">
        <f t="shared" ref="AC22:AP22" si="40">SUM(AC18:AC21)</f>
        <v>99.999999999999986</v>
      </c>
      <c r="AD22" s="14">
        <f t="shared" si="40"/>
        <v>100.00000000000001</v>
      </c>
      <c r="AE22" s="14">
        <f t="shared" si="40"/>
        <v>100</v>
      </c>
      <c r="AF22" s="14">
        <f t="shared" si="40"/>
        <v>100</v>
      </c>
      <c r="AG22" s="14">
        <f t="shared" si="40"/>
        <v>100</v>
      </c>
      <c r="AH22" s="14">
        <f t="shared" si="40"/>
        <v>100</v>
      </c>
      <c r="AI22" s="14">
        <f t="shared" si="40"/>
        <v>100</v>
      </c>
      <c r="AJ22" s="14">
        <f t="shared" si="40"/>
        <v>100</v>
      </c>
      <c r="AK22" s="14">
        <f t="shared" si="40"/>
        <v>100</v>
      </c>
      <c r="AL22" s="14">
        <f t="shared" si="40"/>
        <v>100</v>
      </c>
      <c r="AM22" s="14">
        <f t="shared" si="40"/>
        <v>99.999999999999986</v>
      </c>
      <c r="AN22" s="14">
        <f t="shared" si="40"/>
        <v>100</v>
      </c>
      <c r="AO22" s="14">
        <f t="shared" si="40"/>
        <v>100.00000000000001</v>
      </c>
      <c r="AP22" s="14">
        <f t="shared" si="40"/>
        <v>100</v>
      </c>
      <c r="AQ22" s="7"/>
      <c r="AR22" s="7"/>
      <c r="AS22" s="7"/>
      <c r="AT22" s="7"/>
      <c r="AU22" s="7"/>
      <c r="AV22" s="7"/>
      <c r="AW22" s="7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6" x14ac:dyDescent="0.3">
      <c r="A23" s="33" t="s">
        <v>33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22"/>
      <c r="U23" s="22"/>
      <c r="AA23" s="18"/>
      <c r="AB23" s="18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6" x14ac:dyDescent="0.3">
      <c r="A24" s="5">
        <v>1</v>
      </c>
      <c r="B24" s="7"/>
      <c r="C24" s="7">
        <f>(C2-$W2)/$W2*100</f>
        <v>-9.2127125523311726</v>
      </c>
      <c r="D24" s="7"/>
      <c r="E24" s="7">
        <f t="shared" ref="E24:I26" si="41">(E2-$W2)/$W2*100</f>
        <v>-10.232489730898628</v>
      </c>
      <c r="F24" s="7">
        <f t="shared" si="41"/>
        <v>-7.8926664294588029</v>
      </c>
      <c r="G24" s="7">
        <f t="shared" si="41"/>
        <v>-3.922686762708961</v>
      </c>
      <c r="H24" s="7">
        <f t="shared" si="41"/>
        <v>1.5245811050222566</v>
      </c>
      <c r="I24" s="7">
        <f t="shared" si="41"/>
        <v>11.024714235833347</v>
      </c>
      <c r="J24" s="7"/>
      <c r="K24" s="7">
        <f>(K2-$W2)/$W2*100</f>
        <v>26.831369902123171</v>
      </c>
      <c r="L24" s="7"/>
      <c r="M24" s="7">
        <f>(M2-$W2)/$W2*100</f>
        <v>-8.1201097675813987</v>
      </c>
      <c r="N24" s="12"/>
      <c r="O24" s="12"/>
      <c r="Q24" s="21"/>
      <c r="R24" s="21"/>
      <c r="S24" s="22"/>
      <c r="T24" s="22"/>
      <c r="U24" s="22"/>
      <c r="V24" s="22"/>
      <c r="W24" s="22"/>
      <c r="X24" s="22"/>
      <c r="Y24" s="6"/>
      <c r="AA24" s="18"/>
      <c r="AB24" s="18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6" x14ac:dyDescent="0.3">
      <c r="A25" s="5">
        <v>2</v>
      </c>
      <c r="B25" s="7"/>
      <c r="C25" s="7">
        <f>(C3-$W3)/$W3*100</f>
        <v>-8.4467833258548435</v>
      </c>
      <c r="D25" s="7"/>
      <c r="E25" s="7">
        <f t="shared" si="41"/>
        <v>13.001642007484406</v>
      </c>
      <c r="F25" s="7">
        <f t="shared" si="41"/>
        <v>21.823503614762409</v>
      </c>
      <c r="G25" s="7">
        <f t="shared" si="41"/>
        <v>-8.2633374373775368</v>
      </c>
      <c r="H25" s="7">
        <f t="shared" si="41"/>
        <v>-17.399285857255244</v>
      </c>
      <c r="I25" s="7">
        <f t="shared" si="41"/>
        <v>-16.484456603115149</v>
      </c>
      <c r="J25" s="7"/>
      <c r="K25" s="7">
        <f>(K3-$W3)/$W3*100</f>
        <v>-2.4462167063657327</v>
      </c>
      <c r="L25" s="7"/>
      <c r="M25" s="7">
        <f>(M3-$W3)/$W3*100</f>
        <v>18.214934307721663</v>
      </c>
      <c r="N25" s="7"/>
      <c r="O25" s="7"/>
      <c r="Q25" s="21"/>
      <c r="R25" s="21"/>
      <c r="S25" s="22"/>
      <c r="T25" s="22"/>
      <c r="U25" s="22"/>
      <c r="V25" s="22"/>
      <c r="W25" s="22"/>
      <c r="X25" s="22"/>
      <c r="Y25" s="6"/>
      <c r="AA25" s="18"/>
      <c r="AB25" s="18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BB25" s="6"/>
      <c r="BC25" s="6"/>
      <c r="BD25" s="6"/>
      <c r="BE25" s="26"/>
      <c r="BF25" s="5"/>
      <c r="BG25" s="1"/>
      <c r="BH25" s="26"/>
      <c r="BI25" s="26"/>
      <c r="BJ25" s="26"/>
      <c r="BK25" s="5"/>
      <c r="BL25" s="5"/>
      <c r="BM25" s="5"/>
    </row>
    <row r="26" spans="1:66" x14ac:dyDescent="0.3">
      <c r="A26" s="5">
        <v>3</v>
      </c>
      <c r="C26" s="7">
        <f>(C4-$W4)/$W4*100</f>
        <v>0.77071899947931777</v>
      </c>
      <c r="E26" s="7">
        <f t="shared" si="41"/>
        <v>-33.681900829608388</v>
      </c>
      <c r="F26" s="7">
        <f t="shared" si="41"/>
        <v>1.6952047364367475</v>
      </c>
      <c r="G26" s="7">
        <f t="shared" si="41"/>
        <v>5.3474556957182067</v>
      </c>
      <c r="H26" s="7">
        <f t="shared" si="41"/>
        <v>-5.086723208905922</v>
      </c>
      <c r="I26" s="7">
        <f t="shared" si="41"/>
        <v>-14.202046052830752</v>
      </c>
      <c r="K26" s="7">
        <f>(K4-$W4)/$W4*100</f>
        <v>11.949721107186939</v>
      </c>
      <c r="M26" s="7">
        <f>(M4-$W4)/$W4*100</f>
        <v>33.207569552523815</v>
      </c>
      <c r="N26" s="7"/>
      <c r="O26" s="7"/>
      <c r="Q26" s="21"/>
      <c r="R26" s="21"/>
      <c r="S26" s="22"/>
      <c r="T26" s="22"/>
      <c r="U26" s="22"/>
      <c r="V26" s="22"/>
      <c r="W26" s="22"/>
      <c r="X26" s="22"/>
      <c r="Y26" s="6"/>
      <c r="AA26" s="18"/>
      <c r="AB26" s="18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BB26" s="6"/>
      <c r="BC26" s="6"/>
      <c r="BD26" s="6"/>
      <c r="BE26" s="7"/>
      <c r="BF26" s="7"/>
      <c r="BG26" s="7"/>
      <c r="BH26" s="7"/>
      <c r="BI26" s="7"/>
      <c r="BJ26" s="7"/>
      <c r="BK26" s="7"/>
      <c r="BL26" s="7"/>
      <c r="BM26" s="7"/>
    </row>
    <row r="27" spans="1:66" x14ac:dyDescent="0.3">
      <c r="AA27" s="18"/>
      <c r="AB27" s="18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BB27" s="6"/>
      <c r="BC27" s="6"/>
      <c r="BD27" s="6"/>
      <c r="BE27" s="7"/>
      <c r="BF27" s="7"/>
      <c r="BG27" s="7"/>
      <c r="BH27" s="7"/>
      <c r="BI27" s="7"/>
      <c r="BJ27" s="7"/>
      <c r="BK27" s="7"/>
      <c r="BL27" s="7"/>
      <c r="BM27" s="7"/>
    </row>
    <row r="28" spans="1:66" x14ac:dyDescent="0.3">
      <c r="AA28" s="18"/>
      <c r="AB28" s="18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BB28" s="6"/>
      <c r="BC28" s="6"/>
      <c r="BD28" s="6"/>
      <c r="BE28" s="7"/>
      <c r="BF28" s="7"/>
      <c r="BG28" s="7"/>
      <c r="BH28" s="7"/>
      <c r="BI28" s="7"/>
      <c r="BJ28" s="7"/>
      <c r="BK28" s="7"/>
      <c r="BL28" s="7"/>
      <c r="BM28" s="7"/>
    </row>
    <row r="29" spans="1:66" x14ac:dyDescent="0.3">
      <c r="A29" s="33" t="s">
        <v>49</v>
      </c>
      <c r="B29" s="25"/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C29" s="6"/>
      <c r="AQ29" s="23"/>
      <c r="AS29" s="11"/>
      <c r="AT29" s="11"/>
      <c r="AU29" s="11"/>
      <c r="AV29" s="11"/>
      <c r="AW29" s="11"/>
      <c r="BB29" s="6"/>
      <c r="BC29" s="6"/>
      <c r="BD29" s="6"/>
      <c r="BE29" s="16"/>
      <c r="BF29" s="7"/>
      <c r="BG29" s="7"/>
      <c r="BH29" s="6"/>
      <c r="BI29" s="6"/>
      <c r="BJ29" s="6"/>
      <c r="BK29" s="6"/>
      <c r="BL29" s="6"/>
      <c r="BM29" s="6"/>
      <c r="BN29" s="4"/>
    </row>
    <row r="30" spans="1:66" x14ac:dyDescent="0.3">
      <c r="A30" s="5">
        <v>1</v>
      </c>
      <c r="B30" s="7"/>
      <c r="C30" s="7">
        <f t="shared" ref="C30:O30" si="42">(C2-$P2)/$P2*100</f>
        <v>-12.080942117603426</v>
      </c>
      <c r="D30" s="7">
        <f t="shared" si="42"/>
        <v>-20.829198749722348</v>
      </c>
      <c r="E30" s="7">
        <f t="shared" si="42"/>
        <v>-13.068501624118028</v>
      </c>
      <c r="F30" s="7">
        <f t="shared" si="42"/>
        <v>-10.802600019860433</v>
      </c>
      <c r="G30" s="7">
        <f t="shared" si="42"/>
        <v>-6.958043343198991</v>
      </c>
      <c r="H30" s="7">
        <f t="shared" si="42"/>
        <v>-1.6828702167848344</v>
      </c>
      <c r="I30" s="7">
        <f t="shared" si="42"/>
        <v>7.5171265900335236</v>
      </c>
      <c r="J30" s="7">
        <f t="shared" si="42"/>
        <v>-3.4999966579105477</v>
      </c>
      <c r="K30" s="7">
        <f t="shared" si="42"/>
        <v>22.824404883293411</v>
      </c>
      <c r="L30" s="7">
        <f t="shared" si="42"/>
        <v>12.755237107433103</v>
      </c>
      <c r="M30" s="7">
        <f t="shared" si="42"/>
        <v>-11.022857773688495</v>
      </c>
      <c r="N30" s="7">
        <f t="shared" si="42"/>
        <v>17.807399261527319</v>
      </c>
      <c r="O30" s="7">
        <f t="shared" si="42"/>
        <v>19.040842660599829</v>
      </c>
      <c r="AA30" s="5"/>
      <c r="AB30" s="5"/>
      <c r="AC30" s="6"/>
      <c r="BB30" s="6"/>
      <c r="BC30" s="6"/>
      <c r="BD30" s="6"/>
      <c r="BE30" s="2"/>
      <c r="BH30" s="2"/>
      <c r="BI30" s="2"/>
      <c r="BJ30" s="2"/>
      <c r="BK30" s="2"/>
      <c r="BL30" s="2"/>
      <c r="BM30" s="2"/>
      <c r="BN30" s="4"/>
    </row>
    <row r="31" spans="1:66" x14ac:dyDescent="0.3">
      <c r="A31" s="5">
        <v>2</v>
      </c>
      <c r="B31" s="7"/>
      <c r="C31" s="7">
        <f t="shared" ref="C31:O31" si="43">(C3-$P3)/$P3*100</f>
        <v>-3.7676838396615975</v>
      </c>
      <c r="D31" s="7">
        <f t="shared" si="43"/>
        <v>-7.7340389354856223</v>
      </c>
      <c r="E31" s="7">
        <f t="shared" si="43"/>
        <v>18.776927074071615</v>
      </c>
      <c r="F31" s="7">
        <f t="shared" si="43"/>
        <v>28.049656161634879</v>
      </c>
      <c r="G31" s="7">
        <f t="shared" si="43"/>
        <v>-3.5748624033477414</v>
      </c>
      <c r="H31" s="7">
        <f t="shared" si="43"/>
        <v>-13.177730644398808</v>
      </c>
      <c r="I31" s="7">
        <f t="shared" si="43"/>
        <v>-12.216146319836266</v>
      </c>
      <c r="J31" s="7">
        <f t="shared" si="43"/>
        <v>-16.891435565944423</v>
      </c>
      <c r="K31" s="7">
        <f t="shared" si="43"/>
        <v>2.5395595871105603</v>
      </c>
      <c r="L31" s="7">
        <f t="shared" si="43"/>
        <v>-6.8593143748701397</v>
      </c>
      <c r="M31" s="7">
        <f t="shared" si="43"/>
        <v>24.256660185561156</v>
      </c>
      <c r="N31" s="7">
        <f t="shared" si="43"/>
        <v>-14.584786544954028</v>
      </c>
      <c r="O31" s="7">
        <f t="shared" si="43"/>
        <v>5.1831956201203306</v>
      </c>
      <c r="AA31" s="1"/>
      <c r="AB31" s="1"/>
      <c r="AC31" s="6"/>
      <c r="BB31" s="6"/>
      <c r="BC31" s="6"/>
      <c r="BD31" s="6"/>
      <c r="BE31" s="26"/>
      <c r="BF31" s="5"/>
      <c r="BG31" s="1"/>
      <c r="BH31" s="26"/>
      <c r="BI31" s="26"/>
      <c r="BJ31" s="26"/>
      <c r="BK31" s="5"/>
      <c r="BL31" s="17"/>
      <c r="BM31" s="17"/>
      <c r="BN31" s="4"/>
    </row>
    <row r="32" spans="1:66" x14ac:dyDescent="0.3">
      <c r="A32" s="5">
        <v>3</v>
      </c>
      <c r="B32" s="7"/>
      <c r="C32" s="7">
        <f t="shared" ref="C32:O32" si="44">(C4-$P4)/$P4*100</f>
        <v>-1.919867415440462</v>
      </c>
      <c r="D32" s="7">
        <f t="shared" si="44"/>
        <v>-39.451623021516099</v>
      </c>
      <c r="E32" s="7">
        <f t="shared" si="44"/>
        <v>-35.452599485555062</v>
      </c>
      <c r="F32" s="7">
        <f t="shared" si="44"/>
        <v>-1.0200655230496034</v>
      </c>
      <c r="G32" s="7">
        <f t="shared" si="44"/>
        <v>2.5346700377858928</v>
      </c>
      <c r="H32" s="7">
        <f t="shared" si="44"/>
        <v>-7.6209154392001013</v>
      </c>
      <c r="I32" s="7">
        <f t="shared" si="44"/>
        <v>-16.492858419857324</v>
      </c>
      <c r="J32" s="7">
        <f t="shared" si="44"/>
        <v>5.0656866657604054</v>
      </c>
      <c r="K32" s="7">
        <f t="shared" si="44"/>
        <v>8.9606544243679789</v>
      </c>
      <c r="L32" s="7">
        <f t="shared" si="44"/>
        <v>26.540468996972944</v>
      </c>
      <c r="M32" s="7">
        <f t="shared" si="44"/>
        <v>29.6509165826829</v>
      </c>
      <c r="N32" s="7">
        <f t="shared" si="44"/>
        <v>13.046894855559984</v>
      </c>
      <c r="O32" s="7">
        <f t="shared" si="44"/>
        <v>16.158637741488938</v>
      </c>
      <c r="AA32" s="1" t="s">
        <v>18</v>
      </c>
      <c r="AB32" s="1"/>
      <c r="AC32" s="8" t="s">
        <v>4</v>
      </c>
      <c r="AD32" s="8" t="s">
        <v>5</v>
      </c>
      <c r="AE32" s="8" t="s">
        <v>6</v>
      </c>
      <c r="AF32" s="8" t="s">
        <v>7</v>
      </c>
      <c r="AG32" s="8" t="s">
        <v>8</v>
      </c>
      <c r="AH32" s="8" t="s">
        <v>9</v>
      </c>
      <c r="AI32" s="8" t="s">
        <v>10</v>
      </c>
      <c r="AJ32" s="8" t="s">
        <v>11</v>
      </c>
      <c r="AK32" s="8" t="s">
        <v>12</v>
      </c>
      <c r="AL32" s="12" t="s">
        <v>13</v>
      </c>
      <c r="AM32" s="12" t="s">
        <v>14</v>
      </c>
      <c r="AN32" s="12" t="s">
        <v>15</v>
      </c>
      <c r="AO32" s="12" t="s">
        <v>16</v>
      </c>
      <c r="AP32" s="5" t="s">
        <v>21</v>
      </c>
      <c r="AQ32" s="5" t="s">
        <v>22</v>
      </c>
      <c r="AR32" s="5" t="s">
        <v>23</v>
      </c>
      <c r="AS32" s="5" t="s">
        <v>24</v>
      </c>
      <c r="AT32" s="5" t="s">
        <v>25</v>
      </c>
      <c r="AU32" s="5" t="s">
        <v>28</v>
      </c>
      <c r="AV32" s="5" t="s">
        <v>26</v>
      </c>
      <c r="AW32" s="5" t="s">
        <v>27</v>
      </c>
      <c r="BB32" s="6"/>
      <c r="BC32" s="6"/>
      <c r="BD32" s="6"/>
      <c r="BE32" s="7"/>
      <c r="BF32" s="7"/>
      <c r="BG32" s="7"/>
      <c r="BH32" s="7"/>
      <c r="BI32" s="7"/>
      <c r="BJ32" s="7"/>
      <c r="BK32" s="7"/>
      <c r="BL32" s="9"/>
      <c r="BM32" s="11"/>
      <c r="BN32" s="4"/>
    </row>
    <row r="33" spans="1:66" x14ac:dyDescent="0.3">
      <c r="AA33" s="5" t="s">
        <v>42</v>
      </c>
      <c r="AB33" s="5"/>
      <c r="AC33" s="21">
        <f t="shared" ref="AC33:AR33" si="45">AC2/86400</f>
        <v>4.8641975312499996E-5</v>
      </c>
      <c r="AD33" s="21">
        <f t="shared" si="45"/>
        <v>3.9880401238425932E-5</v>
      </c>
      <c r="AE33" s="21">
        <f t="shared" si="45"/>
        <v>5.2465518900462956E-5</v>
      </c>
      <c r="AF33" s="21">
        <f t="shared" si="45"/>
        <v>4.3212770057870374E-5</v>
      </c>
      <c r="AG33" s="21">
        <f t="shared" si="45"/>
        <v>4.3464023923611108E-5</v>
      </c>
      <c r="AH33" s="21">
        <f t="shared" si="45"/>
        <v>4.9999999999999996E-5</v>
      </c>
      <c r="AI33" s="21">
        <f t="shared" si="45"/>
        <v>4.6470871909722218E-5</v>
      </c>
      <c r="AJ33" s="21">
        <f t="shared" si="45"/>
        <v>4.6782407407407405E-5</v>
      </c>
      <c r="AK33" s="21">
        <f t="shared" si="45"/>
        <v>5.0368923611111104E-5</v>
      </c>
      <c r="AL33" s="21">
        <f t="shared" si="45"/>
        <v>4.6462191354166667E-5</v>
      </c>
      <c r="AM33" s="21">
        <f t="shared" si="45"/>
        <v>4.9733796296296303E-5</v>
      </c>
      <c r="AN33" s="21">
        <f t="shared" si="45"/>
        <v>4.3919753090277785E-5</v>
      </c>
      <c r="AO33" s="21">
        <f t="shared" si="45"/>
        <v>5.1581790127314819E-5</v>
      </c>
      <c r="AP33" s="21">
        <f t="shared" si="45"/>
        <v>4.7152647940705116E-5</v>
      </c>
      <c r="AQ33" s="21">
        <f t="shared" si="45"/>
        <v>3.9880401238425932E-5</v>
      </c>
      <c r="AR33" s="21">
        <f t="shared" si="45"/>
        <v>5.2465518900462956E-5</v>
      </c>
      <c r="AS33" s="7">
        <f>AS2</f>
        <v>7.9521999430557502</v>
      </c>
      <c r="AT33" s="21">
        <f t="shared" ref="AT33:AV37" si="46">AT2/86400</f>
        <v>4.8044735001446753E-5</v>
      </c>
      <c r="AU33" s="21">
        <f t="shared" si="46"/>
        <v>4.3212770057870374E-5</v>
      </c>
      <c r="AV33" s="21">
        <f t="shared" si="46"/>
        <v>5.2465518900462956E-5</v>
      </c>
      <c r="AW33" s="7">
        <f>AW2</f>
        <v>6.9827888705384948</v>
      </c>
      <c r="BB33" s="6"/>
      <c r="BC33" s="6"/>
      <c r="BD33" s="6"/>
      <c r="BE33" s="7"/>
      <c r="BF33" s="7"/>
      <c r="BG33" s="7"/>
      <c r="BH33" s="7"/>
      <c r="BI33" s="7"/>
      <c r="BJ33" s="7"/>
      <c r="BK33" s="7"/>
      <c r="BL33" s="9"/>
      <c r="BM33" s="11"/>
      <c r="BN33" s="4"/>
    </row>
    <row r="34" spans="1:66" x14ac:dyDescent="0.3">
      <c r="AA34" s="5" t="s">
        <v>43</v>
      </c>
      <c r="AB34" s="5"/>
      <c r="AC34" s="21">
        <f t="shared" ref="AC34:AR34" si="47">AC3/86400</f>
        <v>5.145712769675926E-5</v>
      </c>
      <c r="AD34" s="21">
        <f t="shared" si="47"/>
        <v>5.0258487650462951E-5</v>
      </c>
      <c r="AE34" s="21">
        <f t="shared" si="47"/>
        <v>4.6509211041666671E-5</v>
      </c>
      <c r="AF34" s="21">
        <f t="shared" si="47"/>
        <v>5.8341772766203698E-5</v>
      </c>
      <c r="AG34" s="21">
        <f t="shared" si="47"/>
        <v>6.2467689039351858E-5</v>
      </c>
      <c r="AH34" s="21">
        <f t="shared" si="47"/>
        <v>6.1937692905092583E-5</v>
      </c>
      <c r="AI34" s="21">
        <f t="shared" si="47"/>
        <v>7.5941358032407416E-5</v>
      </c>
      <c r="AJ34" s="21">
        <f t="shared" si="47"/>
        <v>6.3086419756944452E-5</v>
      </c>
      <c r="AK34" s="21">
        <f t="shared" si="47"/>
        <v>8.9471209490740738E-5</v>
      </c>
      <c r="AL34" s="21">
        <f t="shared" si="47"/>
        <v>8.1913821377314823E-5</v>
      </c>
      <c r="AM34" s="21">
        <f t="shared" si="47"/>
        <v>5.1569974918981482E-5</v>
      </c>
      <c r="AN34" s="21">
        <f t="shared" si="47"/>
        <v>9.0208333333333335E-5</v>
      </c>
      <c r="AO34" s="21">
        <f t="shared" si="47"/>
        <v>8.3950617280092595E-5</v>
      </c>
      <c r="AP34" s="21">
        <f t="shared" si="47"/>
        <v>6.6701055022257825E-5</v>
      </c>
      <c r="AQ34" s="21">
        <f t="shared" si="47"/>
        <v>4.6509211041666671E-5</v>
      </c>
      <c r="AR34" s="21">
        <f t="shared" si="47"/>
        <v>9.0208333333333335E-5</v>
      </c>
      <c r="AS34" s="7">
        <f>AS3</f>
        <v>23.500031637394308</v>
      </c>
      <c r="AT34" s="21">
        <f t="shared" si="46"/>
        <v>6.2212004486400461E-5</v>
      </c>
      <c r="AU34" s="21">
        <f t="shared" si="46"/>
        <v>4.6509211041666671E-5</v>
      </c>
      <c r="AV34" s="21">
        <f t="shared" si="46"/>
        <v>8.9471209490740738E-5</v>
      </c>
      <c r="AW34" s="7">
        <f>AW3</f>
        <v>22.911501493584442</v>
      </c>
      <c r="BB34" s="6"/>
      <c r="BC34" s="6"/>
      <c r="BD34" s="6"/>
      <c r="BE34" s="7"/>
      <c r="BG34" s="9"/>
      <c r="BH34" s="7"/>
      <c r="BI34" s="7"/>
      <c r="BJ34" s="7"/>
      <c r="BK34" s="7"/>
      <c r="BL34" s="9"/>
      <c r="BM34" s="7"/>
      <c r="BN34" s="4"/>
    </row>
    <row r="35" spans="1:66" x14ac:dyDescent="0.3">
      <c r="A35" s="33" t="s">
        <v>34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A35" s="5">
        <v>2</v>
      </c>
      <c r="AB35" s="5"/>
      <c r="AC35" s="21">
        <f t="shared" ref="AC35:AR35" si="48">AC4/86400</f>
        <v>6.4381992673611109E-5</v>
      </c>
      <c r="AD35" s="21">
        <f t="shared" si="48"/>
        <v>6.1728395057870372E-5</v>
      </c>
      <c r="AE35" s="21">
        <f t="shared" si="48"/>
        <v>7.9464940196759243E-5</v>
      </c>
      <c r="AF35" s="21">
        <f t="shared" si="48"/>
        <v>8.5668643900462972E-5</v>
      </c>
      <c r="AG35" s="21">
        <f t="shared" si="48"/>
        <v>6.4510995370370373E-5</v>
      </c>
      <c r="AH35" s="21">
        <f t="shared" si="48"/>
        <v>5.8086419745370385E-5</v>
      </c>
      <c r="AI35" s="21">
        <f t="shared" si="48"/>
        <v>5.8729745370370365E-5</v>
      </c>
      <c r="AJ35" s="21">
        <f t="shared" si="48"/>
        <v>5.5601851851851833E-5</v>
      </c>
      <c r="AK35" s="21">
        <f t="shared" si="48"/>
        <v>6.8601707175925948E-5</v>
      </c>
      <c r="AL35" s="21">
        <f t="shared" si="48"/>
        <v>6.2313609178240727E-5</v>
      </c>
      <c r="AM35" s="21">
        <f t="shared" si="48"/>
        <v>8.3131028171296297E-5</v>
      </c>
      <c r="AN35" s="21">
        <f t="shared" si="48"/>
        <v>5.7145061724537017E-5</v>
      </c>
      <c r="AO35" s="21">
        <f t="shared" si="48"/>
        <v>7.0370370370370365E-5</v>
      </c>
      <c r="AP35" s="21">
        <f t="shared" si="48"/>
        <v>6.6902673906695155E-5</v>
      </c>
      <c r="AQ35" s="21">
        <f t="shared" si="48"/>
        <v>5.5601851851851833E-5</v>
      </c>
      <c r="AR35" s="21">
        <f t="shared" si="48"/>
        <v>8.5668643900462972E-5</v>
      </c>
      <c r="AS35" s="7">
        <f>AS4</f>
        <v>15.043882169543711</v>
      </c>
      <c r="AT35" s="21">
        <f t="shared" si="46"/>
        <v>7.0321934075520836E-5</v>
      </c>
      <c r="AU35" s="21">
        <f t="shared" si="46"/>
        <v>5.8086419745370385E-5</v>
      </c>
      <c r="AV35" s="21">
        <f t="shared" si="46"/>
        <v>8.5668643900462972E-5</v>
      </c>
      <c r="AW35" s="7">
        <f>AW4</f>
        <v>15.570939805216904</v>
      </c>
      <c r="BB35" s="6"/>
      <c r="BC35" s="6"/>
      <c r="BD35" s="6"/>
      <c r="BE35" s="2"/>
      <c r="BH35" s="2"/>
      <c r="BI35" s="2"/>
      <c r="BJ35" s="2"/>
      <c r="BK35" s="2"/>
      <c r="BL35" s="2"/>
      <c r="BM35" s="2"/>
      <c r="BN35" s="4"/>
    </row>
    <row r="36" spans="1:66" x14ac:dyDescent="0.3">
      <c r="A36" s="5">
        <v>1</v>
      </c>
      <c r="B36" s="7"/>
      <c r="C36" s="7">
        <f>C10-$W10</f>
        <v>-1.3236015371870451</v>
      </c>
      <c r="D36" s="7"/>
      <c r="E36" s="7">
        <f t="shared" ref="E36:I38" si="49">E10-$W10</f>
        <v>-0.83287671324139723</v>
      </c>
      <c r="F36" s="7">
        <f t="shared" si="49"/>
        <v>-5.0995499797611998</v>
      </c>
      <c r="G36" s="7">
        <f t="shared" si="49"/>
        <v>-0.45618416702485831</v>
      </c>
      <c r="H36" s="7">
        <f t="shared" si="49"/>
        <v>3.5323633253547513</v>
      </c>
      <c r="I36" s="7">
        <f t="shared" si="49"/>
        <v>6.7642426396697388</v>
      </c>
      <c r="J36" s="7"/>
      <c r="K36" s="7">
        <f>K10-$W10</f>
        <v>4.9509956893498668</v>
      </c>
      <c r="L36" s="7"/>
      <c r="M36" s="7">
        <f>M10-$W10</f>
        <v>-7.5353892571598635</v>
      </c>
      <c r="N36" s="7"/>
      <c r="O36" s="7"/>
      <c r="P36" s="30">
        <f>Q10-$W10</f>
        <v>-3.5433685347266604</v>
      </c>
      <c r="AA36" s="5">
        <v>3</v>
      </c>
      <c r="AB36" s="5"/>
      <c r="AC36" s="21">
        <f t="shared" ref="AC36:AR36" si="50">AC5/86400</f>
        <v>5.4774305555555556E-5</v>
      </c>
      <c r="AD36" s="21">
        <f t="shared" si="50"/>
        <v>3.3814139664351846E-5</v>
      </c>
      <c r="AE36" s="21">
        <f t="shared" si="50"/>
        <v>3.6047453703703698E-5</v>
      </c>
      <c r="AF36" s="21">
        <f t="shared" si="50"/>
        <v>5.5276813275462969E-5</v>
      </c>
      <c r="AG36" s="21">
        <f t="shared" si="50"/>
        <v>5.7262008101851846E-5</v>
      </c>
      <c r="AH36" s="21">
        <f t="shared" si="50"/>
        <v>5.1590470682870377E-5</v>
      </c>
      <c r="AI36" s="21">
        <f t="shared" si="50"/>
        <v>4.6635802465277783E-5</v>
      </c>
      <c r="AJ36" s="21">
        <f t="shared" si="50"/>
        <v>5.8675491898148146E-5</v>
      </c>
      <c r="AK36" s="21">
        <f t="shared" si="50"/>
        <v>6.0850694444444408E-5</v>
      </c>
      <c r="AL36" s="21">
        <f t="shared" si="50"/>
        <v>7.0668402777777787E-5</v>
      </c>
      <c r="AM36" s="21">
        <f t="shared" si="50"/>
        <v>7.2405478391203681E-5</v>
      </c>
      <c r="AN36" s="21">
        <f t="shared" si="50"/>
        <v>6.3132716053240754E-5</v>
      </c>
      <c r="AO36" s="21">
        <f t="shared" si="50"/>
        <v>6.4870515046296269E-5</v>
      </c>
      <c r="AP36" s="21">
        <f t="shared" si="50"/>
        <v>5.5846484004629609E-5</v>
      </c>
      <c r="AQ36" s="21">
        <f t="shared" si="50"/>
        <v>3.3814139664351846E-5</v>
      </c>
      <c r="AR36" s="21">
        <f t="shared" si="50"/>
        <v>7.2405478391203681E-5</v>
      </c>
      <c r="AS36" s="7">
        <f>AS5</f>
        <v>20.9670614178176</v>
      </c>
      <c r="AT36" s="21">
        <f t="shared" si="46"/>
        <v>5.435537832754629E-5</v>
      </c>
      <c r="AU36" s="21">
        <f t="shared" si="46"/>
        <v>3.6047453703703698E-5</v>
      </c>
      <c r="AV36" s="21">
        <f t="shared" si="46"/>
        <v>7.2405478391203681E-5</v>
      </c>
      <c r="AW36" s="7">
        <f>AW5</f>
        <v>19.418859860616514</v>
      </c>
      <c r="BB36" s="6"/>
      <c r="BC36" s="6"/>
      <c r="BD36" s="6"/>
      <c r="BE36" s="26"/>
      <c r="BF36" s="5"/>
      <c r="BG36" s="1"/>
      <c r="BH36" s="26"/>
      <c r="BI36" s="26"/>
      <c r="BJ36" s="26"/>
      <c r="BK36" s="5"/>
      <c r="BL36" s="5"/>
      <c r="BM36" s="5"/>
      <c r="BN36" s="4"/>
    </row>
    <row r="37" spans="1:66" x14ac:dyDescent="0.3">
      <c r="A37" s="5">
        <v>2</v>
      </c>
      <c r="B37" s="7"/>
      <c r="C37" s="7">
        <f>C11-$W11</f>
        <v>-0.62444490465638935</v>
      </c>
      <c r="D37" s="7"/>
      <c r="E37" s="7">
        <f t="shared" si="49"/>
        <v>7.0604457545022115</v>
      </c>
      <c r="F37" s="7">
        <f t="shared" si="49"/>
        <v>5.3389054309356041</v>
      </c>
      <c r="G37" s="7">
        <f t="shared" si="49"/>
        <v>-1.6573826319332241</v>
      </c>
      <c r="H37" s="7">
        <f t="shared" si="49"/>
        <v>-3.7778120233171677</v>
      </c>
      <c r="I37" s="7">
        <f t="shared" si="49"/>
        <v>-4.2045797539003544</v>
      </c>
      <c r="J37" s="7"/>
      <c r="K37" s="7">
        <f>K11-$W11</f>
        <v>-4.513580601206943</v>
      </c>
      <c r="L37" s="7"/>
      <c r="M37" s="7">
        <f>M11-$W11</f>
        <v>2.3784487295762489</v>
      </c>
      <c r="N37" s="7"/>
      <c r="O37" s="7"/>
      <c r="P37" s="30">
        <f>Q11-$W11</f>
        <v>6.3752659593295107</v>
      </c>
      <c r="AA37" s="18" t="s">
        <v>20</v>
      </c>
      <c r="AB37" s="18"/>
      <c r="AC37" s="21">
        <f t="shared" ref="AC37:AO37" si="51">AC6/86400</f>
        <v>2.1925540123842596E-4</v>
      </c>
      <c r="AD37" s="21">
        <f t="shared" si="51"/>
        <v>1.856814236111111E-4</v>
      </c>
      <c r="AE37" s="21">
        <f t="shared" si="51"/>
        <v>2.1448712384259256E-4</v>
      </c>
      <c r="AF37" s="21">
        <f t="shared" si="51"/>
        <v>2.4250000000000001E-4</v>
      </c>
      <c r="AG37" s="21">
        <f t="shared" si="51"/>
        <v>2.2770471643518517E-4</v>
      </c>
      <c r="AH37" s="21">
        <f t="shared" si="51"/>
        <v>2.2161458333333335E-4</v>
      </c>
      <c r="AI37" s="21">
        <f t="shared" si="51"/>
        <v>2.2777777777777778E-4</v>
      </c>
      <c r="AJ37" s="21">
        <f t="shared" si="51"/>
        <v>2.2414617091435186E-4</v>
      </c>
      <c r="AK37" s="21">
        <f t="shared" si="51"/>
        <v>2.692925347222222E-4</v>
      </c>
      <c r="AL37" s="21">
        <f t="shared" si="51"/>
        <v>2.6135802468749998E-4</v>
      </c>
      <c r="AM37" s="21">
        <f t="shared" si="51"/>
        <v>2.5684027777777776E-4</v>
      </c>
      <c r="AN37" s="21">
        <f t="shared" si="51"/>
        <v>2.5440586420138892E-4</v>
      </c>
      <c r="AO37" s="21">
        <f t="shared" si="51"/>
        <v>2.7077329282407405E-4</v>
      </c>
      <c r="AP37" s="21">
        <f>AP6/86400</f>
        <v>2.3660286087428777E-4</v>
      </c>
      <c r="AQ37" s="21">
        <f>AQ6/86400</f>
        <v>1.856814236111111E-4</v>
      </c>
      <c r="AR37" s="21">
        <f>AR6/86400</f>
        <v>2.7077329282407405E-4</v>
      </c>
      <c r="AS37" s="7">
        <f>AS6</f>
        <v>10.587507049355853</v>
      </c>
      <c r="AT37" s="21">
        <f t="shared" si="46"/>
        <v>2.3493405189091437E-4</v>
      </c>
      <c r="AU37" s="21">
        <f t="shared" si="46"/>
        <v>2.1448712384259256E-4</v>
      </c>
      <c r="AV37" s="21">
        <f t="shared" si="46"/>
        <v>2.692925347222222E-4</v>
      </c>
      <c r="AW37" s="7">
        <f>AW6</f>
        <v>8.301234340205168</v>
      </c>
      <c r="BB37" s="6"/>
      <c r="BC37" s="6"/>
      <c r="BD37" s="6"/>
      <c r="BE37" s="21"/>
      <c r="BF37" s="21"/>
      <c r="BG37" s="21"/>
      <c r="BH37" s="7"/>
      <c r="BI37" s="7"/>
      <c r="BJ37" s="7"/>
      <c r="BK37" s="7"/>
      <c r="BL37" s="16"/>
      <c r="BM37" s="16"/>
      <c r="BN37" s="4"/>
    </row>
    <row r="38" spans="1:66" x14ac:dyDescent="0.3">
      <c r="A38" s="5">
        <v>3</v>
      </c>
      <c r="B38" s="7"/>
      <c r="C38" s="7">
        <f>C12-$W12</f>
        <v>1.9480464418434202</v>
      </c>
      <c r="D38" s="7"/>
      <c r="E38" s="7">
        <f t="shared" si="49"/>
        <v>-6.2275690412608107</v>
      </c>
      <c r="F38" s="7">
        <f t="shared" si="49"/>
        <v>-0.23935545117440071</v>
      </c>
      <c r="G38" s="7">
        <f t="shared" si="49"/>
        <v>2.1135667989580718</v>
      </c>
      <c r="H38" s="7">
        <f t="shared" si="49"/>
        <v>0.24544869796240931</v>
      </c>
      <c r="I38" s="7">
        <f t="shared" si="49"/>
        <v>-2.5596628857693879</v>
      </c>
      <c r="J38" s="7"/>
      <c r="K38" s="7">
        <f>K12-$W12</f>
        <v>-0.43741508814292374</v>
      </c>
      <c r="L38" s="7"/>
      <c r="M38" s="7">
        <f>M12-$W12</f>
        <v>5.1569405275836075</v>
      </c>
      <c r="N38" s="7"/>
      <c r="O38" s="7"/>
      <c r="P38" s="30">
        <f>Q12-$W12</f>
        <v>-2.8318974246028468</v>
      </c>
      <c r="AA38" s="18"/>
      <c r="AB38" s="18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7"/>
      <c r="AT38" s="21"/>
      <c r="AU38" s="21"/>
      <c r="AV38" s="21"/>
      <c r="AW38" s="7"/>
      <c r="BB38" s="6"/>
      <c r="BC38" s="6"/>
      <c r="BD38" s="6"/>
      <c r="BE38" s="21"/>
      <c r="BF38" s="21"/>
      <c r="BG38" s="21"/>
      <c r="BH38" s="7"/>
      <c r="BI38" s="7"/>
      <c r="BJ38" s="7"/>
      <c r="BK38" s="7"/>
      <c r="BL38" s="16"/>
      <c r="BM38" s="16"/>
      <c r="BN38" s="4"/>
    </row>
    <row r="39" spans="1:66" x14ac:dyDescent="0.3">
      <c r="AA39" s="18"/>
      <c r="AB39" s="18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7"/>
      <c r="AT39" s="21"/>
      <c r="AU39" s="21"/>
      <c r="AV39" s="21"/>
      <c r="AW39" s="7"/>
      <c r="BB39" s="6"/>
      <c r="BC39" s="6"/>
      <c r="BD39" s="6"/>
      <c r="BE39" s="21"/>
      <c r="BF39" s="21"/>
      <c r="BG39" s="21"/>
      <c r="BH39" s="7"/>
      <c r="BI39" s="7"/>
      <c r="BJ39" s="7"/>
      <c r="BK39" s="7"/>
      <c r="BL39" s="9"/>
      <c r="BM39" s="9"/>
    </row>
    <row r="40" spans="1:66" x14ac:dyDescent="0.3">
      <c r="AA40" s="18"/>
      <c r="AB40" s="18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7"/>
      <c r="AT40" s="21"/>
      <c r="AU40" s="21"/>
      <c r="AV40" s="21"/>
      <c r="AW40" s="7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6" x14ac:dyDescent="0.3">
      <c r="A41" s="33" t="s">
        <v>48</v>
      </c>
      <c r="B41" s="25"/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18"/>
      <c r="AB41" s="18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7"/>
      <c r="AT41" s="21"/>
      <c r="AU41" s="21"/>
      <c r="AV41" s="21"/>
      <c r="AW41" s="7"/>
      <c r="BA41"/>
    </row>
    <row r="42" spans="1:66" x14ac:dyDescent="0.3">
      <c r="A42" s="5">
        <v>1</v>
      </c>
      <c r="B42" s="7"/>
      <c r="C42" s="7">
        <f t="shared" ref="C42:O42" si="52">C10-$P10</f>
        <v>-2.4441943587922026</v>
      </c>
      <c r="D42" s="7">
        <f t="shared" si="52"/>
        <v>0.44661000795030503</v>
      </c>
      <c r="E42" s="7">
        <f t="shared" si="52"/>
        <v>-1.9534695348465547</v>
      </c>
      <c r="F42" s="7">
        <f t="shared" si="52"/>
        <v>-6.2201428013663573</v>
      </c>
      <c r="G42" s="7">
        <f t="shared" si="52"/>
        <v>-1.5767769886300158</v>
      </c>
      <c r="H42" s="7">
        <f t="shared" si="52"/>
        <v>2.4117705037495938</v>
      </c>
      <c r="I42" s="7">
        <f t="shared" si="52"/>
        <v>5.6436498180645813</v>
      </c>
      <c r="J42" s="7">
        <f t="shared" si="52"/>
        <v>0.91829304642705978</v>
      </c>
      <c r="K42" s="7">
        <f t="shared" si="52"/>
        <v>3.8304028677447093</v>
      </c>
      <c r="L42" s="7">
        <f t="shared" si="52"/>
        <v>1.0205286122699349</v>
      </c>
      <c r="M42" s="7">
        <f t="shared" si="52"/>
        <v>-8.655982078765021</v>
      </c>
      <c r="N42" s="7">
        <f t="shared" si="52"/>
        <v>4.6237843186523051</v>
      </c>
      <c r="O42" s="7">
        <f t="shared" si="52"/>
        <v>1.9555265875416126</v>
      </c>
      <c r="P42" s="7">
        <f>Q10-$P10</f>
        <v>-4.6639613563318179</v>
      </c>
      <c r="AA42" s="18"/>
      <c r="AB42" s="18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7"/>
      <c r="AT42" s="21"/>
      <c r="AU42" s="21"/>
      <c r="AV42" s="21"/>
      <c r="AW42" s="7"/>
      <c r="BA42"/>
    </row>
    <row r="43" spans="1:66" x14ac:dyDescent="0.3">
      <c r="A43" s="5">
        <v>2</v>
      </c>
      <c r="B43" s="7"/>
      <c r="C43" s="7">
        <f t="shared" ref="C43:O43" si="53">C11-$P11</f>
        <v>0.88312917602620544</v>
      </c>
      <c r="D43" s="7">
        <f t="shared" si="53"/>
        <v>4.7634528087787587</v>
      </c>
      <c r="E43" s="7">
        <f t="shared" si="53"/>
        <v>8.5680198351848063</v>
      </c>
      <c r="F43" s="7">
        <f t="shared" si="53"/>
        <v>6.8464795116181989</v>
      </c>
      <c r="G43" s="7">
        <f t="shared" si="53"/>
        <v>-0.14980855125062931</v>
      </c>
      <c r="H43" s="7">
        <f t="shared" si="53"/>
        <v>-2.2702379426345729</v>
      </c>
      <c r="I43" s="7">
        <f t="shared" si="53"/>
        <v>-2.6970056732177596</v>
      </c>
      <c r="J43" s="7">
        <f t="shared" si="53"/>
        <v>-3.6747282007394979</v>
      </c>
      <c r="K43" s="7">
        <f t="shared" si="53"/>
        <v>-3.0060065205243482</v>
      </c>
      <c r="L43" s="7">
        <f t="shared" si="53"/>
        <v>-4.6385556835108623</v>
      </c>
      <c r="M43" s="7">
        <f t="shared" si="53"/>
        <v>3.8860228102588437</v>
      </c>
      <c r="N43" s="7">
        <f t="shared" si="53"/>
        <v>-6.0186326058489854</v>
      </c>
      <c r="O43" s="7">
        <f t="shared" si="53"/>
        <v>-2.492128964140182</v>
      </c>
      <c r="P43" s="7">
        <f>Q11-$P11</f>
        <v>7.8828400400121055</v>
      </c>
      <c r="AA43" s="18"/>
      <c r="AB43" s="18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7"/>
      <c r="AT43" s="21"/>
      <c r="AU43" s="21"/>
      <c r="AV43" s="21"/>
      <c r="AW43" s="7"/>
      <c r="BA43"/>
    </row>
    <row r="44" spans="1:66" x14ac:dyDescent="0.3">
      <c r="A44" s="5">
        <v>3</v>
      </c>
      <c r="B44" s="7"/>
      <c r="C44" s="7">
        <f t="shared" ref="C44:O44" si="54">C12-$P12</f>
        <v>1.5610651827659794</v>
      </c>
      <c r="D44" s="7">
        <f t="shared" si="54"/>
        <v>-5.2100628167290601</v>
      </c>
      <c r="E44" s="7">
        <f t="shared" si="54"/>
        <v>-6.6145503003382515</v>
      </c>
      <c r="F44" s="7">
        <f t="shared" si="54"/>
        <v>-0.62633671025184157</v>
      </c>
      <c r="G44" s="7">
        <f t="shared" si="54"/>
        <v>1.7265855398806309</v>
      </c>
      <c r="H44" s="7">
        <f t="shared" si="54"/>
        <v>-0.14153256111503154</v>
      </c>
      <c r="I44" s="7">
        <f t="shared" si="54"/>
        <v>-2.9466441448468288</v>
      </c>
      <c r="J44" s="7">
        <f t="shared" si="54"/>
        <v>2.7564351543124239</v>
      </c>
      <c r="K44" s="7">
        <f t="shared" si="54"/>
        <v>-0.82439634722036459</v>
      </c>
      <c r="L44" s="7">
        <f t="shared" si="54"/>
        <v>3.618027071240931</v>
      </c>
      <c r="M44" s="7">
        <f t="shared" si="54"/>
        <v>4.7699592685061667</v>
      </c>
      <c r="N44" s="7">
        <f t="shared" si="54"/>
        <v>1.3948482871966732</v>
      </c>
      <c r="O44" s="7">
        <f t="shared" si="54"/>
        <v>0.53660237659857302</v>
      </c>
      <c r="P44" s="7">
        <f>Q12-$P12</f>
        <v>-3.2188786836802876</v>
      </c>
      <c r="AC44" s="6"/>
      <c r="BA44"/>
    </row>
    <row r="45" spans="1:66" x14ac:dyDescent="0.3">
      <c r="AA45" s="1"/>
      <c r="AB45" s="1"/>
      <c r="AC45" s="6"/>
      <c r="BA45"/>
    </row>
    <row r="46" spans="1:66" x14ac:dyDescent="0.3">
      <c r="AA46" s="18" t="s">
        <v>50</v>
      </c>
      <c r="AB46" s="18"/>
      <c r="AC46" s="8" t="s">
        <v>4</v>
      </c>
      <c r="AD46" s="8" t="s">
        <v>5</v>
      </c>
      <c r="AE46" s="8" t="s">
        <v>6</v>
      </c>
      <c r="AF46" s="8" t="s">
        <v>7</v>
      </c>
      <c r="AG46" s="8" t="s">
        <v>8</v>
      </c>
      <c r="AH46" s="8" t="s">
        <v>9</v>
      </c>
      <c r="AI46" s="8" t="s">
        <v>10</v>
      </c>
      <c r="AJ46" s="8" t="s">
        <v>11</v>
      </c>
      <c r="AK46" s="8" t="s">
        <v>12</v>
      </c>
      <c r="AL46" s="12" t="s">
        <v>13</v>
      </c>
      <c r="AM46" s="12" t="s">
        <v>14</v>
      </c>
      <c r="AN46" s="12" t="s">
        <v>15</v>
      </c>
      <c r="AO46" s="12" t="s">
        <v>16</v>
      </c>
      <c r="BA46"/>
    </row>
    <row r="47" spans="1:66" x14ac:dyDescent="0.3">
      <c r="AA47" s="5" t="s">
        <v>42</v>
      </c>
      <c r="AB47" s="5"/>
      <c r="AC47" s="11">
        <f t="shared" ref="AC47:AO47" si="55">AC2-$AP2</f>
        <v>0.12867788492307763</v>
      </c>
      <c r="AD47" s="11">
        <f t="shared" si="55"/>
        <v>-0.62832211507692204</v>
      </c>
      <c r="AE47" s="11">
        <f t="shared" si="55"/>
        <v>0.45903205092307697</v>
      </c>
      <c r="AF47" s="11">
        <f t="shared" si="55"/>
        <v>-0.34040544907692194</v>
      </c>
      <c r="AG47" s="11">
        <f t="shared" si="55"/>
        <v>-0.31869711507692244</v>
      </c>
      <c r="AH47" s="11">
        <f t="shared" si="55"/>
        <v>0.24601121792307712</v>
      </c>
      <c r="AI47" s="11">
        <f t="shared" si="55"/>
        <v>-5.8905449076922523E-2</v>
      </c>
      <c r="AJ47" s="11">
        <f t="shared" si="55"/>
        <v>-3.1988782076922462E-2</v>
      </c>
      <c r="AK47" s="11">
        <f t="shared" si="55"/>
        <v>0.27788621792307744</v>
      </c>
      <c r="AL47" s="11">
        <f t="shared" si="55"/>
        <v>-5.9655449076922551E-2</v>
      </c>
      <c r="AM47" s="11">
        <f t="shared" si="55"/>
        <v>0.22301121792307832</v>
      </c>
      <c r="AN47" s="11">
        <f t="shared" si="55"/>
        <v>-0.27932211507692184</v>
      </c>
      <c r="AO47" s="11">
        <f t="shared" si="55"/>
        <v>0.38267788492307808</v>
      </c>
      <c r="BA47"/>
    </row>
    <row r="48" spans="1:66" x14ac:dyDescent="0.3">
      <c r="AA48" s="5" t="s">
        <v>43</v>
      </c>
      <c r="AB48" s="5"/>
      <c r="AC48" s="11">
        <f t="shared" ref="AC48:AO48" si="56">AC3-$AP3</f>
        <v>-1.3170753209230766</v>
      </c>
      <c r="AD48" s="11">
        <f t="shared" si="56"/>
        <v>-1.4206378209230772</v>
      </c>
      <c r="AE48" s="11">
        <f t="shared" si="56"/>
        <v>-1.7445753199230758</v>
      </c>
      <c r="AF48" s="11">
        <f t="shared" si="56"/>
        <v>-0.72224198692307695</v>
      </c>
      <c r="AG48" s="11">
        <f t="shared" si="56"/>
        <v>-0.36576282092307544</v>
      </c>
      <c r="AH48" s="11">
        <f t="shared" si="56"/>
        <v>-0.41155448692307672</v>
      </c>
      <c r="AI48" s="11">
        <f t="shared" si="56"/>
        <v>0.79836218007692406</v>
      </c>
      <c r="AJ48" s="11">
        <f t="shared" si="56"/>
        <v>-0.31230448692307622</v>
      </c>
      <c r="AK48" s="11">
        <f t="shared" si="56"/>
        <v>1.9673413460769229</v>
      </c>
      <c r="AL48" s="11">
        <f t="shared" si="56"/>
        <v>1.3143830130769238</v>
      </c>
      <c r="AM48" s="11">
        <f t="shared" si="56"/>
        <v>-1.3073253209230762</v>
      </c>
      <c r="AN48" s="11">
        <f t="shared" si="56"/>
        <v>2.0310288460769241</v>
      </c>
      <c r="AO48" s="11">
        <f t="shared" si="56"/>
        <v>1.4903621790769241</v>
      </c>
      <c r="BA48"/>
    </row>
    <row r="49" spans="2:53" x14ac:dyDescent="0.3">
      <c r="B49" s="35" t="s">
        <v>45</v>
      </c>
      <c r="C49" s="5">
        <v>1</v>
      </c>
      <c r="D49" s="5">
        <v>2</v>
      </c>
      <c r="E49" s="5">
        <v>3</v>
      </c>
      <c r="F49" s="5" t="s">
        <v>20</v>
      </c>
      <c r="G49" s="5"/>
      <c r="H49" s="5"/>
      <c r="I49" s="33" t="s">
        <v>46</v>
      </c>
      <c r="J49" s="5" t="s">
        <v>42</v>
      </c>
      <c r="K49" s="5" t="s">
        <v>43</v>
      </c>
      <c r="L49" s="5">
        <v>2</v>
      </c>
      <c r="M49" s="5">
        <v>3</v>
      </c>
      <c r="N49" s="41" t="s">
        <v>20</v>
      </c>
      <c r="O49" s="18"/>
      <c r="Q49" s="2"/>
      <c r="S49" s="1"/>
      <c r="AA49" s="5">
        <v>2</v>
      </c>
      <c r="AB49" s="5"/>
      <c r="AC49" s="11">
        <f t="shared" ref="AC49:AO49" si="57">AC4-$AP4</f>
        <v>-0.21778685853846191</v>
      </c>
      <c r="AD49" s="11">
        <f t="shared" si="57"/>
        <v>-0.44705769253846128</v>
      </c>
      <c r="AE49" s="11">
        <f t="shared" si="57"/>
        <v>1.0853798074615373</v>
      </c>
      <c r="AF49" s="11">
        <f t="shared" si="57"/>
        <v>1.6213798074615386</v>
      </c>
      <c r="AG49" s="11">
        <f t="shared" si="57"/>
        <v>-0.20664102553846142</v>
      </c>
      <c r="AH49" s="11">
        <f t="shared" si="57"/>
        <v>-0.7617243595384604</v>
      </c>
      <c r="AI49" s="11">
        <f t="shared" si="57"/>
        <v>-0.70614102553846259</v>
      </c>
      <c r="AJ49" s="11">
        <f t="shared" si="57"/>
        <v>-0.97639102553846335</v>
      </c>
      <c r="AK49" s="11">
        <f t="shared" si="57"/>
        <v>0.14679647446154043</v>
      </c>
      <c r="AL49" s="11">
        <f t="shared" si="57"/>
        <v>-0.39649519253846321</v>
      </c>
      <c r="AM49" s="11">
        <f t="shared" si="57"/>
        <v>1.4021298084615381</v>
      </c>
      <c r="AN49" s="11">
        <f t="shared" si="57"/>
        <v>-0.84305769253846385</v>
      </c>
      <c r="AO49" s="11">
        <f t="shared" si="57"/>
        <v>0.29960897446153822</v>
      </c>
      <c r="AT49"/>
      <c r="AU49"/>
      <c r="AV49"/>
      <c r="AW49"/>
      <c r="AX49"/>
      <c r="AY49"/>
      <c r="AZ49"/>
      <c r="BA49"/>
    </row>
    <row r="50" spans="2:53" x14ac:dyDescent="0.3">
      <c r="B50" s="8" t="s">
        <v>3</v>
      </c>
      <c r="C50" s="21"/>
      <c r="D50" s="21"/>
      <c r="E50" s="21"/>
      <c r="F50" s="38"/>
      <c r="G50" s="21"/>
      <c r="H50" s="21"/>
      <c r="I50" s="8" t="s">
        <v>3</v>
      </c>
      <c r="J50" s="38"/>
      <c r="K50" s="38"/>
      <c r="L50" s="38"/>
      <c r="M50" s="38"/>
      <c r="N50" s="38"/>
      <c r="O50" s="38"/>
      <c r="Q50" s="2"/>
      <c r="S50" s="1"/>
      <c r="AA50" s="5">
        <v>3</v>
      </c>
      <c r="AB50" s="5"/>
      <c r="AC50" s="11">
        <f t="shared" ref="AC50:AO50" si="58">AC5-$AP5</f>
        <v>-9.2636217999998216E-2</v>
      </c>
      <c r="AD50" s="11">
        <f t="shared" si="58"/>
        <v>-1.9035945509999985</v>
      </c>
      <c r="AE50" s="11">
        <f t="shared" si="58"/>
        <v>-1.7106362179999985</v>
      </c>
      <c r="AF50" s="11">
        <f t="shared" si="58"/>
        <v>-4.921955099999753E-2</v>
      </c>
      <c r="AG50" s="11">
        <f t="shared" si="58"/>
        <v>0.12230128200000134</v>
      </c>
      <c r="AH50" s="11">
        <f t="shared" si="58"/>
        <v>-0.36771955099999776</v>
      </c>
      <c r="AI50" s="11">
        <f t="shared" si="58"/>
        <v>-0.79580288499999785</v>
      </c>
      <c r="AJ50" s="11">
        <f t="shared" si="58"/>
        <v>0.24442628200000183</v>
      </c>
      <c r="AK50" s="11">
        <f t="shared" si="58"/>
        <v>0.43236378199999859</v>
      </c>
      <c r="AL50" s="11">
        <f t="shared" si="58"/>
        <v>1.2806137820000023</v>
      </c>
      <c r="AM50" s="11">
        <f t="shared" si="58"/>
        <v>1.4306971150000001</v>
      </c>
      <c r="AN50" s="11">
        <f t="shared" si="58"/>
        <v>0.62953044900000332</v>
      </c>
      <c r="AO50" s="11">
        <f t="shared" si="58"/>
        <v>0.77967628199999961</v>
      </c>
      <c r="AT50"/>
      <c r="AU50"/>
      <c r="AV50"/>
      <c r="AW50"/>
      <c r="AX50"/>
      <c r="AY50"/>
      <c r="AZ50"/>
      <c r="BA50"/>
    </row>
    <row r="51" spans="2:53" x14ac:dyDescent="0.3">
      <c r="B51" s="8" t="s">
        <v>4</v>
      </c>
      <c r="C51" s="21">
        <v>1.0009910300925926E-4</v>
      </c>
      <c r="D51" s="21">
        <v>6.4381992673611109E-5</v>
      </c>
      <c r="E51" s="21">
        <v>5.4774305555555556E-5</v>
      </c>
      <c r="F51" s="21">
        <v>2.1925540123842596E-4</v>
      </c>
      <c r="I51" s="8" t="s">
        <v>4</v>
      </c>
      <c r="J51" s="38">
        <v>4.8641975312499996E-5</v>
      </c>
      <c r="K51" s="38">
        <v>5.145712769675926E-5</v>
      </c>
      <c r="L51" s="38">
        <v>6.4381992673611109E-5</v>
      </c>
      <c r="M51" s="38">
        <v>5.4774305555555556E-5</v>
      </c>
      <c r="N51" s="38">
        <v>2.1925540123842596E-4</v>
      </c>
      <c r="O51" s="38"/>
      <c r="Q51" s="2"/>
      <c r="S51" s="1"/>
      <c r="AA51" s="18" t="s">
        <v>20</v>
      </c>
      <c r="AB51" s="18"/>
      <c r="AC51" s="11">
        <f t="shared" ref="AC51:AO51" si="59">AC6-$AP6</f>
        <v>-1.4988205125384617</v>
      </c>
      <c r="AD51" s="11">
        <f t="shared" si="59"/>
        <v>-4.3996121795384653</v>
      </c>
      <c r="AE51" s="11">
        <f t="shared" si="59"/>
        <v>-1.9107996795384672</v>
      </c>
      <c r="AF51" s="11">
        <f t="shared" si="59"/>
        <v>0.50951282046153779</v>
      </c>
      <c r="AG51" s="11">
        <f t="shared" si="59"/>
        <v>-0.76879967953846418</v>
      </c>
      <c r="AH51" s="11">
        <f t="shared" si="59"/>
        <v>-1.2949871795384631</v>
      </c>
      <c r="AI51" s="11">
        <f t="shared" si="59"/>
        <v>-0.76248717953846423</v>
      </c>
      <c r="AJ51" s="11">
        <f t="shared" si="59"/>
        <v>-1.0762580125384638</v>
      </c>
      <c r="AK51" s="11">
        <f t="shared" si="59"/>
        <v>2.8243878204615349</v>
      </c>
      <c r="AL51" s="11">
        <f t="shared" si="59"/>
        <v>2.1388461534615324</v>
      </c>
      <c r="AM51" s="11">
        <f t="shared" si="59"/>
        <v>1.748512820461535</v>
      </c>
      <c r="AN51" s="11">
        <f t="shared" si="59"/>
        <v>1.5381794874615373</v>
      </c>
      <c r="AO51" s="11">
        <f t="shared" si="59"/>
        <v>2.952325320461533</v>
      </c>
      <c r="AT51"/>
      <c r="AU51"/>
      <c r="AV51"/>
      <c r="AW51"/>
      <c r="AX51"/>
      <c r="AY51"/>
      <c r="AZ51"/>
      <c r="BA51"/>
    </row>
    <row r="52" spans="2:53" x14ac:dyDescent="0.3">
      <c r="B52" s="8" t="s">
        <v>5</v>
      </c>
      <c r="C52" s="21">
        <v>9.0138888888888883E-5</v>
      </c>
      <c r="D52" s="21">
        <v>6.1728395057870372E-5</v>
      </c>
      <c r="E52" s="21">
        <v>3.3814139664351846E-5</v>
      </c>
      <c r="F52" s="21">
        <v>1.856814236111111E-4</v>
      </c>
      <c r="I52" s="8" t="s">
        <v>5</v>
      </c>
      <c r="J52" s="38">
        <v>3.9880401238425932E-5</v>
      </c>
      <c r="K52" s="38">
        <v>5.0258487650462951E-5</v>
      </c>
      <c r="L52" s="38">
        <v>6.1728395057870372E-5</v>
      </c>
      <c r="M52" s="38">
        <v>3.3814139664351846E-5</v>
      </c>
      <c r="N52" s="38">
        <v>1.856814236111111E-4</v>
      </c>
      <c r="O52" s="38"/>
      <c r="Q52" s="2"/>
      <c r="S52" s="1"/>
      <c r="AA52" s="18"/>
      <c r="AB52" s="18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T52"/>
      <c r="AU52"/>
      <c r="AV52"/>
      <c r="AW52"/>
      <c r="AX52"/>
      <c r="AY52"/>
      <c r="AZ52"/>
      <c r="BA52"/>
    </row>
    <row r="53" spans="2:53" x14ac:dyDescent="0.3">
      <c r="B53" s="8" t="s">
        <v>6</v>
      </c>
      <c r="C53" s="21">
        <v>9.8974729942129626E-5</v>
      </c>
      <c r="D53" s="21">
        <v>7.9464940196759243E-5</v>
      </c>
      <c r="E53" s="21">
        <v>3.6047453703703698E-5</v>
      </c>
      <c r="F53" s="21">
        <v>2.1448712384259256E-4</v>
      </c>
      <c r="I53" s="8" t="s">
        <v>6</v>
      </c>
      <c r="J53" s="38">
        <v>5.2465518900462956E-5</v>
      </c>
      <c r="K53" s="38">
        <v>4.6509211041666671E-5</v>
      </c>
      <c r="L53" s="38">
        <v>7.9464940196759243E-5</v>
      </c>
      <c r="M53" s="38">
        <v>3.6047453703703698E-5</v>
      </c>
      <c r="N53" s="38">
        <v>2.1448712384259256E-4</v>
      </c>
      <c r="O53" s="38"/>
      <c r="Q53" s="2"/>
      <c r="S53" s="1"/>
      <c r="AA53" s="18"/>
      <c r="AB53" s="18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T53"/>
      <c r="AU53"/>
      <c r="AV53"/>
      <c r="AW53"/>
      <c r="AX53"/>
      <c r="AY53"/>
      <c r="AZ53"/>
      <c r="BA53"/>
    </row>
    <row r="54" spans="2:53" x14ac:dyDescent="0.3">
      <c r="B54" s="8" t="s">
        <v>7</v>
      </c>
      <c r="C54" s="21">
        <v>1.0155454282407409E-4</v>
      </c>
      <c r="D54" s="21">
        <v>8.5668643900462972E-5</v>
      </c>
      <c r="E54" s="21">
        <v>5.5276813275462969E-5</v>
      </c>
      <c r="F54" s="21">
        <v>2.4250000000000001E-4</v>
      </c>
      <c r="I54" s="8" t="s">
        <v>7</v>
      </c>
      <c r="J54" s="38">
        <v>4.3212770057870374E-5</v>
      </c>
      <c r="K54" s="38">
        <v>5.8341772766203698E-5</v>
      </c>
      <c r="L54" s="38">
        <v>8.5668643900462972E-5</v>
      </c>
      <c r="M54" s="38">
        <v>5.5276813275462969E-5</v>
      </c>
      <c r="N54" s="38">
        <v>2.4250000000000001E-4</v>
      </c>
      <c r="O54" s="38"/>
      <c r="Q54" s="2"/>
      <c r="S54" s="1"/>
      <c r="AA54" s="18"/>
      <c r="AB54" s="18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T54"/>
      <c r="AU54"/>
      <c r="AV54"/>
      <c r="AW54"/>
      <c r="AX54"/>
      <c r="AY54"/>
      <c r="AZ54"/>
      <c r="BA54"/>
    </row>
    <row r="55" spans="2:53" x14ac:dyDescent="0.3">
      <c r="B55" s="8" t="s">
        <v>8</v>
      </c>
      <c r="C55" s="21">
        <v>1.0593171296296296E-4</v>
      </c>
      <c r="D55" s="21">
        <v>6.4510995370370373E-5</v>
      </c>
      <c r="E55" s="21">
        <v>5.7262008101851846E-5</v>
      </c>
      <c r="F55" s="21">
        <v>2.2770471643518517E-4</v>
      </c>
      <c r="I55" s="8" t="s">
        <v>8</v>
      </c>
      <c r="J55" s="38">
        <v>4.3464023923611108E-5</v>
      </c>
      <c r="K55" s="38">
        <v>6.2467689039351858E-5</v>
      </c>
      <c r="L55" s="38">
        <v>6.4510995370370373E-5</v>
      </c>
      <c r="M55" s="38">
        <v>5.7262008101851846E-5</v>
      </c>
      <c r="N55" s="38">
        <v>2.2770471643518517E-4</v>
      </c>
      <c r="O55" s="38"/>
      <c r="Q55" s="2"/>
      <c r="S55" s="1"/>
      <c r="AA55" s="18"/>
      <c r="AB55" s="18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T55"/>
      <c r="AU55"/>
      <c r="AV55"/>
      <c r="AW55"/>
      <c r="AX55"/>
      <c r="AY55"/>
      <c r="AZ55"/>
      <c r="BA55"/>
    </row>
    <row r="56" spans="2:53" x14ac:dyDescent="0.3">
      <c r="B56" s="8" t="s">
        <v>9</v>
      </c>
      <c r="C56" s="21">
        <v>1.1193769290509258E-4</v>
      </c>
      <c r="D56" s="21">
        <v>5.8086419745370385E-5</v>
      </c>
      <c r="E56" s="21">
        <v>5.1590470682870377E-5</v>
      </c>
      <c r="F56" s="21">
        <v>2.2161458333333335E-4</v>
      </c>
      <c r="I56" s="8" t="s">
        <v>9</v>
      </c>
      <c r="J56" s="38">
        <v>4.9999999999999996E-5</v>
      </c>
      <c r="K56" s="38">
        <v>6.1937692905092583E-5</v>
      </c>
      <c r="L56" s="38">
        <v>5.8086419745370385E-5</v>
      </c>
      <c r="M56" s="38">
        <v>5.1590470682870377E-5</v>
      </c>
      <c r="N56" s="38">
        <v>2.2161458333333335E-4</v>
      </c>
      <c r="O56" s="38"/>
      <c r="Q56" s="2"/>
      <c r="S56" s="1"/>
      <c r="AA56" s="18"/>
      <c r="AB56" s="18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T56"/>
      <c r="AU56"/>
      <c r="AV56"/>
      <c r="AW56"/>
      <c r="AX56"/>
      <c r="AY56"/>
      <c r="AZ56"/>
      <c r="BA56"/>
    </row>
    <row r="57" spans="2:53" x14ac:dyDescent="0.3">
      <c r="B57" s="8" t="s">
        <v>10</v>
      </c>
      <c r="C57" s="21">
        <v>1.2241222994212962E-4</v>
      </c>
      <c r="D57" s="21">
        <v>5.8729745370370365E-5</v>
      </c>
      <c r="E57" s="21">
        <v>4.6635802465277783E-5</v>
      </c>
      <c r="F57" s="21">
        <v>2.2777777777777778E-4</v>
      </c>
      <c r="I57" s="8" t="s">
        <v>10</v>
      </c>
      <c r="J57" s="38">
        <v>4.6470871909722218E-5</v>
      </c>
      <c r="K57" s="38">
        <v>7.5941358032407416E-5</v>
      </c>
      <c r="L57" s="38">
        <v>5.8729745370370365E-5</v>
      </c>
      <c r="M57" s="38">
        <v>4.6635802465277783E-5</v>
      </c>
      <c r="N57" s="38">
        <v>2.2777777777777778E-4</v>
      </c>
      <c r="O57" s="38"/>
      <c r="Q57" s="2"/>
      <c r="S57" s="1"/>
      <c r="AA57" s="18"/>
      <c r="AB57" s="18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T57"/>
      <c r="AU57"/>
      <c r="AV57"/>
      <c r="AW57"/>
      <c r="AX57"/>
      <c r="AY57"/>
      <c r="AZ57"/>
      <c r="BA57"/>
    </row>
    <row r="58" spans="2:53" x14ac:dyDescent="0.3">
      <c r="B58" s="8" t="s">
        <v>11</v>
      </c>
      <c r="C58" s="21">
        <v>1.0986882716435185E-4</v>
      </c>
      <c r="D58" s="21">
        <v>5.5601851851851833E-5</v>
      </c>
      <c r="E58" s="21">
        <v>5.8675491898148146E-5</v>
      </c>
      <c r="F58" s="21">
        <v>2.2414617091435186E-4</v>
      </c>
      <c r="I58" s="8" t="s">
        <v>11</v>
      </c>
      <c r="J58" s="38">
        <v>4.6782407407407405E-5</v>
      </c>
      <c r="K58" s="38">
        <v>6.3086419756944452E-5</v>
      </c>
      <c r="L58" s="38">
        <v>5.5601851851851833E-5</v>
      </c>
      <c r="M58" s="38">
        <v>5.8675491898148146E-5</v>
      </c>
      <c r="N58" s="38">
        <v>2.2414617091435186E-4</v>
      </c>
      <c r="O58" s="38"/>
      <c r="Q58" s="2"/>
      <c r="S58" s="1"/>
      <c r="AC58" s="6"/>
      <c r="AT58"/>
      <c r="AU58"/>
      <c r="AV58"/>
      <c r="AW58"/>
      <c r="AX58"/>
      <c r="AY58"/>
      <c r="AZ58"/>
      <c r="BA58"/>
    </row>
    <row r="59" spans="2:53" x14ac:dyDescent="0.3">
      <c r="B59" s="8" t="s">
        <v>12</v>
      </c>
      <c r="C59" s="21">
        <v>1.3984013310185185E-4</v>
      </c>
      <c r="D59" s="21">
        <v>6.8601707175925948E-5</v>
      </c>
      <c r="E59" s="21">
        <v>6.0850694444444408E-5</v>
      </c>
      <c r="F59" s="21">
        <v>2.692925347222222E-4</v>
      </c>
      <c r="I59" s="8" t="s">
        <v>12</v>
      </c>
      <c r="J59" s="38">
        <v>5.0368923611111104E-5</v>
      </c>
      <c r="K59" s="38">
        <v>8.9471209490740738E-5</v>
      </c>
      <c r="L59" s="38">
        <v>6.8601707175925948E-5</v>
      </c>
      <c r="M59" s="38">
        <v>6.0850694444444408E-5</v>
      </c>
      <c r="N59" s="38">
        <v>2.692925347222222E-4</v>
      </c>
      <c r="O59" s="38"/>
      <c r="Q59" s="2"/>
      <c r="S59" s="1"/>
      <c r="AC59" s="6"/>
      <c r="AT59"/>
      <c r="AU59"/>
      <c r="AV59"/>
      <c r="AW59"/>
      <c r="AX59"/>
      <c r="AY59"/>
      <c r="AZ59"/>
      <c r="BA59"/>
    </row>
    <row r="60" spans="2:53" x14ac:dyDescent="0.3">
      <c r="B60" s="12" t="s">
        <v>13</v>
      </c>
      <c r="C60" s="21">
        <v>1.2837601273148148E-4</v>
      </c>
      <c r="D60" s="21">
        <v>6.2313609178240727E-5</v>
      </c>
      <c r="E60" s="21">
        <v>7.0668402777777787E-5</v>
      </c>
      <c r="F60" s="21">
        <v>2.6135802468749998E-4</v>
      </c>
      <c r="I60" s="12" t="s">
        <v>13</v>
      </c>
      <c r="J60" s="38">
        <v>4.6462191354166667E-5</v>
      </c>
      <c r="K60" s="38">
        <v>8.1913821377314823E-5</v>
      </c>
      <c r="L60" s="38">
        <v>6.2313609178240727E-5</v>
      </c>
      <c r="M60" s="38">
        <v>7.0668402777777787E-5</v>
      </c>
      <c r="N60" s="38">
        <v>2.6135802468749998E-4</v>
      </c>
      <c r="O60" s="38"/>
      <c r="Q60" s="2"/>
      <c r="S60" s="1"/>
      <c r="AA60" s="1" t="s">
        <v>17</v>
      </c>
      <c r="AB60" s="1"/>
      <c r="AC60" s="8" t="s">
        <v>4</v>
      </c>
      <c r="AD60" s="8" t="s">
        <v>5</v>
      </c>
      <c r="AE60" s="8" t="s">
        <v>6</v>
      </c>
      <c r="AF60" s="8" t="s">
        <v>7</v>
      </c>
      <c r="AG60" s="8" t="s">
        <v>8</v>
      </c>
      <c r="AH60" s="8" t="s">
        <v>9</v>
      </c>
      <c r="AI60" s="8" t="s">
        <v>10</v>
      </c>
      <c r="AJ60" s="8" t="s">
        <v>11</v>
      </c>
      <c r="AK60" s="8" t="s">
        <v>12</v>
      </c>
      <c r="AL60" s="12" t="s">
        <v>13</v>
      </c>
      <c r="AM60" s="12" t="s">
        <v>14</v>
      </c>
      <c r="AN60" s="12" t="s">
        <v>15</v>
      </c>
      <c r="AO60" s="12" t="s">
        <v>16</v>
      </c>
      <c r="AT60"/>
      <c r="AU60"/>
      <c r="AV60"/>
      <c r="AW60"/>
      <c r="AX60"/>
      <c r="AY60"/>
      <c r="AZ60"/>
      <c r="BA60"/>
    </row>
    <row r="61" spans="2:53" x14ac:dyDescent="0.3">
      <c r="B61" s="12" t="s">
        <v>14</v>
      </c>
      <c r="C61" s="21">
        <v>1.0130377121527779E-4</v>
      </c>
      <c r="D61" s="21">
        <v>8.3131028171296297E-5</v>
      </c>
      <c r="E61" s="21">
        <v>7.2405478391203681E-5</v>
      </c>
      <c r="F61" s="21">
        <v>2.5684027777777776E-4</v>
      </c>
      <c r="I61" s="12" t="s">
        <v>14</v>
      </c>
      <c r="J61" s="38">
        <v>4.9733796296296303E-5</v>
      </c>
      <c r="K61" s="38">
        <v>5.1569974918981482E-5</v>
      </c>
      <c r="L61" s="38">
        <v>8.3131028171296297E-5</v>
      </c>
      <c r="M61" s="38">
        <v>7.2405478391203681E-5</v>
      </c>
      <c r="N61" s="38">
        <v>2.5684027777777776E-4</v>
      </c>
      <c r="O61" s="38"/>
      <c r="Q61" s="2"/>
      <c r="S61" s="1"/>
      <c r="AA61" s="5" t="s">
        <v>42</v>
      </c>
      <c r="AB61" s="5"/>
      <c r="AC61" s="15">
        <v>0.18133333300000001</v>
      </c>
      <c r="AD61" s="15">
        <v>0.33200000000000002</v>
      </c>
      <c r="AE61" s="15">
        <v>0.22031249999999999</v>
      </c>
      <c r="AF61" s="15">
        <v>1.3626666670000001</v>
      </c>
      <c r="AG61" s="15">
        <v>1.8075000000000001</v>
      </c>
      <c r="AH61" s="15">
        <v>0.85124999999999995</v>
      </c>
      <c r="AI61" s="15">
        <v>0.48</v>
      </c>
      <c r="AJ61" s="15">
        <v>1.7633333330000001</v>
      </c>
      <c r="AK61" s="15">
        <v>1.441875</v>
      </c>
      <c r="AL61" s="15">
        <v>0.65066666699999998</v>
      </c>
      <c r="AM61" s="15">
        <v>1.119</v>
      </c>
      <c r="AN61" s="15">
        <v>4.8393333329999999</v>
      </c>
      <c r="AO61" s="15">
        <v>0.17</v>
      </c>
      <c r="AT61"/>
      <c r="AU61"/>
      <c r="AV61"/>
      <c r="AW61"/>
      <c r="AX61"/>
      <c r="AY61"/>
      <c r="AZ61"/>
      <c r="BA61"/>
    </row>
    <row r="62" spans="2:53" x14ac:dyDescent="0.3">
      <c r="B62" s="12" t="s">
        <v>15</v>
      </c>
      <c r="C62" s="21">
        <v>1.3412808642361112E-4</v>
      </c>
      <c r="D62" s="21">
        <v>5.7145061724537017E-5</v>
      </c>
      <c r="E62" s="21">
        <v>6.3132716053240754E-5</v>
      </c>
      <c r="F62" s="21">
        <v>2.5440586420138892E-4</v>
      </c>
      <c r="I62" s="12" t="s">
        <v>15</v>
      </c>
      <c r="J62" s="38">
        <v>4.3919753090277785E-5</v>
      </c>
      <c r="K62" s="38">
        <v>9.0208333333333335E-5</v>
      </c>
      <c r="L62" s="38">
        <v>5.7145061724537017E-5</v>
      </c>
      <c r="M62" s="38">
        <v>6.3132716053240754E-5</v>
      </c>
      <c r="N62" s="38">
        <v>2.5440586420138892E-4</v>
      </c>
      <c r="O62" s="38"/>
      <c r="Q62" s="2"/>
      <c r="S62" s="1"/>
      <c r="AA62" s="5" t="s">
        <v>43</v>
      </c>
      <c r="AB62" s="5"/>
      <c r="AC62" s="15">
        <v>4.3840000000000003</v>
      </c>
      <c r="AD62" s="15">
        <v>3.7776666670000001</v>
      </c>
      <c r="AE62" s="15">
        <v>4.7533333329999996</v>
      </c>
      <c r="AF62" s="15">
        <v>5.0962500000000004</v>
      </c>
      <c r="AG62" s="15">
        <v>5.5627916669999999</v>
      </c>
      <c r="AH62" s="15">
        <v>5.1712499999999997</v>
      </c>
      <c r="AI62" s="15">
        <v>4.4950833330000002</v>
      </c>
      <c r="AJ62" s="15">
        <v>5.8053333330000001</v>
      </c>
      <c r="AK62" s="15">
        <v>5.7937500000000002</v>
      </c>
      <c r="AL62" s="15">
        <v>4.665</v>
      </c>
      <c r="AM62" s="15">
        <v>5.4160000000000004</v>
      </c>
      <c r="AN62" s="15">
        <v>8.6340000000000003</v>
      </c>
      <c r="AO62" s="15">
        <v>4.6266666670000003</v>
      </c>
      <c r="AT62"/>
      <c r="AU62"/>
      <c r="AV62"/>
      <c r="AW62"/>
      <c r="AX62"/>
      <c r="AY62"/>
      <c r="AZ62"/>
      <c r="BA62"/>
    </row>
    <row r="63" spans="2:53" x14ac:dyDescent="0.3">
      <c r="B63" s="12" t="s">
        <v>16</v>
      </c>
      <c r="C63" s="21">
        <v>1.3553240740740743E-4</v>
      </c>
      <c r="D63" s="21">
        <v>7.0370370370370365E-5</v>
      </c>
      <c r="E63" s="21">
        <v>6.4870515046296269E-5</v>
      </c>
      <c r="F63" s="21">
        <v>2.7077329282407405E-4</v>
      </c>
      <c r="I63" s="12" t="s">
        <v>16</v>
      </c>
      <c r="J63" s="38">
        <v>5.1581790127314819E-5</v>
      </c>
      <c r="K63" s="38">
        <v>8.3950617280092595E-5</v>
      </c>
      <c r="L63" s="38">
        <v>7.0370370370370365E-5</v>
      </c>
      <c r="M63" s="38">
        <v>6.4870515046296269E-5</v>
      </c>
      <c r="N63" s="38">
        <v>2.7077329282407405E-4</v>
      </c>
      <c r="O63" s="38"/>
      <c r="Q63" s="2"/>
      <c r="S63" s="1"/>
      <c r="AA63" s="5">
        <v>2</v>
      </c>
      <c r="AB63" s="5"/>
      <c r="AC63" s="15">
        <v>8.8298958330000001</v>
      </c>
      <c r="AD63" s="15">
        <v>8.1199999999999992</v>
      </c>
      <c r="AE63" s="15">
        <v>8.7717291670000002</v>
      </c>
      <c r="AF63" s="15">
        <v>10.136979167</v>
      </c>
      <c r="AG63" s="15">
        <v>10.96</v>
      </c>
      <c r="AH63" s="15">
        <v>10.522666666999999</v>
      </c>
      <c r="AI63" s="15">
        <v>11.056416667000001</v>
      </c>
      <c r="AJ63" s="15">
        <v>11.256</v>
      </c>
      <c r="AK63" s="15">
        <v>13.524062499999999</v>
      </c>
      <c r="AL63" s="15">
        <v>11.742354167</v>
      </c>
      <c r="AM63" s="15">
        <v>9.8716458330000005</v>
      </c>
      <c r="AN63" s="15">
        <v>16.428000000000001</v>
      </c>
      <c r="AO63" s="15">
        <v>11.88</v>
      </c>
      <c r="AT63"/>
      <c r="AU63"/>
      <c r="AV63"/>
      <c r="AW63"/>
      <c r="AX63"/>
      <c r="AY63"/>
      <c r="AZ63"/>
      <c r="BA63"/>
    </row>
    <row r="64" spans="2:53" x14ac:dyDescent="0.3">
      <c r="B64" s="5" t="s">
        <v>51</v>
      </c>
      <c r="C64" s="21">
        <v>1.1385370296296295E-4</v>
      </c>
      <c r="D64" s="21">
        <v>6.6902673906695155E-5</v>
      </c>
      <c r="E64" s="21">
        <v>5.5846484004629609E-5</v>
      </c>
      <c r="F64" s="21">
        <v>2.3660286087428777E-4</v>
      </c>
      <c r="I64" s="5" t="s">
        <v>51</v>
      </c>
      <c r="J64" s="38">
        <v>4.7152647940705116E-5</v>
      </c>
      <c r="K64" s="38">
        <v>6.6701055022257825E-5</v>
      </c>
      <c r="L64" s="38">
        <v>6.6902673906695155E-5</v>
      </c>
      <c r="M64" s="38">
        <v>5.5846484004629609E-5</v>
      </c>
      <c r="N64" s="38">
        <v>2.3660286087428777E-4</v>
      </c>
      <c r="O64" s="38"/>
      <c r="Q64" s="2"/>
      <c r="S64" s="1"/>
      <c r="AA64" s="5">
        <v>3</v>
      </c>
      <c r="AB64" s="5"/>
      <c r="AC64" s="15">
        <v>14.3925</v>
      </c>
      <c r="AD64" s="15">
        <v>13.453333333</v>
      </c>
      <c r="AE64" s="15">
        <v>15.637499999999999</v>
      </c>
      <c r="AF64" s="15">
        <v>17.53875</v>
      </c>
      <c r="AG64" s="15">
        <v>16.533750000000001</v>
      </c>
      <c r="AH64" s="15">
        <v>15.541333333000001</v>
      </c>
      <c r="AI64" s="15">
        <v>16.130666667</v>
      </c>
      <c r="AJ64" s="15">
        <v>16.059999999999999</v>
      </c>
      <c r="AK64" s="15">
        <v>19.451250000000002</v>
      </c>
      <c r="AL64" s="15">
        <v>17.126249999999999</v>
      </c>
      <c r="AM64" s="15">
        <v>17.054166667000001</v>
      </c>
      <c r="AN64" s="15">
        <v>21.365333332999999</v>
      </c>
      <c r="AO64" s="15">
        <v>17.96</v>
      </c>
      <c r="AT64"/>
      <c r="AU64"/>
      <c r="AV64"/>
      <c r="AW64"/>
      <c r="AX64"/>
      <c r="AY64"/>
      <c r="AZ64"/>
      <c r="BA64"/>
    </row>
    <row r="65" spans="2:53" x14ac:dyDescent="0.3">
      <c r="B65" s="5" t="s">
        <v>52</v>
      </c>
      <c r="C65" s="21">
        <v>9.0138888888888883E-5</v>
      </c>
      <c r="D65" s="21">
        <v>5.5601851851851833E-5</v>
      </c>
      <c r="E65" s="21">
        <v>3.3814139664351846E-5</v>
      </c>
      <c r="F65" s="21">
        <v>1.856814236111111E-4</v>
      </c>
      <c r="G65" s="29" t="s">
        <v>56</v>
      </c>
      <c r="I65" s="5" t="s">
        <v>52</v>
      </c>
      <c r="J65" s="38">
        <v>3.9880401238425932E-5</v>
      </c>
      <c r="K65" s="38">
        <v>4.6509211041666671E-5</v>
      </c>
      <c r="L65" s="38">
        <v>5.5601851851851833E-5</v>
      </c>
      <c r="M65" s="38">
        <v>3.3814139664351846E-5</v>
      </c>
      <c r="N65" s="38">
        <v>1.856814236111111E-4</v>
      </c>
      <c r="O65" s="29" t="s">
        <v>56</v>
      </c>
      <c r="Q65" s="2"/>
      <c r="S65" s="1"/>
      <c r="AA65" s="1"/>
      <c r="AB65" s="1"/>
      <c r="AC65" s="15">
        <v>19.125</v>
      </c>
      <c r="AD65" s="15">
        <v>16.374874999999999</v>
      </c>
      <c r="AE65" s="15">
        <v>18.751999999999999</v>
      </c>
      <c r="AF65" s="15">
        <v>22.314666667000001</v>
      </c>
      <c r="AG65" s="15">
        <v>21.481187500000001</v>
      </c>
      <c r="AH65" s="15">
        <v>19.998750000000001</v>
      </c>
      <c r="AI65" s="15">
        <v>20.16</v>
      </c>
      <c r="AJ65" s="15">
        <v>21.129562499999999</v>
      </c>
      <c r="AK65" s="15">
        <v>24.708749999999998</v>
      </c>
      <c r="AL65" s="15">
        <v>23.231999999999999</v>
      </c>
      <c r="AM65" s="15">
        <v>23.31</v>
      </c>
      <c r="AN65" s="15">
        <v>26.82</v>
      </c>
      <c r="AO65" s="15">
        <v>23.564812499999999</v>
      </c>
      <c r="AT65"/>
      <c r="AU65"/>
      <c r="AV65"/>
      <c r="AW65"/>
      <c r="AX65"/>
      <c r="AY65"/>
      <c r="AZ65"/>
      <c r="BA65"/>
    </row>
    <row r="66" spans="2:53" x14ac:dyDescent="0.3">
      <c r="B66" s="5" t="s">
        <v>53</v>
      </c>
      <c r="C66" s="21">
        <v>1.3984013310185185E-4</v>
      </c>
      <c r="D66" s="21">
        <v>8.5668643900462972E-5</v>
      </c>
      <c r="E66" s="21">
        <v>7.2405478391203681E-5</v>
      </c>
      <c r="F66" s="21">
        <v>2.7077329282407405E-4</v>
      </c>
      <c r="G66" s="29" t="s">
        <v>59</v>
      </c>
      <c r="I66" s="5" t="s">
        <v>53</v>
      </c>
      <c r="J66" s="38">
        <v>5.2465518900462956E-5</v>
      </c>
      <c r="K66" s="38">
        <v>9.0208333333333335E-5</v>
      </c>
      <c r="L66" s="38">
        <v>8.5668643900462972E-5</v>
      </c>
      <c r="M66" s="38">
        <v>7.2405478391203681E-5</v>
      </c>
      <c r="N66" s="38">
        <v>2.7077329282407405E-4</v>
      </c>
      <c r="O66" s="29" t="s">
        <v>59</v>
      </c>
      <c r="Q66" s="2"/>
      <c r="S66" s="1"/>
      <c r="T66" s="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T66"/>
      <c r="AU66"/>
      <c r="AV66"/>
      <c r="AW66"/>
      <c r="AX66"/>
      <c r="AY66"/>
      <c r="AZ66"/>
      <c r="BA66"/>
    </row>
    <row r="67" spans="2:53" x14ac:dyDescent="0.3">
      <c r="B67" s="5" t="s">
        <v>54</v>
      </c>
      <c r="C67" s="7">
        <v>14.352991140434831</v>
      </c>
      <c r="D67" s="7">
        <v>15.043882169543696</v>
      </c>
      <c r="E67" s="7">
        <v>20.967061417817447</v>
      </c>
      <c r="F67" s="28">
        <v>10.587507049355896</v>
      </c>
      <c r="I67" s="5" t="s">
        <v>54</v>
      </c>
      <c r="J67" s="7">
        <v>7.9521999430557502</v>
      </c>
      <c r="K67" s="7">
        <v>23.500031637394308</v>
      </c>
      <c r="L67" s="7">
        <v>15.043882169543711</v>
      </c>
      <c r="M67" s="7">
        <v>20.9670614178176</v>
      </c>
      <c r="N67" s="30">
        <v>10.587507049355853</v>
      </c>
      <c r="O67" s="37"/>
      <c r="Q67" s="2"/>
      <c r="S67" s="1"/>
      <c r="T67" s="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T67"/>
      <c r="AU67"/>
      <c r="AV67"/>
      <c r="AW67"/>
      <c r="AX67"/>
      <c r="AY67"/>
      <c r="AZ67"/>
      <c r="BA67"/>
    </row>
    <row r="68" spans="2:53" x14ac:dyDescent="0.3">
      <c r="N68" s="2"/>
      <c r="P68" s="18"/>
      <c r="Q68" s="18"/>
      <c r="R68" s="18"/>
      <c r="S68" s="18"/>
      <c r="T68" s="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T68"/>
      <c r="AU68"/>
      <c r="AV68"/>
      <c r="AW68"/>
      <c r="AX68"/>
      <c r="AY68"/>
      <c r="AZ68"/>
      <c r="BA68"/>
    </row>
    <row r="69" spans="2:53" x14ac:dyDescent="0.3">
      <c r="B69" s="35" t="s">
        <v>36</v>
      </c>
      <c r="C69" s="5">
        <v>1</v>
      </c>
      <c r="D69" s="5">
        <v>2</v>
      </c>
      <c r="E69" s="5">
        <v>3</v>
      </c>
      <c r="F69" s="5" t="s">
        <v>20</v>
      </c>
      <c r="I69" s="33" t="s">
        <v>38</v>
      </c>
      <c r="J69" s="5" t="s">
        <v>42</v>
      </c>
      <c r="K69" s="5" t="s">
        <v>43</v>
      </c>
      <c r="L69" s="5">
        <v>2</v>
      </c>
      <c r="M69" s="5">
        <v>3</v>
      </c>
      <c r="N69" s="41" t="s">
        <v>20</v>
      </c>
      <c r="O69" s="18"/>
      <c r="P69" s="38"/>
      <c r="Q69" s="38"/>
      <c r="R69" s="38"/>
      <c r="S69" s="38"/>
      <c r="T69" s="39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T69"/>
      <c r="AU69"/>
      <c r="AV69"/>
      <c r="AW69"/>
      <c r="AX69"/>
      <c r="AY69"/>
      <c r="AZ69"/>
      <c r="BA69"/>
    </row>
    <row r="70" spans="2:53" x14ac:dyDescent="0.3">
      <c r="B70" s="8" t="s">
        <v>4</v>
      </c>
      <c r="C70" s="21">
        <v>1.0009910300925926E-4</v>
      </c>
      <c r="D70" s="21">
        <v>6.4381992673611109E-5</v>
      </c>
      <c r="E70" s="21">
        <v>5.4774305555555556E-5</v>
      </c>
      <c r="F70" s="21">
        <v>2.1925540123842596E-4</v>
      </c>
      <c r="I70" s="8" t="s">
        <v>4</v>
      </c>
      <c r="J70" s="38">
        <v>4.8641975312499996E-5</v>
      </c>
      <c r="K70" s="38">
        <v>5.145712769675926E-5</v>
      </c>
      <c r="L70" s="38">
        <v>6.4381992673611109E-5</v>
      </c>
      <c r="M70" s="38">
        <v>5.4774305555555556E-5</v>
      </c>
      <c r="N70" s="38">
        <v>2.1925540123842596E-4</v>
      </c>
      <c r="O70" s="38"/>
      <c r="P70" s="38"/>
      <c r="Q70" s="38"/>
      <c r="R70" s="38"/>
      <c r="S70" s="38"/>
      <c r="T70" s="4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T70"/>
      <c r="AU70"/>
      <c r="AV70"/>
      <c r="AW70"/>
      <c r="AX70"/>
      <c r="AY70"/>
      <c r="AZ70"/>
      <c r="BA70"/>
    </row>
    <row r="71" spans="2:53" x14ac:dyDescent="0.3">
      <c r="B71" s="8" t="s">
        <v>6</v>
      </c>
      <c r="C71" s="21">
        <v>9.8974729942129626E-5</v>
      </c>
      <c r="D71" s="21">
        <v>7.9464940196759243E-5</v>
      </c>
      <c r="E71" s="21">
        <v>3.6047453703703698E-5</v>
      </c>
      <c r="F71" s="21">
        <v>2.1448712384259256E-4</v>
      </c>
      <c r="I71" s="8" t="s">
        <v>6</v>
      </c>
      <c r="J71" s="38">
        <v>5.2465518900462956E-5</v>
      </c>
      <c r="K71" s="38">
        <v>4.6509211041666671E-5</v>
      </c>
      <c r="L71" s="38">
        <v>7.9464940196759243E-5</v>
      </c>
      <c r="M71" s="38">
        <v>3.6047453703703698E-5</v>
      </c>
      <c r="N71" s="38">
        <v>2.1448712384259256E-4</v>
      </c>
      <c r="O71" s="38"/>
      <c r="P71" s="38"/>
      <c r="Q71" s="38"/>
      <c r="R71" s="38"/>
      <c r="S71" s="38"/>
      <c r="T71" s="40"/>
      <c r="U71" s="25"/>
      <c r="V71" s="8"/>
      <c r="W71" s="8"/>
      <c r="X71" s="8"/>
      <c r="Y71" s="8"/>
      <c r="Z71" s="8"/>
      <c r="AA71" s="8"/>
      <c r="AB71" s="8"/>
      <c r="AC71" s="8"/>
      <c r="AD71" s="12"/>
      <c r="AE71" s="12"/>
      <c r="AF71" s="12"/>
      <c r="AG71" s="12"/>
      <c r="AH71" s="15"/>
      <c r="AT71"/>
      <c r="AU71"/>
      <c r="AV71"/>
      <c r="AW71"/>
      <c r="AX71"/>
      <c r="AY71"/>
      <c r="AZ71"/>
      <c r="BA71"/>
    </row>
    <row r="72" spans="2:53" x14ac:dyDescent="0.3">
      <c r="B72" s="8" t="s">
        <v>7</v>
      </c>
      <c r="C72" s="21">
        <v>1.0155454282407409E-4</v>
      </c>
      <c r="D72" s="21">
        <v>8.5668643900462972E-5</v>
      </c>
      <c r="E72" s="21">
        <v>5.5276813275462969E-5</v>
      </c>
      <c r="F72" s="21">
        <v>2.4250000000000001E-4</v>
      </c>
      <c r="I72" s="8" t="s">
        <v>7</v>
      </c>
      <c r="J72" s="38">
        <v>4.3212770057870374E-5</v>
      </c>
      <c r="K72" s="38">
        <v>5.8341772766203698E-5</v>
      </c>
      <c r="L72" s="38">
        <v>8.5668643900462972E-5</v>
      </c>
      <c r="M72" s="38">
        <v>5.5276813275462969E-5</v>
      </c>
      <c r="N72" s="38">
        <v>2.4250000000000001E-4</v>
      </c>
      <c r="O72" s="38"/>
      <c r="P72" s="38"/>
      <c r="Q72" s="38"/>
      <c r="R72" s="38"/>
      <c r="S72" s="38"/>
      <c r="T72" s="5"/>
      <c r="U72" s="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T72"/>
      <c r="AU72"/>
      <c r="AV72"/>
      <c r="AW72"/>
      <c r="AX72"/>
      <c r="AY72"/>
      <c r="AZ72"/>
      <c r="BA72"/>
    </row>
    <row r="73" spans="2:53" x14ac:dyDescent="0.3">
      <c r="B73" s="8" t="s">
        <v>8</v>
      </c>
      <c r="C73" s="21">
        <v>1.0593171296296296E-4</v>
      </c>
      <c r="D73" s="21">
        <v>6.4510995370370373E-5</v>
      </c>
      <c r="E73" s="21">
        <v>5.7262008101851846E-5</v>
      </c>
      <c r="F73" s="21">
        <v>2.2770471643518517E-4</v>
      </c>
      <c r="I73" s="8" t="s">
        <v>8</v>
      </c>
      <c r="J73" s="38">
        <v>4.3464023923611108E-5</v>
      </c>
      <c r="K73" s="38">
        <v>6.2467689039351858E-5</v>
      </c>
      <c r="L73" s="38">
        <v>6.4510995370370373E-5</v>
      </c>
      <c r="M73" s="38">
        <v>5.7262008101851846E-5</v>
      </c>
      <c r="N73" s="38">
        <v>2.2770471643518517E-4</v>
      </c>
      <c r="O73" s="38"/>
      <c r="P73" s="38"/>
      <c r="Q73" s="38"/>
      <c r="R73" s="38"/>
      <c r="S73" s="38"/>
      <c r="T73" s="5"/>
      <c r="U73" s="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T73"/>
      <c r="AU73"/>
      <c r="AV73"/>
      <c r="AW73"/>
      <c r="AX73"/>
      <c r="AY73"/>
      <c r="AZ73"/>
      <c r="BA73"/>
    </row>
    <row r="74" spans="2:53" x14ac:dyDescent="0.3">
      <c r="B74" s="8" t="s">
        <v>9</v>
      </c>
      <c r="C74" s="21">
        <v>1.1193769290509258E-4</v>
      </c>
      <c r="D74" s="21">
        <v>5.8086419745370385E-5</v>
      </c>
      <c r="E74" s="21">
        <v>5.1590470682870377E-5</v>
      </c>
      <c r="F74" s="21">
        <v>2.2161458333333335E-4</v>
      </c>
      <c r="I74" s="8" t="s">
        <v>9</v>
      </c>
      <c r="J74" s="38">
        <v>4.9999999999999996E-5</v>
      </c>
      <c r="K74" s="38">
        <v>6.1937692905092583E-5</v>
      </c>
      <c r="L74" s="38">
        <v>5.8086419745370385E-5</v>
      </c>
      <c r="M74" s="38">
        <v>5.1590470682870377E-5</v>
      </c>
      <c r="N74" s="38">
        <v>2.2161458333333335E-4</v>
      </c>
      <c r="O74" s="38"/>
      <c r="P74" s="38"/>
      <c r="Q74" s="38"/>
      <c r="R74" s="38"/>
      <c r="S74" s="38"/>
      <c r="T74" s="5"/>
      <c r="U74" s="4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T74"/>
      <c r="AU74"/>
      <c r="AV74"/>
      <c r="AW74"/>
      <c r="AX74"/>
      <c r="AY74"/>
      <c r="AZ74"/>
      <c r="BA74"/>
    </row>
    <row r="75" spans="2:53" x14ac:dyDescent="0.3">
      <c r="B75" s="8" t="s">
        <v>10</v>
      </c>
      <c r="C75" s="21">
        <v>1.2241222994212962E-4</v>
      </c>
      <c r="D75" s="21">
        <v>5.8729745370370365E-5</v>
      </c>
      <c r="E75" s="21">
        <v>4.6635802465277783E-5</v>
      </c>
      <c r="F75" s="21">
        <v>2.2777777777777778E-4</v>
      </c>
      <c r="I75" s="8" t="s">
        <v>10</v>
      </c>
      <c r="J75" s="38">
        <v>4.6470871909722218E-5</v>
      </c>
      <c r="K75" s="38">
        <v>7.5941358032407416E-5</v>
      </c>
      <c r="L75" s="38">
        <v>5.8729745370370365E-5</v>
      </c>
      <c r="M75" s="38">
        <v>4.6635802465277783E-5</v>
      </c>
      <c r="N75" s="38">
        <v>2.2777777777777778E-4</v>
      </c>
      <c r="O75" s="38"/>
      <c r="P75" s="38"/>
      <c r="Q75" s="38"/>
      <c r="R75" s="38"/>
      <c r="S75" s="38"/>
      <c r="T75" s="5"/>
      <c r="U75" s="4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T75"/>
      <c r="AU75"/>
      <c r="AV75"/>
      <c r="AW75"/>
      <c r="AX75"/>
      <c r="AY75"/>
      <c r="AZ75"/>
      <c r="BA75"/>
    </row>
    <row r="76" spans="2:53" x14ac:dyDescent="0.3">
      <c r="B76" s="8" t="s">
        <v>12</v>
      </c>
      <c r="C76" s="21">
        <v>1.3984013310185185E-4</v>
      </c>
      <c r="D76" s="21">
        <v>6.8601707175925948E-5</v>
      </c>
      <c r="E76" s="21">
        <v>6.0850694444444408E-5</v>
      </c>
      <c r="F76" s="21">
        <v>2.692925347222222E-4</v>
      </c>
      <c r="I76" s="8" t="s">
        <v>12</v>
      </c>
      <c r="J76" s="38">
        <v>5.0368923611111104E-5</v>
      </c>
      <c r="K76" s="38">
        <v>8.9471209490740738E-5</v>
      </c>
      <c r="L76" s="38">
        <v>6.8601707175925948E-5</v>
      </c>
      <c r="M76" s="38">
        <v>6.0850694444444408E-5</v>
      </c>
      <c r="N76" s="38">
        <v>2.692925347222222E-4</v>
      </c>
      <c r="O76" s="38"/>
      <c r="P76" s="38"/>
      <c r="Q76" s="38"/>
      <c r="R76" s="38"/>
      <c r="S76" s="38"/>
      <c r="T76" s="41"/>
      <c r="U76" s="4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T76"/>
      <c r="AU76"/>
      <c r="AV76"/>
      <c r="AW76"/>
      <c r="AX76"/>
      <c r="AY76"/>
      <c r="AZ76"/>
      <c r="BA76"/>
    </row>
    <row r="77" spans="2:53" x14ac:dyDescent="0.3">
      <c r="B77" s="12" t="s">
        <v>14</v>
      </c>
      <c r="C77" s="21">
        <v>1.0130377121527779E-4</v>
      </c>
      <c r="D77" s="21">
        <v>8.3131028171296297E-5</v>
      </c>
      <c r="E77" s="21">
        <v>7.2405478391203681E-5</v>
      </c>
      <c r="F77" s="21">
        <v>2.5684027777777776E-4</v>
      </c>
      <c r="I77" s="12" t="s">
        <v>14</v>
      </c>
      <c r="J77" s="38">
        <v>4.9733796296296303E-5</v>
      </c>
      <c r="K77" s="38">
        <v>5.1569974918981482E-5</v>
      </c>
      <c r="L77" s="38">
        <v>8.3131028171296297E-5</v>
      </c>
      <c r="M77" s="38">
        <v>7.2405478391203681E-5</v>
      </c>
      <c r="N77" s="38">
        <v>2.5684027777777776E-4</v>
      </c>
      <c r="O77" s="38"/>
      <c r="P77" s="38"/>
      <c r="Q77" s="38"/>
      <c r="R77" s="38"/>
      <c r="S77" s="38"/>
      <c r="T77" s="38"/>
      <c r="U77" s="38"/>
      <c r="V77" s="6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T77"/>
      <c r="AU77"/>
      <c r="AV77"/>
      <c r="AW77"/>
      <c r="AX77"/>
      <c r="AY77"/>
      <c r="AZ77"/>
      <c r="BA77"/>
    </row>
    <row r="78" spans="2:53" x14ac:dyDescent="0.3">
      <c r="B78" s="5" t="s">
        <v>25</v>
      </c>
      <c r="C78" s="21">
        <v>1.1025673948784725E-4</v>
      </c>
      <c r="D78" s="21">
        <v>7.0321934075520836E-5</v>
      </c>
      <c r="E78" s="21">
        <v>5.435537832754629E-5</v>
      </c>
      <c r="F78" s="21">
        <v>2.3493405189091437E-4</v>
      </c>
      <c r="I78" s="5" t="s">
        <v>25</v>
      </c>
      <c r="J78" s="38">
        <v>4.8044735001446753E-5</v>
      </c>
      <c r="K78" s="38">
        <v>6.2212004486400461E-5</v>
      </c>
      <c r="L78" s="38">
        <v>7.0321934075520836E-5</v>
      </c>
      <c r="M78" s="38">
        <v>5.435537832754629E-5</v>
      </c>
      <c r="N78" s="38">
        <v>2.3493405189091437E-4</v>
      </c>
      <c r="O78" s="38"/>
      <c r="P78" s="38"/>
      <c r="Q78" s="38"/>
      <c r="R78" s="38"/>
      <c r="S78" s="38"/>
      <c r="T78" s="38"/>
      <c r="U78" s="38"/>
      <c r="V78" s="6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T78"/>
      <c r="AU78"/>
      <c r="AV78"/>
      <c r="AW78"/>
      <c r="AX78"/>
      <c r="AY78"/>
      <c r="AZ78"/>
      <c r="BA78"/>
    </row>
    <row r="79" spans="2:53" x14ac:dyDescent="0.3">
      <c r="B79" s="5" t="s">
        <v>28</v>
      </c>
      <c r="C79" s="21">
        <v>9.8974729942129626E-5</v>
      </c>
      <c r="D79" s="21">
        <v>5.8086419745370385E-5</v>
      </c>
      <c r="E79" s="21">
        <v>3.6047453703703698E-5</v>
      </c>
      <c r="F79" s="21">
        <v>2.1448712384259256E-4</v>
      </c>
      <c r="G79" s="29" t="s">
        <v>57</v>
      </c>
      <c r="I79" s="5" t="s">
        <v>28</v>
      </c>
      <c r="J79" s="38">
        <v>4.3212770057870374E-5</v>
      </c>
      <c r="K79" s="38">
        <v>4.6509211041666671E-5</v>
      </c>
      <c r="L79" s="38">
        <v>5.8086419745370385E-5</v>
      </c>
      <c r="M79" s="38">
        <v>3.6047453703703698E-5</v>
      </c>
      <c r="N79" s="38">
        <v>2.1448712384259256E-4</v>
      </c>
      <c r="O79" s="29" t="s">
        <v>57</v>
      </c>
      <c r="P79" s="38"/>
      <c r="Q79" s="38"/>
      <c r="R79" s="38"/>
      <c r="S79" s="38"/>
      <c r="T79" s="38"/>
      <c r="U79" s="38"/>
      <c r="V79" s="6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T79"/>
      <c r="AU79"/>
      <c r="AV79"/>
      <c r="AW79"/>
      <c r="AX79"/>
      <c r="AY79"/>
      <c r="AZ79"/>
      <c r="BA79"/>
    </row>
    <row r="80" spans="2:53" x14ac:dyDescent="0.3">
      <c r="B80" s="5" t="s">
        <v>26</v>
      </c>
      <c r="C80" s="21">
        <v>1.3984013310185185E-4</v>
      </c>
      <c r="D80" s="21">
        <v>8.5668643900462972E-5</v>
      </c>
      <c r="E80" s="21">
        <v>7.2405478391203681E-5</v>
      </c>
      <c r="F80" s="21">
        <v>2.692925347222222E-4</v>
      </c>
      <c r="G80" s="29" t="s">
        <v>58</v>
      </c>
      <c r="I80" s="5" t="s">
        <v>26</v>
      </c>
      <c r="J80" s="38">
        <v>5.2465518900462956E-5</v>
      </c>
      <c r="K80" s="38">
        <v>8.9471209490740738E-5</v>
      </c>
      <c r="L80" s="38">
        <v>8.5668643900462972E-5</v>
      </c>
      <c r="M80" s="38">
        <v>7.2405478391203681E-5</v>
      </c>
      <c r="N80" s="38">
        <v>2.692925347222222E-4</v>
      </c>
      <c r="O80" s="29" t="s">
        <v>58</v>
      </c>
      <c r="P80" s="38"/>
      <c r="Q80" s="38"/>
      <c r="R80" s="38"/>
      <c r="S80" s="38"/>
      <c r="T80" s="38"/>
      <c r="U80" s="38"/>
      <c r="V80" s="6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T80"/>
      <c r="AU80"/>
      <c r="AV80"/>
      <c r="AW80"/>
      <c r="AX80"/>
      <c r="AY80"/>
      <c r="AZ80"/>
      <c r="BA80"/>
    </row>
    <row r="81" spans="2:53" x14ac:dyDescent="0.3">
      <c r="B81" s="5" t="s">
        <v>35</v>
      </c>
      <c r="C81" s="7">
        <v>12.966918559272136</v>
      </c>
      <c r="D81" s="7">
        <v>15.570939805216929</v>
      </c>
      <c r="E81" s="7">
        <v>19.418859860616518</v>
      </c>
      <c r="F81" s="28">
        <v>8.3012343402051663</v>
      </c>
      <c r="I81" s="5" t="s">
        <v>27</v>
      </c>
      <c r="J81" s="7">
        <v>6.9827888705384948</v>
      </c>
      <c r="K81" s="7">
        <v>22.911501493584442</v>
      </c>
      <c r="L81" s="7">
        <v>15.570939805216904</v>
      </c>
      <c r="M81" s="7">
        <v>19.418859860616514</v>
      </c>
      <c r="N81" s="30">
        <v>8.301234340205168</v>
      </c>
      <c r="O81" s="37"/>
      <c r="P81" s="38"/>
      <c r="Q81" s="38"/>
      <c r="R81" s="38"/>
      <c r="S81" s="38"/>
      <c r="T81" s="38"/>
      <c r="U81" s="38"/>
      <c r="V81" s="6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T81"/>
      <c r="AU81"/>
      <c r="AV81"/>
      <c r="AW81"/>
      <c r="AX81"/>
      <c r="AY81"/>
      <c r="AZ81"/>
      <c r="BA81"/>
    </row>
    <row r="82" spans="2:53" x14ac:dyDescent="0.3">
      <c r="N82" s="2"/>
      <c r="P82" s="38"/>
      <c r="Q82" s="38"/>
      <c r="R82" s="38"/>
      <c r="S82" s="38"/>
      <c r="T82" s="38"/>
      <c r="U82" s="38"/>
      <c r="V82" s="6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T82"/>
      <c r="AU82"/>
      <c r="AV82"/>
      <c r="AW82"/>
      <c r="AX82"/>
      <c r="AY82"/>
      <c r="AZ82"/>
      <c r="BA82"/>
    </row>
    <row r="83" spans="2:53" x14ac:dyDescent="0.3">
      <c r="B83" s="33" t="s">
        <v>44</v>
      </c>
      <c r="C83" s="5">
        <v>1</v>
      </c>
      <c r="D83" s="5">
        <v>2</v>
      </c>
      <c r="E83" s="5">
        <v>3</v>
      </c>
      <c r="F83" s="5"/>
      <c r="I83" s="33" t="s">
        <v>47</v>
      </c>
      <c r="J83" s="5" t="s">
        <v>42</v>
      </c>
      <c r="K83" s="5" t="s">
        <v>43</v>
      </c>
      <c r="L83" s="5">
        <v>2</v>
      </c>
      <c r="M83" s="5">
        <v>3</v>
      </c>
      <c r="N83" s="41"/>
      <c r="O83" s="18"/>
      <c r="P83" s="38"/>
      <c r="Q83" s="38"/>
      <c r="R83" s="38"/>
      <c r="S83" s="38"/>
      <c r="T83" s="38"/>
      <c r="U83" s="38"/>
      <c r="V83" s="6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U83"/>
      <c r="AV83"/>
      <c r="AW83"/>
      <c r="AX83"/>
      <c r="AY83"/>
      <c r="AZ83"/>
      <c r="BA83"/>
    </row>
    <row r="84" spans="2:53" x14ac:dyDescent="0.3">
      <c r="B84" s="8" t="s">
        <v>3</v>
      </c>
      <c r="C84" s="7"/>
      <c r="D84" s="7"/>
      <c r="E84" s="7"/>
      <c r="F84" s="7"/>
      <c r="I84" s="8" t="s">
        <v>3</v>
      </c>
      <c r="J84" s="7"/>
      <c r="K84" s="7"/>
      <c r="L84" s="7"/>
      <c r="M84" s="7"/>
      <c r="P84" s="38"/>
      <c r="Q84" s="38"/>
      <c r="R84" s="38"/>
      <c r="S84" s="38"/>
      <c r="T84" s="38"/>
      <c r="U84" s="38"/>
      <c r="V84" s="6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U84"/>
      <c r="AV84"/>
      <c r="AW84"/>
      <c r="AX84"/>
      <c r="AY84"/>
      <c r="AZ84"/>
      <c r="BA84"/>
    </row>
    <row r="85" spans="2:53" x14ac:dyDescent="0.3">
      <c r="B85" s="8" t="s">
        <v>4</v>
      </c>
      <c r="C85" s="7">
        <v>45.654110431883055</v>
      </c>
      <c r="D85" s="7">
        <v>29.363925499650467</v>
      </c>
      <c r="E85" s="7">
        <v>24.981964068466468</v>
      </c>
      <c r="F85" s="7"/>
      <c r="I85" s="8" t="s">
        <v>4</v>
      </c>
      <c r="J85" s="7">
        <v>22.185075048438613</v>
      </c>
      <c r="K85" s="7">
        <v>23.469035383444435</v>
      </c>
      <c r="L85" s="7">
        <v>29.363925499650467</v>
      </c>
      <c r="M85" s="7">
        <v>24.981964068466468</v>
      </c>
      <c r="N85" s="7"/>
      <c r="O85" s="7"/>
      <c r="P85" s="38"/>
      <c r="Q85" s="38"/>
      <c r="R85" s="38"/>
      <c r="S85" s="38"/>
      <c r="T85" s="38"/>
      <c r="U85" s="38"/>
      <c r="V85" s="6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L85" s="14"/>
      <c r="AU85"/>
      <c r="AV85"/>
      <c r="AW85"/>
      <c r="AX85"/>
      <c r="AY85"/>
      <c r="AZ85"/>
      <c r="BA85"/>
    </row>
    <row r="86" spans="2:53" x14ac:dyDescent="0.3">
      <c r="B86" s="8" t="s">
        <v>5</v>
      </c>
      <c r="C86" s="7">
        <v>48.544914798625562</v>
      </c>
      <c r="D86" s="7">
        <v>33.24424913240302</v>
      </c>
      <c r="E86" s="7">
        <v>18.210836068971428</v>
      </c>
      <c r="F86" s="7"/>
      <c r="I86" s="8" t="s">
        <v>5</v>
      </c>
      <c r="J86" s="7">
        <v>21.477862708523258</v>
      </c>
      <c r="K86" s="7">
        <v>27.067052090102301</v>
      </c>
      <c r="L86" s="7">
        <v>33.24424913240302</v>
      </c>
      <c r="M86" s="7">
        <v>18.210836068971428</v>
      </c>
      <c r="N86" s="7"/>
      <c r="O86" s="7"/>
      <c r="P86" s="30"/>
      <c r="Q86" s="30"/>
      <c r="R86" s="30"/>
      <c r="S86" s="30"/>
      <c r="T86" s="38"/>
      <c r="U86" s="38"/>
      <c r="V86" s="6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U86"/>
      <c r="AV86"/>
      <c r="AW86"/>
      <c r="AX86"/>
      <c r="AY86"/>
      <c r="AZ86"/>
      <c r="BA86"/>
    </row>
    <row r="87" spans="2:53" x14ac:dyDescent="0.3">
      <c r="B87" s="8" t="s">
        <v>6</v>
      </c>
      <c r="C87" s="7">
        <v>46.144835255828703</v>
      </c>
      <c r="D87" s="7">
        <v>37.048816158809068</v>
      </c>
      <c r="E87" s="7">
        <v>16.806348585362237</v>
      </c>
      <c r="F87" s="7"/>
      <c r="I87" s="8" t="s">
        <v>6</v>
      </c>
      <c r="J87" s="7">
        <v>24.46091772808062</v>
      </c>
      <c r="K87" s="7">
        <v>21.683917527748086</v>
      </c>
      <c r="L87" s="7">
        <v>37.048816158809068</v>
      </c>
      <c r="M87" s="7">
        <v>16.806348585362237</v>
      </c>
      <c r="N87" s="7"/>
      <c r="O87" s="7"/>
      <c r="Q87" s="2"/>
      <c r="R87" s="2"/>
      <c r="T87" s="38"/>
      <c r="U87" s="38"/>
      <c r="V87" s="6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U87"/>
      <c r="AV87"/>
      <c r="AW87"/>
      <c r="AX87"/>
      <c r="AY87"/>
      <c r="AZ87"/>
      <c r="BA87"/>
    </row>
    <row r="88" spans="2:53" x14ac:dyDescent="0.3">
      <c r="B88" s="8" t="s">
        <v>7</v>
      </c>
      <c r="C88" s="7">
        <v>41.8781619893089</v>
      </c>
      <c r="D88" s="7">
        <v>35.32727583524246</v>
      </c>
      <c r="E88" s="7">
        <v>22.794562175448647</v>
      </c>
      <c r="F88" s="7"/>
      <c r="I88" s="8" t="s">
        <v>7</v>
      </c>
      <c r="J88" s="7">
        <v>17.819698992936235</v>
      </c>
      <c r="K88" s="7">
        <v>24.058462996372658</v>
      </c>
      <c r="L88" s="7">
        <v>35.32727583524246</v>
      </c>
      <c r="M88" s="7">
        <v>22.794562175448647</v>
      </c>
      <c r="N88" s="7"/>
      <c r="O88" s="7"/>
      <c r="P88" s="18"/>
      <c r="Q88" s="18"/>
      <c r="R88" s="18"/>
      <c r="S88" s="18"/>
      <c r="T88" s="38"/>
      <c r="U88" s="38"/>
      <c r="V88" s="6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U88"/>
      <c r="AV88"/>
      <c r="AW88"/>
      <c r="AX88"/>
      <c r="AY88"/>
      <c r="AZ88"/>
      <c r="BA88"/>
    </row>
    <row r="89" spans="2:53" x14ac:dyDescent="0.3">
      <c r="B89" s="8" t="s">
        <v>8</v>
      </c>
      <c r="C89" s="7">
        <v>46.521527802045242</v>
      </c>
      <c r="D89" s="7">
        <v>28.330987772373632</v>
      </c>
      <c r="E89" s="7">
        <v>25.147484425581119</v>
      </c>
      <c r="F89" s="7"/>
      <c r="I89" s="8" t="s">
        <v>8</v>
      </c>
      <c r="J89" s="7">
        <v>19.087889176851061</v>
      </c>
      <c r="K89" s="7">
        <v>27.433638625194192</v>
      </c>
      <c r="L89" s="7">
        <v>28.330987772373632</v>
      </c>
      <c r="M89" s="7">
        <v>25.147484425581119</v>
      </c>
      <c r="N89" s="7"/>
      <c r="O89" s="7"/>
      <c r="P89" s="38"/>
      <c r="Q89" s="38"/>
      <c r="R89" s="38"/>
      <c r="S89" s="38"/>
      <c r="T89" s="38"/>
      <c r="U89" s="38"/>
      <c r="V89" s="6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U89"/>
      <c r="AV89"/>
      <c r="AW89"/>
      <c r="AX89"/>
      <c r="AY89"/>
      <c r="AZ89"/>
      <c r="BA89"/>
    </row>
    <row r="90" spans="2:53" x14ac:dyDescent="0.3">
      <c r="B90" s="8" t="s">
        <v>9</v>
      </c>
      <c r="C90" s="7">
        <v>50.510075294424851</v>
      </c>
      <c r="D90" s="7">
        <v>26.210558380989688</v>
      </c>
      <c r="E90" s="7">
        <v>23.279366324585457</v>
      </c>
      <c r="F90" s="7"/>
      <c r="I90" s="8" t="s">
        <v>9</v>
      </c>
      <c r="J90" s="7">
        <v>22.561692126909513</v>
      </c>
      <c r="K90" s="7">
        <v>27.948383167515338</v>
      </c>
      <c r="L90" s="7">
        <v>26.210558380989688</v>
      </c>
      <c r="M90" s="7">
        <v>23.279366324585457</v>
      </c>
      <c r="N90" s="7"/>
      <c r="O90" s="7"/>
      <c r="P90" s="38"/>
      <c r="Q90" s="38"/>
      <c r="R90" s="38"/>
      <c r="S90" s="38"/>
      <c r="T90" s="38"/>
      <c r="U90" s="38"/>
      <c r="V90" s="6"/>
      <c r="W90" s="6"/>
      <c r="X90" s="6"/>
      <c r="Y90" s="6"/>
      <c r="Z90" s="6"/>
      <c r="AA90" s="6"/>
      <c r="AB90" s="6"/>
      <c r="AC90" s="6"/>
      <c r="AU90"/>
      <c r="AV90"/>
      <c r="AW90"/>
      <c r="AX90"/>
      <c r="AY90"/>
      <c r="AZ90"/>
      <c r="BA90"/>
    </row>
    <row r="91" spans="2:53" x14ac:dyDescent="0.3">
      <c r="B91" s="8" t="s">
        <v>10</v>
      </c>
      <c r="C91" s="7">
        <v>53.741954608739839</v>
      </c>
      <c r="D91" s="7">
        <v>25.783790650406502</v>
      </c>
      <c r="E91" s="7">
        <v>20.474254740853659</v>
      </c>
      <c r="F91" s="7"/>
      <c r="I91" s="8" t="s">
        <v>10</v>
      </c>
      <c r="J91" s="7">
        <v>20.401846204268292</v>
      </c>
      <c r="K91" s="7">
        <v>33.34010840447155</v>
      </c>
      <c r="L91" s="7">
        <v>25.783790650406502</v>
      </c>
      <c r="M91" s="7">
        <v>20.474254740853659</v>
      </c>
      <c r="N91" s="7"/>
      <c r="O91" s="7"/>
      <c r="P91" s="38"/>
      <c r="Q91" s="38"/>
      <c r="R91" s="38"/>
      <c r="S91" s="38"/>
      <c r="T91" s="30"/>
      <c r="U91" s="30"/>
      <c r="V91" s="6"/>
      <c r="W91" s="6"/>
      <c r="X91" s="6"/>
      <c r="Y91" s="6"/>
      <c r="Z91" s="6"/>
      <c r="AA91" s="6"/>
      <c r="AB91" s="6"/>
      <c r="AC91" s="6"/>
      <c r="AU91"/>
      <c r="AV91"/>
      <c r="AW91"/>
      <c r="AX91"/>
      <c r="AY91"/>
      <c r="AZ91"/>
      <c r="BA91"/>
    </row>
    <row r="92" spans="2:53" x14ac:dyDescent="0.3">
      <c r="B92" s="8" t="s">
        <v>11</v>
      </c>
      <c r="C92" s="7">
        <v>49.016597837102317</v>
      </c>
      <c r="D92" s="7">
        <v>24.806068122884763</v>
      </c>
      <c r="E92" s="7">
        <v>26.177334040012912</v>
      </c>
      <c r="F92" s="7"/>
      <c r="I92" s="8" t="s">
        <v>11</v>
      </c>
      <c r="J92" s="7">
        <v>20.871383712052509</v>
      </c>
      <c r="K92" s="7">
        <v>28.145214125049812</v>
      </c>
      <c r="L92" s="7">
        <v>24.806068122884763</v>
      </c>
      <c r="M92" s="7">
        <v>26.177334040012912</v>
      </c>
      <c r="N92" s="7"/>
      <c r="O92" s="7"/>
      <c r="P92" s="38"/>
      <c r="Q92" s="38"/>
      <c r="R92" s="38"/>
      <c r="S92" s="38"/>
      <c r="V92" s="6"/>
      <c r="W92" s="6"/>
      <c r="X92" s="6"/>
      <c r="Y92" s="6"/>
      <c r="Z92" s="6"/>
      <c r="AA92" s="6"/>
      <c r="AB92" s="6"/>
      <c r="AC92" s="6"/>
      <c r="AU92"/>
      <c r="AV92"/>
      <c r="AW92"/>
      <c r="AX92"/>
      <c r="AY92"/>
      <c r="AZ92"/>
      <c r="BA92"/>
    </row>
    <row r="93" spans="2:53" x14ac:dyDescent="0.3">
      <c r="B93" s="8" t="s">
        <v>12</v>
      </c>
      <c r="C93" s="7">
        <v>51.928707658419967</v>
      </c>
      <c r="D93" s="7">
        <v>25.474789803099913</v>
      </c>
      <c r="E93" s="7">
        <v>22.596502538480124</v>
      </c>
      <c r="F93" s="7"/>
      <c r="I93" s="8" t="s">
        <v>12</v>
      </c>
      <c r="J93" s="7">
        <v>18.704166330888871</v>
      </c>
      <c r="K93" s="7">
        <v>33.224541327531092</v>
      </c>
      <c r="L93" s="7">
        <v>25.474789803099913</v>
      </c>
      <c r="M93" s="7">
        <v>22.596502538480124</v>
      </c>
      <c r="N93" s="7"/>
      <c r="O93" s="7"/>
      <c r="P93" s="38"/>
      <c r="Q93" s="38"/>
      <c r="R93" s="38"/>
      <c r="S93" s="38"/>
      <c r="T93" s="18"/>
      <c r="U93" s="18"/>
      <c r="V93" s="6"/>
      <c r="W93" s="6"/>
      <c r="X93" s="6"/>
      <c r="Y93" s="6"/>
      <c r="Z93" s="6"/>
      <c r="AA93" s="6"/>
      <c r="AB93" s="6"/>
      <c r="AC93" s="6"/>
      <c r="AU93"/>
      <c r="AV93"/>
      <c r="AW93"/>
      <c r="AX93"/>
      <c r="AY93"/>
      <c r="AZ93"/>
      <c r="BA93"/>
    </row>
    <row r="94" spans="2:53" x14ac:dyDescent="0.3">
      <c r="B94" s="12" t="s">
        <v>13</v>
      </c>
      <c r="C94" s="7">
        <v>49.118833402945192</v>
      </c>
      <c r="D94" s="7">
        <v>23.842240640113399</v>
      </c>
      <c r="E94" s="7">
        <v>27.038925956941419</v>
      </c>
      <c r="F94" s="7"/>
      <c r="I94" s="12" t="s">
        <v>13</v>
      </c>
      <c r="J94" s="7">
        <v>17.777220121601577</v>
      </c>
      <c r="K94" s="7">
        <v>31.341613281343616</v>
      </c>
      <c r="L94" s="7">
        <v>23.842240640113399</v>
      </c>
      <c r="M94" s="7">
        <v>27.038925956941419</v>
      </c>
      <c r="N94" s="7"/>
      <c r="O94" s="7"/>
      <c r="P94" s="38"/>
      <c r="Q94" s="38"/>
      <c r="R94" s="38"/>
      <c r="S94" s="38"/>
      <c r="T94" s="38"/>
      <c r="U94" s="38"/>
      <c r="V94" s="6"/>
      <c r="W94" s="6"/>
      <c r="X94" s="6"/>
      <c r="Y94" s="6"/>
      <c r="Z94" s="6"/>
      <c r="AA94" s="6"/>
      <c r="AB94" s="6"/>
      <c r="AC94" s="6"/>
      <c r="AU94"/>
      <c r="AV94"/>
      <c r="AW94"/>
      <c r="AX94"/>
      <c r="AY94"/>
      <c r="AZ94"/>
      <c r="BA94"/>
    </row>
    <row r="95" spans="2:53" x14ac:dyDescent="0.3">
      <c r="B95" s="12" t="s">
        <v>14</v>
      </c>
      <c r="C95" s="7">
        <v>39.442322711910236</v>
      </c>
      <c r="D95" s="7">
        <v>32.366819133883105</v>
      </c>
      <c r="E95" s="7">
        <v>28.190858154206655</v>
      </c>
      <c r="F95" s="7"/>
      <c r="I95" s="12" t="s">
        <v>14</v>
      </c>
      <c r="J95" s="7">
        <v>19.363706006939754</v>
      </c>
      <c r="K95" s="7">
        <v>20.078616704970482</v>
      </c>
      <c r="L95" s="7">
        <v>32.366819133883105</v>
      </c>
      <c r="M95" s="7">
        <v>28.190858154206655</v>
      </c>
      <c r="N95" s="7"/>
      <c r="O95" s="7"/>
      <c r="P95" s="38"/>
      <c r="Q95" s="38"/>
      <c r="R95" s="38"/>
      <c r="S95" s="38"/>
      <c r="T95" s="38"/>
      <c r="U95" s="38"/>
      <c r="V95" s="6"/>
      <c r="W95" s="6"/>
      <c r="X95" s="6"/>
      <c r="Y95" s="6"/>
      <c r="Z95" s="6"/>
      <c r="AA95" s="6"/>
      <c r="AB95" s="6"/>
      <c r="AC95" s="6"/>
      <c r="AU95"/>
      <c r="AV95"/>
      <c r="AW95"/>
      <c r="AX95"/>
      <c r="AY95"/>
      <c r="AZ95"/>
      <c r="BA95"/>
    </row>
    <row r="96" spans="2:53" x14ac:dyDescent="0.3">
      <c r="B96" s="12" t="s">
        <v>15</v>
      </c>
      <c r="C96" s="7">
        <v>52.722089109327563</v>
      </c>
      <c r="D96" s="7">
        <v>22.462163717775276</v>
      </c>
      <c r="E96" s="7">
        <v>24.815747172897161</v>
      </c>
      <c r="F96" s="7"/>
      <c r="I96" s="12" t="s">
        <v>15</v>
      </c>
      <c r="J96" s="7">
        <v>17.263655941323229</v>
      </c>
      <c r="K96" s="7">
        <v>35.458433168004333</v>
      </c>
      <c r="L96" s="7">
        <v>22.462163717775276</v>
      </c>
      <c r="M96" s="7">
        <v>24.815747172897161</v>
      </c>
      <c r="N96" s="7"/>
      <c r="O96" s="7"/>
      <c r="P96" s="38"/>
      <c r="Q96" s="38"/>
      <c r="R96" s="38"/>
      <c r="S96" s="38"/>
      <c r="T96" s="38"/>
      <c r="U96" s="38"/>
      <c r="V96" s="6"/>
      <c r="W96" s="6"/>
      <c r="X96" s="6"/>
      <c r="Y96" s="6"/>
      <c r="Z96" s="6"/>
      <c r="AA96" s="6"/>
      <c r="AB96" s="6"/>
      <c r="AC96" s="6"/>
      <c r="AU96"/>
      <c r="AV96"/>
      <c r="AW96"/>
      <c r="AX96"/>
      <c r="AY96"/>
      <c r="AZ96"/>
      <c r="BA96"/>
    </row>
    <row r="97" spans="2:53" x14ac:dyDescent="0.3">
      <c r="B97" s="12" t="s">
        <v>16</v>
      </c>
      <c r="C97" s="7">
        <v>50.05383137821687</v>
      </c>
      <c r="D97" s="7">
        <v>25.988667359484079</v>
      </c>
      <c r="E97" s="7">
        <v>23.957501262299061</v>
      </c>
      <c r="F97" s="7"/>
      <c r="I97" s="12" t="s">
        <v>16</v>
      </c>
      <c r="J97" s="7">
        <v>19.049807161309804</v>
      </c>
      <c r="K97" s="7">
        <v>31.004024216907066</v>
      </c>
      <c r="L97" s="7">
        <v>25.988667359484079</v>
      </c>
      <c r="M97" s="7">
        <v>23.957501262299061</v>
      </c>
      <c r="N97" s="7"/>
      <c r="O97" s="7"/>
      <c r="P97" s="38"/>
      <c r="Q97" s="38"/>
      <c r="R97" s="38"/>
      <c r="S97" s="38"/>
      <c r="T97" s="38"/>
      <c r="U97" s="38"/>
      <c r="V97" s="6"/>
      <c r="W97" s="6"/>
      <c r="X97" s="6"/>
      <c r="Y97" s="6"/>
      <c r="Z97" s="6"/>
      <c r="AA97" s="6"/>
      <c r="AB97" s="6"/>
      <c r="AC97" s="6"/>
      <c r="AU97"/>
      <c r="AV97"/>
      <c r="AW97"/>
      <c r="AX97"/>
      <c r="AY97"/>
      <c r="AZ97"/>
      <c r="BA97"/>
    </row>
    <row r="98" spans="2:53" x14ac:dyDescent="0.3">
      <c r="B98" s="5" t="s">
        <v>51</v>
      </c>
      <c r="C98" s="7">
        <v>48.098304790675257</v>
      </c>
      <c r="D98" s="7">
        <v>28.480796323624261</v>
      </c>
      <c r="E98" s="7">
        <v>23.420898885700488</v>
      </c>
      <c r="F98" s="7"/>
      <c r="I98" s="5" t="s">
        <v>51</v>
      </c>
      <c r="J98" s="7">
        <v>20.078840096932563</v>
      </c>
      <c r="K98" s="7">
        <v>28.019464693742687</v>
      </c>
      <c r="L98" s="7">
        <v>28.480796323624261</v>
      </c>
      <c r="M98" s="7">
        <v>23.420898885700488</v>
      </c>
      <c r="N98" s="7"/>
      <c r="O98" s="7"/>
      <c r="P98" s="38"/>
      <c r="Q98" s="38"/>
      <c r="R98" s="38"/>
      <c r="S98" s="38"/>
      <c r="T98" s="38"/>
      <c r="U98" s="38"/>
      <c r="V98" s="6"/>
      <c r="W98" s="6"/>
      <c r="X98" s="6"/>
      <c r="Y98" s="6"/>
      <c r="Z98" s="6"/>
      <c r="AA98" s="6"/>
      <c r="AB98" s="6"/>
      <c r="AC98" s="6"/>
      <c r="AU98"/>
      <c r="AV98"/>
      <c r="AW98"/>
      <c r="AX98"/>
      <c r="AY98"/>
      <c r="AZ98"/>
      <c r="BA98"/>
    </row>
    <row r="99" spans="2:53" x14ac:dyDescent="0.3">
      <c r="B99" s="36" t="s">
        <v>2</v>
      </c>
      <c r="C99" s="28">
        <v>43.43434343434344</v>
      </c>
      <c r="D99" s="28">
        <v>36.363636363636367</v>
      </c>
      <c r="E99" s="28">
        <v>20.202020202020201</v>
      </c>
      <c r="F99" s="7"/>
      <c r="I99" s="36" t="s">
        <v>2</v>
      </c>
      <c r="J99" s="7">
        <v>21.212121212121211</v>
      </c>
      <c r="K99" s="7">
        <v>22.222222222222221</v>
      </c>
      <c r="L99" s="7">
        <v>36.363636363636367</v>
      </c>
      <c r="M99" s="7">
        <v>20.202020202020201</v>
      </c>
      <c r="N99" s="7"/>
      <c r="O99" s="7"/>
      <c r="P99" s="38"/>
      <c r="Q99" s="38"/>
      <c r="R99" s="38"/>
      <c r="S99" s="38"/>
      <c r="T99" s="38"/>
      <c r="U99" s="38"/>
      <c r="V99" s="6"/>
      <c r="W99" s="6"/>
      <c r="X99" s="6"/>
      <c r="Y99" s="6"/>
      <c r="Z99" s="6"/>
      <c r="AA99" s="6"/>
      <c r="AB99" s="6"/>
      <c r="AC99" s="6"/>
      <c r="AU99"/>
      <c r="AV99"/>
      <c r="AW99"/>
      <c r="AX99"/>
      <c r="AY99"/>
      <c r="AZ99"/>
      <c r="BA99"/>
    </row>
    <row r="100" spans="2:53" x14ac:dyDescent="0.3">
      <c r="B100" s="5" t="s">
        <v>52</v>
      </c>
      <c r="C100" s="7">
        <v>39.442322711910236</v>
      </c>
      <c r="D100" s="7">
        <v>22.462163717775276</v>
      </c>
      <c r="E100" s="7">
        <v>16.806348585362237</v>
      </c>
      <c r="F100" s="7"/>
      <c r="I100" s="5" t="s">
        <v>52</v>
      </c>
      <c r="J100" s="7">
        <v>17.263655941323229</v>
      </c>
      <c r="K100" s="7">
        <v>20.078616704970482</v>
      </c>
      <c r="L100" s="7">
        <v>22.462163717775276</v>
      </c>
      <c r="M100" s="7">
        <v>16.806348585362237</v>
      </c>
      <c r="N100" s="7"/>
      <c r="O100" s="7"/>
      <c r="P100" s="30"/>
      <c r="Q100" s="30"/>
      <c r="R100" s="30"/>
      <c r="S100" s="30"/>
      <c r="T100" s="38"/>
      <c r="U100" s="38"/>
      <c r="V100" s="6"/>
      <c r="W100" s="6"/>
      <c r="X100" s="6"/>
      <c r="Y100" s="6"/>
      <c r="Z100" s="6"/>
      <c r="AA100" s="6"/>
      <c r="AB100" s="6"/>
      <c r="AC100" s="6"/>
      <c r="AU100"/>
      <c r="AV100"/>
      <c r="AW100"/>
      <c r="AX100"/>
      <c r="AY100"/>
      <c r="AZ100"/>
      <c r="BA100"/>
    </row>
    <row r="101" spans="2:53" x14ac:dyDescent="0.3">
      <c r="B101" s="5" t="s">
        <v>53</v>
      </c>
      <c r="C101" s="7">
        <v>53.741954608739839</v>
      </c>
      <c r="D101" s="7">
        <v>37.048816158809068</v>
      </c>
      <c r="E101" s="7">
        <v>28.190858154206655</v>
      </c>
      <c r="F101" s="7"/>
      <c r="I101" s="5" t="s">
        <v>53</v>
      </c>
      <c r="J101" s="7">
        <v>24.46091772808062</v>
      </c>
      <c r="K101" s="7">
        <v>35.458433168004333</v>
      </c>
      <c r="L101" s="7">
        <v>37.048816158809068</v>
      </c>
      <c r="M101" s="7">
        <v>28.190858154206655</v>
      </c>
      <c r="N101" s="7"/>
      <c r="O101" s="7"/>
      <c r="Q101" s="2"/>
      <c r="R101" s="2"/>
      <c r="T101" s="38"/>
      <c r="U101" s="38"/>
      <c r="V101" s="6"/>
      <c r="W101" s="6"/>
      <c r="X101" s="6"/>
      <c r="Y101" s="6"/>
      <c r="Z101" s="6"/>
      <c r="AA101" s="6"/>
      <c r="AB101" s="6"/>
      <c r="AC101" s="6"/>
      <c r="AU101"/>
      <c r="AV101"/>
      <c r="AW101"/>
      <c r="AX101"/>
      <c r="AY101"/>
      <c r="AZ101"/>
      <c r="BA101"/>
    </row>
    <row r="102" spans="2:53" x14ac:dyDescent="0.3">
      <c r="B102" s="5" t="s">
        <v>55</v>
      </c>
      <c r="C102" s="7">
        <v>4.1384339878750183</v>
      </c>
      <c r="D102" s="7">
        <v>4.6349903613836831</v>
      </c>
      <c r="E102" s="7">
        <v>3.3136564959988943</v>
      </c>
      <c r="F102" s="7"/>
      <c r="I102" s="5" t="s">
        <v>55</v>
      </c>
      <c r="J102" s="7">
        <v>2.1459570308883058</v>
      </c>
      <c r="K102" s="7">
        <v>4.7569940130956132</v>
      </c>
      <c r="L102" s="7">
        <v>4.6349903613836831</v>
      </c>
      <c r="M102" s="7">
        <v>3.3136564959988943</v>
      </c>
      <c r="N102" s="7"/>
      <c r="O102" s="7"/>
      <c r="P102" s="18"/>
      <c r="Q102" s="18"/>
      <c r="R102" s="18"/>
      <c r="S102" s="18"/>
      <c r="T102" s="38"/>
      <c r="U102" s="38"/>
      <c r="V102" s="6"/>
      <c r="W102" s="6"/>
      <c r="X102" s="6"/>
      <c r="Y102" s="6"/>
      <c r="Z102" s="6"/>
      <c r="AA102" s="6"/>
      <c r="AB102" s="6"/>
      <c r="AC102" s="6"/>
      <c r="AU102"/>
      <c r="AV102"/>
      <c r="AW102"/>
      <c r="AX102"/>
      <c r="AY102"/>
      <c r="AZ102"/>
      <c r="BA102"/>
    </row>
    <row r="103" spans="2:53" x14ac:dyDescent="0.3">
      <c r="I103" s="36"/>
      <c r="J103" s="5"/>
      <c r="K103" s="5"/>
      <c r="L103" s="5"/>
      <c r="M103" s="5"/>
      <c r="N103" s="2"/>
      <c r="Q103" s="2"/>
      <c r="R103" s="2"/>
      <c r="T103" s="38"/>
      <c r="U103" s="38"/>
      <c r="V103" s="5"/>
      <c r="W103" s="6"/>
      <c r="X103" s="6"/>
      <c r="Y103" s="6"/>
      <c r="Z103" s="6"/>
      <c r="AA103" s="6"/>
      <c r="AB103" s="6"/>
      <c r="AC103" s="6"/>
      <c r="AU103"/>
      <c r="AV103"/>
      <c r="AW103"/>
      <c r="AX103"/>
      <c r="AY103"/>
      <c r="AZ103"/>
      <c r="BA103"/>
    </row>
    <row r="104" spans="2:53" x14ac:dyDescent="0.3">
      <c r="B104" s="33" t="s">
        <v>37</v>
      </c>
      <c r="C104" s="5">
        <v>1</v>
      </c>
      <c r="D104" s="5">
        <v>2</v>
      </c>
      <c r="E104" s="5">
        <v>3</v>
      </c>
      <c r="F104" s="5"/>
      <c r="I104" s="33" t="s">
        <v>39</v>
      </c>
      <c r="J104" s="5" t="s">
        <v>42</v>
      </c>
      <c r="K104" s="5" t="s">
        <v>43</v>
      </c>
      <c r="L104" s="5">
        <v>2</v>
      </c>
      <c r="M104" s="5">
        <v>3</v>
      </c>
      <c r="N104" s="41"/>
      <c r="O104" s="18"/>
      <c r="P104" s="7"/>
      <c r="Q104" s="7"/>
      <c r="R104" s="7"/>
      <c r="S104" s="7"/>
      <c r="T104" s="38"/>
      <c r="U104" s="38"/>
      <c r="V104" s="5"/>
      <c r="W104" s="6"/>
      <c r="X104" s="6"/>
      <c r="Y104" s="6"/>
      <c r="Z104" s="6"/>
      <c r="AA104" s="6"/>
      <c r="AB104" s="6"/>
      <c r="AC104" s="6"/>
      <c r="AU104"/>
      <c r="AV104"/>
      <c r="AW104"/>
      <c r="AX104"/>
      <c r="AY104"/>
      <c r="AZ104"/>
      <c r="BA104"/>
    </row>
    <row r="105" spans="2:53" x14ac:dyDescent="0.3">
      <c r="B105" s="8" t="s">
        <v>4</v>
      </c>
      <c r="C105" s="7">
        <v>45.654110431883055</v>
      </c>
      <c r="D105" s="7">
        <v>29.363925499650467</v>
      </c>
      <c r="E105" s="7">
        <v>24.981964068466468</v>
      </c>
      <c r="F105" s="7"/>
      <c r="I105" s="8" t="s">
        <v>4</v>
      </c>
      <c r="J105" s="7">
        <v>22.185075048438613</v>
      </c>
      <c r="K105" s="7">
        <v>23.469035383444435</v>
      </c>
      <c r="L105" s="7">
        <v>29.363925499650467</v>
      </c>
      <c r="M105" s="7">
        <v>24.981964068466468</v>
      </c>
      <c r="P105" s="7"/>
      <c r="Q105" s="7"/>
      <c r="R105" s="7"/>
      <c r="S105" s="7"/>
      <c r="T105" s="30"/>
      <c r="U105" s="30"/>
      <c r="V105" s="6"/>
      <c r="W105" s="6"/>
      <c r="X105" s="6"/>
      <c r="Y105" s="6"/>
      <c r="Z105" s="6"/>
      <c r="AA105" s="6"/>
      <c r="AB105" s="6"/>
      <c r="AC105" s="6"/>
      <c r="AU105"/>
      <c r="AV105"/>
      <c r="AW105"/>
      <c r="AX105"/>
      <c r="AY105"/>
      <c r="AZ105"/>
      <c r="BA105"/>
    </row>
    <row r="106" spans="2:53" x14ac:dyDescent="0.3">
      <c r="B106" s="8" t="s">
        <v>6</v>
      </c>
      <c r="C106" s="7">
        <v>46.144835255828703</v>
      </c>
      <c r="D106" s="7">
        <v>37.048816158809068</v>
      </c>
      <c r="E106" s="7">
        <v>16.806348585362237</v>
      </c>
      <c r="F106" s="7"/>
      <c r="I106" s="8" t="s">
        <v>6</v>
      </c>
      <c r="J106" s="7">
        <v>24.46091772808062</v>
      </c>
      <c r="K106" s="7">
        <v>21.683917527748086</v>
      </c>
      <c r="L106" s="7">
        <v>37.048816158809068</v>
      </c>
      <c r="M106" s="7">
        <v>16.806348585362237</v>
      </c>
      <c r="N106" s="7"/>
      <c r="O106" s="7"/>
      <c r="P106" s="7"/>
      <c r="Q106" s="7"/>
      <c r="R106" s="7"/>
      <c r="S106" s="7"/>
      <c r="V106" s="6"/>
      <c r="W106" s="6"/>
      <c r="X106" s="6"/>
      <c r="Y106" s="6"/>
      <c r="Z106" s="6"/>
      <c r="AA106" s="6"/>
      <c r="AB106" s="6"/>
      <c r="AC106" s="6"/>
      <c r="AU106"/>
      <c r="AV106"/>
      <c r="AW106"/>
      <c r="AX106"/>
      <c r="AY106"/>
      <c r="AZ106"/>
      <c r="BA106"/>
    </row>
    <row r="107" spans="2:53" x14ac:dyDescent="0.3">
      <c r="B107" s="8" t="s">
        <v>7</v>
      </c>
      <c r="C107" s="7">
        <v>41.8781619893089</v>
      </c>
      <c r="D107" s="7">
        <v>35.32727583524246</v>
      </c>
      <c r="E107" s="7">
        <v>22.794562175448647</v>
      </c>
      <c r="F107" s="7"/>
      <c r="I107" s="8" t="s">
        <v>7</v>
      </c>
      <c r="J107" s="7">
        <v>17.819698992936235</v>
      </c>
      <c r="K107" s="7">
        <v>24.058462996372658</v>
      </c>
      <c r="L107" s="7">
        <v>35.32727583524246</v>
      </c>
      <c r="M107" s="7">
        <v>22.794562175448647</v>
      </c>
      <c r="N107" s="7"/>
      <c r="O107" s="7"/>
      <c r="P107" s="7"/>
      <c r="Q107" s="7"/>
      <c r="R107" s="7"/>
      <c r="S107" s="7"/>
      <c r="T107" s="18"/>
      <c r="V107" s="6"/>
      <c r="W107" s="6"/>
      <c r="X107" s="6"/>
      <c r="Y107" s="6"/>
      <c r="Z107" s="6"/>
      <c r="AA107" s="6"/>
      <c r="AB107" s="6"/>
      <c r="AC107" s="6"/>
      <c r="AU107"/>
      <c r="AV107"/>
      <c r="AW107"/>
      <c r="AX107"/>
      <c r="AY107"/>
      <c r="AZ107"/>
      <c r="BA107"/>
    </row>
    <row r="108" spans="2:53" x14ac:dyDescent="0.3">
      <c r="B108" s="8" t="s">
        <v>8</v>
      </c>
      <c r="C108" s="7">
        <v>46.521527802045242</v>
      </c>
      <c r="D108" s="7">
        <v>28.330987772373632</v>
      </c>
      <c r="E108" s="7">
        <v>25.147484425581119</v>
      </c>
      <c r="F108" s="7"/>
      <c r="I108" s="8" t="s">
        <v>8</v>
      </c>
      <c r="J108" s="7">
        <v>19.087889176851061</v>
      </c>
      <c r="K108" s="7">
        <v>27.433638625194192</v>
      </c>
      <c r="L108" s="7">
        <v>28.330987772373632</v>
      </c>
      <c r="M108" s="7">
        <v>25.147484425581119</v>
      </c>
      <c r="N108" s="7"/>
      <c r="O108" s="7"/>
      <c r="P108" s="7"/>
      <c r="Q108" s="7"/>
      <c r="R108" s="7"/>
      <c r="S108" s="7"/>
      <c r="V108" s="6"/>
      <c r="W108" s="6"/>
      <c r="X108" s="6"/>
      <c r="Y108" s="6"/>
      <c r="Z108" s="6"/>
      <c r="AA108" s="6"/>
      <c r="AB108" s="6"/>
      <c r="AC108" s="6"/>
      <c r="AU108"/>
      <c r="AV108"/>
      <c r="AW108"/>
      <c r="AX108"/>
      <c r="AY108"/>
      <c r="AZ108"/>
      <c r="BA108"/>
    </row>
    <row r="109" spans="2:53" x14ac:dyDescent="0.3">
      <c r="B109" s="8" t="s">
        <v>9</v>
      </c>
      <c r="C109" s="7">
        <v>50.510075294424851</v>
      </c>
      <c r="D109" s="7">
        <v>26.210558380989688</v>
      </c>
      <c r="E109" s="7">
        <v>23.279366324585457</v>
      </c>
      <c r="F109" s="7"/>
      <c r="I109" s="8" t="s">
        <v>9</v>
      </c>
      <c r="J109" s="7">
        <v>22.561692126909513</v>
      </c>
      <c r="K109" s="7">
        <v>27.948383167515338</v>
      </c>
      <c r="L109" s="7">
        <v>26.210558380989688</v>
      </c>
      <c r="M109" s="7">
        <v>23.279366324585457</v>
      </c>
      <c r="N109" s="7"/>
      <c r="O109" s="7"/>
      <c r="P109" s="7"/>
      <c r="Q109" s="7"/>
      <c r="R109" s="7"/>
      <c r="S109" s="7"/>
      <c r="T109" s="7"/>
      <c r="V109" s="6"/>
      <c r="W109" s="6"/>
      <c r="X109" s="6"/>
      <c r="Y109" s="6"/>
      <c r="Z109" s="6"/>
      <c r="AA109" s="6"/>
      <c r="AB109" s="6"/>
      <c r="AC109" s="6"/>
      <c r="AU109"/>
      <c r="AV109"/>
      <c r="AW109"/>
      <c r="AX109"/>
      <c r="AY109"/>
      <c r="AZ109"/>
      <c r="BA109"/>
    </row>
    <row r="110" spans="2:53" x14ac:dyDescent="0.3">
      <c r="B110" s="8" t="s">
        <v>10</v>
      </c>
      <c r="C110" s="7">
        <v>53.741954608739839</v>
      </c>
      <c r="D110" s="7">
        <v>25.783790650406502</v>
      </c>
      <c r="E110" s="7">
        <v>20.474254740853659</v>
      </c>
      <c r="F110" s="7"/>
      <c r="I110" s="8" t="s">
        <v>10</v>
      </c>
      <c r="J110" s="7">
        <v>20.401846204268292</v>
      </c>
      <c r="K110" s="7">
        <v>33.34010840447155</v>
      </c>
      <c r="L110" s="7">
        <v>25.783790650406502</v>
      </c>
      <c r="M110" s="7">
        <v>20.474254740853659</v>
      </c>
      <c r="N110" s="7"/>
      <c r="O110" s="7"/>
      <c r="P110" s="7"/>
      <c r="Q110" s="7"/>
      <c r="R110" s="7"/>
      <c r="S110" s="7"/>
      <c r="T110" s="7"/>
      <c r="V110" s="6"/>
      <c r="W110" s="6"/>
      <c r="X110" s="6"/>
      <c r="Y110" s="6"/>
      <c r="Z110" s="6"/>
      <c r="AA110" s="6"/>
      <c r="AB110" s="6"/>
      <c r="AC110" s="6"/>
      <c r="AU110"/>
      <c r="AV110"/>
      <c r="AW110"/>
      <c r="AX110"/>
      <c r="AY110"/>
      <c r="AZ110"/>
      <c r="BA110"/>
    </row>
    <row r="111" spans="2:53" x14ac:dyDescent="0.3">
      <c r="B111" s="8" t="s">
        <v>12</v>
      </c>
      <c r="C111" s="7">
        <v>51.928707658419967</v>
      </c>
      <c r="D111" s="7">
        <v>25.474789803099913</v>
      </c>
      <c r="E111" s="7">
        <v>22.596502538480124</v>
      </c>
      <c r="F111" s="7"/>
      <c r="I111" s="8" t="s">
        <v>12</v>
      </c>
      <c r="J111" s="7">
        <v>18.704166330888871</v>
      </c>
      <c r="K111" s="7">
        <v>33.224541327531092</v>
      </c>
      <c r="L111" s="7">
        <v>25.474789803099913</v>
      </c>
      <c r="M111" s="7">
        <v>22.596502538480124</v>
      </c>
      <c r="N111" s="7"/>
      <c r="O111" s="7"/>
      <c r="P111" s="7"/>
      <c r="Q111" s="7"/>
      <c r="R111" s="7"/>
      <c r="S111" s="7"/>
      <c r="T111" s="7"/>
      <c r="V111" s="6"/>
      <c r="W111" s="6"/>
      <c r="X111" s="6"/>
      <c r="Y111" s="6"/>
      <c r="Z111" s="6"/>
      <c r="AA111" s="6"/>
      <c r="AB111" s="6"/>
      <c r="AC111" s="6"/>
      <c r="AU111"/>
      <c r="AV111"/>
      <c r="AW111"/>
      <c r="AX111"/>
      <c r="AY111"/>
      <c r="AZ111"/>
      <c r="BA111"/>
    </row>
    <row r="112" spans="2:53" x14ac:dyDescent="0.3">
      <c r="B112" s="12" t="s">
        <v>14</v>
      </c>
      <c r="C112" s="7">
        <v>39.442322711910236</v>
      </c>
      <c r="D112" s="7">
        <v>32.366819133883105</v>
      </c>
      <c r="E112" s="7">
        <v>28.190858154206655</v>
      </c>
      <c r="F112" s="7"/>
      <c r="I112" s="12" t="s">
        <v>14</v>
      </c>
      <c r="J112" s="7">
        <v>19.363706006939754</v>
      </c>
      <c r="K112" s="7">
        <v>20.078616704970482</v>
      </c>
      <c r="L112" s="7">
        <v>32.366819133883105</v>
      </c>
      <c r="M112" s="7">
        <v>28.190858154206655</v>
      </c>
      <c r="N112" s="7"/>
      <c r="O112" s="7"/>
      <c r="P112" s="7"/>
      <c r="Q112" s="7"/>
      <c r="R112" s="7"/>
      <c r="S112" s="7"/>
      <c r="T112" s="7"/>
      <c r="V112" s="6"/>
      <c r="W112" s="6"/>
      <c r="X112" s="6"/>
      <c r="Y112" s="6"/>
      <c r="Z112" s="6"/>
      <c r="AA112" s="6"/>
      <c r="AB112" s="6"/>
      <c r="AC112" s="6"/>
      <c r="AU112"/>
      <c r="AV112"/>
      <c r="AW112"/>
      <c r="AX112"/>
      <c r="AY112"/>
      <c r="AZ112"/>
      <c r="BA112"/>
    </row>
    <row r="113" spans="2:53" x14ac:dyDescent="0.3">
      <c r="B113" s="5" t="s">
        <v>25</v>
      </c>
      <c r="C113" s="7">
        <v>46.9777119690701</v>
      </c>
      <c r="D113" s="7">
        <v>29.988370404306856</v>
      </c>
      <c r="E113" s="7">
        <v>23.033917626623047</v>
      </c>
      <c r="F113" s="7"/>
      <c r="I113" s="5" t="s">
        <v>25</v>
      </c>
      <c r="J113" s="7">
        <v>20.573123951914123</v>
      </c>
      <c r="K113" s="7">
        <v>26.404588017155977</v>
      </c>
      <c r="L113" s="7">
        <v>29.988370404306856</v>
      </c>
      <c r="M113" s="7">
        <v>23.033917626623047</v>
      </c>
      <c r="N113" s="7"/>
      <c r="O113" s="7"/>
      <c r="P113" s="7"/>
      <c r="Q113" s="7"/>
      <c r="R113" s="7"/>
      <c r="S113" s="7"/>
      <c r="T113" s="7"/>
      <c r="V113" s="6"/>
      <c r="W113" s="6"/>
      <c r="X113" s="6"/>
      <c r="Y113" s="6"/>
      <c r="Z113" s="6"/>
      <c r="AA113" s="6"/>
      <c r="AB113" s="6"/>
      <c r="AC113" s="6"/>
      <c r="AU113"/>
      <c r="AV113"/>
      <c r="AW113"/>
      <c r="AX113"/>
      <c r="AY113"/>
      <c r="AZ113"/>
      <c r="BA113"/>
    </row>
    <row r="114" spans="2:53" x14ac:dyDescent="0.3">
      <c r="B114" s="36" t="s">
        <v>2</v>
      </c>
      <c r="C114" s="28">
        <v>43.43434343434344</v>
      </c>
      <c r="D114" s="28">
        <v>36.363636363636367</v>
      </c>
      <c r="E114" s="28">
        <v>20.202020202020201</v>
      </c>
      <c r="F114" s="7"/>
      <c r="I114" s="36" t="s">
        <v>2</v>
      </c>
      <c r="J114" s="7">
        <v>21.212121212121211</v>
      </c>
      <c r="K114" s="7">
        <v>22.222222222222221</v>
      </c>
      <c r="L114" s="7">
        <v>36.363636363636367</v>
      </c>
      <c r="M114" s="7">
        <v>20.202020202020201</v>
      </c>
      <c r="N114" s="7"/>
      <c r="O114" s="7"/>
      <c r="P114" s="7"/>
      <c r="Q114" s="7"/>
      <c r="R114" s="7"/>
      <c r="S114" s="7"/>
      <c r="T114" s="7"/>
      <c r="V114" s="6"/>
      <c r="W114" s="6"/>
      <c r="X114" s="6"/>
      <c r="Y114" s="6"/>
      <c r="Z114" s="6"/>
      <c r="AA114" s="6"/>
      <c r="AB114" s="6"/>
      <c r="AC114" s="6"/>
      <c r="AU114"/>
      <c r="AV114"/>
      <c r="AW114"/>
      <c r="AX114"/>
      <c r="AY114"/>
      <c r="AZ114"/>
      <c r="BA114"/>
    </row>
    <row r="115" spans="2:53" x14ac:dyDescent="0.3">
      <c r="B115" s="5" t="s">
        <v>28</v>
      </c>
      <c r="C115" s="7">
        <v>39.442322711910236</v>
      </c>
      <c r="D115" s="7">
        <v>25.474789803099913</v>
      </c>
      <c r="E115" s="7">
        <v>16.806348585362237</v>
      </c>
      <c r="F115" s="7"/>
      <c r="I115" s="5" t="s">
        <v>28</v>
      </c>
      <c r="J115" s="7">
        <v>17.819698992936235</v>
      </c>
      <c r="K115" s="7">
        <v>20.078616704970482</v>
      </c>
      <c r="L115" s="7">
        <v>25.474789803099913</v>
      </c>
      <c r="M115" s="7">
        <v>16.806348585362237</v>
      </c>
      <c r="N115" s="7"/>
      <c r="O115" s="7"/>
      <c r="P115" s="7"/>
      <c r="Q115" s="7"/>
      <c r="R115" s="7"/>
      <c r="S115" s="7"/>
      <c r="T115" s="7"/>
      <c r="V115" s="6"/>
      <c r="W115" s="6"/>
      <c r="X115" s="6"/>
      <c r="Y115" s="6"/>
      <c r="Z115" s="6"/>
      <c r="AA115" s="6"/>
      <c r="AB115" s="6"/>
      <c r="AC115" s="6"/>
      <c r="AU115"/>
      <c r="AV115"/>
      <c r="AW115"/>
      <c r="AX115"/>
      <c r="AY115"/>
      <c r="AZ115"/>
      <c r="BA115"/>
    </row>
    <row r="116" spans="2:53" x14ac:dyDescent="0.3">
      <c r="B116" s="5" t="s">
        <v>26</v>
      </c>
      <c r="C116" s="7">
        <v>53.741954608739839</v>
      </c>
      <c r="D116" s="7">
        <v>37.048816158809068</v>
      </c>
      <c r="E116" s="7">
        <v>28.190858154206655</v>
      </c>
      <c r="F116" s="7"/>
      <c r="I116" s="5" t="s">
        <v>26</v>
      </c>
      <c r="J116" s="7">
        <v>24.46091772808062</v>
      </c>
      <c r="K116" s="7">
        <v>33.34010840447155</v>
      </c>
      <c r="L116" s="7">
        <v>37.048816158809068</v>
      </c>
      <c r="M116" s="7">
        <v>28.190858154206655</v>
      </c>
      <c r="N116" s="7"/>
      <c r="O116" s="7"/>
      <c r="P116" s="7"/>
      <c r="Q116" s="7"/>
      <c r="R116" s="7"/>
      <c r="S116" s="7"/>
      <c r="T116" s="7"/>
      <c r="V116" s="6"/>
      <c r="W116" s="6"/>
      <c r="X116" s="6"/>
      <c r="Y116" s="6"/>
      <c r="Z116" s="6"/>
      <c r="AA116" s="6"/>
      <c r="AB116" s="6"/>
      <c r="AC116" s="6"/>
      <c r="AU116"/>
      <c r="AV116"/>
      <c r="AW116"/>
      <c r="AX116"/>
      <c r="AY116"/>
      <c r="AZ116"/>
      <c r="BA116"/>
    </row>
    <row r="117" spans="2:53" x14ac:dyDescent="0.3">
      <c r="B117" s="5" t="s">
        <v>41</v>
      </c>
      <c r="C117" s="7">
        <v>4.9016926721075365</v>
      </c>
      <c r="D117" s="7">
        <v>4.4636698046333443</v>
      </c>
      <c r="E117" s="7">
        <v>3.3911532691780546</v>
      </c>
      <c r="F117" s="7"/>
      <c r="I117" s="5" t="s">
        <v>30</v>
      </c>
      <c r="J117" s="7">
        <v>2.2816044459239802</v>
      </c>
      <c r="K117" s="7">
        <v>4.9925640364924027</v>
      </c>
      <c r="L117" s="7">
        <v>4.4636698046333443</v>
      </c>
      <c r="M117" s="7">
        <v>3.3911532691780546</v>
      </c>
      <c r="N117" s="7"/>
      <c r="O117" s="7"/>
      <c r="P117" s="7"/>
      <c r="Q117" s="7"/>
      <c r="R117" s="7"/>
      <c r="S117" s="7"/>
      <c r="T117" s="7"/>
      <c r="V117" s="6"/>
      <c r="W117" s="6"/>
      <c r="X117" s="6"/>
      <c r="Y117" s="6"/>
      <c r="Z117" s="6"/>
      <c r="AA117" s="6"/>
      <c r="AB117" s="6"/>
      <c r="AC117" s="6"/>
      <c r="AU117"/>
      <c r="AV117"/>
      <c r="AW117"/>
      <c r="AX117"/>
      <c r="AY117"/>
      <c r="AZ117"/>
      <c r="BA117"/>
    </row>
    <row r="118" spans="2:53" x14ac:dyDescent="0.3">
      <c r="L118" s="7"/>
      <c r="M118" s="2"/>
      <c r="N118" s="2"/>
      <c r="O118" s="2"/>
      <c r="P118" s="7"/>
      <c r="Q118" s="7"/>
      <c r="R118" s="7"/>
      <c r="S118" s="7"/>
      <c r="T118" s="7"/>
      <c r="V118" s="6"/>
      <c r="W118" s="6"/>
      <c r="X118" s="6"/>
      <c r="Y118" s="6"/>
      <c r="Z118" s="6"/>
      <c r="AA118" s="6"/>
      <c r="AB118" s="6"/>
      <c r="AC118" s="6"/>
      <c r="AU118"/>
      <c r="AV118"/>
      <c r="AW118"/>
      <c r="AX118"/>
      <c r="AY118"/>
      <c r="AZ118"/>
      <c r="BA118"/>
    </row>
    <row r="119" spans="2:53" x14ac:dyDescent="0.3">
      <c r="L119" s="7"/>
      <c r="M119" s="2"/>
      <c r="N119" s="2"/>
      <c r="O119" s="2"/>
      <c r="P119" s="7"/>
      <c r="Q119" s="7"/>
      <c r="R119" s="7"/>
      <c r="S119" s="7"/>
      <c r="T119" s="7"/>
      <c r="V119" s="6"/>
      <c r="W119" s="6"/>
      <c r="X119" s="6"/>
      <c r="Y119" s="6"/>
      <c r="Z119" s="6"/>
      <c r="AA119" s="6"/>
      <c r="AB119" s="6"/>
      <c r="AC119" s="6"/>
      <c r="AU119"/>
      <c r="AV119"/>
      <c r="AW119"/>
      <c r="AX119"/>
      <c r="AY119"/>
      <c r="AZ119"/>
      <c r="BA119"/>
    </row>
    <row r="120" spans="2:53" x14ac:dyDescent="0.3">
      <c r="L120" s="7"/>
      <c r="M120" s="2"/>
      <c r="N120" s="2"/>
      <c r="O120" s="2"/>
      <c r="P120" s="7"/>
      <c r="Q120" s="7"/>
      <c r="R120" s="7"/>
      <c r="S120" s="7"/>
      <c r="T120" s="7"/>
      <c r="V120" s="6"/>
      <c r="W120" s="6"/>
      <c r="X120" s="6"/>
      <c r="Y120" s="6"/>
      <c r="Z120" s="6"/>
      <c r="AA120" s="6"/>
      <c r="AB120" s="6"/>
      <c r="AC120" s="6"/>
      <c r="AU120"/>
      <c r="AV120"/>
      <c r="AW120"/>
      <c r="AX120"/>
      <c r="AY120"/>
      <c r="AZ120"/>
      <c r="BA120"/>
    </row>
    <row r="121" spans="2:53" x14ac:dyDescent="0.3">
      <c r="L121" s="7"/>
      <c r="M121" s="2"/>
      <c r="N121" s="2"/>
      <c r="O121" s="2"/>
      <c r="P121" s="7"/>
      <c r="Q121" s="7"/>
      <c r="R121" s="7"/>
      <c r="S121" s="7"/>
      <c r="T121" s="7"/>
      <c r="V121" s="6"/>
      <c r="W121" s="6"/>
      <c r="X121" s="6"/>
      <c r="Y121" s="6"/>
      <c r="Z121" s="6"/>
      <c r="AA121" s="6"/>
      <c r="AB121" s="6"/>
      <c r="AC121" s="6"/>
      <c r="AU121"/>
      <c r="AV121"/>
      <c r="AW121"/>
      <c r="AX121"/>
      <c r="AY121"/>
      <c r="AZ121"/>
      <c r="BA121"/>
    </row>
    <row r="122" spans="2:53" x14ac:dyDescent="0.3">
      <c r="L122" s="7"/>
      <c r="Y122" s="2"/>
      <c r="Z122" s="2"/>
      <c r="AA122" s="7"/>
      <c r="AB122" s="7"/>
    </row>
    <row r="123" spans="2:53" x14ac:dyDescent="0.3">
      <c r="L123" s="7"/>
      <c r="W123" s="18"/>
      <c r="X123" s="18"/>
      <c r="Y123" s="18"/>
      <c r="Z123" s="18"/>
      <c r="AA123" s="7"/>
      <c r="AB123" s="7"/>
    </row>
    <row r="124" spans="2:53" x14ac:dyDescent="0.3">
      <c r="L124" s="7"/>
      <c r="W124" s="7"/>
      <c r="X124" s="7"/>
      <c r="Y124" s="7"/>
      <c r="Z124" s="7"/>
      <c r="AA124" s="7"/>
      <c r="AB124" s="7"/>
    </row>
    <row r="125" spans="2:53" x14ac:dyDescent="0.3">
      <c r="L125" s="7"/>
      <c r="W125" s="7"/>
      <c r="X125" s="7"/>
      <c r="Y125" s="7"/>
      <c r="Z125" s="7"/>
      <c r="AA125" s="7"/>
      <c r="AB125" s="7"/>
    </row>
    <row r="126" spans="2:53" x14ac:dyDescent="0.3">
      <c r="L126" s="7"/>
      <c r="W126" s="7"/>
      <c r="X126" s="7"/>
      <c r="Y126" s="7"/>
      <c r="Z126" s="7"/>
      <c r="AA126" s="7"/>
      <c r="AB126" s="7"/>
    </row>
    <row r="127" spans="2:53" x14ac:dyDescent="0.3">
      <c r="W127" s="7"/>
      <c r="X127" s="7"/>
      <c r="Y127" s="7"/>
      <c r="Z127" s="7"/>
      <c r="AA127" s="2"/>
      <c r="AB127" s="2"/>
    </row>
    <row r="128" spans="2:53" x14ac:dyDescent="0.3">
      <c r="W128" s="7"/>
      <c r="X128" s="7"/>
      <c r="Y128" s="7"/>
      <c r="Z128" s="7"/>
      <c r="AA128" s="18"/>
      <c r="AB128" s="18"/>
    </row>
    <row r="129" spans="23:28" x14ac:dyDescent="0.3">
      <c r="W129" s="7"/>
      <c r="X129" s="7"/>
      <c r="Y129" s="7"/>
      <c r="Z129" s="7"/>
      <c r="AA129" s="7"/>
      <c r="AB129" s="7"/>
    </row>
    <row r="130" spans="23:28" x14ac:dyDescent="0.3">
      <c r="AA130" s="7"/>
      <c r="AB130" s="7"/>
    </row>
    <row r="131" spans="23:28" x14ac:dyDescent="0.3">
      <c r="AA131" s="7"/>
      <c r="AB131" s="7"/>
    </row>
    <row r="132" spans="23:28" x14ac:dyDescent="0.3">
      <c r="AA132" s="7"/>
      <c r="AB132" s="7"/>
    </row>
    <row r="133" spans="23:28" x14ac:dyDescent="0.3">
      <c r="AA133" s="7"/>
      <c r="AB133" s="7"/>
    </row>
    <row r="134" spans="23:28" x14ac:dyDescent="0.3">
      <c r="AA134" s="7"/>
      <c r="AB134" s="7"/>
    </row>
  </sheetData>
  <conditionalFormatting sqref="BK26:BK28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7:AY17 AZ14:AZ2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8:AY18 BD14:BD20 BC2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8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J66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6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6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6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N66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6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85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85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85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85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7:T90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U90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N10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:O10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4:P120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:Q12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:R120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:S12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21 AA122:AB125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8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P99"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:Q99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:R99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:S99">
    <cfRule type="colorScale" priority="1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4"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4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16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16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J80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K80">
    <cfRule type="colorScale" priority="2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:L80"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80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:N80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F10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29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29">
    <cfRule type="colorScale" priority="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Y129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4:Z129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9:AB134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16"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0"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6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6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6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6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6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E7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E7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R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1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1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1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:J7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K7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:L7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7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7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1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8 C100:C101 F85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C116 C113">
    <cfRule type="colorScale" priority="2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D116 D113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 E113"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1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1">
    <cfRule type="colorScale" priority="2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1">
    <cfRule type="colorScale" priority="2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1">
    <cfRule type="colorScale" priority="2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:M116 M113"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 L1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 L1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8:L121 L106:L1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8:L121 L106:L1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 L1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 L1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 L1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 L1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14 L124:L1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4 L116 L118:L1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4 L116 L118:L1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 L1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 L1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J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J1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:J116 J1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:K1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:K1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5:K116 K1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58</vt:i4>
      </vt:variant>
    </vt:vector>
  </HeadingPairs>
  <TitlesOfParts>
    <vt:vector size="68" baseType="lpstr">
      <vt:lpstr>score</vt:lpstr>
      <vt:lpstr>KF_03_dur+rat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'KF_03_dur+rat'!AP_2009_21</vt:lpstr>
      <vt:lpstr>'KF_03_dur+rat'!AP_2009_23</vt:lpstr>
      <vt:lpstr>'KF_03_dur+rat'!AP_27</vt:lpstr>
      <vt:lpstr>'KF_03_dur+rat'!Arnold_Pogossian_2006__live_DVD__03_dur_1</vt:lpstr>
      <vt:lpstr>'KF_03_dur+rat'!Arnold_Pogossian_2006__live_DVD__14_dur</vt:lpstr>
      <vt:lpstr>'KF_03_dur+rat'!Arnold_Pogossian_2006__live_DVD__20_dur_1</vt:lpstr>
      <vt:lpstr>'KF_03_dur+rat'!Arnold_Pogossian_2006__live_DVD__20_dur_3</vt:lpstr>
      <vt:lpstr>'KF_03_dur+rat'!Arnold_Pogossian_2006__live_DVD__27_dur</vt:lpstr>
      <vt:lpstr>'KF_03_dur+rat'!Arnold_Pogossian_2009_14</vt:lpstr>
      <vt:lpstr>'KF_03_dur+rat'!CK_1987_21</vt:lpstr>
      <vt:lpstr>'KF_03_dur+rat'!CK_1987_23</vt:lpstr>
      <vt:lpstr>'KF_03_dur+rat'!CK_1990_21</vt:lpstr>
      <vt:lpstr>'KF_03_dur+rat'!CK_1990_23</vt:lpstr>
      <vt:lpstr>'KF_03_dur+rat'!CK_1990_32_dur</vt:lpstr>
      <vt:lpstr>'KF_03_dur+rat'!CK_27</vt:lpstr>
      <vt:lpstr>'KF_03_dur+rat'!CK87_27</vt:lpstr>
      <vt:lpstr>'KF_03_dur+rat'!Csengery_Keller_1987_12__Umpanzert</vt:lpstr>
      <vt:lpstr>'KF_03_dur+rat'!Csengery_Keller_1990_14</vt:lpstr>
      <vt:lpstr>'KF_03_dur+rat'!Kammer_Widmann_2017_03_Abschnitte_Dauern_1</vt:lpstr>
      <vt:lpstr>'KF_03_dur+rat'!Kammer_Widmann_2017_14_Abschnitte_Dauern</vt:lpstr>
      <vt:lpstr>'KF_03_dur+rat'!Kammer_Widmann_2017_20_Abschnitte_Dauern_1</vt:lpstr>
      <vt:lpstr>'KF_03_dur+rat'!Kammer_Widmann_2017_20_Abschnitte_Dauern_3</vt:lpstr>
      <vt:lpstr>'KF_03_dur+rat'!Kammer_Widmann_2017_27_Abschnitte_Dauern</vt:lpstr>
      <vt:lpstr>'KF_03_dur+rat'!KO_1994_21</vt:lpstr>
      <vt:lpstr>'KF_03_dur+rat'!KO_1994_23</vt:lpstr>
      <vt:lpstr>'KF_03_dur+rat'!KO_1996_21</vt:lpstr>
      <vt:lpstr>'KF_03_dur+rat'!KO_1996_23</vt:lpstr>
      <vt:lpstr>'KF_03_dur+rat'!KO_27</vt:lpstr>
      <vt:lpstr>'KF_03_dur+rat'!KO_94_27</vt:lpstr>
      <vt:lpstr>'KF_03_dur+rat'!Komsi_Oramo_1994_14</vt:lpstr>
      <vt:lpstr>'KF_03_dur+rat'!Komsi_Oramo_1994_15</vt:lpstr>
      <vt:lpstr>'KF_03_dur+rat'!Komsi_Oramo_1996_14</vt:lpstr>
      <vt:lpstr>'KF_03_dur+rat'!Melzer_Stark_2012_14</vt:lpstr>
      <vt:lpstr>'KF_03_dur+rat'!Melzer_Stark_2014_14</vt:lpstr>
      <vt:lpstr>'KF_03_dur+rat'!Melzer_Stark_2017_Wien_modern_03_dur_1</vt:lpstr>
      <vt:lpstr>'KF_03_dur+rat'!Melzer_Stark_2017_Wien_modern_14_dur</vt:lpstr>
      <vt:lpstr>'KF_03_dur+rat'!Melzer_Stark_2017_Wien_modern_20_dur_1</vt:lpstr>
      <vt:lpstr>'KF_03_dur+rat'!Melzer_Stark_2017_Wien_modern_20_dur_3</vt:lpstr>
      <vt:lpstr>'KF_03_dur+rat'!Melzer_Stark_2017_Wien_modern_27_dur</vt:lpstr>
      <vt:lpstr>'KF_03_dur+rat'!Melzer_Stark_2019_14</vt:lpstr>
      <vt:lpstr>'KF_03_dur+rat'!Melzer_Stark_2019_15</vt:lpstr>
      <vt:lpstr>'KF_03_dur+rat'!MS_2012_21</vt:lpstr>
      <vt:lpstr>'KF_03_dur+rat'!MS_2012_23</vt:lpstr>
      <vt:lpstr>'KF_03_dur+rat'!MS_2013_21</vt:lpstr>
      <vt:lpstr>'KF_03_dur+rat'!MS_2013_23</vt:lpstr>
      <vt:lpstr>'KF_03_dur+rat'!MS_2019_21</vt:lpstr>
      <vt:lpstr>'KF_03_dur+rat'!MS_2019_23</vt:lpstr>
      <vt:lpstr>'KF_03_dur+rat'!MS_27</vt:lpstr>
      <vt:lpstr>'KF_03_dur+rat'!MS13_27</vt:lpstr>
      <vt:lpstr>'KF_03_dur+rat'!MS19_27</vt:lpstr>
      <vt:lpstr>'KF_03_dur+rat'!Pammer_Kopatchinskaja_2004_12</vt:lpstr>
      <vt:lpstr>'KF_03_dur+rat'!PK_2004_21</vt:lpstr>
      <vt:lpstr>'KF_03_dur+rat'!PK_2004_23</vt:lpstr>
      <vt:lpstr>'KF_03_dur+rat'!PK_27</vt:lpstr>
      <vt:lpstr>'KF_03_dur+rat'!Whittlesey_Sallaberger_1997_14</vt:lpstr>
      <vt:lpstr>'KF_03_dur+rat'!WS_1997_21</vt:lpstr>
      <vt:lpstr>'KF_03_dur+rat'!WS_1997_23</vt:lpstr>
      <vt:lpstr>'KF_03_dur+rat'!WS_27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2020-12-08T17:15:59Z</dcterms:modified>
</cp:coreProperties>
</file>