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"/>
    </mc:Choice>
  </mc:AlternateContent>
  <xr:revisionPtr revIDLastSave="0" documentId="13_ncr:1_{D8A917BF-07FB-4FF9-89B2-83A2ABF098FA}" xr6:coauthVersionLast="45" xr6:coauthVersionMax="45" xr10:uidLastSave="{00000000-0000-0000-0000-000000000000}"/>
  <bookViews>
    <workbookView xWindow="-108" yWindow="-108" windowWidth="23256" windowHeight="12576" tabRatio="741" activeTab="1" xr2:uid="{00000000-000D-0000-FFFF-FFFF00000000}"/>
  </bookViews>
  <sheets>
    <sheet name="score" sheetId="35" r:id="rId1"/>
    <sheet name="KF_04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'KF_04_dur+rat'!$AH$77:$AH$85</definedName>
    <definedName name="AP_2009_21" localSheetId="1">'KF_04_dur+rat'!$AH$77:$AH$85</definedName>
    <definedName name="AP_2009_23" localSheetId="1">'KF_04_dur+rat'!$AH$77:$AH$85</definedName>
    <definedName name="AP_27" localSheetId="1">'KF_04_dur+rat'!$AH$77:$AH$92</definedName>
    <definedName name="Arnold_Pogossian_2006__live_DVD__04_dur" localSheetId="1">'KF_04_dur+rat'!$AJ$77:$AJ$85</definedName>
    <definedName name="Arnold_Pogossian_2006__live_DVD__14_dur" localSheetId="1">'KF_04_dur+rat'!$AJ$77:$AJ$92</definedName>
    <definedName name="Arnold_Pogossian_2006__live_DVD__20_dur_1" localSheetId="1">'KF_04_dur+rat'!$AJ$77:$AJ$85</definedName>
    <definedName name="Arnold_Pogossian_2006__live_DVD__20_dur_3" localSheetId="1">'KF_04_dur+rat'!$AJ$77:$AJ$85</definedName>
    <definedName name="Arnold_Pogossian_2006__live_DVD__27_dur" localSheetId="1">'KF_04_dur+rat'!$AJ$77:$AJ$92</definedName>
    <definedName name="Arnold_Pogossian_2009_14" localSheetId="1">'KF_04_dur+rat'!$AH$77:$AH$92</definedName>
    <definedName name="Arnold_Pogossian_2009_6" localSheetId="1">'KF_04_dur+rat'!#REF!</definedName>
    <definedName name="Banse_Keller_2005_06" localSheetId="1">'KF_04_dur+rat'!#REF!</definedName>
    <definedName name="Banse_Keller_2005_14" localSheetId="1">'KF_04_dur+rat'!$AI$77:$AI$92</definedName>
    <definedName name="BK_2005_20" localSheetId="1">'KF_04_dur+rat'!$AI$77:$AI$85</definedName>
    <definedName name="BK_2005_21" localSheetId="1">'KF_04_dur+rat'!$AI$77:$AI$85</definedName>
    <definedName name="BK_2005_23" localSheetId="1">'KF_04_dur+rat'!$AI$77:$AI$85</definedName>
    <definedName name="BK_27" localSheetId="1">'KF_04_dur+rat'!$AI$77:$AI$92</definedName>
    <definedName name="CK_1987_20" localSheetId="1">'KF_04_dur+rat'!$AB$77:$AB$85</definedName>
    <definedName name="CK_1987_21" localSheetId="1">'KF_04_dur+rat'!$AB$77:$AB$85</definedName>
    <definedName name="CK_1987_23" localSheetId="1">'KF_04_dur+rat'!$AB$77:$AB$85</definedName>
    <definedName name="CK_1990_20" localSheetId="1">'KF_04_dur+rat'!$AC$77:$AC$85</definedName>
    <definedName name="CK_1990_21" localSheetId="1">'KF_04_dur+rat'!$AC$77:$AC$85</definedName>
    <definedName name="CK_1990_23" localSheetId="1">'KF_04_dur+rat'!$AC$77:$AC$85</definedName>
    <definedName name="CK_1990_32_dur" localSheetId="1">'KF_04_dur+rat'!$AA$2:$AA$20</definedName>
    <definedName name="CK_27" localSheetId="1">'KF_04_dur+rat'!$AC$77:$AC$88</definedName>
    <definedName name="CK87_27" localSheetId="1">'KF_04_dur+rat'!$AB$77:$AB$88</definedName>
    <definedName name="Csengery_Keller_1987_04__Nimmermehr" localSheetId="1">'KF_04_dur+rat'!#REF!</definedName>
    <definedName name="Csengery_Keller_1987_12__Umpanzert" localSheetId="1">'KF_04_dur+rat'!$AB$77:$AB$88</definedName>
    <definedName name="Csengery_Keller_1990_06" localSheetId="1">'KF_04_dur+rat'!#REF!</definedName>
    <definedName name="Csengery_Keller_1990_14" localSheetId="1">'KF_04_dur+rat'!$AC$77:$AC$88</definedName>
    <definedName name="Kammer_Widmann_2017_04_Abschnitte_Dauern" localSheetId="1">'KF_04_dur+rat'!$AM$77:$AM$85</definedName>
    <definedName name="Kammer_Widmann_2017_14_Abschnitte_Dauern" localSheetId="1">'KF_04_dur+rat'!$AM$77:$AM$92</definedName>
    <definedName name="Kammer_Widmann_2017_20_Abschnitte_Dauern_1" localSheetId="1">'KF_04_dur+rat'!$AM$77:$AM$85</definedName>
    <definedName name="Kammer_Widmann_2017_20_Abschnitte_Dauern_3" localSheetId="1">'KF_04_dur+rat'!$AM$77:$AM$85</definedName>
    <definedName name="Kammer_Widmann_2017_27_Abschnitte_Dauern" localSheetId="1">'KF_04_dur+rat'!$AM$77:$AM$92</definedName>
    <definedName name="KO_1994_21" localSheetId="1">'KF_04_dur+rat'!$AD$77:$AD$85</definedName>
    <definedName name="KO_1994_23" localSheetId="1">'KF_04_dur+rat'!$AD$77:$AD$85</definedName>
    <definedName name="KO_1996_20" localSheetId="1">'KF_04_dur+rat'!$AE$77:$AE$85</definedName>
    <definedName name="KO_1996_21" localSheetId="1">'KF_04_dur+rat'!$AE$77:$AE$85</definedName>
    <definedName name="KO_1996_23" localSheetId="1">'KF_04_dur+rat'!$AE$77:$AE$85</definedName>
    <definedName name="KO_27" localSheetId="1">'KF_04_dur+rat'!$AE$77:$AE$92</definedName>
    <definedName name="KO_94_27" localSheetId="1">'KF_04_dur+rat'!$AD$77:$AD$92</definedName>
    <definedName name="Komsi_Oramo_1994_04" localSheetId="1">'KF_04_dur+rat'!$AD$77:$AD$83</definedName>
    <definedName name="Komsi_Oramo_1994_14" localSheetId="1">'KF_04_dur+rat'!$AD$77:$AD$92</definedName>
    <definedName name="Komsi_Oramo_1996_06" localSheetId="1">'KF_04_dur+rat'!#REF!</definedName>
    <definedName name="Komsi_Oramo_1996_14" localSheetId="1">'KF_04_dur+rat'!$AE$77:$AE$92</definedName>
    <definedName name="Melzer_Stark_2012_06" localSheetId="1">'KF_04_dur+rat'!#REF!</definedName>
    <definedName name="Melzer_Stark_2012_14" localSheetId="1">'KF_04_dur+rat'!$AK$77:$AK$92</definedName>
    <definedName name="Melzer_Stark_2013_06" localSheetId="1">'KF_04_dur+rat'!#REF!</definedName>
    <definedName name="Melzer_Stark_2014_14" localSheetId="1">'KF_04_dur+rat'!$AL$77:$AL$92</definedName>
    <definedName name="Melzer_Stark_2017_Wien_modern_04_dur" localSheetId="1">'KF_04_dur+rat'!$AN$77:$AN$85</definedName>
    <definedName name="Melzer_Stark_2017_Wien_modern_14_dur" localSheetId="1">'KF_04_dur+rat'!$AN$77:$AN$92</definedName>
    <definedName name="Melzer_Stark_2017_Wien_modern_20_dur_1" localSheetId="1">'KF_04_dur+rat'!$AN$77:$AN$85</definedName>
    <definedName name="Melzer_Stark_2017_Wien_modern_20_dur_3" localSheetId="1">'KF_04_dur+rat'!$AN$77:$AN$85</definedName>
    <definedName name="Melzer_Stark_2017_Wien_modern_27_dur" localSheetId="1">'KF_04_dur+rat'!$AN$77:$AN$92</definedName>
    <definedName name="Melzer_Stark_2019_04" localSheetId="1">'KF_04_dur+rat'!$AO$77:$AO$85</definedName>
    <definedName name="Melzer_Stark_2019_14" localSheetId="1">'KF_04_dur+rat'!$AO$77:$AO$92</definedName>
    <definedName name="MS_2012_20" localSheetId="1">'KF_04_dur+rat'!$AK$77:$AK$85</definedName>
    <definedName name="MS_2012_21" localSheetId="1">'KF_04_dur+rat'!$AK$77:$AK$85</definedName>
    <definedName name="MS_2012_23" localSheetId="1">'KF_04_dur+rat'!$AK$77:$AK$85</definedName>
    <definedName name="MS_2013_20" localSheetId="1">'KF_04_dur+rat'!$AL$77:$AL$85</definedName>
    <definedName name="MS_2013_21" localSheetId="1">'KF_04_dur+rat'!$AL$77:$AL$85</definedName>
    <definedName name="MS_2013_23" localSheetId="1">'KF_04_dur+rat'!$AL$77:$AL$85</definedName>
    <definedName name="MS_2019_21" localSheetId="1">'KF_04_dur+rat'!$AO$77:$AO$85</definedName>
    <definedName name="MS_2019_23" localSheetId="1">'KF_04_dur+rat'!$AO$77:$AO$85</definedName>
    <definedName name="MS_27" localSheetId="1">'KF_04_dur+rat'!$AK$77:$AK$92</definedName>
    <definedName name="MS13_27" localSheetId="1">'KF_04_dur+rat'!$AL$77:$AL$92</definedName>
    <definedName name="MS19_27" localSheetId="1">'KF_04_dur+rat'!$AO$77:$AO$92</definedName>
    <definedName name="Pammer_Kopatchinskaja_2004_06" localSheetId="1">'KF_04_dur+rat'!#REF!</definedName>
    <definedName name="Pammer_Kopatchinskaja_2004_12" localSheetId="1">'KF_04_dur+rat'!$AG$77:$AG$92</definedName>
    <definedName name="PK_2004_20" localSheetId="1">'KF_04_dur+rat'!$AG$77:$AG$85</definedName>
    <definedName name="PK_2004_21" localSheetId="1">'KF_04_dur+rat'!$AG$77:$AG$85</definedName>
    <definedName name="PK_2004_23" localSheetId="1">'KF_04_dur+rat'!$AG$77:$AG$85</definedName>
    <definedName name="PK_27" localSheetId="1">'KF_04_dur+rat'!$AG$77:$AG$92</definedName>
    <definedName name="Whittlesey_Sallaberger_1997_06" localSheetId="1">'KF_04_dur+rat'!#REF!</definedName>
    <definedName name="Whittlesey_Sallaberger_1997_14" localSheetId="1">'KF_04_dur+rat'!$AF$77:$AF$92</definedName>
    <definedName name="WS_1997_20" localSheetId="1">'KF_04_dur+rat'!$AF$77:$AF$85</definedName>
    <definedName name="WS_1997_21" localSheetId="1">'KF_04_dur+rat'!$AF$77:$AF$85</definedName>
    <definedName name="WS_1997_23" localSheetId="1">'KF_04_dur+rat'!$AF$77:$AF$85</definedName>
    <definedName name="WS_27" localSheetId="1">'KF_04_dur+rat'!$AF$77:$AF$92</definedName>
  </definedNames>
  <calcPr calcId="181029"/>
</workbook>
</file>

<file path=xl/calcChain.xml><?xml version="1.0" encoding="utf-8"?>
<calcChain xmlns="http://schemas.openxmlformats.org/spreadsheetml/2006/main">
  <c r="T10" i="3" l="1"/>
  <c r="T11" i="3"/>
  <c r="T12" i="3"/>
  <c r="E2" i="35"/>
  <c r="D2" i="35"/>
  <c r="D4" i="35"/>
  <c r="D8" i="35"/>
  <c r="E8" i="35" s="1"/>
  <c r="D10" i="35"/>
  <c r="B10" i="35"/>
  <c r="C7" i="35" s="1"/>
  <c r="AD84" i="3"/>
  <c r="AD85" i="3" s="1"/>
  <c r="E4" i="35" l="1"/>
  <c r="E10" i="35" s="1"/>
  <c r="C8" i="35"/>
  <c r="C5" i="35"/>
  <c r="C9" i="35"/>
  <c r="C2" i="35"/>
  <c r="C10" i="35" s="1"/>
  <c r="C6" i="35"/>
  <c r="C3" i="35"/>
  <c r="C4" i="35"/>
  <c r="AB3" i="3" l="1"/>
  <c r="AB4" i="3"/>
  <c r="AB5" i="3"/>
  <c r="AB6" i="3"/>
  <c r="AB7" i="3"/>
  <c r="AB8" i="3"/>
  <c r="AB9" i="3"/>
  <c r="B4" i="3" l="1"/>
  <c r="B19" i="3" s="1"/>
  <c r="B3" i="3"/>
  <c r="B18" i="3" s="1"/>
  <c r="T13" i="3"/>
  <c r="AC6" i="3" l="1"/>
  <c r="AC45" i="3" s="1"/>
  <c r="AC7" i="3"/>
  <c r="AC8" i="3"/>
  <c r="AE6" i="3"/>
  <c r="AE45" i="3" s="1"/>
  <c r="AE7" i="3"/>
  <c r="AE8" i="3"/>
  <c r="AF6" i="3"/>
  <c r="AF7" i="3"/>
  <c r="AF8" i="3"/>
  <c r="AG6" i="3"/>
  <c r="AG7" i="3"/>
  <c r="AG8" i="3"/>
  <c r="AH6" i="3"/>
  <c r="AH45" i="3" s="1"/>
  <c r="AH7" i="3"/>
  <c r="AH8" i="3"/>
  <c r="AI6" i="3"/>
  <c r="AI45" i="3" s="1"/>
  <c r="AI7" i="3"/>
  <c r="AI8" i="3"/>
  <c r="AK6" i="3"/>
  <c r="AK7" i="3"/>
  <c r="AK8" i="3"/>
  <c r="AM6" i="3"/>
  <c r="AM45" i="3" s="1"/>
  <c r="AM7" i="3"/>
  <c r="AM8" i="3"/>
  <c r="AC4" i="3"/>
  <c r="AC5" i="3"/>
  <c r="AE4" i="3"/>
  <c r="AE5" i="3"/>
  <c r="AF4" i="3"/>
  <c r="AF5" i="3"/>
  <c r="AG4" i="3"/>
  <c r="AG5" i="3"/>
  <c r="AG44" i="3" s="1"/>
  <c r="AH4" i="3"/>
  <c r="AH5" i="3"/>
  <c r="AI4" i="3"/>
  <c r="AI5" i="3"/>
  <c r="AK4" i="3"/>
  <c r="AK5" i="3"/>
  <c r="AM4" i="3"/>
  <c r="AM5" i="3"/>
  <c r="AE2" i="3"/>
  <c r="AE3" i="3"/>
  <c r="AG2" i="3"/>
  <c r="AG3" i="3"/>
  <c r="AH2" i="3"/>
  <c r="AH3" i="3"/>
  <c r="AI2" i="3"/>
  <c r="AI3" i="3"/>
  <c r="AJ2" i="3"/>
  <c r="AJ3" i="3"/>
  <c r="AJ4" i="3"/>
  <c r="AJ5" i="3"/>
  <c r="AJ6" i="3"/>
  <c r="AJ45" i="3" s="1"/>
  <c r="AJ7" i="3"/>
  <c r="AJ8" i="3"/>
  <c r="AK2" i="3"/>
  <c r="AK3" i="3"/>
  <c r="AM2" i="3"/>
  <c r="AM3" i="3"/>
  <c r="AO2" i="3"/>
  <c r="AO3" i="3"/>
  <c r="AO42" i="3" s="1"/>
  <c r="AO4" i="3"/>
  <c r="AO5" i="3"/>
  <c r="AO6" i="3"/>
  <c r="AO45" i="3" s="1"/>
  <c r="AO7" i="3"/>
  <c r="AO8" i="3"/>
  <c r="AC2" i="3"/>
  <c r="AC3" i="3"/>
  <c r="AF2" i="3"/>
  <c r="AF3" i="3"/>
  <c r="AB43" i="3"/>
  <c r="AB44" i="3"/>
  <c r="AB46" i="3"/>
  <c r="AB2" i="3"/>
  <c r="B2" i="3" s="1"/>
  <c r="B5" i="3" s="1"/>
  <c r="AB42" i="3"/>
  <c r="AD4" i="3"/>
  <c r="AD5" i="3"/>
  <c r="AD6" i="3"/>
  <c r="AD45" i="3" s="1"/>
  <c r="AD7" i="3"/>
  <c r="AD2" i="3"/>
  <c r="AD3" i="3"/>
  <c r="AD8" i="3"/>
  <c r="AL4" i="3"/>
  <c r="AL5" i="3"/>
  <c r="AL6" i="3"/>
  <c r="AL45" i="3" s="1"/>
  <c r="AL7" i="3"/>
  <c r="AL2" i="3"/>
  <c r="AL3" i="3"/>
  <c r="AL8" i="3"/>
  <c r="AN4" i="3"/>
  <c r="AN5" i="3"/>
  <c r="AN6" i="3"/>
  <c r="AN7" i="3"/>
  <c r="AN2" i="3"/>
  <c r="AN41" i="3" s="1"/>
  <c r="AN3" i="3"/>
  <c r="AN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B47" i="3"/>
  <c r="N4" i="3" l="1"/>
  <c r="K2" i="3"/>
  <c r="K17" i="3" s="1"/>
  <c r="D2" i="3"/>
  <c r="D17" i="3" s="1"/>
  <c r="O2" i="3"/>
  <c r="O17" i="3" s="1"/>
  <c r="G2" i="3"/>
  <c r="G17" i="3" s="1"/>
  <c r="C2" i="3"/>
  <c r="C17" i="3" s="1"/>
  <c r="C4" i="3"/>
  <c r="O4" i="3"/>
  <c r="AL43" i="3"/>
  <c r="L3" i="3"/>
  <c r="L18" i="3" s="1"/>
  <c r="J4" i="3"/>
  <c r="I2" i="3"/>
  <c r="I17" i="3" s="1"/>
  <c r="AM43" i="3"/>
  <c r="M3" i="3"/>
  <c r="AG43" i="3"/>
  <c r="G3" i="3"/>
  <c r="H4" i="3"/>
  <c r="AJ43" i="3"/>
  <c r="J3" i="3"/>
  <c r="AI43" i="3"/>
  <c r="I3" i="3"/>
  <c r="AE43" i="3"/>
  <c r="E3" i="3"/>
  <c r="AN43" i="3"/>
  <c r="N3" i="3"/>
  <c r="O3" i="3"/>
  <c r="E4" i="3"/>
  <c r="F2" i="3"/>
  <c r="F17" i="3" s="1"/>
  <c r="H2" i="3"/>
  <c r="H17" i="3" s="1"/>
  <c r="AK43" i="3"/>
  <c r="K3" i="3"/>
  <c r="AF43" i="3"/>
  <c r="F3" i="3"/>
  <c r="K4" i="3"/>
  <c r="K19" i="3" s="1"/>
  <c r="M4" i="3"/>
  <c r="M19" i="3" s="1"/>
  <c r="L2" i="3"/>
  <c r="L17" i="3" s="1"/>
  <c r="N2" i="3"/>
  <c r="N17" i="3" s="1"/>
  <c r="AD43" i="3"/>
  <c r="D3" i="3"/>
  <c r="G4" i="3"/>
  <c r="G19" i="3" s="1"/>
  <c r="M2" i="3"/>
  <c r="M17" i="3" s="1"/>
  <c r="I4" i="3"/>
  <c r="L4" i="3"/>
  <c r="J2" i="3"/>
  <c r="J17" i="3" s="1"/>
  <c r="E2" i="3"/>
  <c r="E17" i="3" s="1"/>
  <c r="AH43" i="3"/>
  <c r="H3" i="3"/>
  <c r="AC43" i="3"/>
  <c r="C3" i="3"/>
  <c r="F4" i="3"/>
  <c r="F19" i="3" s="1"/>
  <c r="AK47" i="3"/>
  <c r="AE48" i="3"/>
  <c r="AE46" i="3"/>
  <c r="AB10" i="3"/>
  <c r="AI48" i="3"/>
  <c r="AJ47" i="3"/>
  <c r="AM46" i="3"/>
  <c r="AF42" i="3"/>
  <c r="AJ46" i="3"/>
  <c r="AH42" i="3"/>
  <c r="AH46" i="3"/>
  <c r="AE47" i="3"/>
  <c r="AJ48" i="3"/>
  <c r="AI10" i="3"/>
  <c r="AI49" i="3" s="1"/>
  <c r="AH48" i="3"/>
  <c r="AN46" i="3"/>
  <c r="AF10" i="3"/>
  <c r="AF49" i="3" s="1"/>
  <c r="AL46" i="3"/>
  <c r="AJ44" i="3"/>
  <c r="AE44" i="3"/>
  <c r="AK46" i="3"/>
  <c r="AI42" i="3"/>
  <c r="AO44" i="3"/>
  <c r="AG48" i="3"/>
  <c r="AF46" i="3"/>
  <c r="AF48" i="3"/>
  <c r="AC42" i="3"/>
  <c r="AI44" i="3"/>
  <c r="AM48" i="3"/>
  <c r="AN44" i="3"/>
  <c r="AN47" i="3"/>
  <c r="AL48" i="3"/>
  <c r="AD47" i="3"/>
  <c r="AO47" i="3"/>
  <c r="AJ42" i="3"/>
  <c r="AE42" i="3"/>
  <c r="AH44" i="3"/>
  <c r="AC44" i="3"/>
  <c r="AI47" i="3"/>
  <c r="AN42" i="3"/>
  <c r="AO48" i="3"/>
  <c r="AD44" i="3"/>
  <c r="AN48" i="3"/>
  <c r="AL44" i="3"/>
  <c r="AM44" i="3"/>
  <c r="AL47" i="3"/>
  <c r="AD42" i="3"/>
  <c r="AO46" i="3"/>
  <c r="AK42" i="3"/>
  <c r="AI46" i="3"/>
  <c r="AF47" i="3"/>
  <c r="AN10" i="3"/>
  <c r="AN49" i="3" s="1"/>
  <c r="AK41" i="3"/>
  <c r="AK10" i="3"/>
  <c r="AK49" i="3" s="1"/>
  <c r="AH10" i="3"/>
  <c r="AH49" i="3" s="1"/>
  <c r="AC10" i="3"/>
  <c r="AC49" i="3" s="1"/>
  <c r="AO41" i="3"/>
  <c r="AO10" i="3"/>
  <c r="AO49" i="3" s="1"/>
  <c r="AG10" i="3"/>
  <c r="AG49" i="3" s="1"/>
  <c r="AD10" i="3"/>
  <c r="AD49" i="3" s="1"/>
  <c r="AM10" i="3"/>
  <c r="AM49" i="3" s="1"/>
  <c r="AL41" i="3"/>
  <c r="AL10" i="3"/>
  <c r="AL49" i="3" s="1"/>
  <c r="AJ10" i="3"/>
  <c r="AJ49" i="3" s="1"/>
  <c r="AE41" i="3"/>
  <c r="AE10" i="3"/>
  <c r="AE49" i="3" s="1"/>
  <c r="AT2" i="3"/>
  <c r="AW2" i="3" s="1"/>
  <c r="AW41" i="3" s="1"/>
  <c r="AC41" i="3"/>
  <c r="AT7" i="3"/>
  <c r="AT46" i="3" s="1"/>
  <c r="AQ9" i="3"/>
  <c r="AQ48" i="3" s="1"/>
  <c r="AV7" i="3"/>
  <c r="AV46" i="3" s="1"/>
  <c r="AG46" i="3"/>
  <c r="AR2" i="3"/>
  <c r="AR41" i="3" s="1"/>
  <c r="AQ2" i="3"/>
  <c r="AQ41" i="3" s="1"/>
  <c r="AD41" i="3"/>
  <c r="AB48" i="3"/>
  <c r="AD48" i="3"/>
  <c r="AR9" i="3"/>
  <c r="AR48" i="3" s="1"/>
  <c r="AB41" i="3"/>
  <c r="AL42" i="3"/>
  <c r="AB45" i="3"/>
  <c r="AU7" i="3"/>
  <c r="AU46" i="3" s="1"/>
  <c r="AG45" i="3"/>
  <c r="AC46" i="3"/>
  <c r="AH41" i="3"/>
  <c r="AQ7" i="3"/>
  <c r="AQ46" i="3" s="1"/>
  <c r="AT8" i="3"/>
  <c r="AT47" i="3" s="1"/>
  <c r="AK44" i="3"/>
  <c r="AU5" i="3"/>
  <c r="AU44" i="3" s="1"/>
  <c r="AQ5" i="3"/>
  <c r="AQ44" i="3" s="1"/>
  <c r="AF44" i="3"/>
  <c r="AT5" i="3"/>
  <c r="AR5" i="3"/>
  <c r="AR44" i="3" s="1"/>
  <c r="AH47" i="3"/>
  <c r="AF45" i="3"/>
  <c r="AQ6" i="3"/>
  <c r="AQ45" i="3" s="1"/>
  <c r="AV6" i="3"/>
  <c r="AV45" i="3" s="1"/>
  <c r="AP6" i="3"/>
  <c r="AF63" i="3" s="1"/>
  <c r="AU6" i="3"/>
  <c r="AU45" i="3" s="1"/>
  <c r="AM41" i="3"/>
  <c r="AV3" i="3"/>
  <c r="AV42" i="3" s="1"/>
  <c r="AP3" i="3"/>
  <c r="AE60" i="3" s="1"/>
  <c r="AQ3" i="3"/>
  <c r="AQ42" i="3" s="1"/>
  <c r="AG42" i="3"/>
  <c r="AU3" i="3"/>
  <c r="AU42" i="3" s="1"/>
  <c r="AK45" i="3"/>
  <c r="AC47" i="3"/>
  <c r="AU8" i="3"/>
  <c r="AU47" i="3" s="1"/>
  <c r="AV8" i="3"/>
  <c r="AV47" i="3" s="1"/>
  <c r="AP4" i="3"/>
  <c r="AO61" i="3" s="1"/>
  <c r="AQ4" i="3"/>
  <c r="AQ43" i="3" s="1"/>
  <c r="AO43" i="3"/>
  <c r="AN45" i="3"/>
  <c r="AI41" i="3"/>
  <c r="AV2" i="3"/>
  <c r="AV41" i="3" s="1"/>
  <c r="AR8" i="3"/>
  <c r="AR47" i="3" s="1"/>
  <c r="AP8" i="3"/>
  <c r="AK65" i="3" s="1"/>
  <c r="AQ8" i="3"/>
  <c r="AQ47" i="3" s="1"/>
  <c r="AR4" i="3"/>
  <c r="AR43" i="3" s="1"/>
  <c r="AU9" i="3"/>
  <c r="AU48" i="3" s="1"/>
  <c r="AM42" i="3"/>
  <c r="AV4" i="3"/>
  <c r="AV43" i="3" s="1"/>
  <c r="AU4" i="3"/>
  <c r="AU43" i="3" s="1"/>
  <c r="AM47" i="3"/>
  <c r="AG41" i="3"/>
  <c r="AP7" i="3"/>
  <c r="AD64" i="3" s="1"/>
  <c r="AR7" i="3"/>
  <c r="AR46" i="3" s="1"/>
  <c r="AD46" i="3"/>
  <c r="AF41" i="3"/>
  <c r="AU2" i="3"/>
  <c r="AU41" i="3" s="1"/>
  <c r="AJ41" i="3"/>
  <c r="AG47" i="3"/>
  <c r="AT4" i="3"/>
  <c r="AT6" i="3"/>
  <c r="AR6" i="3"/>
  <c r="AR45" i="3" s="1"/>
  <c r="AK48" i="3"/>
  <c r="AP9" i="3"/>
  <c r="AN66" i="3" s="1"/>
  <c r="AT9" i="3"/>
  <c r="AV9" i="3"/>
  <c r="AV48" i="3" s="1"/>
  <c r="AC48" i="3"/>
  <c r="AR3" i="3"/>
  <c r="AR42" i="3" s="1"/>
  <c r="AP2" i="3"/>
  <c r="AT3" i="3"/>
  <c r="AP5" i="3"/>
  <c r="AM62" i="3" s="1"/>
  <c r="AV5" i="3"/>
  <c r="AV44" i="3" s="1"/>
  <c r="AT41" i="3" l="1"/>
  <c r="Y2" i="3"/>
  <c r="Y17" i="3" s="1"/>
  <c r="W2" i="3"/>
  <c r="Z2" i="3" s="1"/>
  <c r="X2" i="3"/>
  <c r="X17" i="3" s="1"/>
  <c r="B10" i="3"/>
  <c r="L5" i="3"/>
  <c r="L20" i="3" s="1"/>
  <c r="J18" i="3"/>
  <c r="J5" i="3"/>
  <c r="J11" i="3" s="1"/>
  <c r="O19" i="3"/>
  <c r="F18" i="3"/>
  <c r="F5" i="3"/>
  <c r="F11" i="3" s="1"/>
  <c r="D5" i="3"/>
  <c r="D11" i="3" s="1"/>
  <c r="D18" i="3"/>
  <c r="C18" i="3"/>
  <c r="P3" i="3"/>
  <c r="J31" i="3" s="1"/>
  <c r="Q3" i="3"/>
  <c r="Q18" i="3" s="1"/>
  <c r="Y3" i="3"/>
  <c r="Y18" i="3" s="1"/>
  <c r="W3" i="3"/>
  <c r="W18" i="3" s="1"/>
  <c r="R3" i="3"/>
  <c r="R18" i="3" s="1"/>
  <c r="X3" i="3"/>
  <c r="X18" i="3" s="1"/>
  <c r="C5" i="3"/>
  <c r="D19" i="3"/>
  <c r="X4" i="3"/>
  <c r="X19" i="3" s="1"/>
  <c r="P4" i="3"/>
  <c r="O32" i="3" s="1"/>
  <c r="Y4" i="3"/>
  <c r="Y19" i="3" s="1"/>
  <c r="C19" i="3"/>
  <c r="W4" i="3"/>
  <c r="I26" i="3" s="1"/>
  <c r="R4" i="3"/>
  <c r="R19" i="3" s="1"/>
  <c r="Q4" i="3"/>
  <c r="Q19" i="3" s="1"/>
  <c r="I5" i="3"/>
  <c r="I18" i="3"/>
  <c r="E19" i="3"/>
  <c r="G5" i="3"/>
  <c r="G11" i="3" s="1"/>
  <c r="G18" i="3"/>
  <c r="H19" i="3"/>
  <c r="J19" i="3"/>
  <c r="H18" i="3"/>
  <c r="H5" i="3"/>
  <c r="K18" i="3"/>
  <c r="K5" i="3"/>
  <c r="L19" i="3"/>
  <c r="N18" i="3"/>
  <c r="N5" i="3"/>
  <c r="E5" i="3"/>
  <c r="E18" i="3"/>
  <c r="M5" i="3"/>
  <c r="M11" i="3" s="1"/>
  <c r="M18" i="3"/>
  <c r="N19" i="3"/>
  <c r="I19" i="3"/>
  <c r="O5" i="3"/>
  <c r="O11" i="3" s="1"/>
  <c r="O18" i="3"/>
  <c r="AJ59" i="3"/>
  <c r="AP12" i="3"/>
  <c r="AW7" i="3"/>
  <c r="AW46" i="3" s="1"/>
  <c r="AB61" i="3"/>
  <c r="AC63" i="3"/>
  <c r="AN63" i="3"/>
  <c r="AD66" i="3"/>
  <c r="AO63" i="3"/>
  <c r="AD63" i="3"/>
  <c r="AK63" i="3"/>
  <c r="AB66" i="3"/>
  <c r="AG61" i="3"/>
  <c r="AW8" i="3"/>
  <c r="AW47" i="3" s="1"/>
  <c r="AE61" i="3"/>
  <c r="AF65" i="3"/>
  <c r="AB65" i="3"/>
  <c r="AG59" i="3"/>
  <c r="AE59" i="3"/>
  <c r="AN65" i="3"/>
  <c r="AC65" i="3"/>
  <c r="AO64" i="3"/>
  <c r="AF64" i="3"/>
  <c r="AO60" i="3"/>
  <c r="AF62" i="3"/>
  <c r="AG65" i="3"/>
  <c r="AE66" i="3"/>
  <c r="AM66" i="3"/>
  <c r="AK59" i="3"/>
  <c r="AD59" i="3"/>
  <c r="AH59" i="3"/>
  <c r="AO59" i="3"/>
  <c r="AS2" i="3"/>
  <c r="AS41" i="3" s="1"/>
  <c r="AB59" i="3"/>
  <c r="AP41" i="3"/>
  <c r="AN59" i="3"/>
  <c r="AN64" i="3"/>
  <c r="AC59" i="3"/>
  <c r="AI59" i="3"/>
  <c r="AM59" i="3"/>
  <c r="AH65" i="3"/>
  <c r="AC66" i="3"/>
  <c r="AH60" i="3"/>
  <c r="AL63" i="3"/>
  <c r="AE63" i="3"/>
  <c r="AS6" i="3"/>
  <c r="AS45" i="3" s="1"/>
  <c r="AI63" i="3"/>
  <c r="AB63" i="3"/>
  <c r="AM63" i="3"/>
  <c r="AG63" i="3"/>
  <c r="AP45" i="3"/>
  <c r="AH63" i="3"/>
  <c r="AJ63" i="3"/>
  <c r="B17" i="3"/>
  <c r="Q2" i="3"/>
  <c r="Q17" i="3" s="1"/>
  <c r="R2" i="3"/>
  <c r="R17" i="3" s="1"/>
  <c r="P2" i="3"/>
  <c r="AE64" i="3"/>
  <c r="AM64" i="3"/>
  <c r="AK64" i="3"/>
  <c r="AG64" i="3"/>
  <c r="AL64" i="3"/>
  <c r="AC64" i="3"/>
  <c r="AJ64" i="3"/>
  <c r="AP46" i="3"/>
  <c r="AB64" i="3"/>
  <c r="AS7" i="3"/>
  <c r="AS46" i="3" s="1"/>
  <c r="AI64" i="3"/>
  <c r="AH64" i="3"/>
  <c r="AJ62" i="3"/>
  <c r="AG62" i="3"/>
  <c r="AB62" i="3"/>
  <c r="AC62" i="3"/>
  <c r="AE62" i="3"/>
  <c r="AL62" i="3"/>
  <c r="AN62" i="3"/>
  <c r="AD62" i="3"/>
  <c r="AP44" i="3"/>
  <c r="AS5" i="3"/>
  <c r="AS44" i="3" s="1"/>
  <c r="AH62" i="3"/>
  <c r="AO62" i="3"/>
  <c r="AT48" i="3"/>
  <c r="AW9" i="3"/>
  <c r="AW48" i="3" s="1"/>
  <c r="AH66" i="3"/>
  <c r="AL66" i="3"/>
  <c r="AS9" i="3"/>
  <c r="AS48" i="3" s="1"/>
  <c r="AI66" i="3"/>
  <c r="AG66" i="3"/>
  <c r="AO66" i="3"/>
  <c r="AP48" i="3"/>
  <c r="AF66" i="3"/>
  <c r="AL59" i="3"/>
  <c r="AJ66" i="3"/>
  <c r="AI62" i="3"/>
  <c r="AK66" i="3"/>
  <c r="AW6" i="3"/>
  <c r="AW45" i="3" s="1"/>
  <c r="AT45" i="3"/>
  <c r="AF59" i="3"/>
  <c r="AH61" i="3"/>
  <c r="AK61" i="3"/>
  <c r="AS4" i="3"/>
  <c r="AS43" i="3" s="1"/>
  <c r="AD61" i="3"/>
  <c r="AL61" i="3"/>
  <c r="AP43" i="3"/>
  <c r="AI61" i="3"/>
  <c r="AN61" i="3"/>
  <c r="AF61" i="3"/>
  <c r="AC61" i="3"/>
  <c r="AM61" i="3"/>
  <c r="AJ61" i="3"/>
  <c r="AK62" i="3"/>
  <c r="AW3" i="3"/>
  <c r="AW42" i="3" s="1"/>
  <c r="AT42" i="3"/>
  <c r="AN60" i="3"/>
  <c r="AC60" i="3"/>
  <c r="AI60" i="3"/>
  <c r="AD60" i="3"/>
  <c r="AK60" i="3"/>
  <c r="AJ60" i="3"/>
  <c r="AS3" i="3"/>
  <c r="AS42" i="3" s="1"/>
  <c r="AL60" i="3"/>
  <c r="AB60" i="3"/>
  <c r="AP42" i="3"/>
  <c r="AF60" i="3"/>
  <c r="AM60" i="3"/>
  <c r="AO65" i="3"/>
  <c r="AL65" i="3"/>
  <c r="AS8" i="3"/>
  <c r="AS47" i="3" s="1"/>
  <c r="AD65" i="3"/>
  <c r="AP47" i="3"/>
  <c r="AI65" i="3"/>
  <c r="AE65" i="3"/>
  <c r="AM65" i="3"/>
  <c r="AJ65" i="3"/>
  <c r="AG60" i="3"/>
  <c r="AT44" i="3"/>
  <c r="AW5" i="3"/>
  <c r="AW44" i="3" s="1"/>
  <c r="AW4" i="3"/>
  <c r="AW43" i="3" s="1"/>
  <c r="AT43" i="3"/>
  <c r="L12" i="3" l="1"/>
  <c r="P6" i="3"/>
  <c r="I32" i="3"/>
  <c r="E31" i="3"/>
  <c r="O31" i="3"/>
  <c r="K31" i="3"/>
  <c r="M31" i="3"/>
  <c r="H31" i="3"/>
  <c r="D12" i="3"/>
  <c r="C32" i="3"/>
  <c r="J12" i="3"/>
  <c r="M25" i="3"/>
  <c r="E25" i="3"/>
  <c r="G25" i="3"/>
  <c r="L32" i="3"/>
  <c r="Z3" i="3"/>
  <c r="L11" i="3"/>
  <c r="J32" i="3"/>
  <c r="L10" i="3"/>
  <c r="C31" i="3"/>
  <c r="H32" i="3"/>
  <c r="G24" i="3"/>
  <c r="M24" i="3"/>
  <c r="H24" i="3"/>
  <c r="I24" i="3"/>
  <c r="N11" i="3"/>
  <c r="S4" i="3"/>
  <c r="D32" i="3"/>
  <c r="M30" i="3"/>
  <c r="N30" i="3"/>
  <c r="O30" i="3"/>
  <c r="I30" i="3"/>
  <c r="D30" i="3"/>
  <c r="L30" i="3"/>
  <c r="F30" i="3"/>
  <c r="G30" i="3"/>
  <c r="J30" i="3"/>
  <c r="E30" i="3"/>
  <c r="H30" i="3"/>
  <c r="K30" i="3"/>
  <c r="C30" i="3"/>
  <c r="N32" i="3"/>
  <c r="E32" i="3"/>
  <c r="B11" i="3"/>
  <c r="B12" i="3"/>
  <c r="N12" i="3"/>
  <c r="H26" i="3"/>
  <c r="G31" i="3"/>
  <c r="I31" i="3"/>
  <c r="S3" i="3"/>
  <c r="H25" i="3"/>
  <c r="I12" i="3"/>
  <c r="N31" i="3"/>
  <c r="I11" i="3"/>
  <c r="K25" i="3"/>
  <c r="I25" i="3"/>
  <c r="O10" i="3"/>
  <c r="O20" i="3"/>
  <c r="W5" i="3"/>
  <c r="Z5" i="3" s="1"/>
  <c r="K10" i="3"/>
  <c r="K20" i="3"/>
  <c r="K12" i="3"/>
  <c r="Q5" i="3"/>
  <c r="Q20" i="3" s="1"/>
  <c r="C10" i="3"/>
  <c r="C20" i="3"/>
  <c r="P5" i="3"/>
  <c r="Y5" i="3"/>
  <c r="Y20" i="3" s="1"/>
  <c r="R5" i="3"/>
  <c r="R20" i="3" s="1"/>
  <c r="H10" i="3"/>
  <c r="H20" i="3"/>
  <c r="W19" i="3"/>
  <c r="Z19" i="3" s="1"/>
  <c r="F26" i="3"/>
  <c r="G26" i="3"/>
  <c r="M26" i="3"/>
  <c r="K26" i="3"/>
  <c r="O12" i="3"/>
  <c r="E11" i="3"/>
  <c r="H12" i="3"/>
  <c r="E12" i="3"/>
  <c r="C12" i="3"/>
  <c r="B31" i="3"/>
  <c r="P18" i="3"/>
  <c r="S18" i="3" s="1"/>
  <c r="L31" i="3"/>
  <c r="X5" i="3"/>
  <c r="X20" i="3" s="1"/>
  <c r="E20" i="3"/>
  <c r="E10" i="3"/>
  <c r="K11" i="3"/>
  <c r="H11" i="3"/>
  <c r="G20" i="3"/>
  <c r="G10" i="3"/>
  <c r="G12" i="3"/>
  <c r="E26" i="3"/>
  <c r="C11" i="3"/>
  <c r="Z4" i="3"/>
  <c r="C26" i="3"/>
  <c r="Z18" i="3"/>
  <c r="F25" i="3"/>
  <c r="N20" i="3"/>
  <c r="N10" i="3"/>
  <c r="D20" i="3"/>
  <c r="D10" i="3"/>
  <c r="F20" i="3"/>
  <c r="F10" i="3"/>
  <c r="F12" i="3"/>
  <c r="M20" i="3"/>
  <c r="M10" i="3"/>
  <c r="M12" i="3"/>
  <c r="I10" i="3"/>
  <c r="I20" i="3"/>
  <c r="B32" i="3"/>
  <c r="P19" i="3"/>
  <c r="S19" i="3" s="1"/>
  <c r="G32" i="3"/>
  <c r="F32" i="3"/>
  <c r="M32" i="3"/>
  <c r="K32" i="3"/>
  <c r="C25" i="3"/>
  <c r="D31" i="3"/>
  <c r="F31" i="3"/>
  <c r="J20" i="3"/>
  <c r="J10" i="3"/>
  <c r="K24" i="3"/>
  <c r="F24" i="3"/>
  <c r="C24" i="3"/>
  <c r="E24" i="3"/>
  <c r="B30" i="3"/>
  <c r="B20" i="3"/>
  <c r="P17" i="3"/>
  <c r="S17" i="3" s="1"/>
  <c r="S2" i="3"/>
  <c r="W17" i="3"/>
  <c r="Z17" i="3" s="1"/>
  <c r="L13" i="3" l="1"/>
  <c r="B13" i="3"/>
  <c r="N13" i="3"/>
  <c r="E13" i="3"/>
  <c r="F13" i="3"/>
  <c r="O13" i="3"/>
  <c r="G13" i="3"/>
  <c r="R12" i="3"/>
  <c r="X12" i="3"/>
  <c r="P12" i="3"/>
  <c r="P44" i="3" s="1"/>
  <c r="S12" i="3"/>
  <c r="W12" i="3"/>
  <c r="Q12" i="3"/>
  <c r="Y12" i="3"/>
  <c r="Z12" i="3"/>
  <c r="S5" i="3"/>
  <c r="P20" i="3"/>
  <c r="S20" i="3" s="1"/>
  <c r="I13" i="3"/>
  <c r="K13" i="3"/>
  <c r="D13" i="3"/>
  <c r="X11" i="3"/>
  <c r="S11" i="3"/>
  <c r="Y11" i="3"/>
  <c r="W11" i="3"/>
  <c r="Q11" i="3"/>
  <c r="Z11" i="3"/>
  <c r="R11" i="3"/>
  <c r="P11" i="3"/>
  <c r="P43" i="3" s="1"/>
  <c r="H13" i="3"/>
  <c r="C13" i="3"/>
  <c r="M13" i="3"/>
  <c r="J13" i="3"/>
  <c r="Y10" i="3"/>
  <c r="R10" i="3"/>
  <c r="W20" i="3"/>
  <c r="Z20" i="3" s="1"/>
  <c r="X10" i="3"/>
  <c r="Z10" i="3"/>
  <c r="S10" i="3"/>
  <c r="W10" i="3"/>
  <c r="P36" i="3" s="1"/>
  <c r="P10" i="3"/>
  <c r="P42" i="3" s="1"/>
  <c r="Q10" i="3"/>
  <c r="E37" i="3" l="1"/>
  <c r="P37" i="3"/>
  <c r="M38" i="3"/>
  <c r="P38" i="3"/>
  <c r="F42" i="3"/>
  <c r="U10" i="3"/>
  <c r="F44" i="3"/>
  <c r="U12" i="3"/>
  <c r="K43" i="3"/>
  <c r="U11" i="3"/>
  <c r="H38" i="3"/>
  <c r="G36" i="3"/>
  <c r="W13" i="3"/>
  <c r="E38" i="3"/>
  <c r="C37" i="3"/>
  <c r="H37" i="3"/>
  <c r="K38" i="3"/>
  <c r="M44" i="3"/>
  <c r="G38" i="3"/>
  <c r="J42" i="3"/>
  <c r="B43" i="3"/>
  <c r="G43" i="3"/>
  <c r="I43" i="3"/>
  <c r="M43" i="3"/>
  <c r="O43" i="3"/>
  <c r="F43" i="3"/>
  <c r="D43" i="3"/>
  <c r="J43" i="3"/>
  <c r="L43" i="3"/>
  <c r="N43" i="3"/>
  <c r="C44" i="3"/>
  <c r="O42" i="3"/>
  <c r="F36" i="3"/>
  <c r="E42" i="3"/>
  <c r="D42" i="3"/>
  <c r="K44" i="3"/>
  <c r="G44" i="3"/>
  <c r="H43" i="3"/>
  <c r="N42" i="3"/>
  <c r="H42" i="3"/>
  <c r="H36" i="3"/>
  <c r="M42" i="3"/>
  <c r="I38" i="3"/>
  <c r="R13" i="3"/>
  <c r="Q13" i="3"/>
  <c r="E44" i="3"/>
  <c r="G37" i="3"/>
  <c r="F37" i="3"/>
  <c r="M37" i="3"/>
  <c r="I37" i="3"/>
  <c r="C38" i="3"/>
  <c r="H44" i="3"/>
  <c r="C42" i="3"/>
  <c r="K37" i="3"/>
  <c r="C43" i="3"/>
  <c r="K42" i="3"/>
  <c r="I36" i="3"/>
  <c r="E43" i="3"/>
  <c r="I42" i="3"/>
  <c r="B44" i="3"/>
  <c r="D44" i="3"/>
  <c r="L44" i="3"/>
  <c r="J44" i="3"/>
  <c r="N44" i="3"/>
  <c r="I44" i="3"/>
  <c r="G42" i="3"/>
  <c r="F38" i="3"/>
  <c r="P13" i="3"/>
  <c r="L42" i="3"/>
  <c r="O44" i="3"/>
  <c r="K36" i="3"/>
  <c r="C36" i="3"/>
  <c r="M36" i="3"/>
  <c r="E36" i="3"/>
  <c r="B42" i="3"/>
  <c r="AB49" i="3"/>
  <c r="AB11" i="3"/>
  <c r="AB28" i="3"/>
  <c r="AB23" i="3"/>
  <c r="AB29" i="3"/>
  <c r="AB24" i="3"/>
  <c r="AB27" i="3"/>
  <c r="AB22" i="3"/>
  <c r="AB25" i="3"/>
  <c r="AB26" i="3"/>
  <c r="AB30" i="3" l="1"/>
  <c r="AL25" i="3"/>
  <c r="AL11" i="3"/>
  <c r="AL24" i="3"/>
  <c r="AL26" i="3"/>
  <c r="AL23" i="3"/>
  <c r="AL28" i="3"/>
  <c r="AL27" i="3"/>
  <c r="AL29" i="3"/>
  <c r="AO28" i="3"/>
  <c r="AO27" i="3"/>
  <c r="AO11" i="3"/>
  <c r="AO25" i="3"/>
  <c r="AO24" i="3"/>
  <c r="AO26" i="3"/>
  <c r="AO23" i="3"/>
  <c r="AO29" i="3"/>
  <c r="AJ26" i="3"/>
  <c r="AJ29" i="3"/>
  <c r="AJ23" i="3"/>
  <c r="AJ24" i="3"/>
  <c r="AJ27" i="3"/>
  <c r="AJ28" i="3"/>
  <c r="AJ11" i="3"/>
  <c r="AJ25" i="3"/>
  <c r="AD29" i="3"/>
  <c r="AD24" i="3"/>
  <c r="AD26" i="3"/>
  <c r="AD27" i="3"/>
  <c r="AD23" i="3"/>
  <c r="AD25" i="3"/>
  <c r="AD28" i="3"/>
  <c r="AD11" i="3"/>
  <c r="AF24" i="3"/>
  <c r="AF26" i="3"/>
  <c r="AF23" i="3"/>
  <c r="AF11" i="3"/>
  <c r="AF25" i="3"/>
  <c r="AF29" i="3"/>
  <c r="AF28" i="3"/>
  <c r="AF27" i="3"/>
  <c r="AM23" i="3"/>
  <c r="AM28" i="3"/>
  <c r="AM11" i="3"/>
  <c r="AM26" i="3"/>
  <c r="AM25" i="3"/>
  <c r="AM29" i="3"/>
  <c r="AM24" i="3"/>
  <c r="AM27" i="3"/>
  <c r="AE11" i="3"/>
  <c r="AE26" i="3"/>
  <c r="AE23" i="3"/>
  <c r="AE24" i="3"/>
  <c r="AE27" i="3"/>
  <c r="AE25" i="3"/>
  <c r="AE29" i="3"/>
  <c r="AE28" i="3"/>
  <c r="AH25" i="3"/>
  <c r="AH27" i="3"/>
  <c r="AH24" i="3"/>
  <c r="AH11" i="3"/>
  <c r="AH23" i="3"/>
  <c r="AH28" i="3"/>
  <c r="AH29" i="3"/>
  <c r="AH26" i="3"/>
  <c r="AN29" i="3"/>
  <c r="AN24" i="3"/>
  <c r="AN26" i="3"/>
  <c r="AN11" i="3"/>
  <c r="AN28" i="3"/>
  <c r="AN27" i="3"/>
  <c r="AN25" i="3"/>
  <c r="AN23" i="3"/>
  <c r="AG26" i="3"/>
  <c r="AG11" i="3"/>
  <c r="AG24" i="3"/>
  <c r="AG23" i="3"/>
  <c r="AG27" i="3"/>
  <c r="AG28" i="3"/>
  <c r="AG29" i="3"/>
  <c r="AG25" i="3"/>
  <c r="AK25" i="3"/>
  <c r="AK27" i="3"/>
  <c r="AK26" i="3"/>
  <c r="AK29" i="3"/>
  <c r="AK24" i="3"/>
  <c r="AK23" i="3"/>
  <c r="AK11" i="3"/>
  <c r="AK28" i="3"/>
  <c r="AH22" i="3"/>
  <c r="AJ22" i="3"/>
  <c r="AC23" i="3"/>
  <c r="AC25" i="3"/>
  <c r="AC24" i="3"/>
  <c r="AC11" i="3"/>
  <c r="AC28" i="3"/>
  <c r="AC27" i="3"/>
  <c r="AI26" i="3"/>
  <c r="AI29" i="3"/>
  <c r="AI23" i="3"/>
  <c r="AI11" i="3"/>
  <c r="AI27" i="3"/>
  <c r="AI28" i="3"/>
  <c r="AI24" i="3"/>
  <c r="AI25" i="3"/>
  <c r="AE22" i="3"/>
  <c r="AC29" i="3"/>
  <c r="AU10" i="3"/>
  <c r="AU49" i="3" s="1"/>
  <c r="AC26" i="3"/>
  <c r="AM22" i="3"/>
  <c r="AO22" i="3"/>
  <c r="AD22" i="3"/>
  <c r="AG22" i="3"/>
  <c r="AP10" i="3"/>
  <c r="AF22" i="3"/>
  <c r="AT10" i="3"/>
  <c r="AT49" i="3" s="1"/>
  <c r="AI22" i="3"/>
  <c r="AC22" i="3"/>
  <c r="AQ10" i="3"/>
  <c r="AQ49" i="3" s="1"/>
  <c r="AN22" i="3"/>
  <c r="AV10" i="3"/>
  <c r="AV49" i="3" s="1"/>
  <c r="AR10" i="3"/>
  <c r="AR49" i="3" s="1"/>
  <c r="AL22" i="3"/>
  <c r="AK22" i="3"/>
  <c r="AP23" i="3" l="1"/>
  <c r="AP26" i="3"/>
  <c r="AL30" i="3"/>
  <c r="AI30" i="3"/>
  <c r="AT29" i="3"/>
  <c r="AG30" i="3"/>
  <c r="AQ27" i="3"/>
  <c r="AU24" i="3"/>
  <c r="AN30" i="3"/>
  <c r="AD30" i="3"/>
  <c r="AW28" i="3"/>
  <c r="AP25" i="3"/>
  <c r="AP29" i="3"/>
  <c r="AV23" i="3"/>
  <c r="AR23" i="3"/>
  <c r="AO30" i="3"/>
  <c r="AQ29" i="3"/>
  <c r="AJ30" i="3"/>
  <c r="AK30" i="3"/>
  <c r="AW22" i="3"/>
  <c r="AC30" i="3"/>
  <c r="AM30" i="3"/>
  <c r="AE30" i="3"/>
  <c r="AH30" i="3"/>
  <c r="AS29" i="3"/>
  <c r="AP27" i="3"/>
  <c r="AT26" i="3"/>
  <c r="AS26" i="3"/>
  <c r="AS27" i="3"/>
  <c r="AF30" i="3"/>
  <c r="AO67" i="3"/>
  <c r="AP49" i="3"/>
  <c r="AV24" i="3"/>
  <c r="AR24" i="3"/>
  <c r="AQ24" i="3"/>
  <c r="AW23" i="3"/>
  <c r="AU26" i="3"/>
  <c r="AR25" i="3"/>
  <c r="AQ26" i="3"/>
  <c r="AW26" i="3"/>
  <c r="AV22" i="3"/>
  <c r="AT27" i="3"/>
  <c r="AW24" i="3"/>
  <c r="AQ23" i="3"/>
  <c r="AT25" i="3"/>
  <c r="AP28" i="3"/>
  <c r="AN67" i="3"/>
  <c r="AJ67" i="3"/>
  <c r="AP22" i="3"/>
  <c r="AU29" i="3"/>
  <c r="AR22" i="3"/>
  <c r="AR27" i="3"/>
  <c r="AS23" i="3"/>
  <c r="AS25" i="3"/>
  <c r="AT28" i="3"/>
  <c r="AG67" i="3"/>
  <c r="AM67" i="3"/>
  <c r="AW25" i="3"/>
  <c r="AR28" i="3"/>
  <c r="AR26" i="3"/>
  <c r="AV29" i="3"/>
  <c r="AW29" i="3"/>
  <c r="AQ22" i="3"/>
  <c r="AW27" i="3"/>
  <c r="AS24" i="3"/>
  <c r="AU23" i="3"/>
  <c r="AU25" i="3"/>
  <c r="AQ28" i="3"/>
  <c r="AF67" i="3"/>
  <c r="AW10" i="3"/>
  <c r="AW49" i="3" s="1"/>
  <c r="AS22" i="3"/>
  <c r="AP11" i="3"/>
  <c r="AU22" i="3"/>
  <c r="AC67" i="3"/>
  <c r="AV27" i="3"/>
  <c r="AP24" i="3"/>
  <c r="AT23" i="3"/>
  <c r="AQ25" i="3"/>
  <c r="AS28" i="3"/>
  <c r="AK67" i="3"/>
  <c r="AD67" i="3"/>
  <c r="AB67" i="3"/>
  <c r="AV26" i="3"/>
  <c r="AR29" i="3"/>
  <c r="AT22" i="3"/>
  <c r="AU27" i="3"/>
  <c r="AT24" i="3"/>
  <c r="AV25" i="3"/>
  <c r="AU28" i="3"/>
  <c r="AH67" i="3"/>
  <c r="AI67" i="3"/>
  <c r="AV28" i="3"/>
  <c r="AE67" i="3"/>
  <c r="AL67" i="3"/>
  <c r="AS10" i="3"/>
  <c r="AS49" i="3" s="1"/>
  <c r="AP3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009_20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2" xr16:uid="{00000000-0015-0000-FFFF-FFFF00000000}" name="AP_2009_201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3" xr16:uid="{00000000-0015-0000-FFFF-FFFF01000000}" name="AP_2009_202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4" xr16:uid="{00000000-0015-0000-FFFF-FFFF02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5" xr16:uid="{00000000-0015-0000-FFFF-FFFF03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6" xr16:uid="{00000000-0015-0000-FFFF-FFFF04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7" xr16:uid="{00000000-0015-0000-FFFF-FFFF01000000}" name="Arnold+Pogossian_2006 [live DVD]_04_dur" type="6" refreshedVersion="4" background="1" saveData="1">
    <textPr codePage="850" sourceFile="C:\Users\p3039\Dropbox (PETAL)\Team-Ordner „PETAL“\Audio\Kurtag_Kafka-Fragmente\_tempo mapping\04_Ruhelos\data_KF04\Arnold+Pogossian_2006 [live DVD]_04_dur.txt" decimal="," thousands=" " comma="1">
      <textFields count="2">
        <textField type="text"/>
        <textField type="skip"/>
      </textFields>
    </textPr>
  </connection>
  <connection id="8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9" xr16:uid="{00000000-0015-0000-FFFF-FFFF06000000}" name="Arnold+Pogossian_2006 [live DVD]_20_dur1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10" xr16:uid="{00000000-0015-0000-FFFF-FFFF07000000}" name="Arnold+Pogossian_2006 [live DVD]_20_dur2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11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2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3" xr16:uid="{00000000-0015-0000-FFFF-FFFF0A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4" xr16:uid="{00000000-0015-0000-FFFF-FFFF02000000}" name="BK_2005_20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5" xr16:uid="{00000000-0015-0000-FFFF-FFFF0B000000}" name="BK_2005_201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6" xr16:uid="{00000000-0015-0000-FFFF-FFFF0C000000}" name="BK_2005_202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7" xr16:uid="{00000000-0015-0000-FFFF-FFFF0D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8" xr16:uid="{00000000-0015-0000-FFFF-FFFF04000000}" name="CK_1987_20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19" xr16:uid="{00000000-0015-0000-FFFF-FFFF0E000000}" name="CK_1987_201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20" xr16:uid="{00000000-0015-0000-FFFF-FFFF0F000000}" name="CK_1987_202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21" xr16:uid="{00000000-0015-0000-FFFF-FFFF05000000}" name="CK_1990_20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2" xr16:uid="{00000000-0015-0000-FFFF-FFFF10000000}" name="CK_1990_201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3" xr16:uid="{00000000-0015-0000-FFFF-FFFF11000000}" name="CK_1990_202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4" xr16:uid="{00000000-0015-0000-FFFF-FFFF12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5" xr16:uid="{00000000-0015-0000-FFFF-FFFF13000000}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6" xr16:uid="{00000000-0015-0000-FFFF-FFFF14000000}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27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8" xr16:uid="{00000000-0015-0000-FFFF-FFFF16000000}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9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0" xr16:uid="{00000000-0015-0000-FFFF-FFFF18000000}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31" xr16:uid="{00000000-0015-0000-FFFF-FFFF07000000}" name="Kammer+Widmann_2017_04_Abschnitte-Dauern" type="6" refreshedVersion="4" background="1" saveData="1">
    <textPr codePage="850" sourceFile="C:\Users\p3039\Dropbox (PETAL)\Team-Ordner „PETAL“\Audio\Kurtag_Kafka-Fragmente\_tempo mapping\04_Ruhelos\data_KF04\Kammer+Widmann_2017_04_Abschnitte-Dauern.txt" decimal="," thousands=" " comma="1">
      <textFields count="2">
        <textField type="text"/>
        <textField type="skip"/>
      </textFields>
    </textPr>
  </connection>
  <connection id="32" xr16:uid="{00000000-0015-0000-FFFF-FFFF19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33" xr16:uid="{00000000-0015-0000-FFFF-FFFF1A000000}" name="Kammer+Widmann_2017_20_Abschnitte-Dauern1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4" xr16:uid="{00000000-0015-0000-FFFF-FFFF1B000000}" name="Kammer+Widmann_2017_20_Abschnitte-Dauern2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5" xr16:uid="{00000000-0015-0000-FFFF-FFFF1C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36" xr16:uid="{00000000-0015-0000-FFFF-FFFF1D000000}" name="KO_1994_201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7" xr16:uid="{00000000-0015-0000-FFFF-FFFF1E000000}" name="KO_1994_202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8" xr16:uid="{00000000-0015-0000-FFFF-FFFF08000000}" name="KO_1996_20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39" xr16:uid="{00000000-0015-0000-FFFF-FFFF1F000000}" name="KO_1996_201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40" xr16:uid="{00000000-0015-0000-FFFF-FFFF20000000}" name="KO_1996_202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41" xr16:uid="{00000000-0015-0000-FFFF-FFFF21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2" xr16:uid="{00000000-0015-0000-FFFF-FFFF22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3" xr16:uid="{00000000-0015-0000-FFFF-FFFF09000000}" name="Komsi_Oramo_1994_04" type="6" refreshedVersion="4" background="1" saveData="1">
    <textPr codePage="850" sourceFile="C:\Users\p3039\Dropbox (PETAL)\Team-Ordner „PETAL“\Audio\Kurtag_Kafka-Fragmente\_tempo mapping\04_Ruhelos\data_KF04\Komsi_Oramo_1994_04.txt" decimal="," thousands=" " comma="1">
      <textFields count="2">
        <textField type="text"/>
        <textField type="skip"/>
      </textFields>
    </textPr>
  </connection>
  <connection id="44" xr16:uid="{00000000-0015-0000-FFFF-FFFF23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45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6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47" xr16:uid="{00000000-0015-0000-FFFF-FFFF26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48" xr16:uid="{00000000-0015-0000-FFFF-FFFF27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49" xr16:uid="{00000000-0015-0000-FFFF-FFFF2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50" xr16:uid="{00000000-0015-0000-FFFF-FFFF29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51" xr16:uid="{00000000-0015-0000-FFFF-FFFF0A000000}" name="Melzer_Stark_2017_Wien modern_04_dur" type="6" refreshedVersion="4" background="1" saveData="1">
    <textPr codePage="850" sourceFile="C:\Users\p3039\Dropbox (PETAL)\Team-Ordner „PETAL“\Audio\Kurtag_Kafka-Fragmente\_tempo mapping\04_Ruhelos\data_KF04\Melzer_Stark_2017_Wien modern_04_dur.txt" decimal="," thousands=" " comma="1">
      <textFields count="2">
        <textField type="text"/>
        <textField type="skip"/>
      </textFields>
    </textPr>
  </connection>
  <connection id="52" xr16:uid="{00000000-0015-0000-FFFF-FFFF2A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53" xr16:uid="{00000000-0015-0000-FFFF-FFFF2B000000}" name="Melzer_Stark_2017_Wien modern_20_dur1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54" xr16:uid="{00000000-0015-0000-FFFF-FFFF2C000000}" name="Melzer_Stark_2017_Wien modern_20_dur2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55" xr16:uid="{00000000-0015-0000-FFFF-FFFF2D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56" xr16:uid="{00000000-0015-0000-FFFF-FFFF0B000000}" name="Melzer_Stark_2019_04" type="6" refreshedVersion="4" background="1" saveData="1">
    <textPr codePage="850" sourceFile="C:\Users\p3039\Dropbox (PETAL)\Team-Ordner „PETAL“\Audio\Kurtag_Kafka-Fragmente\_tempo mapping\04_Ruhelos\data_KF04\Melzer_Stark_2019_04.txt" decimal="," thousands=" " comma="1">
      <textFields count="2">
        <textField type="text"/>
        <textField type="skip"/>
      </textFields>
    </textPr>
  </connection>
  <connection id="57" xr16:uid="{00000000-0015-0000-FFFF-FFFF2E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58" xr16:uid="{00000000-0015-0000-FFFF-FFFF0C000000}" name="MS_2012_20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59" xr16:uid="{00000000-0015-0000-FFFF-FFFF2F000000}" name="MS_2012_201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60" xr16:uid="{00000000-0015-0000-FFFF-FFFF30000000}" name="MS_2012_202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61" xr16:uid="{00000000-0015-0000-FFFF-FFFF0D000000}" name="MS_2013_20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2" xr16:uid="{00000000-0015-0000-FFFF-FFFF31000000}" name="MS_2013_201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3" xr16:uid="{00000000-0015-0000-FFFF-FFFF32000000}" name="MS_2013_202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4" xr16:uid="{00000000-0015-0000-FFFF-FFFF33000000}" name="MS_2019_201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65" xr16:uid="{00000000-0015-0000-FFFF-FFFF34000000}" name="MS_2019_202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66" xr16:uid="{00000000-0015-0000-FFFF-FFFF35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67" xr16:uid="{00000000-0015-0000-FFFF-FFFF36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68" xr16:uid="{00000000-0015-0000-FFFF-FFFF37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69" xr16:uid="{00000000-0015-0000-FFFF-FFFF38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70" xr16:uid="{00000000-0015-0000-FFFF-FFFF39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71" xr16:uid="{00000000-0015-0000-FFFF-FFFF0E000000}" name="PK_2004_20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2" xr16:uid="{00000000-0015-0000-FFFF-FFFF3A000000}" name="PK_2004_201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3" xr16:uid="{00000000-0015-0000-FFFF-FFFF3B000000}" name="PK_2004_202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4" xr16:uid="{00000000-0015-0000-FFFF-FFFF3C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75" xr16:uid="{00000000-0015-0000-FFFF-FFFF3D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76" xr16:uid="{00000000-0015-0000-FFFF-FFFF3E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77" xr16:uid="{00000000-0015-0000-FFFF-FFFF0F000000}" name="WS_1997_20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78" xr16:uid="{00000000-0015-0000-FFFF-FFFF3F000000}" name="WS_1997_201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79" xr16:uid="{00000000-0015-0000-FFFF-FFFF40000000}" name="WS_1997_202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80" xr16:uid="{00000000-0015-0000-FFFF-FFFF41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<sst xmlns="http://schemas.openxmlformats.org/spreadsheetml/2006/main" count="470" uniqueCount="62">
  <si>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</si>
  <si>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</si>
  <si>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</si>
  <si>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</si>
  <si>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</si>
  <si>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</si>
  <si>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</si>
  <si>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</si>
  <si>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</si>
  <si>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</si>
  <si>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</si>
  <si>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</si>
  <si>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</si>
  <si>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</si>
  <si>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</si>
  <si>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</si>
  <si>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</si>
  <si>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</si>
  <si>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</si>
  <si>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</si>
  <si>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</si>
  <si>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</si>
  <si>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</si>
  <si>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</si>
  <si>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</si>
  <si>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</si>
  <si>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</si>
  <si>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</si>
  <si>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</si>
  <si>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</si>
  <si>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</si>
  <si>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</si>
  <si>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</si>
  <si>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</si>
  <si>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</si>
  <si>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</si>
  <si>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</si>
  <si>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</si>
  <si>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</si>
  <si>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</si>
  <si>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</si>
  <si>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</si>
  <si>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</si>
  <si>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</si>
  <si>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</si>
  <si>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</si>
  <si>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</si>
  <si>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</si>
  <si>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>3b</t>
  </si>
  <si>
    <t xml:space="preserve">abs stdv 8 </t>
  </si>
  <si>
    <t>1a</t>
  </si>
  <si>
    <t>1b</t>
  </si>
  <si>
    <t>2c</t>
  </si>
  <si>
    <t>2d</t>
  </si>
  <si>
    <t>22,00</t>
  </si>
  <si>
    <t>die zwei letzten Werte für KO94 wurden analog zu KO95 eingesetzt; die beiden Segmente fehlen in KO94</t>
  </si>
  <si>
    <t>CK 1990</t>
  </si>
  <si>
    <t>KO 1994/BK 2005</t>
  </si>
  <si>
    <t>BK 2005</t>
  </si>
  <si>
    <t>eighth notes</t>
  </si>
  <si>
    <t>percentage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</si>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</sst>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'KF_04_dur+rat'!$B$17:$P$17</c:f>
              <c:numCache>
                <c:formatCode>mm:ss</c:formatCode>
                <c:ptCount val="15"/>
                <c:pt idx="0">
                  <c:v>6.0842978391203698E-5</c:v>
                </c:pt>
                <c:pt idx="1">
                  <c:v>5.1967592592592597E-5</c:v>
                </c:pt>
                <c:pt idx="2">
                  <c:v>8.4679783946759268E-5</c:v>
                </c:pt>
                <c:pt idx="3">
                  <c:v>7.9709201388888888E-5</c:v>
                </c:pt>
                <c:pt idx="4">
                  <c:v>7.1726466053240743E-5</c:v>
                </c:pt>
                <c:pt idx="5">
                  <c:v>6.2399932488425923E-5</c:v>
                </c:pt>
                <c:pt idx="6">
                  <c:v>6.8301504629629636E-5</c:v>
                </c:pt>
                <c:pt idx="7">
                  <c:v>8.0251736111111113E-5</c:v>
                </c:pt>
                <c:pt idx="8">
                  <c:v>6.9074074074074087E-5</c:v>
                </c:pt>
                <c:pt idx="9">
                  <c:v>7.2660108020833325E-5</c:v>
                </c:pt>
                <c:pt idx="10">
                  <c:v>7.6842206793981482E-5</c:v>
                </c:pt>
                <c:pt idx="11">
                  <c:v>7.3476080243055553E-5</c:v>
                </c:pt>
                <c:pt idx="12">
                  <c:v>6.6111111111111107E-5</c:v>
                </c:pt>
                <c:pt idx="13">
                  <c:v>6.9236111111111101E-5</c:v>
                </c:pt>
                <c:pt idx="14">
                  <c:v>7.0519920496858472E-5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'KF_04_dur+rat'!$B$18:$P$18</c:f>
              <c:numCache>
                <c:formatCode>mm:ss</c:formatCode>
                <c:ptCount val="15"/>
                <c:pt idx="0">
                  <c:v>1.382928240740741E-4</c:v>
                </c:pt>
                <c:pt idx="1">
                  <c:v>1.1303240740740741E-4</c:v>
                </c:pt>
                <c:pt idx="2">
                  <c:v>1.6894290123842592E-4</c:v>
                </c:pt>
                <c:pt idx="3">
                  <c:v>1.6252748842592594E-4</c:v>
                </c:pt>
                <c:pt idx="4">
                  <c:v>1.4159818672453706E-4</c:v>
                </c:pt>
                <c:pt idx="5">
                  <c:v>1.2308666087962962E-4</c:v>
                </c:pt>
                <c:pt idx="6">
                  <c:v>1.449691357986111E-4</c:v>
                </c:pt>
                <c:pt idx="7">
                  <c:v>1.7300998263888889E-4</c:v>
                </c:pt>
                <c:pt idx="8">
                  <c:v>1.5092592592592593E-4</c:v>
                </c:pt>
                <c:pt idx="9">
                  <c:v>1.3987075616898152E-4</c:v>
                </c:pt>
                <c:pt idx="10">
                  <c:v>1.3404320987268518E-4</c:v>
                </c:pt>
                <c:pt idx="11">
                  <c:v>1.3648148148148146E-4</c:v>
                </c:pt>
                <c:pt idx="12">
                  <c:v>1.1764660494212964E-4</c:v>
                </c:pt>
                <c:pt idx="13">
                  <c:v>1.3499228394675926E-4</c:v>
                </c:pt>
                <c:pt idx="14">
                  <c:v>1.4138713210896166E-4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'KF_04_dur+rat'!$B$19:$P$19</c:f>
              <c:numCache>
                <c:formatCode>mm:ss</c:formatCode>
                <c:ptCount val="15"/>
                <c:pt idx="0">
                  <c:v>3.3234953703703718E-5</c:v>
                </c:pt>
                <c:pt idx="1">
                  <c:v>2.0105613425925915E-5</c:v>
                </c:pt>
                <c:pt idx="2">
                  <c:v>0</c:v>
                </c:pt>
                <c:pt idx="3">
                  <c:v>4.5436921296296302E-5</c:v>
                </c:pt>
                <c:pt idx="4">
                  <c:v>2.4978298611111092E-5</c:v>
                </c:pt>
                <c:pt idx="5">
                  <c:v>1.443624614583332E-5</c:v>
                </c:pt>
                <c:pt idx="6">
                  <c:v>3.169463734953703E-5</c:v>
                </c:pt>
                <c:pt idx="7">
                  <c:v>5.0490210266203699E-5</c:v>
                </c:pt>
                <c:pt idx="8">
                  <c:v>3.8549382719907394E-5</c:v>
                </c:pt>
                <c:pt idx="9">
                  <c:v>2.408805942129629E-5</c:v>
                </c:pt>
                <c:pt idx="10">
                  <c:v>2.0207609953703707E-5</c:v>
                </c:pt>
                <c:pt idx="11">
                  <c:v>3.4953703703703695E-5</c:v>
                </c:pt>
                <c:pt idx="12">
                  <c:v>2.2299382719907399E-5</c:v>
                </c:pt>
                <c:pt idx="13">
                  <c:v>4.5658275462962962E-5</c:v>
                </c:pt>
                <c:pt idx="14">
                  <c:v>2.9009521055720888E-5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F-4185-AF50-FFC1BE84D4A7}"/>
            </c:ext>
          </c:extLst>
        </c:ser>
        <c:ser>
          <c:idx val="3"/>
          <c:order val="3"/>
          <c:spPr>
            <a:noFill/>
          </c:spPr>
          <c:invertIfNegative val="0"/>
          <c:dLbls>
            <c:dLbl>
              <c:idx val="2"/>
              <c:layout>
                <c:manualLayout>
                  <c:x val="-0.1812985122549337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4-4DD3-9104-BF8BBFF4D5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'KF_04_dur+rat'!$B$20:$P$20</c:f>
              <c:numCache>
                <c:formatCode>mm:ss</c:formatCode>
                <c:ptCount val="15"/>
                <c:pt idx="0">
                  <c:v>2.3237075616898149E-4</c:v>
                </c:pt>
                <c:pt idx="1">
                  <c:v>1.8510561342592591E-4</c:v>
                </c:pt>
                <c:pt idx="2">
                  <c:v>2.5362268518518518E-4</c:v>
                </c:pt>
                <c:pt idx="3">
                  <c:v>2.8767361111111111E-4</c:v>
                </c:pt>
                <c:pt idx="4">
                  <c:v>2.3830295138888889E-4</c:v>
                </c:pt>
                <c:pt idx="5">
                  <c:v>1.9992283951388885E-4</c:v>
                </c:pt>
                <c:pt idx="6">
                  <c:v>2.4496527777777776E-4</c:v>
                </c:pt>
                <c:pt idx="7">
                  <c:v>3.037519290162037E-4</c:v>
                </c:pt>
                <c:pt idx="8">
                  <c:v>2.5854938271990742E-4</c:v>
                </c:pt>
                <c:pt idx="9">
                  <c:v>2.3661892361111114E-4</c:v>
                </c:pt>
                <c:pt idx="10">
                  <c:v>2.3109302662037038E-4</c:v>
                </c:pt>
                <c:pt idx="11">
                  <c:v>2.4491126542824069E-4</c:v>
                </c:pt>
                <c:pt idx="12">
                  <c:v>2.0605709877314816E-4</c:v>
                </c:pt>
                <c:pt idx="13">
                  <c:v>2.4988667052083335E-4</c:v>
                </c:pt>
                <c:pt idx="14">
                  <c:v>2.4091657366154105E-4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F-4185-AF50-FFC1BE84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98272"/>
        <c:axId val="213828736"/>
      </c:barChart>
      <c:catAx>
        <c:axId val="213798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828736"/>
        <c:crosses val="autoZero"/>
        <c:auto val="1"/>
        <c:lblAlgn val="ctr"/>
        <c:lblOffset val="100"/>
        <c:noMultiLvlLbl val="0"/>
      </c:catAx>
      <c:valAx>
        <c:axId val="213828736"/>
        <c:scaling>
          <c:orientation val="minMax"/>
          <c:max val="3.4700000000000009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ysClr val="windowText" lastClr="000000"/>
                </a:solidFill>
              </a:defRPr>
            </a:pPr>
            <a:endParaRPr lang="de-DE"/>
          </a:p>
        </c:txPr>
        <c:crossAx val="213798272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'KF_04_dur+rat'!$C$70:$C$78</c:f>
              <c:numCache>
                <c:formatCode>mm:ss</c:formatCode>
                <c:ptCount val="9"/>
                <c:pt idx="0">
                  <c:v>5.1967592592592597E-5</c:v>
                </c:pt>
                <c:pt idx="1">
                  <c:v>7.9709201388888888E-5</c:v>
                </c:pt>
                <c:pt idx="2">
                  <c:v>7.1726466053240743E-5</c:v>
                </c:pt>
                <c:pt idx="3">
                  <c:v>6.2399932488425923E-5</c:v>
                </c:pt>
                <c:pt idx="4">
                  <c:v>6.8301504629629636E-5</c:v>
                </c:pt>
                <c:pt idx="5">
                  <c:v>8.0251736111111113E-5</c:v>
                </c:pt>
                <c:pt idx="6">
                  <c:v>7.2660108020833325E-5</c:v>
                </c:pt>
                <c:pt idx="7">
                  <c:v>7.3476080243055553E-5</c:v>
                </c:pt>
                <c:pt idx="8">
                  <c:v>7.0061577690972213E-5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'KF_04_dur+rat'!$D$70:$D$78</c:f>
              <c:numCache>
                <c:formatCode>mm:ss</c:formatCode>
                <c:ptCount val="9"/>
                <c:pt idx="0">
                  <c:v>1.1303240740740741E-4</c:v>
                </c:pt>
                <c:pt idx="1">
                  <c:v>1.6252748842592594E-4</c:v>
                </c:pt>
                <c:pt idx="2">
                  <c:v>1.4159818672453706E-4</c:v>
                </c:pt>
                <c:pt idx="3">
                  <c:v>1.2308666087962962E-4</c:v>
                </c:pt>
                <c:pt idx="4">
                  <c:v>1.449691357986111E-4</c:v>
                </c:pt>
                <c:pt idx="5">
                  <c:v>1.7300998263888889E-4</c:v>
                </c:pt>
                <c:pt idx="6">
                  <c:v>1.3987075616898152E-4</c:v>
                </c:pt>
                <c:pt idx="7">
                  <c:v>1.3648148148148146E-4</c:v>
                </c:pt>
                <c:pt idx="8">
                  <c:v>1.4182201244068287E-4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'KF_04_dur+rat'!$E$70:$E$78</c:f>
              <c:numCache>
                <c:formatCode>mm:ss</c:formatCode>
                <c:ptCount val="9"/>
                <c:pt idx="0">
                  <c:v>2.0105613425925915E-5</c:v>
                </c:pt>
                <c:pt idx="1">
                  <c:v>4.5436921296296302E-5</c:v>
                </c:pt>
                <c:pt idx="2">
                  <c:v>2.4978298611111092E-5</c:v>
                </c:pt>
                <c:pt idx="3">
                  <c:v>1.443624614583332E-5</c:v>
                </c:pt>
                <c:pt idx="4">
                  <c:v>3.169463734953703E-5</c:v>
                </c:pt>
                <c:pt idx="5">
                  <c:v>5.0490210266203699E-5</c:v>
                </c:pt>
                <c:pt idx="6">
                  <c:v>2.408805942129629E-5</c:v>
                </c:pt>
                <c:pt idx="7">
                  <c:v>3.4953703703703695E-5</c:v>
                </c:pt>
                <c:pt idx="8">
                  <c:v>3.0772961277488419E-5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4F5-A8CD-8165C26CCA55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'KF_04_dur+rat'!$F$70:$F$78</c:f>
              <c:numCache>
                <c:formatCode>mm:ss</c:formatCode>
                <c:ptCount val="9"/>
                <c:pt idx="0">
                  <c:v>1.8510561342592591E-4</c:v>
                </c:pt>
                <c:pt idx="1">
                  <c:v>2.8767361111111111E-4</c:v>
                </c:pt>
                <c:pt idx="2">
                  <c:v>2.3830295138888889E-4</c:v>
                </c:pt>
                <c:pt idx="3">
                  <c:v>1.9992283951388885E-4</c:v>
                </c:pt>
                <c:pt idx="4">
                  <c:v>2.4496527777777776E-4</c:v>
                </c:pt>
                <c:pt idx="5">
                  <c:v>3.037519290162037E-4</c:v>
                </c:pt>
                <c:pt idx="6">
                  <c:v>2.3661892361111114E-4</c:v>
                </c:pt>
                <c:pt idx="7">
                  <c:v>2.4491126542824069E-4</c:v>
                </c:pt>
                <c:pt idx="8">
                  <c:v>2.4265655140914347E-4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2-44F5-A8CD-8165C26C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46624"/>
        <c:axId val="214748160"/>
      </c:barChart>
      <c:catAx>
        <c:axId val="21474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48160"/>
        <c:crosses val="autoZero"/>
        <c:auto val="1"/>
        <c:lblAlgn val="ctr"/>
        <c:lblOffset val="100"/>
        <c:noMultiLvlLbl val="0"/>
      </c:catAx>
      <c:valAx>
        <c:axId val="214748160"/>
        <c:scaling>
          <c:orientation val="minMax"/>
          <c:max val="3.4700000000000009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46624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'KF_04_dur+rat'!$B$85:$B$99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'KF_04_dur+rat'!$C$85:$C$99</c:f>
              <c:numCache>
                <c:formatCode>0.00</c:formatCode>
                <c:ptCount val="15"/>
                <c:pt idx="0">
                  <c:v>26.183578086288232</c:v>
                </c:pt>
                <c:pt idx="1">
                  <c:v>28.074563288913208</c:v>
                </c:pt>
                <c:pt idx="2">
                  <c:v>28.315353231096708</c:v>
                </c:pt>
                <c:pt idx="3">
                  <c:v>27.708207604103801</c:v>
                </c:pt>
                <c:pt idx="4">
                  <c:v>30.098857624381509</c:v>
                </c:pt>
                <c:pt idx="5">
                  <c:v>31.212007912728218</c:v>
                </c:pt>
                <c:pt idx="6">
                  <c:v>27.882116702102529</c:v>
                </c:pt>
                <c:pt idx="7">
                  <c:v>26.420156859919093</c:v>
                </c:pt>
                <c:pt idx="8">
                  <c:v>26.716008117065837</c:v>
                </c:pt>
                <c:pt idx="9">
                  <c:v>30.70764878478272</c:v>
                </c:pt>
                <c:pt idx="10">
                  <c:v>33.251633732857954</c:v>
                </c:pt>
                <c:pt idx="11">
                  <c:v>30.001102691041439</c:v>
                </c:pt>
                <c:pt idx="12">
                  <c:v>32.083879422127545</c:v>
                </c:pt>
                <c:pt idx="13">
                  <c:v>27.707004526013247</c:v>
                </c:pt>
                <c:pt idx="14">
                  <c:v>29.025865613101576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'KF_04_dur+rat'!$B$85:$B$99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'KF_04_dur+rat'!$D$85:$D$99</c:f>
              <c:numCache>
                <c:formatCode>0.00</c:formatCode>
                <c:ptCount val="15"/>
                <c:pt idx="0">
                  <c:v>59.513867559783073</c:v>
                </c:pt>
                <c:pt idx="1">
                  <c:v>61.063738325061557</c:v>
                </c:pt>
                <c:pt idx="2">
                  <c:v>56.49138084079145</c:v>
                </c:pt>
                <c:pt idx="3">
                  <c:v>56.497183665258497</c:v>
                </c:pt>
                <c:pt idx="4">
                  <c:v>59.419401186291473</c:v>
                </c:pt>
                <c:pt idx="5">
                  <c:v>61.567083170144073</c:v>
                </c:pt>
                <c:pt idx="6">
                  <c:v>59.179462948263641</c:v>
                </c:pt>
                <c:pt idx="7">
                  <c:v>56.957657256444826</c:v>
                </c:pt>
                <c:pt idx="8">
                  <c:v>58.374119612355649</c:v>
                </c:pt>
                <c:pt idx="9">
                  <c:v>59.112244293217408</c:v>
                </c:pt>
                <c:pt idx="10">
                  <c:v>58.004004635278569</c:v>
                </c:pt>
                <c:pt idx="11">
                  <c:v>55.726910415017514</c:v>
                </c:pt>
                <c:pt idx="12">
                  <c:v>57.094177120123788</c:v>
                </c:pt>
                <c:pt idx="13">
                  <c:v>54.021402448316991</c:v>
                </c:pt>
                <c:pt idx="14">
                  <c:v>58.073045248310606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'KF_04_dur+rat'!$B$85:$B$99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'KF_04_dur+rat'!$E$85:$E$99</c:f>
              <c:numCache>
                <c:formatCode>0.00</c:formatCode>
                <c:ptCount val="15"/>
                <c:pt idx="0">
                  <c:v>14.302554353928706</c:v>
                </c:pt>
                <c:pt idx="1">
                  <c:v>10.861698386025239</c:v>
                </c:pt>
                <c:pt idx="2">
                  <c:v>15.193265928111849</c:v>
                </c:pt>
                <c:pt idx="3">
                  <c:v>15.794608730637702</c:v>
                </c:pt>
                <c:pt idx="4">
                  <c:v>10.48174118932701</c:v>
                </c:pt>
                <c:pt idx="5">
                  <c:v>7.2209089171277103</c:v>
                </c:pt>
                <c:pt idx="6">
                  <c:v>12.938420349633825</c:v>
                </c:pt>
                <c:pt idx="7">
                  <c:v>16.622185883636078</c:v>
                </c:pt>
                <c:pt idx="8">
                  <c:v>14.909872270578514</c:v>
                </c:pt>
                <c:pt idx="9">
                  <c:v>10.180106921999862</c:v>
                </c:pt>
                <c:pt idx="10">
                  <c:v>8.7443616318634696</c:v>
                </c:pt>
                <c:pt idx="11">
                  <c:v>14.271986893941053</c:v>
                </c:pt>
                <c:pt idx="12">
                  <c:v>10.82194345774866</c:v>
                </c:pt>
                <c:pt idx="13">
                  <c:v>18.271593025669759</c:v>
                </c:pt>
                <c:pt idx="14">
                  <c:v>12.901089138587817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4E17-8DB1-8E173823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de-DE"/>
          </a:p>
        </c:txPr>
        <c:crossAx val="214464384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'KF_04_dur+rat'!$B$106:$B$114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'KF_04_dur+rat'!$C$106:$C$114</c:f>
              <c:numCache>
                <c:formatCode>0.00</c:formatCode>
                <c:ptCount val="9"/>
                <c:pt idx="0">
                  <c:v>28.074563288913208</c:v>
                </c:pt>
                <c:pt idx="1">
                  <c:v>27.708207604103801</c:v>
                </c:pt>
                <c:pt idx="2">
                  <c:v>30.098857624381509</c:v>
                </c:pt>
                <c:pt idx="3">
                  <c:v>31.212007912728218</c:v>
                </c:pt>
                <c:pt idx="4">
                  <c:v>27.882116702102529</c:v>
                </c:pt>
                <c:pt idx="5">
                  <c:v>26.420156859919093</c:v>
                </c:pt>
                <c:pt idx="6">
                  <c:v>30.70764878478272</c:v>
                </c:pt>
                <c:pt idx="7">
                  <c:v>30.001102691041439</c:v>
                </c:pt>
                <c:pt idx="8">
                  <c:v>29.013082683496567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'KF_04_dur+rat'!$B$106:$B$114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'KF_04_dur+rat'!$D$106:$D$114</c:f>
              <c:numCache>
                <c:formatCode>0.00</c:formatCode>
                <c:ptCount val="9"/>
                <c:pt idx="0">
                  <c:v>61.063738325061557</c:v>
                </c:pt>
                <c:pt idx="1">
                  <c:v>56.497183665258497</c:v>
                </c:pt>
                <c:pt idx="2">
                  <c:v>59.419401186291473</c:v>
                </c:pt>
                <c:pt idx="3">
                  <c:v>61.567083170144073</c:v>
                </c:pt>
                <c:pt idx="4">
                  <c:v>59.179462948263641</c:v>
                </c:pt>
                <c:pt idx="5">
                  <c:v>56.957657256444826</c:v>
                </c:pt>
                <c:pt idx="6">
                  <c:v>59.112244293217408</c:v>
                </c:pt>
                <c:pt idx="7">
                  <c:v>55.726910415017514</c:v>
                </c:pt>
                <c:pt idx="8">
                  <c:v>58.690460157462375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'KF_04_dur+rat'!$B$106:$B$114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'KF_04_dur+rat'!$E$106:$E$114</c:f>
              <c:numCache>
                <c:formatCode>0.00</c:formatCode>
                <c:ptCount val="9"/>
                <c:pt idx="0">
                  <c:v>10.861698386025239</c:v>
                </c:pt>
                <c:pt idx="1">
                  <c:v>15.794608730637702</c:v>
                </c:pt>
                <c:pt idx="2">
                  <c:v>10.48174118932701</c:v>
                </c:pt>
                <c:pt idx="3">
                  <c:v>7.2209089171277103</c:v>
                </c:pt>
                <c:pt idx="4">
                  <c:v>12.938420349633825</c:v>
                </c:pt>
                <c:pt idx="5">
                  <c:v>16.622185883636078</c:v>
                </c:pt>
                <c:pt idx="6">
                  <c:v>10.180106921999862</c:v>
                </c:pt>
                <c:pt idx="7">
                  <c:v>14.271986893941053</c:v>
                </c:pt>
                <c:pt idx="8">
                  <c:v>12.29645715904106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D-49D5-8AEB-DF2BBD7E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'KF_04_dur+rat'!$B$29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'KF_04_dur+rat'!$B$30:$B$32</c:f>
              <c:numCache>
                <c:formatCode>0.00</c:formatCode>
                <c:ptCount val="3"/>
                <c:pt idx="0">
                  <c:v>-13.722281643930481</c:v>
                </c:pt>
                <c:pt idx="1">
                  <c:v>-2.1885358226963114</c:v>
                </c:pt>
                <c:pt idx="2">
                  <c:v>14.565675316964738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'KF_04_dur+rat'!$C$29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'KF_04_dur+rat'!$C$30:$C$32</c:f>
              <c:numCache>
                <c:formatCode>0.00</c:formatCode>
                <c:ptCount val="3"/>
                <c:pt idx="0">
                  <c:v>-26.307925155832173</c:v>
                </c:pt>
                <c:pt idx="1">
                  <c:v>-20.054671368326758</c:v>
                </c:pt>
                <c:pt idx="2">
                  <c:v>-30.693052852174063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'KF_04_dur+rat'!$D$29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'KF_04_dur+rat'!$D$30:$D$32</c:f>
              <c:numCache>
                <c:formatCode>0.00</c:formatCode>
                <c:ptCount val="3"/>
                <c:pt idx="0">
                  <c:v>20.079239100293055</c:v>
                </c:pt>
                <c:pt idx="1">
                  <c:v>19.489587714551057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'KF_04_dur+rat'!$E$29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'KF_04_dur+rat'!$E$30:$E$32</c:f>
              <c:numCache>
                <c:formatCode>0.00</c:formatCode>
                <c:ptCount val="3"/>
                <c:pt idx="0">
                  <c:v>13.030759007222326</c:v>
                </c:pt>
                <c:pt idx="1">
                  <c:v>14.952107735428275</c:v>
                </c:pt>
                <c:pt idx="2">
                  <c:v>56.627616185120758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'KF_04_dur+rat'!$F$29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'KF_04_dur+rat'!$F$30:$F$32</c:f>
              <c:numCache>
                <c:formatCode>0.00</c:formatCode>
                <c:ptCount val="3"/>
                <c:pt idx="0">
                  <c:v>1.7109286962908814</c:v>
                </c:pt>
                <c:pt idx="1">
                  <c:v>0.14927427441750893</c:v>
                </c:pt>
                <c:pt idx="2">
                  <c:v>-13.896204755903105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'KF_04_dur+rat'!$G$29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'KF_04_dur+rat'!$G$30:$G$32</c:f>
              <c:numCache>
                <c:formatCode>0.00</c:formatCode>
                <c:ptCount val="3"/>
                <c:pt idx="0">
                  <c:v>-11.514459958579049</c:v>
                </c:pt>
                <c:pt idx="1">
                  <c:v>-12.943519651582285</c:v>
                </c:pt>
                <c:pt idx="2">
                  <c:v>-50.236178949302627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'KF_04_dur+rat'!$H$29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'KF_04_dur+rat'!$H$30:$H$32</c:f>
              <c:numCache>
                <c:formatCode>0.00</c:formatCode>
                <c:ptCount val="3"/>
                <c:pt idx="0">
                  <c:v>-3.1458002952905662</c:v>
                </c:pt>
                <c:pt idx="1">
                  <c:v>2.5334722023280838</c:v>
                </c:pt>
                <c:pt idx="2">
                  <c:v>9.2559828501084933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'KF_04_dur+rat'!$I$29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'KF_04_dur+rat'!$I$30:$I$32</c:f>
              <c:numCache>
                <c:formatCode>0.00</c:formatCode>
                <c:ptCount val="3"/>
                <c:pt idx="0">
                  <c:v>13.800094421102155</c:v>
                </c:pt>
                <c:pt idx="1">
                  <c:v>22.366144682499609</c:v>
                </c:pt>
                <c:pt idx="2">
                  <c:v>74.047031556374691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'KF_04_dur+rat'!$J$29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'KF_04_dur+rat'!$J$30:$J$32</c:f>
              <c:numCache>
                <c:formatCode>0.00</c:formatCode>
                <c:ptCount val="3"/>
                <c:pt idx="0">
                  <c:v>-2.0502666659256983</c:v>
                </c:pt>
                <c:pt idx="1">
                  <c:v>6.7465784719454396</c:v>
                </c:pt>
                <c:pt idx="2">
                  <c:v>32.885278063924382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'KF_04_dur+rat'!$K$29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'KF_04_dur+rat'!$K$30:$K$32</c:f>
              <c:numCache>
                <c:formatCode>0.00</c:formatCode>
                <c:ptCount val="3"/>
                <c:pt idx="0">
                  <c:v>3.034869450923714</c:v>
                </c:pt>
                <c:pt idx="1">
                  <c:v>-1.0724992560224988</c:v>
                </c:pt>
                <c:pt idx="2">
                  <c:v>-16.964987546576722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'KF_04_dur+rat'!$L$29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'KF_04_dur+rat'!$L$30:$L$32</c:f>
              <c:numCache>
                <c:formatCode>0.00</c:formatCode>
                <c:ptCount val="3"/>
                <c:pt idx="0">
                  <c:v>8.9652487589016125</c:v>
                </c:pt>
                <c:pt idx="1">
                  <c:v>-5.1941942146593689</c:v>
                </c:pt>
                <c:pt idx="2">
                  <c:v>-30.341456120942688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'KF_04_dur+rat'!$M$29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'KF_04_dur+rat'!$M$30:$M$32</c:f>
              <c:numCache>
                <c:formatCode>0.00</c:formatCode>
                <c:ptCount val="3"/>
                <c:pt idx="0">
                  <c:v>4.1919499133989691</c:v>
                </c:pt>
                <c:pt idx="1">
                  <c:v>-3.4696584861058035</c:v>
                </c:pt>
                <c:pt idx="2">
                  <c:v>20.490454277288293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'KF_04_dur+rat'!$N$29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'KF_04_dur+rat'!$N$30:$N$32</c:f>
              <c:numCache>
                <c:formatCode>0.00</c:formatCode>
                <c:ptCount val="3"/>
                <c:pt idx="0">
                  <c:v>-6.2518638062613432</c:v>
                </c:pt>
                <c:pt idx="1">
                  <c:v>-16.791151226220585</c:v>
                </c:pt>
                <c:pt idx="2">
                  <c:v>-23.130813924589781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'KF_04_dur+rat'!$O$29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'KF_04_dur+rat'!$O$30:$O$32</c:f>
              <c:numCache>
                <c:formatCode>0.00</c:formatCode>
                <c:ptCount val="3"/>
                <c:pt idx="0">
                  <c:v>-1.8204918223136191</c:v>
                </c:pt>
                <c:pt idx="1">
                  <c:v>-4.5229350555566397</c:v>
                </c:pt>
                <c:pt idx="2">
                  <c:v>57.390655899707845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'KF_04_dur+rat'!$C$23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'KF_04_dur+rat'!$C$24:$C$26</c:f>
              <c:numCache>
                <c:formatCode>0.00</c:formatCode>
                <c:ptCount val="3"/>
                <c:pt idx="0">
                  <c:v>-25.825831639402434</c:v>
                </c:pt>
                <c:pt idx="1">
                  <c:v>-20.299814209248183</c:v>
                </c:pt>
                <c:pt idx="2">
                  <c:v>-34.664677719417512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'KF_04_dur+rat'!$E$23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'KF_04_dur+rat'!$E$24:$E$26</c:f>
              <c:numCache>
                <c:formatCode>0.00</c:formatCode>
                <c:ptCount val="3"/>
                <c:pt idx="0">
                  <c:v>13.770206175588044</c:v>
                </c:pt>
                <c:pt idx="1">
                  <c:v>14.599620770367453</c:v>
                </c:pt>
                <c:pt idx="2">
                  <c:v>47.652092649059178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'KF_04_dur+rat'!$F$23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'KF_04_dur+rat'!$F$24:$F$26</c:f>
              <c:numCache>
                <c:formatCode>0.00</c:formatCode>
                <c:ptCount val="3"/>
                <c:pt idx="0">
                  <c:v>2.376321540476896</c:v>
                </c:pt>
                <c:pt idx="1">
                  <c:v>-0.15782156260082794</c:v>
                </c:pt>
                <c:pt idx="2">
                  <c:v>-18.83037064299802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'KF_04_dur+rat'!$G$23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'KF_04_dur+rat'!$G$24:$G$26</c:f>
              <c:numCache>
                <c:formatCode>0.00</c:formatCode>
                <c:ptCount val="3"/>
                <c:pt idx="0">
                  <c:v>-10.935587600296829</c:v>
                </c:pt>
                <c:pt idx="1">
                  <c:v>-13.210467993386665</c:v>
                </c:pt>
                <c:pt idx="2">
                  <c:v>-53.087887721764439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'KF_04_dur+rat'!$H$23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'KF_04_dur+rat'!$H$24:$H$26</c:f>
              <c:numCache>
                <c:formatCode>0.00</c:formatCode>
                <c:ptCount val="3"/>
                <c:pt idx="0">
                  <c:v>-2.512180169715732</c:v>
                </c:pt>
                <c:pt idx="1">
                  <c:v>2.2190655059591053</c:v>
                </c:pt>
                <c:pt idx="2">
                  <c:v>2.9950841056133606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'KF_04_dur+rat'!$I$23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'KF_04_dur+rat'!$I$24:$I$26</c:f>
              <c:numCache>
                <c:formatCode>0.00</c:formatCode>
                <c:ptCount val="3"/>
                <c:pt idx="0">
                  <c:v>14.544574581357104</c:v>
                </c:pt>
                <c:pt idx="1">
                  <c:v>21.990923455024593</c:v>
                </c:pt>
                <c:pt idx="2">
                  <c:v>64.07329087025235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'KF_04_dur+rat'!$K$23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'KF_04_dur+rat'!$K$24:$K$26</c:f>
              <c:numCache>
                <c:formatCode>0.00</c:formatCode>
                <c:ptCount val="3"/>
                <c:pt idx="0">
                  <c:v>3.708923514858192</c:v>
                </c:pt>
                <c:pt idx="1">
                  <c:v>-1.3758486698371164</c:v>
                </c:pt>
                <c:pt idx="2">
                  <c:v>-21.723297267079676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'KF_04_dur+rat'!$M$23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'KF_04_dur+rat'!$M$24:$M$26</c:f>
              <c:numCache>
                <c:formatCode>0.00</c:formatCode>
                <c:ptCount val="3"/>
                <c:pt idx="0">
                  <c:v>4.8735735971348504</c:v>
                </c:pt>
                <c:pt idx="1">
                  <c:v>-3.7656572962783867</c:v>
                </c:pt>
                <c:pt idx="2">
                  <c:v>13.585765726334733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65"/>
          <c:min val="-6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'KF_04_dur+rat'!$B$41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'KF_04_dur+rat'!$B$42:$B$44</c:f>
              <c:numCache>
                <c:formatCode>0.00</c:formatCode>
                <c:ptCount val="3"/>
                <c:pt idx="0">
                  <c:v>-3.2046262492513478</c:v>
                </c:pt>
                <c:pt idx="1">
                  <c:v>0.71792775333106817</c:v>
                </c:pt>
                <c:pt idx="2">
                  <c:v>2.4866984959203045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'KF_04_dur+rat'!$C$41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'KF_04_dur+rat'!$C$42:$C$44</c:f>
              <c:numCache>
                <c:formatCode>0.00</c:formatCode>
                <c:ptCount val="3"/>
                <c:pt idx="0">
                  <c:v>-1.3136410466263726</c:v>
                </c:pt>
                <c:pt idx="1">
                  <c:v>2.2677985186095526</c:v>
                </c:pt>
                <c:pt idx="2">
                  <c:v>-0.95415747198316225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'KF_04_dur+rat'!$D$41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'KF_04_dur+rat'!$D$42:$D$44</c:f>
              <c:numCache>
                <c:formatCode>0.00</c:formatCode>
                <c:ptCount val="3"/>
                <c:pt idx="0">
                  <c:v>3.999891009689275</c:v>
                </c:pt>
                <c:pt idx="1">
                  <c:v>7.8159648483191475</c:v>
                </c:pt>
                <c:pt idx="2">
                  <c:v>-11.815855858008401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'KF_04_dur+rat'!$E$41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'KF_04_dur+rat'!$E$42:$E$44</c:f>
              <c:numCache>
                <c:formatCode>0.00</c:formatCode>
                <c:ptCount val="3"/>
                <c:pt idx="0">
                  <c:v>-1.6799967314357787</c:v>
                </c:pt>
                <c:pt idx="1">
                  <c:v>-2.2987561411935076</c:v>
                </c:pt>
                <c:pt idx="2">
                  <c:v>3.9787528726293004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'KF_04_dur+rat'!$F$41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'KF_04_dur+rat'!$F$42:$F$44</c:f>
              <c:numCache>
                <c:formatCode>0.00</c:formatCode>
                <c:ptCount val="3"/>
                <c:pt idx="0">
                  <c:v>0.7106532888419288</c:v>
                </c:pt>
                <c:pt idx="1">
                  <c:v>0.62346137983946903</c:v>
                </c:pt>
                <c:pt idx="2">
                  <c:v>-1.3341146686813907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'KF_04_dur+rat'!$G$41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'KF_04_dur+rat'!$G$42:$G$44</c:f>
              <c:numCache>
                <c:formatCode>0.00</c:formatCode>
                <c:ptCount val="3"/>
                <c:pt idx="0">
                  <c:v>1.8238035771886381</c:v>
                </c:pt>
                <c:pt idx="1">
                  <c:v>2.7711433636920688</c:v>
                </c:pt>
                <c:pt idx="2">
                  <c:v>-4.5949469408806909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'KF_04_dur+rat'!$H$41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'KF_04_dur+rat'!$H$42:$H$44</c:f>
              <c:numCache>
                <c:formatCode>0.00</c:formatCode>
                <c:ptCount val="3"/>
                <c:pt idx="0">
                  <c:v>-1.5060876334370512</c:v>
                </c:pt>
                <c:pt idx="1">
                  <c:v>0.38352314181163649</c:v>
                </c:pt>
                <c:pt idx="2">
                  <c:v>1.1225644916254236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'KF_04_dur+rat'!$I$41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'KF_04_dur+rat'!$I$42:$I$44</c:f>
              <c:numCache>
                <c:formatCode>0.00</c:formatCode>
                <c:ptCount val="3"/>
                <c:pt idx="0">
                  <c:v>-2.9680474756204873</c:v>
                </c:pt>
                <c:pt idx="1">
                  <c:v>-1.8382825500071789</c:v>
                </c:pt>
                <c:pt idx="2">
                  <c:v>4.8063300256276769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'KF_04_dur+rat'!$J$41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'KF_04_dur+rat'!$J$42:$J$44</c:f>
              <c:numCache>
                <c:formatCode>0.00</c:formatCode>
                <c:ptCount val="3"/>
                <c:pt idx="0">
                  <c:v>-2.6721962184737436</c:v>
                </c:pt>
                <c:pt idx="1">
                  <c:v>-0.42182019409635529</c:v>
                </c:pt>
                <c:pt idx="2">
                  <c:v>3.0940164125701131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'KF_04_dur+rat'!$K$41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'KF_04_dur+rat'!$K$42:$K$44</c:f>
              <c:numCache>
                <c:formatCode>0.00</c:formatCode>
                <c:ptCount val="3"/>
                <c:pt idx="0">
                  <c:v>1.3194444492431394</c:v>
                </c:pt>
                <c:pt idx="1">
                  <c:v>0.31630448676540368</c:v>
                </c:pt>
                <c:pt idx="2">
                  <c:v>-1.6357489360085395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'KF_04_dur+rat'!$L$41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'KF_04_dur+rat'!$L$42:$L$44</c:f>
              <c:numCache>
                <c:formatCode>0.00</c:formatCode>
                <c:ptCount val="3"/>
                <c:pt idx="0">
                  <c:v>3.8634293973183738</c:v>
                </c:pt>
                <c:pt idx="1">
                  <c:v>-0.79193517117343504</c:v>
                </c:pt>
                <c:pt idx="2">
                  <c:v>-3.0714942261449316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'KF_04_dur+rat'!$M$41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'KF_04_dur+rat'!$M$42:$M$44</c:f>
              <c:numCache>
                <c:formatCode>0.00</c:formatCode>
                <c:ptCount val="3"/>
                <c:pt idx="0">
                  <c:v>0.61289835550185856</c:v>
                </c:pt>
                <c:pt idx="1">
                  <c:v>-3.0690293914344906</c:v>
                </c:pt>
                <c:pt idx="2">
                  <c:v>2.4561310359326516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'KF_04_dur+rat'!$N$41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'KF_04_dur+rat'!$N$42:$N$44</c:f>
              <c:numCache>
                <c:formatCode>0.00</c:formatCode>
                <c:ptCount val="3"/>
                <c:pt idx="0">
                  <c:v>2.6956750865879648</c:v>
                </c:pt>
                <c:pt idx="1">
                  <c:v>-1.701762686328216</c:v>
                </c:pt>
                <c:pt idx="2">
                  <c:v>-0.9939124002597417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'KF_04_dur+rat'!$O$41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'KF_04_dur+rat'!$O$42:$O$44</c:f>
              <c:numCache>
                <c:formatCode>0.00</c:formatCode>
                <c:ptCount val="3"/>
                <c:pt idx="0">
                  <c:v>-1.6811998095263334</c:v>
                </c:pt>
                <c:pt idx="1">
                  <c:v>-4.7745373581350137</c:v>
                </c:pt>
                <c:pt idx="2">
                  <c:v>6.4557371676613577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'KF_04_dur+rat'!$P$41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'KF_04_dur+rat'!$P$42:$P$44</c:f>
              <c:numCache>
                <c:formatCode>0.00</c:formatCode>
                <c:ptCount val="3"/>
                <c:pt idx="0">
                  <c:v>-0.4026970891627677</c:v>
                </c:pt>
                <c:pt idx="1">
                  <c:v>3.5229007732581366</c:v>
                </c:pt>
                <c:pt idx="2">
                  <c:v>-3.1202036840953582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6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'KF_04_dur+rat'!$C$35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'KF_04_dur+rat'!$C$36:$C$38</c:f>
              <c:numCache>
                <c:formatCode>0.00</c:formatCode>
                <c:ptCount val="3"/>
                <c:pt idx="0">
                  <c:v>-0.9385193945833592</c:v>
                </c:pt>
                <c:pt idx="1">
                  <c:v>2.3732781675991816</c:v>
                </c:pt>
                <c:pt idx="2">
                  <c:v>-1.4347587730158207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'KF_04_dur+rat'!$E$35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'KF_04_dur+rat'!$E$36:$E$38</c:f>
              <c:numCache>
                <c:formatCode>0.00</c:formatCode>
                <c:ptCount val="3"/>
                <c:pt idx="0">
                  <c:v>-1.3048750793927653</c:v>
                </c:pt>
                <c:pt idx="1">
                  <c:v>-2.1932764922038785</c:v>
                </c:pt>
                <c:pt idx="2">
                  <c:v>3.498151571596642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'KF_04_dur+rat'!$F$35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'KF_04_dur+rat'!$F$36:$F$38</c:f>
              <c:numCache>
                <c:formatCode>0.00</c:formatCode>
                <c:ptCount val="3"/>
                <c:pt idx="0">
                  <c:v>1.0857749408849422</c:v>
                </c:pt>
                <c:pt idx="1">
                  <c:v>0.72894102882909806</c:v>
                </c:pt>
                <c:pt idx="2">
                  <c:v>-1.8147159697140491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'KF_04_dur+rat'!$G$35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'KF_04_dur+rat'!$G$36:$G$38</c:f>
              <c:numCache>
                <c:formatCode>0.00</c:formatCode>
                <c:ptCount val="3"/>
                <c:pt idx="0">
                  <c:v>2.1989252292316515</c:v>
                </c:pt>
                <c:pt idx="1">
                  <c:v>2.8766230126816978</c:v>
                </c:pt>
                <c:pt idx="2">
                  <c:v>-5.0755482419133493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'KF_04_dur+rat'!$H$35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'KF_04_dur+rat'!$H$36:$H$38</c:f>
              <c:numCache>
                <c:formatCode>0.00</c:formatCode>
                <c:ptCount val="3"/>
                <c:pt idx="0">
                  <c:v>-1.1309659813940378</c:v>
                </c:pt>
                <c:pt idx="1">
                  <c:v>0.48900279080126552</c:v>
                </c:pt>
                <c:pt idx="2">
                  <c:v>0.64196319059276519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'KF_04_dur+rat'!$I$35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'KF_04_dur+rat'!$I$36:$I$38</c:f>
              <c:numCache>
                <c:formatCode>0.00</c:formatCode>
                <c:ptCount val="3"/>
                <c:pt idx="0">
                  <c:v>-2.5929258235774739</c:v>
                </c:pt>
                <c:pt idx="1">
                  <c:v>-1.7328029010175499</c:v>
                </c:pt>
                <c:pt idx="2">
                  <c:v>4.3257287245950184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'KF_04_dur+rat'!$K$35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'KF_04_dur+rat'!$K$36:$K$38</c:f>
              <c:numCache>
                <c:formatCode>0.00</c:formatCode>
                <c:ptCount val="3"/>
                <c:pt idx="0">
                  <c:v>1.6945661012861528</c:v>
                </c:pt>
                <c:pt idx="1">
                  <c:v>0.42178413575503271</c:v>
                </c:pt>
                <c:pt idx="2">
                  <c:v>-2.116350237041198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'KF_04_dur+rat'!$M$35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'KF_04_dur+rat'!$M$36:$M$38</c:f>
              <c:numCache>
                <c:formatCode>0.00</c:formatCode>
                <c:ptCount val="3"/>
                <c:pt idx="0">
                  <c:v>0.98802000754487196</c:v>
                </c:pt>
                <c:pt idx="1">
                  <c:v>-2.9635497424448616</c:v>
                </c:pt>
                <c:pt idx="2">
                  <c:v>1.9755297348999932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'KF_04_dur+rat'!$P$35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'KF_04_dur+rat'!$P$36:$P$38</c:f>
              <c:numCache>
                <c:formatCode>0.00</c:formatCode>
                <c:ptCount val="3"/>
                <c:pt idx="0">
                  <c:v>-2.7575437119754298E-2</c:v>
                </c:pt>
                <c:pt idx="1">
                  <c:v>3.6283804222477656</c:v>
                </c:pt>
                <c:pt idx="2">
                  <c:v>-3.6008049851280166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1"/>
        <c:minorUnit val="0.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4" connectionId="43" xr16:uid="{C37BF71F-4649-47D7-8665-150086D8577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68" xr16:uid="{00000000-0016-0000-0000-000003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3" connectionId="3" xr16:uid="{00000000-0016-0000-0000-000034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8" xr16:uid="{00000000-0016-0000-0000-000025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9_23" connectionId="65" xr16:uid="{00000000-0016-0000-0000-000027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21" connectionId="15" xr16:uid="{00000000-0016-0000-0000-00000A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0_Abschnitte-Dauern_1" connectionId="33" xr16:uid="{00000000-0016-0000-0000-000021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0" connectionId="18" xr16:uid="{865FF577-5F27-4BED-9BA3-5F7CBCD31D1F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3" xr16:uid="{00000000-0016-0000-0000-00000E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87_27" connectionId="26" xr16:uid="{00000000-0016-0000-0000-00000F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0_dur_3" connectionId="54" xr16:uid="{00000000-0016-0000-0000-00002D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44" xr16:uid="{00000000-0016-0000-0000-00002B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80" xr16:uid="{00000000-0016-0000-0000-00001F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35" xr16:uid="{00000000-0016-0000-0000-000028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4" connectionId="56" xr16:uid="{4FC7A5BD-DFF2-4E5A-ADF8-F00F9EE3200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57" xr16:uid="{00000000-0016-0000-0000-000007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1" connectionId="78" xr16:uid="{00000000-0016-0000-0000-00001D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4_dur" connectionId="51" xr16:uid="{C966C10F-546D-4B77-807F-8658C167584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0_dur_1" connectionId="9" xr16:uid="{00000000-0016-0000-0000-000022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3" connectionId="73" xr16:uid="{00000000-0016-0000-0000-000002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67" xr16:uid="{00000000-0016-0000-0000-000033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4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1" connectionId="59" xr16:uid="{00000000-0016-0000-0000-00001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48" xr16:uid="{00000000-0016-0000-0000-000038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1" connectionId="22" xr16:uid="{00000000-0016-0000-0000-000035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70" xr16:uid="{00000000-0016-0000-0000-000016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0" connectionId="77" xr16:uid="{D8D0DF61-CABB-47C2-AFA8-0DF1BCC2C343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46" xr16:uid="{00000000-0016-0000-0000-00001B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42" xr16:uid="{00000000-0016-0000-0000-000024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1" connectionId="2" xr16:uid="{00000000-0016-0000-0000-000014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4_dur" connectionId="7" xr16:uid="{EA0AD0D4-E278-4B52-BB40-B3B1AEE56633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23" connectionId="16" xr16:uid="{00000000-0016-0000-0000-000008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20" connectionId="14" xr16:uid="{4EBF3287-A6B4-4ADE-A6C5-D7B0BF8D1F8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1" connectionId="72" xr16:uid="{00000000-0016-0000-0000-00003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3" connectionId="60" xr16:uid="{00000000-0016-0000-0000-00002F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74" xr16:uid="{00000000-0016-0000-0000-000005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76" xr16:uid="{00000000-0016-0000-0000-00002E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4" connectionId="30" xr16:uid="{00000000-0016-0000-0000-000019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0" connectionId="1" xr16:uid="{2EFCD9C4-EFB0-4CEC-B360-0199931D4AB2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24" xr16:uid="{00000000-0016-0000-0000-000020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0" connectionId="71" xr16:uid="{E524E559-AB2D-410A-9F93-877733DBA5D3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0" connectionId="61" xr16:uid="{CE48CAC0-E341-4AEB-B90C-438E7AFDD2D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0" connectionId="58" xr16:uid="{CE1A9582-7890-420C-9971-8EA467A5790F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3" connectionId="40" xr16:uid="{00000000-0016-0000-0000-000000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9_21" connectionId="64" xr16:uid="{00000000-0016-0000-0000-000013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55" xr16:uid="{00000000-0016-0000-0000-000012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52" xr16:uid="{00000000-0016-0000-0000-00001E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3" connectionId="79" xr16:uid="{00000000-0016-0000-0000-000006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2 (Umpanzert)" connectionId="28" xr16:uid="{00000000-0016-0000-0000-00002C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27" connectionId="25" xr16:uid="{00000000-0016-0000-0000-00001C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3" connectionId="63" xr16:uid="{00000000-0016-0000-0000-000010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0_dur_1" connectionId="53" xr16:uid="{00000000-0016-0000-0000-000037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41" xr16:uid="{00000000-0016-0000-0000-00000D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3" connectionId="23" xr16:uid="{00000000-0016-0000-00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11" xr16:uid="{00000000-0016-0000-00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1" connectionId="62" xr16:uid="{00000000-0016-0000-0000-000017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3" connectionId="20" xr16:uid="{00000000-0016-0000-0000-000023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7" xr16:uid="{00000000-0016-0000-0000-000031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4_21" connectionId="36" xr16:uid="{00000000-0016-0000-0000-00000B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0" connectionId="38" xr16:uid="{0EEDB6C8-B213-4B62-AD8B-42CDCF6F6373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32" xr16:uid="{00000000-0016-0000-0000-00002A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1" connectionId="39" xr16:uid="{00000000-0016-0000-0000-000018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50" xr16:uid="{00000000-0016-0000-0000-000015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0_dur_3" connectionId="10" xr16:uid="{00000000-0016-0000-0000-00001A00000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66" xr16:uid="{00000000-0016-0000-0000-000026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1" connectionId="19" xr16:uid="{00000000-0016-0000-0000-000009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0_Abschnitte-Dauern_3" connectionId="34" xr16:uid="{00000000-0016-0000-0000-00002900000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4_Abschnitte-Dauern" connectionId="31" xr16:uid="{0D031FA9-D13F-49EC-800B-2E9D8316E3D7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0" connectionId="21" xr16:uid="{D7B72FFA-67B8-463E-850E-8D1E73B826B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4_23" connectionId="37" xr16:uid="{00000000-0016-0000-0000-00000C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6" xr16:uid="{00000000-0016-0000-0000-00003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61" Type="http://schemas.openxmlformats.org/officeDocument/2006/relationships/queryTable" Target="../queryTables/queryTable60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3DF3-CF4E-4B2C-B1C8-071B00FE14F6}">
  <dimension ref="A1:H10"/>
  <sheetViews>
    <sheetView workbookViewId="0"/>
  </sheetViews>
  <sheetFormatPr baseColWidth="10" defaultRowHeight="14.4" x14ac:dyDescent="0.3"/>
  <cols>
    <col min="1" max="1" width="9.33203125" style="7" bestFit="1" customWidth="1"/>
    <col min="2" max="2" width="11.44140625" style="7" bestFit="1" customWidth="1"/>
    <col min="3" max="3" width="10.44140625" style="7" bestFit="1" customWidth="1"/>
    <col min="4" max="4" width="11.44140625" style="7" bestFit="1" customWidth="1"/>
    <col min="5" max="5" width="10.44140625" style="7" bestFit="1" customWidth="1"/>
  </cols>
  <sheetData>
    <row r="1" spans="1:8" x14ac:dyDescent="0.3">
      <c r="A1" s="6" t="s">
        <v>61</v>
      </c>
      <c r="B1" s="6" t="s">
        <v>59</v>
      </c>
      <c r="C1" s="13" t="s">
        <v>60</v>
      </c>
      <c r="D1" s="6" t="s">
        <v>59</v>
      </c>
      <c r="E1" s="13" t="s">
        <v>60</v>
      </c>
    </row>
    <row r="2" spans="1:8" x14ac:dyDescent="0.3">
      <c r="A2" s="7" t="s">
        <v>50</v>
      </c>
      <c r="B2" s="51">
        <v>17</v>
      </c>
      <c r="C2" s="12">
        <f>B2/B$10*100</f>
        <v>24.637681159420293</v>
      </c>
      <c r="D2" s="51">
        <f>SUM(B2:B3)</f>
        <v>20</v>
      </c>
      <c r="E2" s="12">
        <f>D2/D$10*100</f>
        <v>28.985507246376812</v>
      </c>
    </row>
    <row r="3" spans="1:8" x14ac:dyDescent="0.3">
      <c r="A3" s="7" t="s">
        <v>51</v>
      </c>
      <c r="B3" s="51">
        <v>3</v>
      </c>
      <c r="C3" s="12">
        <f t="shared" ref="C3:C9" si="0">B3/B$10*100</f>
        <v>4.3478260869565215</v>
      </c>
      <c r="D3" s="51"/>
      <c r="E3" s="12"/>
      <c r="H3" s="47"/>
    </row>
    <row r="4" spans="1:8" x14ac:dyDescent="0.3">
      <c r="A4" s="7" t="s">
        <v>0</v>
      </c>
      <c r="B4" s="51">
        <v>3</v>
      </c>
      <c r="C4" s="12">
        <f t="shared" si="0"/>
        <v>4.3478260869565215</v>
      </c>
      <c r="D4" s="51">
        <f>SUM(B4:B7)</f>
        <v>43</v>
      </c>
      <c r="E4" s="12">
        <f t="shared" ref="E4" si="1">D4/D$10*100</f>
        <v>62.318840579710141</v>
      </c>
      <c r="H4" s="47"/>
    </row>
    <row r="5" spans="1:8" x14ac:dyDescent="0.3">
      <c r="A5" s="7" t="s">
        <v>1</v>
      </c>
      <c r="B5" s="51">
        <v>22</v>
      </c>
      <c r="C5" s="12">
        <f t="shared" si="0"/>
        <v>31.884057971014489</v>
      </c>
      <c r="D5" s="51"/>
      <c r="E5" s="12"/>
      <c r="H5" s="47"/>
    </row>
    <row r="6" spans="1:8" x14ac:dyDescent="0.3">
      <c r="A6" s="7" t="s">
        <v>52</v>
      </c>
      <c r="B6" s="51">
        <v>10</v>
      </c>
      <c r="C6" s="12">
        <f t="shared" si="0"/>
        <v>14.492753623188406</v>
      </c>
      <c r="D6" s="51"/>
      <c r="E6" s="12"/>
      <c r="H6" s="47"/>
    </row>
    <row r="7" spans="1:8" x14ac:dyDescent="0.3">
      <c r="A7" s="7" t="s">
        <v>53</v>
      </c>
      <c r="B7" s="51">
        <v>8</v>
      </c>
      <c r="C7" s="12">
        <f t="shared" si="0"/>
        <v>11.594202898550725</v>
      </c>
    </row>
    <row r="8" spans="1:8" x14ac:dyDescent="0.3">
      <c r="A8" s="7" t="s">
        <v>47</v>
      </c>
      <c r="B8" s="51">
        <v>3</v>
      </c>
      <c r="C8" s="12">
        <f t="shared" si="0"/>
        <v>4.3478260869565215</v>
      </c>
      <c r="D8" s="51">
        <f>SUM(B8:B9)</f>
        <v>6</v>
      </c>
      <c r="E8" s="12">
        <f>D8/D$10*100</f>
        <v>8.695652173913043</v>
      </c>
    </row>
    <row r="9" spans="1:8" x14ac:dyDescent="0.3">
      <c r="A9" s="7" t="s">
        <v>48</v>
      </c>
      <c r="B9" s="51">
        <v>3</v>
      </c>
      <c r="C9" s="12">
        <f t="shared" si="0"/>
        <v>4.3478260869565215</v>
      </c>
      <c r="D9" s="51"/>
      <c r="E9" s="12"/>
    </row>
    <row r="10" spans="1:8" x14ac:dyDescent="0.3">
      <c r="B10" s="48">
        <f>SUM(B2:B9)</f>
        <v>69</v>
      </c>
      <c r="C10" s="12">
        <f>SUM(C2:C9)</f>
        <v>99.999999999999986</v>
      </c>
      <c r="D10" s="51">
        <f>SUM(D2:D9)</f>
        <v>69</v>
      </c>
      <c r="E10" s="12">
        <f>SUM(E2:E9)</f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50"/>
  <sheetViews>
    <sheetView tabSelected="1" zoomScale="55" zoomScaleNormal="55" workbookViewId="0"/>
  </sheetViews>
  <sheetFormatPr baseColWidth="10" defaultRowHeight="14.4" x14ac:dyDescent="0.3"/>
  <cols>
    <col min="1" max="1" width="20.88671875" style="1" bestFit="1" customWidth="1"/>
    <col min="2" max="2" width="36.21875" style="2" bestFit="1" customWidth="1"/>
    <col min="3" max="3" width="26.33203125" style="2" bestFit="1" customWidth="1"/>
    <col min="4" max="4" width="23.109375" style="2" bestFit="1" customWidth="1"/>
    <col min="5" max="5" width="23.109375" bestFit="1" customWidth="1"/>
    <col min="6" max="6" width="34" bestFit="1" customWidth="1"/>
    <col min="7" max="7" width="36.21875" bestFit="1" customWidth="1"/>
    <col min="8" max="8" width="28.77734375" bestFit="1" customWidth="1"/>
    <col min="9" max="9" width="36.21875" bestFit="1" customWidth="1"/>
    <col min="10" max="10" width="28.77734375" bestFit="1" customWidth="1"/>
    <col min="11" max="12" width="22.33203125" bestFit="1" customWidth="1"/>
    <col min="13" max="13" width="28.44140625" bestFit="1" customWidth="1"/>
    <col min="14" max="15" width="22.33203125" bestFit="1" customWidth="1"/>
    <col min="16" max="16" width="10.77734375" style="2" bestFit="1" customWidth="1"/>
    <col min="17" max="17" width="8.5546875" bestFit="1" customWidth="1"/>
    <col min="18" max="18" width="9.21875" bestFit="1" customWidth="1"/>
    <col min="19" max="19" width="21.5546875" style="2" bestFit="1" customWidth="1"/>
    <col min="20" max="20" width="8" style="2" bestFit="1" customWidth="1"/>
    <col min="21" max="21" width="12.6640625" style="2" bestFit="1" customWidth="1"/>
    <col min="22" max="22" width="6.77734375" style="2" bestFit="1" customWidth="1"/>
    <col min="23" max="23" width="9.77734375" style="2" bestFit="1" customWidth="1"/>
    <col min="24" max="24" width="7.5546875" style="2" bestFit="1" customWidth="1"/>
    <col min="25" max="25" width="8.21875" bestFit="1" customWidth="1"/>
    <col min="26" max="26" width="16.6640625" style="1" bestFit="1" customWidth="1"/>
    <col min="27" max="27" width="14.6640625" bestFit="1" customWidth="1"/>
    <col min="28" max="29" width="26.33203125" style="2" bestFit="1" customWidth="1"/>
    <col min="30" max="30" width="101.109375" bestFit="1" customWidth="1"/>
    <col min="31" max="31" width="23.109375" style="2" bestFit="1" customWidth="1"/>
    <col min="32" max="32" width="34" style="2" bestFit="1" customWidth="1"/>
    <col min="33" max="33" width="36.21875" bestFit="1" customWidth="1"/>
    <col min="34" max="34" width="28.77734375" bestFit="1" customWidth="1"/>
    <col min="35" max="35" width="23.109375" bestFit="1" customWidth="1"/>
    <col min="36" max="36" width="28.77734375" bestFit="1" customWidth="1"/>
    <col min="37" max="38" width="22.33203125" bestFit="1" customWidth="1"/>
    <col min="39" max="39" width="28.44140625" bestFit="1" customWidth="1"/>
    <col min="40" max="41" width="22.33203125" bestFit="1" customWidth="1"/>
    <col min="42" max="42" width="10.77734375" bestFit="1" customWidth="1"/>
    <col min="43" max="43" width="8.5546875" bestFit="1" customWidth="1"/>
    <col min="44" max="44" width="9.21875" bestFit="1" customWidth="1"/>
    <col min="45" max="45" width="17.109375" bestFit="1" customWidth="1"/>
    <col min="46" max="46" width="9.77734375" bestFit="1" customWidth="1"/>
    <col min="47" max="47" width="7.5546875" bestFit="1" customWidth="1"/>
    <col min="48" max="48" width="8.21875" bestFit="1" customWidth="1"/>
    <col min="49" max="49" width="16.109375" bestFit="1" customWidth="1"/>
    <col min="50" max="50" width="6.77734375" bestFit="1" customWidth="1"/>
    <col min="51" max="51" width="18.21875" bestFit="1" customWidth="1"/>
    <col min="52" max="52" width="17.77734375" bestFit="1" customWidth="1"/>
    <col min="53" max="53" width="22.332031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21875" bestFit="1" customWidth="1"/>
    <col min="62" max="62" width="37.33203125" bestFit="1" customWidth="1"/>
    <col min="63" max="63" width="29.88671875" bestFit="1" customWidth="1"/>
    <col min="64" max="64" width="23.21875" bestFit="1" customWidth="1"/>
    <col min="65" max="65" width="29.88671875" bestFit="1" customWidth="1"/>
    <col min="66" max="67" width="22.77734375" bestFit="1" customWidth="1"/>
    <col min="68" max="68" width="28.77734375" bestFit="1" customWidth="1"/>
    <col min="69" max="70" width="22.77734375" bestFit="1" customWidth="1"/>
    <col min="71" max="71" width="8.5546875" bestFit="1" customWidth="1"/>
  </cols>
  <sheetData>
    <row r="1" spans="1:71" x14ac:dyDescent="0.3">
      <c r="A1" s="34" t="s">
        <v>18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6" t="s">
        <v>18</v>
      </c>
      <c r="W1" s="1" t="s">
        <v>26</v>
      </c>
      <c r="X1" s="1" t="s">
        <v>29</v>
      </c>
      <c r="Y1" s="1" t="s">
        <v>27</v>
      </c>
      <c r="Z1" s="6" t="s">
        <v>38</v>
      </c>
      <c r="AA1" s="34" t="s">
        <v>18</v>
      </c>
      <c r="AB1" s="26" t="s">
        <v>3</v>
      </c>
      <c r="AC1" s="26" t="s">
        <v>4</v>
      </c>
      <c r="AD1" s="26" t="s">
        <v>5</v>
      </c>
      <c r="AE1" s="26" t="s">
        <v>6</v>
      </c>
      <c r="AF1" s="26" t="s">
        <v>7</v>
      </c>
      <c r="AG1" s="26" t="s">
        <v>8</v>
      </c>
      <c r="AH1" s="26" t="s">
        <v>9</v>
      </c>
      <c r="AI1" s="26" t="s">
        <v>10</v>
      </c>
      <c r="AJ1" s="26" t="s">
        <v>11</v>
      </c>
      <c r="AK1" s="26" t="s">
        <v>12</v>
      </c>
      <c r="AL1" s="11" t="s">
        <v>13</v>
      </c>
      <c r="AM1" s="11" t="s">
        <v>14</v>
      </c>
      <c r="AN1" s="11" t="s">
        <v>15</v>
      </c>
      <c r="AO1" s="11" t="s">
        <v>16</v>
      </c>
      <c r="AP1" s="6" t="s">
        <v>22</v>
      </c>
      <c r="AQ1" s="1" t="s">
        <v>23</v>
      </c>
      <c r="AR1" s="6" t="s">
        <v>24</v>
      </c>
      <c r="AS1" s="6" t="s">
        <v>25</v>
      </c>
      <c r="AT1" s="6" t="s">
        <v>26</v>
      </c>
      <c r="AU1" s="6" t="s">
        <v>29</v>
      </c>
      <c r="AV1" s="1" t="s">
        <v>27</v>
      </c>
      <c r="AW1" s="6" t="s">
        <v>28</v>
      </c>
      <c r="AX1" s="20"/>
      <c r="AY1" s="27"/>
      <c r="AZ1" s="27"/>
      <c r="BA1" s="6"/>
      <c r="BB1" s="13"/>
      <c r="BC1" s="7"/>
    </row>
    <row r="2" spans="1:71" x14ac:dyDescent="0.3">
      <c r="A2" s="1">
        <v>1</v>
      </c>
      <c r="B2" s="8">
        <f>SUM(AB2:AB3)</f>
        <v>5.2568333329999994</v>
      </c>
      <c r="C2" s="8">
        <f t="shared" ref="C2:O2" si="0">SUM(AC2:AC3)</f>
        <v>4.49</v>
      </c>
      <c r="D2" s="8">
        <f t="shared" si="0"/>
        <v>7.3163333330000002</v>
      </c>
      <c r="E2" s="8">
        <f t="shared" si="0"/>
        <v>6.8868749999999999</v>
      </c>
      <c r="F2" s="8">
        <f t="shared" si="0"/>
        <v>6.1971666670000003</v>
      </c>
      <c r="G2" s="8">
        <f t="shared" si="0"/>
        <v>5.3913541670000003</v>
      </c>
      <c r="H2" s="8">
        <f t="shared" si="0"/>
        <v>5.9012500000000001</v>
      </c>
      <c r="I2" s="8">
        <f t="shared" si="0"/>
        <v>6.9337500000000007</v>
      </c>
      <c r="J2" s="8">
        <f t="shared" si="0"/>
        <v>5.9680000000000009</v>
      </c>
      <c r="K2" s="8">
        <f t="shared" si="0"/>
        <v>6.2778333329999993</v>
      </c>
      <c r="L2" s="8">
        <f t="shared" si="0"/>
        <v>6.6391666670000005</v>
      </c>
      <c r="M2" s="8">
        <f t="shared" si="0"/>
        <v>6.3483333330000002</v>
      </c>
      <c r="N2" s="8">
        <f t="shared" si="0"/>
        <v>5.7119999999999997</v>
      </c>
      <c r="O2" s="8">
        <f t="shared" si="0"/>
        <v>5.9819999999999993</v>
      </c>
      <c r="P2" s="3">
        <f>AVERAGE(B2:O2)</f>
        <v>6.0929211309285725</v>
      </c>
      <c r="Q2" s="12">
        <f>MIN(B2:O2)</f>
        <v>4.49</v>
      </c>
      <c r="R2" s="3">
        <f>MAX(B2:O2)</f>
        <v>7.3163333330000002</v>
      </c>
      <c r="S2" s="8">
        <f>STDEV(B2:O2)/P2*100</f>
        <v>12.225431690474787</v>
      </c>
      <c r="V2" s="6">
        <v>1</v>
      </c>
      <c r="W2" s="12">
        <f>AVERAGE(C2,E2:I2,K2,M2)</f>
        <v>6.0533203124999995</v>
      </c>
      <c r="X2" s="3">
        <f>MIN(C2,E2:I2,K2,M2)</f>
        <v>4.49</v>
      </c>
      <c r="Y2" s="3">
        <f>MAX(C2,E2:I2,K2,M2)</f>
        <v>6.9337500000000007</v>
      </c>
      <c r="Z2" s="8">
        <f>STDEV(C2,E2:I2,K2,M2)/W2*100</f>
        <v>13.294411663853477</v>
      </c>
      <c r="AA2" s="43" t="s">
        <v>50</v>
      </c>
      <c r="AB2" s="12">
        <f t="shared" ref="AB2:AO2" si="1">AB78-AB77</f>
        <v>4.3605833330000001</v>
      </c>
      <c r="AC2" s="12">
        <f t="shared" si="1"/>
        <v>3.826666667</v>
      </c>
      <c r="AD2" s="12">
        <f t="shared" si="1"/>
        <v>5.9063333330000001</v>
      </c>
      <c r="AE2" s="12">
        <f t="shared" si="1"/>
        <v>5.4020833330000002</v>
      </c>
      <c r="AF2" s="12">
        <f t="shared" si="1"/>
        <v>3.8696666669999997</v>
      </c>
      <c r="AG2" s="12">
        <f t="shared" si="1"/>
        <v>4.1589999999999998</v>
      </c>
      <c r="AH2" s="12">
        <f t="shared" si="1"/>
        <v>4.5199166670000004</v>
      </c>
      <c r="AI2" s="12">
        <f t="shared" si="1"/>
        <v>5.8574999999999999</v>
      </c>
      <c r="AJ2" s="12">
        <f t="shared" si="1"/>
        <v>5.0893333330000008</v>
      </c>
      <c r="AK2" s="12">
        <f t="shared" si="1"/>
        <v>6.0299583330000006</v>
      </c>
      <c r="AL2" s="12">
        <f t="shared" si="1"/>
        <v>6.1233541670000005</v>
      </c>
      <c r="AM2" s="12">
        <f t="shared" si="1"/>
        <v>4.8703333329999996</v>
      </c>
      <c r="AN2" s="12">
        <f t="shared" si="1"/>
        <v>5.0686666670000005</v>
      </c>
      <c r="AO2" s="12">
        <f t="shared" si="1"/>
        <v>5.226</v>
      </c>
      <c r="AP2" s="12">
        <f>AVERAGE(AB2:AO2)</f>
        <v>5.0220997023571439</v>
      </c>
      <c r="AQ2" s="12">
        <f t="shared" ref="AQ2:AQ9" si="2">MIN(AB2:AO2)</f>
        <v>3.826666667</v>
      </c>
      <c r="AR2" s="12">
        <f>MAX(AB2:AO2)</f>
        <v>6.1233541670000005</v>
      </c>
      <c r="AS2" s="8">
        <f t="shared" ref="AS2:AS9" si="3">STDEV(AB2:AO2)/AP2*100</f>
        <v>15.732975879212349</v>
      </c>
      <c r="AT2" s="12">
        <f t="shared" ref="AT2:AT9" si="4">AVERAGE(AC2,AE2:AI2,AK2,AM2)</f>
        <v>4.8168906250000001</v>
      </c>
      <c r="AU2" s="3">
        <f t="shared" ref="AU2:AU9" si="5">MIN(AC2,AE2:AI2,AK2,AM2)</f>
        <v>3.826666667</v>
      </c>
      <c r="AV2" s="3">
        <f t="shared" ref="AV2:AV9" si="6">MAX(AC2,AE2:AI2,AK2,AM2)</f>
        <v>6.0299583330000006</v>
      </c>
      <c r="AW2" s="8">
        <f t="shared" ref="AW2:AW9" si="7">STDEV(AC2,AE2:AI2,AK2,AM2)/AT2*100</f>
        <v>18.061781564555645</v>
      </c>
      <c r="AX2" s="43" t="s">
        <v>50</v>
      </c>
      <c r="AY2" s="38"/>
      <c r="AZ2" s="1"/>
      <c r="BA2" s="12"/>
      <c r="BB2" s="12"/>
      <c r="BC2" s="7"/>
    </row>
    <row r="3" spans="1:71" x14ac:dyDescent="0.3">
      <c r="A3" s="1">
        <v>2</v>
      </c>
      <c r="B3" s="8">
        <f>SUM(AB4:AB7)</f>
        <v>11.948500000000001</v>
      </c>
      <c r="C3" s="8">
        <f t="shared" ref="C3:O3" si="8">SUM(AC4:AC7)</f>
        <v>9.766</v>
      </c>
      <c r="D3" s="8">
        <f t="shared" si="8"/>
        <v>14.596666667000001</v>
      </c>
      <c r="E3" s="8">
        <f t="shared" si="8"/>
        <v>14.042375</v>
      </c>
      <c r="F3" s="8">
        <f t="shared" si="8"/>
        <v>12.234083333000001</v>
      </c>
      <c r="G3" s="8">
        <f t="shared" si="8"/>
        <v>10.634687499999998</v>
      </c>
      <c r="H3" s="8">
        <f t="shared" si="8"/>
        <v>12.525333332999999</v>
      </c>
      <c r="I3" s="8">
        <f t="shared" si="8"/>
        <v>14.948062500000001</v>
      </c>
      <c r="J3" s="8">
        <f t="shared" si="8"/>
        <v>13.040000000000001</v>
      </c>
      <c r="K3" s="8">
        <f t="shared" si="8"/>
        <v>12.084833333000002</v>
      </c>
      <c r="L3" s="8">
        <f t="shared" si="8"/>
        <v>11.581333333</v>
      </c>
      <c r="M3" s="8">
        <f t="shared" si="8"/>
        <v>11.791999999999998</v>
      </c>
      <c r="N3" s="8">
        <f t="shared" si="8"/>
        <v>10.164666667000001</v>
      </c>
      <c r="O3" s="8">
        <f t="shared" si="8"/>
        <v>11.663333333000001</v>
      </c>
      <c r="P3" s="3">
        <f t="shared" ref="P3:P4" si="9">AVERAGE(B3:O3)</f>
        <v>12.215848214214288</v>
      </c>
      <c r="Q3" s="12">
        <f t="shared" ref="Q3:Q5" si="10">MIN(B3:O3)</f>
        <v>9.766</v>
      </c>
      <c r="R3" s="3">
        <f t="shared" ref="R3:R5" si="11">MAX(B3:O3)</f>
        <v>14.948062500000001</v>
      </c>
      <c r="S3" s="8">
        <f t="shared" ref="S3:S5" si="12">STDEV(B3:O3)/P3*100</f>
        <v>12.626874396098001</v>
      </c>
      <c r="V3" s="6">
        <v>2</v>
      </c>
      <c r="W3" s="12">
        <f t="shared" ref="W3:W5" si="13">AVERAGE(C3,E3:I3,K3,M3)</f>
        <v>12.253421874875</v>
      </c>
      <c r="X3" s="3">
        <f t="shared" ref="X3:X5" si="14">MIN(C3,E3:I3,K3,M3)</f>
        <v>9.766</v>
      </c>
      <c r="Y3" s="3">
        <f t="shared" ref="Y3:Y5" si="15">MAX(C3,E3:I3,K3,M3)</f>
        <v>14.948062500000001</v>
      </c>
      <c r="Z3" s="8">
        <f t="shared" ref="Z3:Z5" si="16">STDEV(C3,E3:I3,K3,M3)/W3*100</f>
        <v>13.650593165438721</v>
      </c>
      <c r="AA3" s="43" t="s">
        <v>51</v>
      </c>
      <c r="AB3" s="12">
        <f t="shared" ref="AB3" si="17">AB79-AB78</f>
        <v>0.89624999999999932</v>
      </c>
      <c r="AC3" s="12">
        <f t="shared" ref="AC3:AO9" si="18">AC79-AC78</f>
        <v>0.66333333300000019</v>
      </c>
      <c r="AD3" s="12">
        <f t="shared" si="18"/>
        <v>1.4100000000000001</v>
      </c>
      <c r="AE3" s="12">
        <f t="shared" si="18"/>
        <v>1.4847916669999996</v>
      </c>
      <c r="AF3" s="12">
        <f t="shared" si="18"/>
        <v>2.3275000000000006</v>
      </c>
      <c r="AG3" s="12">
        <f t="shared" si="18"/>
        <v>1.2323541670000004</v>
      </c>
      <c r="AH3" s="12">
        <f t="shared" si="18"/>
        <v>1.3813333329999997</v>
      </c>
      <c r="AI3" s="12">
        <f t="shared" si="18"/>
        <v>1.0762500000000008</v>
      </c>
      <c r="AJ3" s="12">
        <f t="shared" si="18"/>
        <v>0.87866666700000007</v>
      </c>
      <c r="AK3" s="12">
        <f t="shared" si="18"/>
        <v>0.24787499999999874</v>
      </c>
      <c r="AL3" s="12">
        <f t="shared" si="18"/>
        <v>0.51581250000000001</v>
      </c>
      <c r="AM3" s="12">
        <f t="shared" si="18"/>
        <v>1.4780000000000006</v>
      </c>
      <c r="AN3" s="12">
        <f t="shared" si="18"/>
        <v>0.64333333299999929</v>
      </c>
      <c r="AO3" s="12">
        <f t="shared" si="18"/>
        <v>0.75599999999999934</v>
      </c>
      <c r="AP3" s="12">
        <f t="shared" ref="AP3:AP9" si="19">AVERAGE(AB3:AO3)</f>
        <v>1.0708214285714288</v>
      </c>
      <c r="AQ3" s="12">
        <f t="shared" si="2"/>
        <v>0.24787499999999874</v>
      </c>
      <c r="AR3" s="12">
        <f t="shared" ref="AR3:AR9" si="20">MAX(AB3:AO3)</f>
        <v>2.3275000000000006</v>
      </c>
      <c r="AS3" s="8">
        <f t="shared" si="3"/>
        <v>49.514148449402022</v>
      </c>
      <c r="AT3" s="12">
        <f t="shared" si="4"/>
        <v>1.2364296875000003</v>
      </c>
      <c r="AU3" s="3">
        <f t="shared" si="5"/>
        <v>0.24787499999999874</v>
      </c>
      <c r="AV3" s="3">
        <f t="shared" si="6"/>
        <v>2.3275000000000006</v>
      </c>
      <c r="AW3" s="8">
        <f t="shared" si="7"/>
        <v>49.88303799764185</v>
      </c>
      <c r="AX3" s="43" t="s">
        <v>51</v>
      </c>
      <c r="AY3" s="38"/>
      <c r="AZ3" s="1"/>
      <c r="BA3" s="12"/>
      <c r="BB3" s="12"/>
      <c r="BC3" s="7"/>
    </row>
    <row r="4" spans="1:71" x14ac:dyDescent="0.3">
      <c r="A4" s="1">
        <v>3</v>
      </c>
      <c r="B4" s="8">
        <f>SUM(AB8:AB9)</f>
        <v>2.8715000000000011</v>
      </c>
      <c r="C4" s="8">
        <f t="shared" ref="C4:O4" si="21">SUM(AC8:AC9)</f>
        <v>1.7371249999999989</v>
      </c>
      <c r="D4" s="8">
        <v>0</v>
      </c>
      <c r="E4" s="8">
        <f t="shared" si="21"/>
        <v>3.9257500000000007</v>
      </c>
      <c r="F4" s="8">
        <f t="shared" si="21"/>
        <v>2.1581249999999983</v>
      </c>
      <c r="G4" s="8">
        <f t="shared" si="21"/>
        <v>1.2472916669999989</v>
      </c>
      <c r="H4" s="8">
        <f t="shared" si="21"/>
        <v>2.7384166669999992</v>
      </c>
      <c r="I4" s="8">
        <f t="shared" si="21"/>
        <v>4.3623541669999994</v>
      </c>
      <c r="J4" s="8">
        <f t="shared" si="21"/>
        <v>3.3306666669999991</v>
      </c>
      <c r="K4" s="8">
        <f t="shared" si="21"/>
        <v>2.0812083339999994</v>
      </c>
      <c r="L4" s="8">
        <f t="shared" si="21"/>
        <v>1.7459375000000001</v>
      </c>
      <c r="M4" s="8">
        <f t="shared" si="21"/>
        <v>3.0199999999999996</v>
      </c>
      <c r="N4" s="8">
        <f t="shared" si="21"/>
        <v>1.9266666669999992</v>
      </c>
      <c r="O4" s="8">
        <f t="shared" si="21"/>
        <v>3.9448749999999997</v>
      </c>
      <c r="P4" s="3">
        <f t="shared" si="9"/>
        <v>2.5064226192142849</v>
      </c>
      <c r="Q4" s="12">
        <f t="shared" si="10"/>
        <v>0</v>
      </c>
      <c r="R4" s="3">
        <f t="shared" si="11"/>
        <v>4.3623541669999994</v>
      </c>
      <c r="S4" s="8">
        <f t="shared" si="12"/>
        <v>47.381236563522364</v>
      </c>
      <c r="V4" s="1">
        <v>3</v>
      </c>
      <c r="W4" s="12">
        <f t="shared" si="13"/>
        <v>2.6587838543749993</v>
      </c>
      <c r="X4" s="3">
        <f t="shared" si="14"/>
        <v>1.2472916669999989</v>
      </c>
      <c r="Y4" s="3">
        <f t="shared" si="15"/>
        <v>4.3623541669999994</v>
      </c>
      <c r="Z4" s="8">
        <f t="shared" si="16"/>
        <v>40.384049720518874</v>
      </c>
      <c r="AA4" s="43" t="s">
        <v>0</v>
      </c>
      <c r="AB4" s="12">
        <f t="shared" ref="AB4" si="22">AB80-AB79</f>
        <v>0.81375000000000064</v>
      </c>
      <c r="AC4" s="12">
        <f t="shared" si="18"/>
        <v>0.67874999999999996</v>
      </c>
      <c r="AD4" s="12">
        <f t="shared" si="18"/>
        <v>1.1833333339999994</v>
      </c>
      <c r="AE4" s="12">
        <f t="shared" si="18"/>
        <v>0.88787500000000019</v>
      </c>
      <c r="AF4" s="12">
        <f t="shared" si="18"/>
        <v>1.0178333329999996</v>
      </c>
      <c r="AG4" s="12">
        <f t="shared" si="18"/>
        <v>1.0066458330000003</v>
      </c>
      <c r="AH4" s="12">
        <f t="shared" si="18"/>
        <v>0.87600000000000033</v>
      </c>
      <c r="AI4" s="12">
        <f t="shared" si="18"/>
        <v>1.0424166669999995</v>
      </c>
      <c r="AJ4" s="12">
        <f t="shared" si="18"/>
        <v>1.0039999999999996</v>
      </c>
      <c r="AK4" s="12">
        <f t="shared" si="18"/>
        <v>1.4528333330000009</v>
      </c>
      <c r="AL4" s="12">
        <f t="shared" si="18"/>
        <v>1.0445833329999994</v>
      </c>
      <c r="AM4" s="12">
        <f t="shared" si="18"/>
        <v>0.89716666699999958</v>
      </c>
      <c r="AN4" s="12">
        <f t="shared" si="18"/>
        <v>1.1166666670000005</v>
      </c>
      <c r="AO4" s="12">
        <f t="shared" si="18"/>
        <v>2.0280000000000005</v>
      </c>
      <c r="AP4" s="12">
        <f t="shared" si="19"/>
        <v>1.074989583357143</v>
      </c>
      <c r="AQ4" s="12">
        <f t="shared" si="2"/>
        <v>0.67874999999999996</v>
      </c>
      <c r="AR4" s="12">
        <f t="shared" si="20"/>
        <v>2.0280000000000005</v>
      </c>
      <c r="AS4" s="8">
        <f t="shared" si="3"/>
        <v>30.64604368635549</v>
      </c>
      <c r="AT4" s="12">
        <f t="shared" si="4"/>
        <v>0.98244010412500005</v>
      </c>
      <c r="AU4" s="3">
        <f t="shared" si="5"/>
        <v>0.67874999999999996</v>
      </c>
      <c r="AV4" s="3">
        <f t="shared" si="6"/>
        <v>1.4528333330000009</v>
      </c>
      <c r="AW4" s="8">
        <f t="shared" si="7"/>
        <v>22.645505551167258</v>
      </c>
      <c r="AX4" s="43" t="s">
        <v>0</v>
      </c>
      <c r="AY4" s="38"/>
      <c r="AZ4" s="1"/>
      <c r="BA4" s="12"/>
      <c r="BB4" s="12"/>
      <c r="BC4" s="7"/>
    </row>
    <row r="5" spans="1:71" x14ac:dyDescent="0.3">
      <c r="A5" s="6" t="s">
        <v>20</v>
      </c>
      <c r="B5" s="8">
        <f t="shared" ref="B5:O5" si="23">SUM(B2:B4)</f>
        <v>20.076833333</v>
      </c>
      <c r="C5" s="8">
        <f t="shared" si="23"/>
        <v>15.993124999999999</v>
      </c>
      <c r="D5" s="8">
        <f t="shared" si="23"/>
        <v>21.913</v>
      </c>
      <c r="E5" s="8">
        <f t="shared" si="23"/>
        <v>24.855</v>
      </c>
      <c r="F5" s="8">
        <f t="shared" si="23"/>
        <v>20.589375</v>
      </c>
      <c r="G5" s="8">
        <f t="shared" si="23"/>
        <v>17.273333333999997</v>
      </c>
      <c r="H5" s="8">
        <f t="shared" si="23"/>
        <v>21.164999999999999</v>
      </c>
      <c r="I5" s="8">
        <f t="shared" si="23"/>
        <v>26.244166667000002</v>
      </c>
      <c r="J5" s="8">
        <f t="shared" si="23"/>
        <v>22.338666667000002</v>
      </c>
      <c r="K5" s="8">
        <f t="shared" si="23"/>
        <v>20.443875000000002</v>
      </c>
      <c r="L5" s="8">
        <f t="shared" si="23"/>
        <v>19.966437500000001</v>
      </c>
      <c r="M5" s="8">
        <f t="shared" si="23"/>
        <v>21.160333332999997</v>
      </c>
      <c r="N5" s="8">
        <f t="shared" si="23"/>
        <v>17.803333334000001</v>
      </c>
      <c r="O5" s="8">
        <f t="shared" si="23"/>
        <v>21.590208333</v>
      </c>
      <c r="P5" s="3">
        <f>AVERAGE(B5:O5)</f>
        <v>20.815191964357147</v>
      </c>
      <c r="Q5" s="12">
        <f t="shared" si="10"/>
        <v>15.993124999999999</v>
      </c>
      <c r="R5" s="3">
        <f t="shared" si="11"/>
        <v>26.244166667000002</v>
      </c>
      <c r="S5" s="8">
        <f t="shared" si="12"/>
        <v>13.088130958347671</v>
      </c>
      <c r="V5" s="6" t="s">
        <v>20</v>
      </c>
      <c r="W5" s="12">
        <f t="shared" si="13"/>
        <v>20.965526041749996</v>
      </c>
      <c r="X5" s="3">
        <f t="shared" si="14"/>
        <v>15.993124999999999</v>
      </c>
      <c r="Y5" s="3">
        <f t="shared" si="15"/>
        <v>26.244166667000002</v>
      </c>
      <c r="Z5" s="8">
        <f t="shared" si="16"/>
        <v>16.309072171918253</v>
      </c>
      <c r="AA5" s="43" t="s">
        <v>1</v>
      </c>
      <c r="AB5" s="12">
        <f t="shared" ref="AB5" si="24">AB81-AB80</f>
        <v>5.2106249999999994</v>
      </c>
      <c r="AC5" s="12">
        <f t="shared" si="18"/>
        <v>4.225916666999999</v>
      </c>
      <c r="AD5" s="12">
        <f t="shared" si="18"/>
        <v>6.4233333330000004</v>
      </c>
      <c r="AE5" s="12">
        <f t="shared" si="18"/>
        <v>5.7260000000000009</v>
      </c>
      <c r="AF5" s="12">
        <f t="shared" si="18"/>
        <v>4.7244583329999994</v>
      </c>
      <c r="AG5" s="12">
        <f t="shared" si="18"/>
        <v>4.3498124999999996</v>
      </c>
      <c r="AH5" s="12">
        <f t="shared" si="18"/>
        <v>4.7896249999999991</v>
      </c>
      <c r="AI5" s="12">
        <f t="shared" si="18"/>
        <v>6.3460000000000001</v>
      </c>
      <c r="AJ5" s="12">
        <f t="shared" si="18"/>
        <v>4.5619999999999994</v>
      </c>
      <c r="AK5" s="12">
        <f t="shared" si="18"/>
        <v>4.7740416670000005</v>
      </c>
      <c r="AL5" s="12">
        <f t="shared" si="18"/>
        <v>5.0175000000000001</v>
      </c>
      <c r="AM5" s="12">
        <f t="shared" si="18"/>
        <v>4.4468333330000007</v>
      </c>
      <c r="AN5" s="12">
        <f t="shared" si="18"/>
        <v>5.3519999999999985</v>
      </c>
      <c r="AO5" s="12">
        <f t="shared" si="18"/>
        <v>3.7066666670000004</v>
      </c>
      <c r="AP5" s="12">
        <f t="shared" si="19"/>
        <v>4.9753437499999995</v>
      </c>
      <c r="AQ5" s="12">
        <f t="shared" si="2"/>
        <v>3.7066666670000004</v>
      </c>
      <c r="AR5" s="12">
        <f t="shared" si="20"/>
        <v>6.4233333330000004</v>
      </c>
      <c r="AS5" s="8">
        <f t="shared" si="3"/>
        <v>15.656747340977372</v>
      </c>
      <c r="AT5" s="12">
        <f t="shared" si="4"/>
        <v>4.9228359375000004</v>
      </c>
      <c r="AU5" s="3">
        <f t="shared" si="5"/>
        <v>4.225916666999999</v>
      </c>
      <c r="AV5" s="3">
        <f t="shared" si="6"/>
        <v>6.3460000000000001</v>
      </c>
      <c r="AW5" s="8">
        <f t="shared" si="7"/>
        <v>14.94770704809072</v>
      </c>
      <c r="AX5" s="43" t="s">
        <v>1</v>
      </c>
      <c r="AY5" s="38"/>
      <c r="AZ5" s="1"/>
      <c r="BA5" s="12"/>
      <c r="BB5" s="12"/>
      <c r="BC5" s="7"/>
    </row>
    <row r="6" spans="1:71" x14ac:dyDescent="0.3">
      <c r="P6" s="32">
        <f>SUM(P2:P4)</f>
        <v>20.815191964357144</v>
      </c>
      <c r="AA6" s="43" t="s">
        <v>52</v>
      </c>
      <c r="AB6" s="12">
        <f t="shared" ref="AB6" si="25">AB82-AB81</f>
        <v>2.780875</v>
      </c>
      <c r="AC6" s="12">
        <f t="shared" si="18"/>
        <v>2.0760000000000005</v>
      </c>
      <c r="AD6" s="12">
        <f t="shared" si="18"/>
        <v>3.2200000000000006</v>
      </c>
      <c r="AE6" s="12">
        <f t="shared" si="18"/>
        <v>3.2017499999999988</v>
      </c>
      <c r="AF6" s="12">
        <f t="shared" si="18"/>
        <v>2.9971458340000012</v>
      </c>
      <c r="AG6" s="12">
        <f t="shared" si="18"/>
        <v>2.1969791670000003</v>
      </c>
      <c r="AH6" s="12">
        <f t="shared" si="18"/>
        <v>3.2232708330000008</v>
      </c>
      <c r="AI6" s="12">
        <f t="shared" si="18"/>
        <v>3.516666665999999</v>
      </c>
      <c r="AJ6" s="12">
        <f t="shared" si="18"/>
        <v>3.4953333329999996</v>
      </c>
      <c r="AK6" s="12">
        <f t="shared" si="18"/>
        <v>2.6906249999999989</v>
      </c>
      <c r="AL6" s="12">
        <f t="shared" si="18"/>
        <v>2.5893749999999986</v>
      </c>
      <c r="AM6" s="12">
        <f t="shared" si="18"/>
        <v>3.4500000000000011</v>
      </c>
      <c r="AN6" s="12">
        <f t="shared" si="18"/>
        <v>1.1560000000000024</v>
      </c>
      <c r="AO6" s="12">
        <f t="shared" si="18"/>
        <v>2.2613333329999996</v>
      </c>
      <c r="AP6" s="12">
        <f t="shared" si="19"/>
        <v>2.7753824404285714</v>
      </c>
      <c r="AQ6" s="12">
        <f t="shared" si="2"/>
        <v>1.1560000000000024</v>
      </c>
      <c r="AR6" s="12">
        <f t="shared" si="20"/>
        <v>3.516666665999999</v>
      </c>
      <c r="AS6" s="8">
        <f t="shared" si="3"/>
        <v>24.282380225253</v>
      </c>
      <c r="AT6" s="12">
        <f t="shared" si="4"/>
        <v>2.9190546875000001</v>
      </c>
      <c r="AU6" s="3">
        <f t="shared" si="5"/>
        <v>2.0760000000000005</v>
      </c>
      <c r="AV6" s="3">
        <f t="shared" si="6"/>
        <v>3.516666665999999</v>
      </c>
      <c r="AW6" s="8">
        <f t="shared" si="7"/>
        <v>18.772270805807182</v>
      </c>
      <c r="AX6" s="43" t="s">
        <v>52</v>
      </c>
      <c r="AY6" s="38"/>
      <c r="AZ6" s="1"/>
      <c r="BA6" s="12"/>
      <c r="BB6" s="12"/>
      <c r="BC6" s="7"/>
    </row>
    <row r="7" spans="1:71" x14ac:dyDescent="0.3">
      <c r="AA7" s="43" t="s">
        <v>53</v>
      </c>
      <c r="AB7" s="12">
        <f t="shared" ref="AB7" si="26">AB83-AB82</f>
        <v>3.1432500000000001</v>
      </c>
      <c r="AC7" s="12">
        <f t="shared" si="18"/>
        <v>2.7853333330000005</v>
      </c>
      <c r="AD7" s="12">
        <f t="shared" si="18"/>
        <v>3.7699999999999996</v>
      </c>
      <c r="AE7" s="12">
        <f t="shared" si="18"/>
        <v>4.2267499999999991</v>
      </c>
      <c r="AF7" s="12">
        <f t="shared" si="18"/>
        <v>3.4946458329999999</v>
      </c>
      <c r="AG7" s="12">
        <f t="shared" si="18"/>
        <v>3.0812499999999989</v>
      </c>
      <c r="AH7" s="12">
        <f t="shared" si="18"/>
        <v>3.6364374999999995</v>
      </c>
      <c r="AI7" s="12">
        <f t="shared" si="18"/>
        <v>4.0429791670000021</v>
      </c>
      <c r="AJ7" s="12">
        <f t="shared" si="18"/>
        <v>3.9786666670000024</v>
      </c>
      <c r="AK7" s="12">
        <f t="shared" si="18"/>
        <v>3.167333333000002</v>
      </c>
      <c r="AL7" s="12">
        <f t="shared" si="18"/>
        <v>2.9298750000000027</v>
      </c>
      <c r="AM7" s="12">
        <f t="shared" si="18"/>
        <v>2.9979999999999976</v>
      </c>
      <c r="AN7" s="12">
        <f t="shared" si="18"/>
        <v>2.5399999999999991</v>
      </c>
      <c r="AO7" s="12">
        <f t="shared" si="18"/>
        <v>3.6673333330000002</v>
      </c>
      <c r="AP7" s="12">
        <f t="shared" si="19"/>
        <v>3.3901324404285718</v>
      </c>
      <c r="AQ7" s="12">
        <f t="shared" si="2"/>
        <v>2.5399999999999991</v>
      </c>
      <c r="AR7" s="12">
        <f t="shared" si="20"/>
        <v>4.2267499999999991</v>
      </c>
      <c r="AS7" s="8">
        <f t="shared" si="3"/>
        <v>15.141333624728299</v>
      </c>
      <c r="AT7" s="12">
        <f t="shared" si="4"/>
        <v>3.4290911457499997</v>
      </c>
      <c r="AU7" s="3">
        <f t="shared" si="5"/>
        <v>2.7853333330000005</v>
      </c>
      <c r="AV7" s="3">
        <f t="shared" si="6"/>
        <v>4.2267499999999991</v>
      </c>
      <c r="AW7" s="8">
        <f t="shared" si="7"/>
        <v>14.992678311501761</v>
      </c>
      <c r="AX7" s="43" t="s">
        <v>53</v>
      </c>
      <c r="AY7" s="38"/>
      <c r="AZ7" s="1"/>
      <c r="BA7" s="12"/>
      <c r="BB7" s="12"/>
      <c r="BC7" s="7"/>
    </row>
    <row r="8" spans="1:71" x14ac:dyDescent="0.3">
      <c r="AA8" s="43" t="s">
        <v>47</v>
      </c>
      <c r="AB8" s="12">
        <f t="shared" ref="AB8" si="27">AB84-AB83</f>
        <v>1.7971250000000012</v>
      </c>
      <c r="AC8" s="12">
        <f t="shared" si="18"/>
        <v>0.66274999999999906</v>
      </c>
      <c r="AD8" s="12">
        <f t="shared" si="18"/>
        <v>2.4655000000000022</v>
      </c>
      <c r="AE8" s="12">
        <f t="shared" si="18"/>
        <v>2.4655000000000022</v>
      </c>
      <c r="AF8" s="12">
        <f t="shared" si="18"/>
        <v>1.0352500000000013</v>
      </c>
      <c r="AG8" s="12">
        <f t="shared" si="18"/>
        <v>0.41937500000000227</v>
      </c>
      <c r="AH8" s="12">
        <f t="shared" si="18"/>
        <v>1.662625000000002</v>
      </c>
      <c r="AI8" s="12">
        <f t="shared" si="18"/>
        <v>2.7500624999999985</v>
      </c>
      <c r="AJ8" s="12">
        <f t="shared" si="18"/>
        <v>2.1333333329999995</v>
      </c>
      <c r="AK8" s="12">
        <f t="shared" si="18"/>
        <v>0.89016666699999902</v>
      </c>
      <c r="AL8" s="12">
        <f t="shared" si="18"/>
        <v>0.73066666699999772</v>
      </c>
      <c r="AM8" s="12">
        <f t="shared" si="18"/>
        <v>0.55000000000000071</v>
      </c>
      <c r="AN8" s="12">
        <f t="shared" si="18"/>
        <v>0.78800000000000026</v>
      </c>
      <c r="AO8" s="12">
        <f t="shared" si="18"/>
        <v>1.7086666669999993</v>
      </c>
      <c r="AP8" s="12">
        <f t="shared" si="19"/>
        <v>1.4327872024285717</v>
      </c>
      <c r="AQ8" s="12">
        <f t="shared" si="2"/>
        <v>0.41937500000000227</v>
      </c>
      <c r="AR8" s="12">
        <f t="shared" si="20"/>
        <v>2.7500624999999985</v>
      </c>
      <c r="AS8" s="8">
        <f t="shared" si="3"/>
        <v>56.03993619590274</v>
      </c>
      <c r="AT8" s="12">
        <f t="shared" si="4"/>
        <v>1.3044661458750006</v>
      </c>
      <c r="AU8" s="3">
        <f t="shared" si="5"/>
        <v>0.41937500000000227</v>
      </c>
      <c r="AV8" s="3">
        <f t="shared" si="6"/>
        <v>2.7500624999999985</v>
      </c>
      <c r="AW8" s="8">
        <f t="shared" si="7"/>
        <v>68.410565454909204</v>
      </c>
      <c r="AX8" s="43" t="s">
        <v>47</v>
      </c>
      <c r="AY8" s="38"/>
      <c r="AZ8" s="1"/>
      <c r="BA8" s="12"/>
      <c r="BB8" s="12"/>
      <c r="BC8" s="7"/>
      <c r="BD8" s="14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7"/>
    </row>
    <row r="9" spans="1:71" x14ac:dyDescent="0.3">
      <c r="A9" s="34" t="s">
        <v>19</v>
      </c>
      <c r="B9" s="26" t="s">
        <v>3</v>
      </c>
      <c r="C9" s="26" t="s">
        <v>4</v>
      </c>
      <c r="D9" s="26" t="s">
        <v>5</v>
      </c>
      <c r="E9" s="26" t="s">
        <v>6</v>
      </c>
      <c r="F9" s="26" t="s">
        <v>7</v>
      </c>
      <c r="G9" s="26" t="s">
        <v>8</v>
      </c>
      <c r="H9" s="26" t="s">
        <v>9</v>
      </c>
      <c r="I9" s="26" t="s">
        <v>10</v>
      </c>
      <c r="J9" s="26" t="s">
        <v>11</v>
      </c>
      <c r="K9" s="26" t="s">
        <v>12</v>
      </c>
      <c r="L9" s="11" t="s">
        <v>13</v>
      </c>
      <c r="M9" s="11" t="s">
        <v>14</v>
      </c>
      <c r="N9" s="11" t="s">
        <v>15</v>
      </c>
      <c r="O9" s="11" t="s">
        <v>16</v>
      </c>
      <c r="P9" s="1" t="s">
        <v>22</v>
      </c>
      <c r="Q9" s="1" t="s">
        <v>23</v>
      </c>
      <c r="R9" s="1" t="s">
        <v>24</v>
      </c>
      <c r="S9" s="1" t="s">
        <v>30</v>
      </c>
      <c r="T9" s="1" t="s">
        <v>2</v>
      </c>
      <c r="U9" s="1" t="s">
        <v>33</v>
      </c>
      <c r="V9" s="6" t="s">
        <v>19</v>
      </c>
      <c r="W9" s="1" t="s">
        <v>26</v>
      </c>
      <c r="X9" s="1" t="s">
        <v>29</v>
      </c>
      <c r="Y9" s="1" t="s">
        <v>27</v>
      </c>
      <c r="Z9" s="6" t="s">
        <v>49</v>
      </c>
      <c r="AA9" s="43" t="s">
        <v>48</v>
      </c>
      <c r="AB9" s="12">
        <f t="shared" ref="AB9" si="28">AB85-AB84</f>
        <v>1.0743749999999999</v>
      </c>
      <c r="AC9" s="12">
        <f t="shared" si="18"/>
        <v>1.0743749999999999</v>
      </c>
      <c r="AD9" s="12">
        <f t="shared" si="18"/>
        <v>1.4602499999999985</v>
      </c>
      <c r="AE9" s="12">
        <f t="shared" si="18"/>
        <v>1.4602499999999985</v>
      </c>
      <c r="AF9" s="12">
        <f t="shared" si="18"/>
        <v>1.122874999999997</v>
      </c>
      <c r="AG9" s="12">
        <f t="shared" si="18"/>
        <v>0.82791666699999666</v>
      </c>
      <c r="AH9" s="12">
        <f t="shared" si="18"/>
        <v>1.0757916669999972</v>
      </c>
      <c r="AI9" s="12">
        <f t="shared" si="18"/>
        <v>1.6122916670000009</v>
      </c>
      <c r="AJ9" s="12">
        <f t="shared" si="18"/>
        <v>1.1973333339999996</v>
      </c>
      <c r="AK9" s="12">
        <f t="shared" si="18"/>
        <v>1.1910416670000004</v>
      </c>
      <c r="AL9" s="12">
        <f t="shared" si="18"/>
        <v>1.0152708330000024</v>
      </c>
      <c r="AM9" s="12">
        <f t="shared" si="18"/>
        <v>2.4699999999999989</v>
      </c>
      <c r="AN9" s="12">
        <f t="shared" si="18"/>
        <v>1.138666666999999</v>
      </c>
      <c r="AO9" s="12">
        <f t="shared" si="18"/>
        <v>2.2362083330000004</v>
      </c>
      <c r="AP9" s="12">
        <f t="shared" si="19"/>
        <v>1.3540461310714278</v>
      </c>
      <c r="AQ9" s="12">
        <f t="shared" si="2"/>
        <v>0.82791666699999666</v>
      </c>
      <c r="AR9" s="12">
        <f t="shared" si="20"/>
        <v>2.4699999999999989</v>
      </c>
      <c r="AS9" s="8">
        <f t="shared" si="3"/>
        <v>34.816435882700681</v>
      </c>
      <c r="AT9" s="12">
        <f t="shared" si="4"/>
        <v>1.3543177084999987</v>
      </c>
      <c r="AU9" s="3">
        <f t="shared" si="5"/>
        <v>0.82791666699999666</v>
      </c>
      <c r="AV9" s="3">
        <f t="shared" si="6"/>
        <v>2.4699999999999989</v>
      </c>
      <c r="AW9" s="8">
        <f t="shared" si="7"/>
        <v>37.813034777626278</v>
      </c>
      <c r="AX9" s="43" t="s">
        <v>48</v>
      </c>
      <c r="AY9" s="38"/>
      <c r="AZ9" s="1"/>
      <c r="BA9" s="12"/>
      <c r="BB9" s="12"/>
      <c r="BC9" s="7"/>
      <c r="BD9" s="1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11"/>
      <c r="BP9" s="11"/>
      <c r="BQ9" s="11"/>
      <c r="BR9" s="11"/>
      <c r="BS9" s="25"/>
    </row>
    <row r="10" spans="1:71" x14ac:dyDescent="0.3">
      <c r="A10" s="1">
        <v>1</v>
      </c>
      <c r="B10" s="8">
        <f t="shared" ref="B10:O10" si="29">B2/B$5*100</f>
        <v>26.183578086288232</v>
      </c>
      <c r="C10" s="8">
        <f t="shared" si="29"/>
        <v>28.074563288913208</v>
      </c>
      <c r="D10" s="8">
        <f t="shared" si="29"/>
        <v>33.388095345228855</v>
      </c>
      <c r="E10" s="8">
        <f t="shared" si="29"/>
        <v>27.708207604103801</v>
      </c>
      <c r="F10" s="8">
        <f t="shared" si="29"/>
        <v>30.098857624381509</v>
      </c>
      <c r="G10" s="8">
        <f t="shared" si="29"/>
        <v>31.212007912728218</v>
      </c>
      <c r="H10" s="8">
        <f t="shared" si="29"/>
        <v>27.882116702102529</v>
      </c>
      <c r="I10" s="8">
        <f t="shared" si="29"/>
        <v>26.420156859919093</v>
      </c>
      <c r="J10" s="8">
        <f t="shared" si="29"/>
        <v>26.716008117065837</v>
      </c>
      <c r="K10" s="8">
        <f t="shared" si="29"/>
        <v>30.70764878478272</v>
      </c>
      <c r="L10" s="8">
        <f t="shared" si="29"/>
        <v>33.251633732857954</v>
      </c>
      <c r="M10" s="8">
        <f t="shared" si="29"/>
        <v>30.001102691041439</v>
      </c>
      <c r="N10" s="8">
        <f t="shared" si="29"/>
        <v>32.083879422127545</v>
      </c>
      <c r="O10" s="8">
        <f t="shared" si="29"/>
        <v>27.707004526013247</v>
      </c>
      <c r="P10" s="31">
        <f>AVERAGE(B10:O10)</f>
        <v>29.38820433553958</v>
      </c>
      <c r="Q10" s="8">
        <f>MIN(B10:O10)</f>
        <v>26.183578086288232</v>
      </c>
      <c r="R10" s="31">
        <f>MAX(B10:O10)</f>
        <v>33.388095345228855</v>
      </c>
      <c r="S10" s="8">
        <f>STDEV(B10:O10)</f>
        <v>2.4807270495212688</v>
      </c>
      <c r="T10" s="10">
        <f>score!E2</f>
        <v>28.985507246376812</v>
      </c>
      <c r="U10" s="8">
        <f>T10-P10</f>
        <v>-0.4026970891627677</v>
      </c>
      <c r="V10" s="6">
        <v>1</v>
      </c>
      <c r="W10" s="8">
        <f>AVERAGE(C10,E10:I10,K10,M10)</f>
        <v>29.013082683496567</v>
      </c>
      <c r="X10" s="31">
        <f>MIN(C10,E10:I10,K10,M10)</f>
        <v>26.420156859919093</v>
      </c>
      <c r="Y10" s="31">
        <f>MAX(C10,E10:I10,K10,M10)</f>
        <v>31.212007912728218</v>
      </c>
      <c r="Z10" s="8">
        <f>STDEV(C10,E10:I10,K10,M10)</f>
        <v>1.7091260589392792</v>
      </c>
      <c r="AA10" s="19" t="s">
        <v>20</v>
      </c>
      <c r="AB10" s="13">
        <f>SUM(AB2:AB9)</f>
        <v>20.076833333</v>
      </c>
      <c r="AC10" s="13">
        <f t="shared" ref="AC10:AO10" si="30">SUM(AC2:AC9)</f>
        <v>15.993124999999999</v>
      </c>
      <c r="AD10" s="13">
        <f t="shared" si="30"/>
        <v>25.838750000000001</v>
      </c>
      <c r="AE10" s="13">
        <f t="shared" si="30"/>
        <v>24.855</v>
      </c>
      <c r="AF10" s="13">
        <f t="shared" si="30"/>
        <v>20.589374999999997</v>
      </c>
      <c r="AG10" s="13">
        <f t="shared" si="30"/>
        <v>17.273333334</v>
      </c>
      <c r="AH10" s="13">
        <f t="shared" si="30"/>
        <v>21.164999999999999</v>
      </c>
      <c r="AI10" s="13">
        <f t="shared" si="30"/>
        <v>26.244166667000002</v>
      </c>
      <c r="AJ10" s="13">
        <f t="shared" si="30"/>
        <v>22.338666667000002</v>
      </c>
      <c r="AK10" s="13">
        <f t="shared" si="30"/>
        <v>20.443875000000002</v>
      </c>
      <c r="AL10" s="13">
        <f t="shared" si="30"/>
        <v>19.966437500000001</v>
      </c>
      <c r="AM10" s="13">
        <f t="shared" si="30"/>
        <v>21.160333333000001</v>
      </c>
      <c r="AN10" s="13">
        <f t="shared" si="30"/>
        <v>17.803333333999998</v>
      </c>
      <c r="AO10" s="13">
        <f t="shared" si="30"/>
        <v>21.590208333</v>
      </c>
      <c r="AP10" s="13">
        <f>AVERAGE(AB10:AO10)</f>
        <v>21.095602678642859</v>
      </c>
      <c r="AQ10" s="13">
        <f>MIN(AB10:AO10)</f>
        <v>15.993124999999999</v>
      </c>
      <c r="AR10" s="13">
        <f>MAX(AB10:AO10)</f>
        <v>26.244166667000002</v>
      </c>
      <c r="AS10" s="8">
        <f>STDEV(AB10:AO10)/AP10*100</f>
        <v>14.366994526828647</v>
      </c>
      <c r="AT10" s="12">
        <f>AVERAGE(AC10,AE10:AI10,AK10,AM10)</f>
        <v>20.96552604175</v>
      </c>
      <c r="AU10" s="3">
        <f>MIN(AC10,AE10:AI10,AK10,AM10)</f>
        <v>15.993124999999999</v>
      </c>
      <c r="AV10" s="3">
        <f>MAX(AC10,AE10:AI10,AK10,AM10)</f>
        <v>26.244166667000002</v>
      </c>
      <c r="AW10" s="8">
        <f>STDEV(AC10,AE10:AI10,AK10,AM10)/AT10*100</f>
        <v>16.309072171918114</v>
      </c>
      <c r="AX10" s="19" t="s">
        <v>20</v>
      </c>
      <c r="AY10" s="12"/>
      <c r="AZ10" s="41"/>
      <c r="BA10" s="12"/>
      <c r="BB10" s="12"/>
      <c r="BC10" s="7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21"/>
    </row>
    <row r="11" spans="1:71" x14ac:dyDescent="0.3">
      <c r="A11" s="1">
        <v>2</v>
      </c>
      <c r="B11" s="8">
        <f t="shared" ref="B11:O11" si="31">B3/B$5*100</f>
        <v>59.513867559783073</v>
      </c>
      <c r="C11" s="8">
        <f t="shared" si="31"/>
        <v>61.063738325061557</v>
      </c>
      <c r="D11" s="8">
        <f t="shared" si="31"/>
        <v>66.611904654771152</v>
      </c>
      <c r="E11" s="8">
        <f t="shared" si="31"/>
        <v>56.497183665258497</v>
      </c>
      <c r="F11" s="8">
        <f t="shared" si="31"/>
        <v>59.419401186291473</v>
      </c>
      <c r="G11" s="8">
        <f t="shared" si="31"/>
        <v>61.567083170144073</v>
      </c>
      <c r="H11" s="8">
        <f t="shared" si="31"/>
        <v>59.179462948263641</v>
      </c>
      <c r="I11" s="8">
        <f t="shared" si="31"/>
        <v>56.957657256444826</v>
      </c>
      <c r="J11" s="8">
        <f t="shared" si="31"/>
        <v>58.374119612355649</v>
      </c>
      <c r="K11" s="8">
        <f t="shared" si="31"/>
        <v>59.112244293217408</v>
      </c>
      <c r="L11" s="8">
        <f t="shared" si="31"/>
        <v>58.004004635278569</v>
      </c>
      <c r="M11" s="8">
        <f t="shared" si="31"/>
        <v>55.726910415017514</v>
      </c>
      <c r="N11" s="8">
        <f t="shared" si="31"/>
        <v>57.094177120123788</v>
      </c>
      <c r="O11" s="8">
        <f t="shared" si="31"/>
        <v>54.021402448316991</v>
      </c>
      <c r="P11" s="31">
        <f t="shared" ref="P11:P12" si="32">AVERAGE(B11:O11)</f>
        <v>58.795939806452004</v>
      </c>
      <c r="Q11" s="8">
        <f t="shared" ref="Q11:Q13" si="33">MIN(B11:O11)</f>
        <v>54.021402448316991</v>
      </c>
      <c r="R11" s="31">
        <f t="shared" ref="R11:R13" si="34">MAX(B11:O11)</f>
        <v>66.611904654771152</v>
      </c>
      <c r="S11" s="8">
        <f t="shared" ref="S11:S12" si="35">STDEV(B11:O11)</f>
        <v>3.0336892468669432</v>
      </c>
      <c r="T11" s="10">
        <f>score!E4</f>
        <v>62.318840579710141</v>
      </c>
      <c r="U11" s="8">
        <f t="shared" ref="U11:U12" si="36">T11-P11</f>
        <v>3.5229007732581366</v>
      </c>
      <c r="V11" s="6">
        <v>2</v>
      </c>
      <c r="W11" s="8">
        <f t="shared" ref="W11:W12" si="37">AVERAGE(C11,E11:I11,K11,M11)</f>
        <v>58.690460157462375</v>
      </c>
      <c r="X11" s="31">
        <f t="shared" ref="X11:X12" si="38">MIN(C11,E11:I11,K11,M11)</f>
        <v>55.726910415017514</v>
      </c>
      <c r="Y11" s="31">
        <f t="shared" ref="Y11:Y12" si="39">MAX(C11,E11:I11,K11,M11)</f>
        <v>61.567083170144073</v>
      </c>
      <c r="Z11" s="8">
        <f t="shared" ref="Z11:Z12" si="40">STDEV(C11,E11:I11,K11,M11)</f>
        <v>2.1196861145314929</v>
      </c>
      <c r="AA11" s="19"/>
      <c r="AB11" s="9">
        <f t="shared" ref="AB11:AC11" si="41">AB10/86400</f>
        <v>2.3237075616898149E-4</v>
      </c>
      <c r="AC11" s="9">
        <f t="shared" si="41"/>
        <v>1.8510561342592591E-4</v>
      </c>
      <c r="AD11" s="9">
        <f t="shared" ref="AD11:AP11" si="42">AD10/86400</f>
        <v>2.9905960648148147E-4</v>
      </c>
      <c r="AE11" s="9">
        <f t="shared" si="42"/>
        <v>2.8767361111111111E-4</v>
      </c>
      <c r="AF11" s="9">
        <f t="shared" si="42"/>
        <v>2.3830295138888886E-4</v>
      </c>
      <c r="AG11" s="9">
        <f t="shared" si="42"/>
        <v>1.9992283951388888E-4</v>
      </c>
      <c r="AH11" s="9">
        <f t="shared" si="42"/>
        <v>2.4496527777777776E-4</v>
      </c>
      <c r="AI11" s="9">
        <f t="shared" si="42"/>
        <v>3.037519290162037E-4</v>
      </c>
      <c r="AJ11" s="9">
        <f t="shared" si="42"/>
        <v>2.5854938271990742E-4</v>
      </c>
      <c r="AK11" s="9">
        <f t="shared" si="42"/>
        <v>2.3661892361111114E-4</v>
      </c>
      <c r="AL11" s="9">
        <f t="shared" si="42"/>
        <v>2.3109302662037038E-4</v>
      </c>
      <c r="AM11" s="9">
        <f t="shared" si="42"/>
        <v>2.4491126542824075E-4</v>
      </c>
      <c r="AN11" s="9">
        <f t="shared" si="42"/>
        <v>2.0605709877314813E-4</v>
      </c>
      <c r="AO11" s="9">
        <f t="shared" si="42"/>
        <v>2.4988667052083335E-4</v>
      </c>
      <c r="AP11" s="9">
        <f t="shared" si="42"/>
        <v>2.4416206803984792E-4</v>
      </c>
      <c r="AQ11" s="12"/>
      <c r="AR11" s="12"/>
      <c r="AS11" s="13"/>
      <c r="AT11" s="12"/>
      <c r="AU11" s="3"/>
      <c r="AV11" s="3"/>
      <c r="AW11" s="12"/>
      <c r="AX11" s="19"/>
      <c r="AY11" s="9"/>
      <c r="AZ11" s="9"/>
      <c r="BA11" s="9"/>
      <c r="BB11" s="9"/>
      <c r="BC11" s="7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21"/>
    </row>
    <row r="12" spans="1:71" x14ac:dyDescent="0.3">
      <c r="A12" s="1">
        <v>3</v>
      </c>
      <c r="B12" s="8">
        <f t="shared" ref="B12:O12" si="43">B4/B$5*100</f>
        <v>14.302554353928706</v>
      </c>
      <c r="C12" s="8">
        <f t="shared" si="43"/>
        <v>10.861698386025239</v>
      </c>
      <c r="D12" s="8">
        <f t="shared" si="43"/>
        <v>0</v>
      </c>
      <c r="E12" s="8">
        <f t="shared" si="43"/>
        <v>15.794608730637702</v>
      </c>
      <c r="F12" s="8">
        <f t="shared" si="43"/>
        <v>10.48174118932701</v>
      </c>
      <c r="G12" s="8">
        <f t="shared" si="43"/>
        <v>7.2209089171277103</v>
      </c>
      <c r="H12" s="8">
        <f t="shared" si="43"/>
        <v>12.938420349633825</v>
      </c>
      <c r="I12" s="8">
        <f t="shared" si="43"/>
        <v>16.622185883636078</v>
      </c>
      <c r="J12" s="8">
        <f t="shared" si="43"/>
        <v>14.909872270578514</v>
      </c>
      <c r="K12" s="8">
        <f t="shared" si="43"/>
        <v>10.180106921999862</v>
      </c>
      <c r="L12" s="8">
        <f t="shared" si="43"/>
        <v>8.7443616318634696</v>
      </c>
      <c r="M12" s="8">
        <f t="shared" si="43"/>
        <v>14.271986893941053</v>
      </c>
      <c r="N12" s="8">
        <f t="shared" si="43"/>
        <v>10.82194345774866</v>
      </c>
      <c r="O12" s="8">
        <f t="shared" si="43"/>
        <v>18.271593025669759</v>
      </c>
      <c r="P12" s="31">
        <f t="shared" si="32"/>
        <v>11.815855858008401</v>
      </c>
      <c r="Q12" s="8">
        <f t="shared" si="33"/>
        <v>0</v>
      </c>
      <c r="R12" s="31">
        <f t="shared" si="34"/>
        <v>18.271593025669759</v>
      </c>
      <c r="S12" s="8">
        <f t="shared" si="35"/>
        <v>4.6423886547981557</v>
      </c>
      <c r="T12" s="31">
        <f>score!E8</f>
        <v>8.695652173913043</v>
      </c>
      <c r="U12" s="8">
        <f t="shared" si="36"/>
        <v>-3.1202036840953582</v>
      </c>
      <c r="V12" s="1">
        <v>3</v>
      </c>
      <c r="W12" s="8">
        <f t="shared" si="37"/>
        <v>12.29645715904106</v>
      </c>
      <c r="X12" s="31">
        <f t="shared" si="38"/>
        <v>7.2209089171277103</v>
      </c>
      <c r="Y12" s="31">
        <f t="shared" si="39"/>
        <v>16.622185883636078</v>
      </c>
      <c r="Z12" s="8">
        <f t="shared" si="40"/>
        <v>3.1815468600194126</v>
      </c>
      <c r="AA12" s="19"/>
      <c r="AB12" s="19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28">
        <f>SUM(AP2:AP9)</f>
        <v>21.095602678642859</v>
      </c>
      <c r="AQ12" s="12"/>
      <c r="AR12" s="12"/>
      <c r="AS12" s="9"/>
      <c r="AT12" s="12"/>
      <c r="AU12" s="3"/>
      <c r="AV12" s="3"/>
      <c r="AW12" s="12"/>
      <c r="AX12" s="19"/>
      <c r="AY12" s="9"/>
      <c r="AZ12" s="9"/>
      <c r="BA12" s="9"/>
      <c r="BB12" s="9"/>
      <c r="BC12" s="7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21"/>
    </row>
    <row r="13" spans="1:71" x14ac:dyDescent="0.3">
      <c r="A13" s="6" t="s">
        <v>20</v>
      </c>
      <c r="B13" s="8">
        <f t="shared" ref="B13:P13" si="44">SUM(B10:B12)</f>
        <v>100</v>
      </c>
      <c r="C13" s="8">
        <f t="shared" si="44"/>
        <v>100</v>
      </c>
      <c r="D13" s="8">
        <f t="shared" si="44"/>
        <v>100</v>
      </c>
      <c r="E13" s="8">
        <f t="shared" si="44"/>
        <v>100</v>
      </c>
      <c r="F13" s="8">
        <f t="shared" si="44"/>
        <v>100</v>
      </c>
      <c r="G13" s="8">
        <f t="shared" si="44"/>
        <v>100.00000000000001</v>
      </c>
      <c r="H13" s="8">
        <f t="shared" si="44"/>
        <v>100</v>
      </c>
      <c r="I13" s="8">
        <f t="shared" si="44"/>
        <v>100</v>
      </c>
      <c r="J13" s="8">
        <f t="shared" si="44"/>
        <v>100</v>
      </c>
      <c r="K13" s="8">
        <f t="shared" si="44"/>
        <v>99.999999999999986</v>
      </c>
      <c r="L13" s="8">
        <f t="shared" si="44"/>
        <v>99.999999999999986</v>
      </c>
      <c r="M13" s="8">
        <f t="shared" si="44"/>
        <v>100</v>
      </c>
      <c r="N13" s="8">
        <f t="shared" si="44"/>
        <v>100</v>
      </c>
      <c r="O13" s="8">
        <f t="shared" si="44"/>
        <v>100</v>
      </c>
      <c r="P13" s="8">
        <f t="shared" si="44"/>
        <v>99.999999999999986</v>
      </c>
      <c r="Q13" s="8">
        <f t="shared" si="33"/>
        <v>99.999999999999986</v>
      </c>
      <c r="R13" s="31">
        <f t="shared" si="34"/>
        <v>100.00000000000001</v>
      </c>
      <c r="S13" s="8"/>
      <c r="T13" s="35">
        <f>SUM(T10:T12)</f>
        <v>100</v>
      </c>
      <c r="U13" s="7"/>
      <c r="W13" s="31">
        <f>SUM(W10:W12)</f>
        <v>100</v>
      </c>
      <c r="Y13" s="7"/>
      <c r="AA13" s="19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8"/>
      <c r="AT13" s="12"/>
      <c r="AU13" s="3"/>
      <c r="AV13" s="3"/>
      <c r="AW13" s="8"/>
      <c r="AX13" s="19"/>
      <c r="AY13" s="27"/>
      <c r="AZ13" s="27"/>
      <c r="BA13" s="6"/>
      <c r="BC13" s="18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21"/>
    </row>
    <row r="14" spans="1:71" x14ac:dyDescent="0.3">
      <c r="Q14" s="2"/>
      <c r="R14" s="31"/>
      <c r="S14" s="8"/>
      <c r="U14" s="8"/>
      <c r="Y14" s="7"/>
      <c r="AA14" s="19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8"/>
      <c r="AT14" s="12"/>
      <c r="AU14" s="3"/>
      <c r="AV14" s="3"/>
      <c r="AW14" s="8"/>
      <c r="AX14" s="19"/>
      <c r="AY14" s="12"/>
      <c r="AZ14" s="12"/>
      <c r="BA14" s="12"/>
      <c r="BC14" s="12"/>
      <c r="BD14" s="6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21"/>
    </row>
    <row r="15" spans="1:71" x14ac:dyDescent="0.3">
      <c r="AA15" s="19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8"/>
      <c r="AT15" s="12"/>
      <c r="AU15" s="3"/>
      <c r="AV15" s="3"/>
      <c r="AW15" s="8"/>
      <c r="AX15" s="19"/>
      <c r="AY15" s="12"/>
      <c r="AZ15" s="12"/>
      <c r="BA15" s="12"/>
      <c r="BC15" s="12"/>
      <c r="BD15" s="6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21"/>
    </row>
    <row r="16" spans="1:71" x14ac:dyDescent="0.3">
      <c r="A16" s="34" t="s">
        <v>32</v>
      </c>
      <c r="B16" s="26" t="s">
        <v>3</v>
      </c>
      <c r="C16" s="26" t="s">
        <v>4</v>
      </c>
      <c r="D16" s="26" t="s">
        <v>5</v>
      </c>
      <c r="E16" s="26" t="s">
        <v>6</v>
      </c>
      <c r="F16" s="26" t="s">
        <v>7</v>
      </c>
      <c r="G16" s="26" t="s">
        <v>8</v>
      </c>
      <c r="H16" s="26" t="s">
        <v>9</v>
      </c>
      <c r="I16" s="26" t="s">
        <v>10</v>
      </c>
      <c r="J16" s="26" t="s">
        <v>11</v>
      </c>
      <c r="K16" s="26" t="s">
        <v>12</v>
      </c>
      <c r="L16" s="11" t="s">
        <v>13</v>
      </c>
      <c r="M16" s="11" t="s">
        <v>14</v>
      </c>
      <c r="N16" s="11" t="s">
        <v>15</v>
      </c>
      <c r="O16" s="11" t="s">
        <v>16</v>
      </c>
      <c r="P16" s="1" t="s">
        <v>22</v>
      </c>
      <c r="Q16" s="1" t="s">
        <v>23</v>
      </c>
      <c r="R16" s="1" t="s">
        <v>24</v>
      </c>
      <c r="S16" s="1" t="s">
        <v>25</v>
      </c>
      <c r="V16" s="6" t="s">
        <v>18</v>
      </c>
      <c r="W16" s="1" t="s">
        <v>26</v>
      </c>
      <c r="X16" s="1" t="s">
        <v>29</v>
      </c>
      <c r="Y16" s="1" t="s">
        <v>27</v>
      </c>
      <c r="Z16" s="6" t="s">
        <v>38</v>
      </c>
      <c r="AA16" s="19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8"/>
      <c r="AT16" s="12"/>
      <c r="AU16" s="3"/>
      <c r="AV16" s="3"/>
      <c r="AW16" s="8"/>
      <c r="AX16" s="19"/>
      <c r="AY16" s="12"/>
      <c r="AZ16" s="12"/>
      <c r="BA16" s="12"/>
      <c r="BC16" s="12"/>
      <c r="BD16" s="6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21"/>
    </row>
    <row r="17" spans="1:65" x14ac:dyDescent="0.3">
      <c r="A17" s="6">
        <v>1</v>
      </c>
      <c r="B17" s="22">
        <f t="shared" ref="B17:R17" si="45">B2/86400</f>
        <v>6.0842978391203698E-5</v>
      </c>
      <c r="C17" s="22">
        <f t="shared" si="45"/>
        <v>5.1967592592592597E-5</v>
      </c>
      <c r="D17" s="22">
        <f t="shared" si="45"/>
        <v>8.4679783946759268E-5</v>
      </c>
      <c r="E17" s="22">
        <f t="shared" si="45"/>
        <v>7.9709201388888888E-5</v>
      </c>
      <c r="F17" s="22">
        <f t="shared" si="45"/>
        <v>7.1726466053240743E-5</v>
      </c>
      <c r="G17" s="22">
        <f t="shared" si="45"/>
        <v>6.2399932488425923E-5</v>
      </c>
      <c r="H17" s="22">
        <f t="shared" si="45"/>
        <v>6.8301504629629636E-5</v>
      </c>
      <c r="I17" s="22">
        <f t="shared" si="45"/>
        <v>8.0251736111111113E-5</v>
      </c>
      <c r="J17" s="22">
        <f t="shared" si="45"/>
        <v>6.9074074074074087E-5</v>
      </c>
      <c r="K17" s="22">
        <f t="shared" si="45"/>
        <v>7.2660108020833325E-5</v>
      </c>
      <c r="L17" s="22">
        <f t="shared" si="45"/>
        <v>7.6842206793981482E-5</v>
      </c>
      <c r="M17" s="22">
        <f t="shared" si="45"/>
        <v>7.3476080243055553E-5</v>
      </c>
      <c r="N17" s="22">
        <f t="shared" si="45"/>
        <v>6.6111111111111107E-5</v>
      </c>
      <c r="O17" s="22">
        <f t="shared" si="45"/>
        <v>6.9236111111111101E-5</v>
      </c>
      <c r="P17" s="33">
        <f t="shared" si="45"/>
        <v>7.0519920496858472E-5</v>
      </c>
      <c r="Q17" s="33">
        <f t="shared" si="45"/>
        <v>5.1967592592592597E-5</v>
      </c>
      <c r="R17" s="33">
        <f t="shared" si="45"/>
        <v>8.4679783946759268E-5</v>
      </c>
      <c r="S17" s="8">
        <f>STDEV(B17:O17)/P17*100</f>
        <v>12.22543169047495</v>
      </c>
      <c r="V17" s="6">
        <v>1</v>
      </c>
      <c r="W17" s="22">
        <f t="shared" ref="W17:Y20" si="46">W2/86400</f>
        <v>7.0061577690972213E-5</v>
      </c>
      <c r="X17" s="22">
        <f t="shared" si="46"/>
        <v>5.1967592592592597E-5</v>
      </c>
      <c r="Y17" s="22">
        <f t="shared" si="46"/>
        <v>8.0251736111111113E-5</v>
      </c>
      <c r="Z17" s="8">
        <f>STDEV(C17,E17:I17,K17,M17)/W17*100</f>
        <v>13.294411663853314</v>
      </c>
      <c r="AY17" s="12"/>
      <c r="AZ17" s="12"/>
      <c r="BA17" s="12"/>
      <c r="BC17" s="12"/>
      <c r="BD17" s="6"/>
      <c r="BE17" s="16"/>
      <c r="BF17" s="16"/>
      <c r="BG17" s="7"/>
      <c r="BH17" s="7"/>
      <c r="BI17" s="7"/>
      <c r="BJ17" s="7"/>
    </row>
    <row r="18" spans="1:65" x14ac:dyDescent="0.3">
      <c r="A18" s="6">
        <v>2</v>
      </c>
      <c r="B18" s="22">
        <f t="shared" ref="B18:R18" si="47">B3/86400</f>
        <v>1.382928240740741E-4</v>
      </c>
      <c r="C18" s="22">
        <f t="shared" si="47"/>
        <v>1.1303240740740741E-4</v>
      </c>
      <c r="D18" s="22">
        <f t="shared" si="47"/>
        <v>1.6894290123842592E-4</v>
      </c>
      <c r="E18" s="22">
        <f t="shared" si="47"/>
        <v>1.6252748842592594E-4</v>
      </c>
      <c r="F18" s="22">
        <f t="shared" si="47"/>
        <v>1.4159818672453706E-4</v>
      </c>
      <c r="G18" s="22">
        <f t="shared" si="47"/>
        <v>1.2308666087962962E-4</v>
      </c>
      <c r="H18" s="22">
        <f t="shared" si="47"/>
        <v>1.449691357986111E-4</v>
      </c>
      <c r="I18" s="22">
        <f t="shared" si="47"/>
        <v>1.7300998263888889E-4</v>
      </c>
      <c r="J18" s="22">
        <f t="shared" si="47"/>
        <v>1.5092592592592593E-4</v>
      </c>
      <c r="K18" s="22">
        <f t="shared" si="47"/>
        <v>1.3987075616898152E-4</v>
      </c>
      <c r="L18" s="22">
        <f t="shared" si="47"/>
        <v>1.3404320987268518E-4</v>
      </c>
      <c r="M18" s="22">
        <f t="shared" si="47"/>
        <v>1.3648148148148146E-4</v>
      </c>
      <c r="N18" s="22">
        <f t="shared" si="47"/>
        <v>1.1764660494212964E-4</v>
      </c>
      <c r="O18" s="22">
        <f t="shared" si="47"/>
        <v>1.3499228394675926E-4</v>
      </c>
      <c r="P18" s="33">
        <f t="shared" si="47"/>
        <v>1.4138713210896166E-4</v>
      </c>
      <c r="Q18" s="33">
        <f t="shared" si="47"/>
        <v>1.1303240740740741E-4</v>
      </c>
      <c r="R18" s="33">
        <f t="shared" si="47"/>
        <v>1.7300998263888889E-4</v>
      </c>
      <c r="S18" s="8">
        <f t="shared" ref="S18:S20" si="48">STDEV(B18:O18)/P18*100</f>
        <v>12.626874396098136</v>
      </c>
      <c r="V18" s="6">
        <v>2</v>
      </c>
      <c r="W18" s="22">
        <f t="shared" si="46"/>
        <v>1.4182201244068287E-4</v>
      </c>
      <c r="X18" s="22">
        <f t="shared" si="46"/>
        <v>1.1303240740740741E-4</v>
      </c>
      <c r="Y18" s="22">
        <f t="shared" si="46"/>
        <v>1.7300998263888889E-4</v>
      </c>
      <c r="Z18" s="8">
        <f t="shared" ref="Z18:Z20" si="49">STDEV(C18,E18:I18,K18,M18)/W18*100</f>
        <v>13.650593165438686</v>
      </c>
      <c r="AY18" s="12"/>
      <c r="AZ18" s="12"/>
      <c r="BA18" s="12"/>
      <c r="BC18" s="12"/>
      <c r="BD18" s="6"/>
      <c r="BE18" s="16"/>
      <c r="BF18" s="16"/>
      <c r="BG18" s="7"/>
      <c r="BH18" s="7"/>
      <c r="BI18" s="7"/>
      <c r="BJ18" s="7"/>
    </row>
    <row r="19" spans="1:65" x14ac:dyDescent="0.3">
      <c r="A19" s="1">
        <v>3</v>
      </c>
      <c r="B19" s="22">
        <f t="shared" ref="B19:R19" si="50">B4/86400</f>
        <v>3.3234953703703718E-5</v>
      </c>
      <c r="C19" s="22">
        <f t="shared" si="50"/>
        <v>2.0105613425925915E-5</v>
      </c>
      <c r="D19" s="22">
        <f t="shared" si="50"/>
        <v>0</v>
      </c>
      <c r="E19" s="22">
        <f t="shared" si="50"/>
        <v>4.5436921296296302E-5</v>
      </c>
      <c r="F19" s="22">
        <f t="shared" si="50"/>
        <v>2.4978298611111092E-5</v>
      </c>
      <c r="G19" s="22">
        <f t="shared" si="50"/>
        <v>1.443624614583332E-5</v>
      </c>
      <c r="H19" s="22">
        <f t="shared" si="50"/>
        <v>3.169463734953703E-5</v>
      </c>
      <c r="I19" s="22">
        <f t="shared" si="50"/>
        <v>5.0490210266203699E-5</v>
      </c>
      <c r="J19" s="22">
        <f t="shared" si="50"/>
        <v>3.8549382719907394E-5</v>
      </c>
      <c r="K19" s="22">
        <f t="shared" si="50"/>
        <v>2.408805942129629E-5</v>
      </c>
      <c r="L19" s="22">
        <f t="shared" si="50"/>
        <v>2.0207609953703707E-5</v>
      </c>
      <c r="M19" s="22">
        <f t="shared" si="50"/>
        <v>3.4953703703703695E-5</v>
      </c>
      <c r="N19" s="22">
        <f t="shared" si="50"/>
        <v>2.2299382719907399E-5</v>
      </c>
      <c r="O19" s="22">
        <f t="shared" si="50"/>
        <v>4.5658275462962962E-5</v>
      </c>
      <c r="P19" s="33">
        <f t="shared" si="50"/>
        <v>2.9009521055720888E-5</v>
      </c>
      <c r="Q19" s="33">
        <f t="shared" si="50"/>
        <v>0</v>
      </c>
      <c r="R19" s="33">
        <f t="shared" si="50"/>
        <v>5.0490210266203699E-5</v>
      </c>
      <c r="S19" s="8">
        <f t="shared" si="48"/>
        <v>47.381236563522336</v>
      </c>
      <c r="V19" s="1">
        <v>3</v>
      </c>
      <c r="W19" s="22">
        <f t="shared" si="46"/>
        <v>3.0772961277488419E-5</v>
      </c>
      <c r="X19" s="22">
        <f t="shared" si="46"/>
        <v>1.443624614583332E-5</v>
      </c>
      <c r="Y19" s="22">
        <f t="shared" si="46"/>
        <v>5.0490210266203699E-5</v>
      </c>
      <c r="Z19" s="8">
        <f t="shared" si="49"/>
        <v>40.38404972051886</v>
      </c>
      <c r="AY19" s="12"/>
      <c r="AZ19" s="12"/>
      <c r="BA19" s="12"/>
      <c r="BC19" s="12"/>
      <c r="BD19" s="6"/>
      <c r="BE19" s="16"/>
      <c r="BF19" s="16"/>
      <c r="BG19" s="7"/>
      <c r="BH19" s="7"/>
      <c r="BI19" s="7"/>
      <c r="BJ19" s="7"/>
    </row>
    <row r="20" spans="1:65" x14ac:dyDescent="0.3">
      <c r="A20" s="6" t="s">
        <v>20</v>
      </c>
      <c r="B20" s="9">
        <f t="shared" ref="B20:R20" si="51">B5/86400</f>
        <v>2.3237075616898149E-4</v>
      </c>
      <c r="C20" s="9">
        <f t="shared" si="51"/>
        <v>1.8510561342592591E-4</v>
      </c>
      <c r="D20" s="9">
        <f t="shared" si="51"/>
        <v>2.5362268518518518E-4</v>
      </c>
      <c r="E20" s="9">
        <f t="shared" si="51"/>
        <v>2.8767361111111111E-4</v>
      </c>
      <c r="F20" s="9">
        <f t="shared" si="51"/>
        <v>2.3830295138888889E-4</v>
      </c>
      <c r="G20" s="9">
        <f t="shared" si="51"/>
        <v>1.9992283951388885E-4</v>
      </c>
      <c r="H20" s="9">
        <f t="shared" si="51"/>
        <v>2.4496527777777776E-4</v>
      </c>
      <c r="I20" s="9">
        <f t="shared" si="51"/>
        <v>3.037519290162037E-4</v>
      </c>
      <c r="J20" s="9">
        <f t="shared" si="51"/>
        <v>2.5854938271990742E-4</v>
      </c>
      <c r="K20" s="9">
        <f t="shared" si="51"/>
        <v>2.3661892361111114E-4</v>
      </c>
      <c r="L20" s="9">
        <f t="shared" si="51"/>
        <v>2.3109302662037038E-4</v>
      </c>
      <c r="M20" s="9">
        <f t="shared" si="51"/>
        <v>2.4491126542824069E-4</v>
      </c>
      <c r="N20" s="9">
        <f t="shared" si="51"/>
        <v>2.0605709877314816E-4</v>
      </c>
      <c r="O20" s="9">
        <f t="shared" si="51"/>
        <v>2.4988667052083335E-4</v>
      </c>
      <c r="P20" s="33">
        <f t="shared" si="51"/>
        <v>2.4091657366154105E-4</v>
      </c>
      <c r="Q20" s="33">
        <f t="shared" si="51"/>
        <v>1.8510561342592591E-4</v>
      </c>
      <c r="R20" s="33">
        <f t="shared" si="51"/>
        <v>3.037519290162037E-4</v>
      </c>
      <c r="S20" s="8">
        <f t="shared" si="48"/>
        <v>13.088130958347833</v>
      </c>
      <c r="T20" s="17"/>
      <c r="U20" s="17"/>
      <c r="V20" s="6" t="s">
        <v>20</v>
      </c>
      <c r="W20" s="22">
        <f t="shared" si="46"/>
        <v>2.4265655140914347E-4</v>
      </c>
      <c r="X20" s="22">
        <f t="shared" si="46"/>
        <v>1.8510561342592591E-4</v>
      </c>
      <c r="Y20" s="22">
        <f t="shared" si="46"/>
        <v>3.037519290162037E-4</v>
      </c>
      <c r="Z20" s="8">
        <f t="shared" si="49"/>
        <v>16.309072171918132</v>
      </c>
      <c r="AY20" s="12"/>
      <c r="AZ20" s="12"/>
      <c r="BA20" s="12"/>
      <c r="BC20" s="12"/>
      <c r="BD20" s="6"/>
      <c r="BE20" s="7"/>
      <c r="BF20" s="7"/>
      <c r="BG20" s="7"/>
      <c r="BH20" s="7"/>
      <c r="BI20" s="7"/>
      <c r="BJ20" s="7"/>
    </row>
    <row r="21" spans="1:65" x14ac:dyDescent="0.3">
      <c r="T21" s="17"/>
      <c r="U21" s="17"/>
      <c r="AA21" s="34" t="s">
        <v>19</v>
      </c>
      <c r="AB21" s="26" t="s">
        <v>3</v>
      </c>
      <c r="AC21" s="26" t="s">
        <v>4</v>
      </c>
      <c r="AD21" s="26" t="s">
        <v>5</v>
      </c>
      <c r="AE21" s="26" t="s">
        <v>6</v>
      </c>
      <c r="AF21" s="26" t="s">
        <v>7</v>
      </c>
      <c r="AG21" s="26" t="s">
        <v>8</v>
      </c>
      <c r="AH21" s="26" t="s">
        <v>9</v>
      </c>
      <c r="AI21" s="26" t="s">
        <v>10</v>
      </c>
      <c r="AJ21" s="26" t="s">
        <v>11</v>
      </c>
      <c r="AK21" s="26" t="s">
        <v>12</v>
      </c>
      <c r="AL21" s="11" t="s">
        <v>13</v>
      </c>
      <c r="AM21" s="11" t="s">
        <v>14</v>
      </c>
      <c r="AN21" s="11" t="s">
        <v>15</v>
      </c>
      <c r="AO21" s="11" t="s">
        <v>16</v>
      </c>
      <c r="AP21" s="6" t="s">
        <v>22</v>
      </c>
      <c r="AQ21" s="1" t="s">
        <v>23</v>
      </c>
      <c r="AR21" s="6" t="s">
        <v>24</v>
      </c>
      <c r="AS21" s="6" t="s">
        <v>30</v>
      </c>
      <c r="AT21" s="6" t="s">
        <v>26</v>
      </c>
      <c r="AU21" s="6" t="s">
        <v>29</v>
      </c>
      <c r="AV21" s="1" t="s">
        <v>27</v>
      </c>
      <c r="AW21" s="6" t="s">
        <v>31</v>
      </c>
      <c r="AX21" s="12"/>
      <c r="AY21" s="12"/>
      <c r="AZ21" s="12"/>
      <c r="BA21" s="24"/>
      <c r="BB21" s="12"/>
      <c r="BC21" s="7"/>
      <c r="BD21" s="7"/>
      <c r="BE21" s="7"/>
      <c r="BF21" s="7"/>
      <c r="BG21" s="7"/>
      <c r="BH21" s="7"/>
      <c r="BI21" s="7"/>
      <c r="BJ21" s="7"/>
    </row>
    <row r="22" spans="1:65" x14ac:dyDescent="0.3">
      <c r="U22" s="10"/>
      <c r="AA22" s="43" t="s">
        <v>50</v>
      </c>
      <c r="AB22" s="8">
        <f t="shared" ref="AB22:AO22" si="52">AB2/AB$10*100</f>
        <v>21.719477671972165</v>
      </c>
      <c r="AC22" s="8">
        <f t="shared" si="52"/>
        <v>23.926947779123843</v>
      </c>
      <c r="AD22" s="8">
        <f t="shared" si="52"/>
        <v>22.85843290793866</v>
      </c>
      <c r="AE22" s="8">
        <f t="shared" si="52"/>
        <v>21.734392810299738</v>
      </c>
      <c r="AF22" s="8">
        <f t="shared" si="52"/>
        <v>18.794483402240232</v>
      </c>
      <c r="AG22" s="8">
        <f t="shared" si="52"/>
        <v>24.07757622446632</v>
      </c>
      <c r="AH22" s="8">
        <f t="shared" si="52"/>
        <v>21.355618554216871</v>
      </c>
      <c r="AI22" s="8">
        <f t="shared" si="52"/>
        <v>22.319245546345925</v>
      </c>
      <c r="AJ22" s="8">
        <f t="shared" si="52"/>
        <v>22.782619074209407</v>
      </c>
      <c r="AK22" s="8">
        <f t="shared" si="52"/>
        <v>29.495182948438103</v>
      </c>
      <c r="AL22" s="8">
        <f t="shared" si="52"/>
        <v>30.668235968484613</v>
      </c>
      <c r="AM22" s="8">
        <f t="shared" si="52"/>
        <v>23.01633559526498</v>
      </c>
      <c r="AN22" s="8">
        <f t="shared" si="52"/>
        <v>28.470323910186472</v>
      </c>
      <c r="AO22" s="8">
        <f t="shared" si="52"/>
        <v>24.205417193738757</v>
      </c>
      <c r="AP22" s="8">
        <f>AVERAGE(AB22:AO22)</f>
        <v>23.958877827637583</v>
      </c>
      <c r="AQ22" s="8">
        <f t="shared" ref="AQ22:AQ29" si="53">MIN(AB22:AO22)</f>
        <v>18.794483402240232</v>
      </c>
      <c r="AR22" s="8">
        <f>MAX(AB22:AO22)</f>
        <v>30.668235968484613</v>
      </c>
      <c r="AS22" s="8">
        <f t="shared" ref="AS22:AS29" si="54">STDEV(AB22:AO22)</f>
        <v>3.3475331460895963</v>
      </c>
      <c r="AT22" s="8">
        <f t="shared" ref="AT22:AT29" si="55">AVERAGE(AC22,AE22:AI22,AK22,AM22)</f>
        <v>23.089972857549501</v>
      </c>
      <c r="AU22" s="31">
        <f t="shared" ref="AU22:AU29" si="56">MIN(AC22,AE22:AI22,AK22,AM22)</f>
        <v>18.794483402240232</v>
      </c>
      <c r="AV22" s="31">
        <f t="shared" ref="AV22:AV29" si="57">MAX(AC22,AE22:AI22,AK22,AM22)</f>
        <v>29.495182948438103</v>
      </c>
      <c r="AW22" s="8">
        <f t="shared" ref="AW22:AW29" si="58">STDEV(AC22,AE22:AI22,AK22,AM22)</f>
        <v>3.0844971469640616</v>
      </c>
      <c r="AX22" s="12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5" x14ac:dyDescent="0.3">
      <c r="A23" s="34" t="s">
        <v>34</v>
      </c>
      <c r="B23" s="26"/>
      <c r="C23" s="9" t="s">
        <v>4</v>
      </c>
      <c r="D23" s="9"/>
      <c r="E23" s="9" t="s">
        <v>6</v>
      </c>
      <c r="F23" s="9" t="s">
        <v>7</v>
      </c>
      <c r="G23" s="26" t="s">
        <v>8</v>
      </c>
      <c r="H23" s="9" t="s">
        <v>9</v>
      </c>
      <c r="I23" s="9" t="s">
        <v>10</v>
      </c>
      <c r="J23" s="9"/>
      <c r="K23" s="9" t="s">
        <v>12</v>
      </c>
      <c r="L23" s="13"/>
      <c r="M23" s="13" t="s">
        <v>14</v>
      </c>
      <c r="T23" s="10"/>
      <c r="U23" s="23"/>
      <c r="AA23" s="43" t="s">
        <v>51</v>
      </c>
      <c r="AB23" s="8">
        <f t="shared" ref="AB23:AO23" si="59">AB3/AB$10*100</f>
        <v>4.4641004143160679</v>
      </c>
      <c r="AC23" s="8">
        <f t="shared" si="59"/>
        <v>4.1476155097893637</v>
      </c>
      <c r="AD23" s="8">
        <f t="shared" si="59"/>
        <v>5.4569203231580481</v>
      </c>
      <c r="AE23" s="8">
        <f t="shared" si="59"/>
        <v>5.9738147938040624</v>
      </c>
      <c r="AF23" s="8">
        <f t="shared" si="59"/>
        <v>11.304374222141279</v>
      </c>
      <c r="AG23" s="8">
        <f t="shared" si="59"/>
        <v>7.134431688261893</v>
      </c>
      <c r="AH23" s="8">
        <f t="shared" si="59"/>
        <v>6.5264981478856594</v>
      </c>
      <c r="AI23" s="8">
        <f t="shared" si="59"/>
        <v>4.1009113135731665</v>
      </c>
      <c r="AJ23" s="8">
        <f t="shared" si="59"/>
        <v>3.9333890428564313</v>
      </c>
      <c r="AK23" s="8">
        <f t="shared" si="59"/>
        <v>1.2124658363446201</v>
      </c>
      <c r="AL23" s="8">
        <f t="shared" si="59"/>
        <v>2.5833977643733386</v>
      </c>
      <c r="AM23" s="8">
        <f t="shared" si="59"/>
        <v>6.9847670957764523</v>
      </c>
      <c r="AN23" s="8">
        <f t="shared" si="59"/>
        <v>3.6135555119410729</v>
      </c>
      <c r="AO23" s="8">
        <f t="shared" si="59"/>
        <v>3.5015873322744904</v>
      </c>
      <c r="AP23" s="8">
        <f t="shared" ref="AP23:AP29" si="60">AVERAGE(AB23:AO23)</f>
        <v>5.0669877854639962</v>
      </c>
      <c r="AQ23" s="8">
        <f t="shared" si="53"/>
        <v>1.2124658363446201</v>
      </c>
      <c r="AR23" s="8">
        <f t="shared" ref="AR23:AR29" si="61">MAX(AB23:AO23)</f>
        <v>11.304374222141279</v>
      </c>
      <c r="AS23" s="8">
        <f t="shared" si="54"/>
        <v>2.4647876435875995</v>
      </c>
      <c r="AT23" s="8">
        <f t="shared" si="55"/>
        <v>5.923109825947062</v>
      </c>
      <c r="AU23" s="31">
        <f t="shared" si="56"/>
        <v>1.2124658363446201</v>
      </c>
      <c r="AV23" s="31">
        <f t="shared" si="57"/>
        <v>11.304374222141279</v>
      </c>
      <c r="AW23" s="8">
        <f t="shared" si="58"/>
        <v>2.9418659301599668</v>
      </c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5" x14ac:dyDescent="0.3">
      <c r="A24" s="6">
        <v>1</v>
      </c>
      <c r="B24" s="8"/>
      <c r="C24" s="8">
        <f>(C2-$W2)/$W2*100</f>
        <v>-25.825831639402434</v>
      </c>
      <c r="D24" s="8"/>
      <c r="E24" s="8">
        <f t="shared" ref="E24:I26" si="62">(E2-$W2)/$W2*100</f>
        <v>13.770206175588044</v>
      </c>
      <c r="F24" s="8">
        <f t="shared" si="62"/>
        <v>2.376321540476896</v>
      </c>
      <c r="G24" s="8">
        <f t="shared" si="62"/>
        <v>-10.935587600296829</v>
      </c>
      <c r="H24" s="8">
        <f t="shared" si="62"/>
        <v>-2.512180169715732</v>
      </c>
      <c r="I24" s="8">
        <f t="shared" si="62"/>
        <v>14.544574581357104</v>
      </c>
      <c r="J24" s="8"/>
      <c r="K24" s="8">
        <f>(K2-$W2)/$W2*100</f>
        <v>3.708923514858192</v>
      </c>
      <c r="L24" s="8"/>
      <c r="M24" s="8">
        <f>(M2-$W2)/$W2*100</f>
        <v>4.8735735971348504</v>
      </c>
      <c r="N24" s="13"/>
      <c r="O24" s="13"/>
      <c r="Q24" s="22"/>
      <c r="R24" s="22"/>
      <c r="S24" s="23"/>
      <c r="U24" s="23"/>
      <c r="V24" s="23"/>
      <c r="W24" s="23"/>
      <c r="X24" s="23"/>
      <c r="Y24" s="7"/>
      <c r="AA24" s="43" t="s">
        <v>0</v>
      </c>
      <c r="AB24" s="8">
        <f t="shared" ref="AB24:AO24" si="63">AB4/AB$10*100</f>
        <v>4.0531790372660588</v>
      </c>
      <c r="AC24" s="8">
        <f t="shared" si="63"/>
        <v>4.2440110985188948</v>
      </c>
      <c r="AD24" s="8">
        <f t="shared" si="63"/>
        <v>4.5796849073581321</v>
      </c>
      <c r="AE24" s="8">
        <f t="shared" si="63"/>
        <v>3.5722188694427692</v>
      </c>
      <c r="AF24" s="8">
        <f t="shared" si="63"/>
        <v>4.9434882457578224</v>
      </c>
      <c r="AG24" s="8">
        <f t="shared" si="63"/>
        <v>5.8277450769653534</v>
      </c>
      <c r="AH24" s="8">
        <f t="shared" si="63"/>
        <v>4.1389085754783856</v>
      </c>
      <c r="AI24" s="8">
        <f t="shared" si="63"/>
        <v>3.9719937776144265</v>
      </c>
      <c r="AJ24" s="8">
        <f t="shared" si="63"/>
        <v>4.494449086718177</v>
      </c>
      <c r="AK24" s="8">
        <f t="shared" si="63"/>
        <v>7.1064479361177897</v>
      </c>
      <c r="AL24" s="8">
        <f t="shared" si="63"/>
        <v>5.2316961050262432</v>
      </c>
      <c r="AM24" s="8">
        <f t="shared" si="63"/>
        <v>4.2398512957300563</v>
      </c>
      <c r="AN24" s="8">
        <f t="shared" si="63"/>
        <v>6.2722336657452864</v>
      </c>
      <c r="AO24" s="8">
        <f t="shared" si="63"/>
        <v>9.3931469707045956</v>
      </c>
      <c r="AP24" s="8">
        <f t="shared" si="60"/>
        <v>5.1477896177459996</v>
      </c>
      <c r="AQ24" s="8">
        <f t="shared" si="53"/>
        <v>3.5722188694427692</v>
      </c>
      <c r="AR24" s="8">
        <f t="shared" si="61"/>
        <v>9.3931469707045956</v>
      </c>
      <c r="AS24" s="8">
        <f t="shared" si="54"/>
        <v>1.5715399453066834</v>
      </c>
      <c r="AT24" s="8">
        <f t="shared" si="55"/>
        <v>4.7555831094531875</v>
      </c>
      <c r="AU24" s="31">
        <f t="shared" si="56"/>
        <v>3.5722188694427692</v>
      </c>
      <c r="AV24" s="31">
        <f t="shared" si="57"/>
        <v>7.1064479361177897</v>
      </c>
      <c r="AW24" s="8">
        <f t="shared" si="58"/>
        <v>1.1731362684515789</v>
      </c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5" x14ac:dyDescent="0.3">
      <c r="A25" s="6">
        <v>2</v>
      </c>
      <c r="B25" s="8"/>
      <c r="C25" s="8">
        <f>(C3-$W3)/$W3*100</f>
        <v>-20.299814209248183</v>
      </c>
      <c r="D25" s="8"/>
      <c r="E25" s="8">
        <f t="shared" si="62"/>
        <v>14.599620770367453</v>
      </c>
      <c r="F25" s="8">
        <f t="shared" si="62"/>
        <v>-0.15782156260082794</v>
      </c>
      <c r="G25" s="8">
        <f t="shared" si="62"/>
        <v>-13.210467993386665</v>
      </c>
      <c r="H25" s="8">
        <f t="shared" si="62"/>
        <v>2.2190655059591053</v>
      </c>
      <c r="I25" s="8">
        <f t="shared" si="62"/>
        <v>21.990923455024593</v>
      </c>
      <c r="J25" s="8"/>
      <c r="K25" s="8">
        <f>(K3-$W3)/$W3*100</f>
        <v>-1.3758486698371164</v>
      </c>
      <c r="L25" s="8"/>
      <c r="M25" s="8">
        <f>(M3-$W3)/$W3*100</f>
        <v>-3.7656572962783867</v>
      </c>
      <c r="N25" s="8"/>
      <c r="O25" s="8"/>
      <c r="Q25" s="22"/>
      <c r="R25" s="22"/>
      <c r="S25" s="23"/>
      <c r="T25" s="10"/>
      <c r="U25" s="23"/>
      <c r="V25" s="23"/>
      <c r="W25" s="23"/>
      <c r="X25" s="23"/>
      <c r="Y25" s="7"/>
      <c r="AA25" s="43" t="s">
        <v>1</v>
      </c>
      <c r="AB25" s="8">
        <f t="shared" ref="AB25:AO25" si="64">AB5/AB$10*100</f>
        <v>25.953420609590712</v>
      </c>
      <c r="AC25" s="8">
        <f t="shared" si="64"/>
        <v>26.42333294462464</v>
      </c>
      <c r="AD25" s="8">
        <f t="shared" si="64"/>
        <v>24.85930369309661</v>
      </c>
      <c r="AE25" s="8">
        <f t="shared" si="64"/>
        <v>23.037618185475761</v>
      </c>
      <c r="AF25" s="8">
        <f t="shared" si="64"/>
        <v>22.946098815529854</v>
      </c>
      <c r="AG25" s="8">
        <f t="shared" si="64"/>
        <v>25.1822414116101</v>
      </c>
      <c r="AH25" s="8">
        <f t="shared" si="64"/>
        <v>22.629931490668554</v>
      </c>
      <c r="AI25" s="8">
        <f t="shared" si="64"/>
        <v>24.180611564167521</v>
      </c>
      <c r="AJ25" s="8">
        <f t="shared" si="64"/>
        <v>20.421988778494356</v>
      </c>
      <c r="AK25" s="8">
        <f t="shared" si="64"/>
        <v>23.351941190209782</v>
      </c>
      <c r="AL25" s="8">
        <f t="shared" si="64"/>
        <v>25.129670728691583</v>
      </c>
      <c r="AM25" s="8">
        <f t="shared" si="64"/>
        <v>21.014949353680869</v>
      </c>
      <c r="AN25" s="8">
        <f t="shared" si="64"/>
        <v>30.061786181237149</v>
      </c>
      <c r="AO25" s="8">
        <f t="shared" si="64"/>
        <v>17.168276516046717</v>
      </c>
      <c r="AP25" s="8">
        <f t="shared" si="60"/>
        <v>23.740083675937445</v>
      </c>
      <c r="AQ25" s="8">
        <f t="shared" si="53"/>
        <v>17.168276516046717</v>
      </c>
      <c r="AR25" s="8">
        <f t="shared" si="61"/>
        <v>30.061786181237149</v>
      </c>
      <c r="AS25" s="8">
        <f t="shared" si="54"/>
        <v>3.0590574380562887</v>
      </c>
      <c r="AT25" s="8">
        <f t="shared" si="55"/>
        <v>23.595840619495881</v>
      </c>
      <c r="AU25" s="31">
        <f t="shared" si="56"/>
        <v>21.014949353680869</v>
      </c>
      <c r="AV25" s="31">
        <f t="shared" si="57"/>
        <v>26.42333294462464</v>
      </c>
      <c r="AW25" s="8">
        <f t="shared" si="58"/>
        <v>1.657906648242099</v>
      </c>
      <c r="AX25" s="7"/>
      <c r="AY25" s="7"/>
      <c r="AZ25" s="7"/>
      <c r="BA25" s="7"/>
      <c r="BB25" s="7"/>
      <c r="BC25" s="7"/>
      <c r="BD25" s="27"/>
      <c r="BE25" s="6"/>
      <c r="BF25" s="1"/>
      <c r="BG25" s="27"/>
      <c r="BH25" s="27"/>
      <c r="BI25" s="27"/>
      <c r="BJ25" s="6"/>
      <c r="BK25" s="6"/>
      <c r="BL25" s="6"/>
    </row>
    <row r="26" spans="1:65" x14ac:dyDescent="0.3">
      <c r="A26" s="6">
        <v>3</v>
      </c>
      <c r="C26" s="8">
        <f>(C4-$W4)/$W4*100</f>
        <v>-34.664677719417512</v>
      </c>
      <c r="E26" s="8">
        <f t="shared" si="62"/>
        <v>47.652092649059178</v>
      </c>
      <c r="F26" s="8">
        <f t="shared" si="62"/>
        <v>-18.83037064299802</v>
      </c>
      <c r="G26" s="8">
        <f t="shared" si="62"/>
        <v>-53.087887721764439</v>
      </c>
      <c r="H26" s="8">
        <f t="shared" si="62"/>
        <v>2.9950841056133606</v>
      </c>
      <c r="I26" s="8">
        <f t="shared" si="62"/>
        <v>64.07329087025235</v>
      </c>
      <c r="K26" s="8">
        <f>(K4-$W4)/$W4*100</f>
        <v>-21.723297267079676</v>
      </c>
      <c r="M26" s="8">
        <f>(M4-$W4)/$W4*100</f>
        <v>13.585765726334733</v>
      </c>
      <c r="N26" s="8"/>
      <c r="O26" s="8"/>
      <c r="Q26" s="22"/>
      <c r="R26" s="22"/>
      <c r="S26" s="23"/>
      <c r="T26" s="10"/>
      <c r="U26" s="23"/>
      <c r="V26" s="23"/>
      <c r="W26" s="23"/>
      <c r="X26" s="23"/>
      <c r="Y26" s="7"/>
      <c r="AA26" s="43" t="s">
        <v>52</v>
      </c>
      <c r="AB26" s="8">
        <f t="shared" ref="AB26:AO26" si="65">AB6/AB$10*100</f>
        <v>13.851163447320729</v>
      </c>
      <c r="AC26" s="8">
        <f t="shared" si="65"/>
        <v>12.98057759193404</v>
      </c>
      <c r="AD26" s="8">
        <f t="shared" si="65"/>
        <v>12.461903149339657</v>
      </c>
      <c r="AE26" s="8">
        <f t="shared" si="65"/>
        <v>12.881713940856965</v>
      </c>
      <c r="AF26" s="8">
        <f t="shared" si="65"/>
        <v>14.55675965880461</v>
      </c>
      <c r="AG26" s="8">
        <f t="shared" si="65"/>
        <v>12.718906794182985</v>
      </c>
      <c r="AH26" s="8">
        <f t="shared" si="65"/>
        <v>15.229250333097099</v>
      </c>
      <c r="AI26" s="8">
        <f t="shared" si="65"/>
        <v>13.399803128144031</v>
      </c>
      <c r="AJ26" s="8">
        <f t="shared" si="65"/>
        <v>15.647009667607032</v>
      </c>
      <c r="AK26" s="8">
        <f t="shared" si="65"/>
        <v>13.161032338536597</v>
      </c>
      <c r="AL26" s="8">
        <f t="shared" si="65"/>
        <v>12.968637995636421</v>
      </c>
      <c r="AM26" s="8">
        <f t="shared" si="65"/>
        <v>16.304090988111472</v>
      </c>
      <c r="AN26" s="8">
        <f t="shared" si="65"/>
        <v>6.4931660735258276</v>
      </c>
      <c r="AO26" s="8">
        <f t="shared" si="65"/>
        <v>10.473883800109599</v>
      </c>
      <c r="AP26" s="8">
        <f t="shared" si="60"/>
        <v>13.080564207657648</v>
      </c>
      <c r="AQ26" s="8">
        <f t="shared" si="53"/>
        <v>6.4931660735258276</v>
      </c>
      <c r="AR26" s="8">
        <f t="shared" si="61"/>
        <v>16.304090988111472</v>
      </c>
      <c r="AS26" s="8">
        <f t="shared" si="54"/>
        <v>2.4057652679597052</v>
      </c>
      <c r="AT26" s="8">
        <f t="shared" si="55"/>
        <v>13.904016846708474</v>
      </c>
      <c r="AU26" s="31">
        <f t="shared" si="56"/>
        <v>12.718906794182985</v>
      </c>
      <c r="AV26" s="31">
        <f t="shared" si="57"/>
        <v>16.304090988111472</v>
      </c>
      <c r="AW26" s="8">
        <f t="shared" si="58"/>
        <v>1.3121007928922892</v>
      </c>
      <c r="AX26" s="7"/>
      <c r="AY26" s="7"/>
      <c r="AZ26" s="7"/>
      <c r="BA26" s="7"/>
      <c r="BB26" s="7"/>
      <c r="BC26" s="7"/>
      <c r="BD26" s="8"/>
      <c r="BE26" s="8"/>
      <c r="BF26" s="8"/>
      <c r="BG26" s="8"/>
      <c r="BH26" s="8"/>
      <c r="BI26" s="8"/>
      <c r="BJ26" s="8"/>
      <c r="BK26" s="8"/>
      <c r="BL26" s="8"/>
    </row>
    <row r="27" spans="1:65" x14ac:dyDescent="0.3">
      <c r="T27" s="31"/>
      <c r="AA27" s="43" t="s">
        <v>53</v>
      </c>
      <c r="AB27" s="8">
        <f t="shared" ref="AB27:AO27" si="66">AB7/AB$10*100</f>
        <v>15.656104465605566</v>
      </c>
      <c r="AC27" s="8">
        <f t="shared" si="66"/>
        <v>17.415816689983981</v>
      </c>
      <c r="AD27" s="8">
        <f t="shared" si="66"/>
        <v>14.590489090997046</v>
      </c>
      <c r="AE27" s="8">
        <f t="shared" si="66"/>
        <v>17.005632669482999</v>
      </c>
      <c r="AF27" s="8">
        <f t="shared" si="66"/>
        <v>16.973054466199194</v>
      </c>
      <c r="AG27" s="8">
        <f t="shared" si="66"/>
        <v>17.838189887385628</v>
      </c>
      <c r="AH27" s="8">
        <f t="shared" si="66"/>
        <v>17.181372549019606</v>
      </c>
      <c r="AI27" s="8">
        <f t="shared" si="66"/>
        <v>15.405248786518849</v>
      </c>
      <c r="AJ27" s="8">
        <f t="shared" si="66"/>
        <v>17.810672079536079</v>
      </c>
      <c r="AK27" s="8">
        <f t="shared" si="66"/>
        <v>15.492822828353244</v>
      </c>
      <c r="AL27" s="8">
        <f t="shared" si="66"/>
        <v>14.673999805924328</v>
      </c>
      <c r="AM27" s="8">
        <f t="shared" si="66"/>
        <v>14.168018777495112</v>
      </c>
      <c r="AN27" s="8">
        <f t="shared" si="66"/>
        <v>14.266991199615536</v>
      </c>
      <c r="AO27" s="8">
        <f t="shared" si="66"/>
        <v>16.986095161456081</v>
      </c>
      <c r="AP27" s="8">
        <f t="shared" si="60"/>
        <v>16.104607746969521</v>
      </c>
      <c r="AQ27" s="8">
        <f t="shared" si="53"/>
        <v>14.168018777495112</v>
      </c>
      <c r="AR27" s="8">
        <f t="shared" si="61"/>
        <v>17.838189887385628</v>
      </c>
      <c r="AS27" s="8">
        <f t="shared" si="54"/>
        <v>1.3493207489291026</v>
      </c>
      <c r="AT27" s="8">
        <f t="shared" si="55"/>
        <v>16.435019581804827</v>
      </c>
      <c r="AU27" s="31">
        <f t="shared" si="56"/>
        <v>14.168018777495112</v>
      </c>
      <c r="AV27" s="31">
        <f t="shared" si="57"/>
        <v>17.838189887385628</v>
      </c>
      <c r="AW27" s="8">
        <f t="shared" si="58"/>
        <v>1.2643704654875827</v>
      </c>
      <c r="AX27" s="7"/>
      <c r="AY27" s="7"/>
      <c r="AZ27" s="7"/>
      <c r="BA27" s="7"/>
      <c r="BB27" s="7"/>
      <c r="BC27" s="7"/>
      <c r="BD27" s="8"/>
      <c r="BE27" s="8"/>
      <c r="BF27" s="8"/>
      <c r="BG27" s="8"/>
      <c r="BH27" s="8"/>
      <c r="BI27" s="8"/>
      <c r="BJ27" s="8"/>
      <c r="BK27" s="8"/>
      <c r="BL27" s="8"/>
    </row>
    <row r="28" spans="1:65" x14ac:dyDescent="0.3">
      <c r="AA28" s="43" t="s">
        <v>47</v>
      </c>
      <c r="AB28" s="8">
        <f t="shared" ref="AB28:AO28" si="67">AB8/AB$10*100</f>
        <v>8.9512373300728303</v>
      </c>
      <c r="AC28" s="8">
        <f t="shared" si="67"/>
        <v>4.1439681112978173</v>
      </c>
      <c r="AD28" s="8">
        <f t="shared" si="67"/>
        <v>9.5418702530114743</v>
      </c>
      <c r="AE28" s="8">
        <f t="shared" si="67"/>
        <v>9.9195332930999882</v>
      </c>
      <c r="AF28" s="8">
        <f t="shared" si="67"/>
        <v>5.0280788027805672</v>
      </c>
      <c r="AG28" s="8">
        <f t="shared" si="67"/>
        <v>2.4278753376137581</v>
      </c>
      <c r="AH28" s="8">
        <f t="shared" si="67"/>
        <v>7.8555398062839688</v>
      </c>
      <c r="AI28" s="8">
        <f t="shared" si="67"/>
        <v>10.478757184003058</v>
      </c>
      <c r="AJ28" s="8">
        <f t="shared" si="67"/>
        <v>9.5499582172981068</v>
      </c>
      <c r="AK28" s="8">
        <f t="shared" si="67"/>
        <v>4.3541973671820973</v>
      </c>
      <c r="AL28" s="8">
        <f t="shared" si="67"/>
        <v>3.6594743904614813</v>
      </c>
      <c r="AM28" s="8">
        <f t="shared" si="67"/>
        <v>2.5992029111482085</v>
      </c>
      <c r="AN28" s="8">
        <f t="shared" si="67"/>
        <v>4.4261374272823035</v>
      </c>
      <c r="AO28" s="8">
        <f t="shared" si="67"/>
        <v>7.914081423606981</v>
      </c>
      <c r="AP28" s="8">
        <f t="shared" si="60"/>
        <v>6.4892794182244753</v>
      </c>
      <c r="AQ28" s="8">
        <f t="shared" si="53"/>
        <v>2.4278753376137581</v>
      </c>
      <c r="AR28" s="8">
        <f t="shared" si="61"/>
        <v>10.478757184003058</v>
      </c>
      <c r="AS28" s="8">
        <f t="shared" si="54"/>
        <v>2.940602010632988</v>
      </c>
      <c r="AT28" s="8">
        <f t="shared" si="55"/>
        <v>5.8508941016761824</v>
      </c>
      <c r="AU28" s="31">
        <f t="shared" si="56"/>
        <v>2.4278753376137581</v>
      </c>
      <c r="AV28" s="31">
        <f t="shared" si="57"/>
        <v>10.478757184003058</v>
      </c>
      <c r="AW28" s="8">
        <f t="shared" si="58"/>
        <v>3.1647798728507417</v>
      </c>
      <c r="AX28" s="7"/>
      <c r="AY28" s="7"/>
      <c r="AZ28" s="7"/>
      <c r="BA28" s="7"/>
      <c r="BB28" s="7"/>
      <c r="BC28" s="7"/>
      <c r="BD28" s="8"/>
      <c r="BE28" s="8"/>
      <c r="BF28" s="8"/>
      <c r="BG28" s="8"/>
      <c r="BH28" s="8"/>
      <c r="BI28" s="8"/>
      <c r="BJ28" s="8"/>
      <c r="BK28" s="8"/>
      <c r="BL28" s="8"/>
    </row>
    <row r="29" spans="1:65" x14ac:dyDescent="0.3">
      <c r="A29" s="34" t="s">
        <v>35</v>
      </c>
      <c r="B29" s="26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26" t="s">
        <v>8</v>
      </c>
      <c r="H29" s="9" t="s">
        <v>9</v>
      </c>
      <c r="I29" s="9" t="s">
        <v>10</v>
      </c>
      <c r="J29" s="9" t="s">
        <v>11</v>
      </c>
      <c r="K29" s="9" t="s">
        <v>12</v>
      </c>
      <c r="L29" s="13" t="s">
        <v>13</v>
      </c>
      <c r="M29" s="13" t="s">
        <v>14</v>
      </c>
      <c r="N29" s="13" t="s">
        <v>15</v>
      </c>
      <c r="O29" s="13" t="s">
        <v>16</v>
      </c>
      <c r="P29" s="11"/>
      <c r="AA29" s="43" t="s">
        <v>48</v>
      </c>
      <c r="AB29" s="8">
        <f t="shared" ref="AB29:AO29" si="68">AB9/AB$10*100</f>
        <v>5.3513170238558745</v>
      </c>
      <c r="AC29" s="8">
        <f t="shared" si="68"/>
        <v>6.7177302747274208</v>
      </c>
      <c r="AD29" s="8">
        <f t="shared" si="68"/>
        <v>5.6513956751003764</v>
      </c>
      <c r="AE29" s="8">
        <f t="shared" si="68"/>
        <v>5.8750754375377126</v>
      </c>
      <c r="AF29" s="8">
        <f t="shared" si="68"/>
        <v>5.4536623865464451</v>
      </c>
      <c r="AG29" s="8">
        <f t="shared" si="68"/>
        <v>4.7930335795139509</v>
      </c>
      <c r="AH29" s="8">
        <f t="shared" si="68"/>
        <v>5.0828805433498569</v>
      </c>
      <c r="AI29" s="8">
        <f t="shared" si="68"/>
        <v>6.143428699633021</v>
      </c>
      <c r="AJ29" s="8">
        <f t="shared" si="68"/>
        <v>5.3599140532804093</v>
      </c>
      <c r="AK29" s="8">
        <f t="shared" si="68"/>
        <v>5.8259095548177644</v>
      </c>
      <c r="AL29" s="8">
        <f t="shared" si="68"/>
        <v>5.0848872414019901</v>
      </c>
      <c r="AM29" s="8">
        <f t="shared" si="68"/>
        <v>11.672783982792842</v>
      </c>
      <c r="AN29" s="8">
        <f t="shared" si="68"/>
        <v>6.3958060304663569</v>
      </c>
      <c r="AO29" s="8">
        <f t="shared" si="68"/>
        <v>10.357511602062781</v>
      </c>
      <c r="AP29" s="8">
        <f t="shared" si="60"/>
        <v>6.411809720363344</v>
      </c>
      <c r="AQ29" s="8">
        <f t="shared" si="53"/>
        <v>4.7930335795139509</v>
      </c>
      <c r="AR29" s="8">
        <f t="shared" si="61"/>
        <v>11.672783982792842</v>
      </c>
      <c r="AS29" s="8">
        <f t="shared" si="54"/>
        <v>2.0365556405868732</v>
      </c>
      <c r="AT29" s="8">
        <f t="shared" si="55"/>
        <v>6.4455630573648763</v>
      </c>
      <c r="AU29" s="31">
        <f t="shared" si="56"/>
        <v>4.7930335795139509</v>
      </c>
      <c r="AV29" s="31">
        <f t="shared" si="57"/>
        <v>11.672783982792842</v>
      </c>
      <c r="AW29" s="8">
        <f t="shared" si="58"/>
        <v>2.1964337850607656</v>
      </c>
      <c r="AX29" s="7"/>
      <c r="AY29" s="7"/>
      <c r="AZ29" s="7"/>
      <c r="BA29" s="7"/>
      <c r="BB29" s="7"/>
      <c r="BC29" s="7"/>
      <c r="BD29" s="17"/>
      <c r="BE29" s="8"/>
      <c r="BF29" s="8"/>
      <c r="BG29" s="7"/>
      <c r="BH29" s="7"/>
      <c r="BI29" s="7"/>
      <c r="BJ29" s="7"/>
      <c r="BK29" s="7"/>
      <c r="BL29" s="7"/>
      <c r="BM29" s="5"/>
    </row>
    <row r="30" spans="1:65" x14ac:dyDescent="0.3">
      <c r="A30" s="6">
        <v>1</v>
      </c>
      <c r="B30" s="8">
        <f t="shared" ref="B30:O30" si="69">(B2-$P2)/$P2*100</f>
        <v>-13.722281643930481</v>
      </c>
      <c r="C30" s="8">
        <f t="shared" si="69"/>
        <v>-26.307925155832173</v>
      </c>
      <c r="D30" s="8">
        <f t="shared" si="69"/>
        <v>20.079239100293055</v>
      </c>
      <c r="E30" s="8">
        <f t="shared" si="69"/>
        <v>13.030759007222326</v>
      </c>
      <c r="F30" s="8">
        <f t="shared" si="69"/>
        <v>1.7109286962908814</v>
      </c>
      <c r="G30" s="8">
        <f t="shared" si="69"/>
        <v>-11.514459958579049</v>
      </c>
      <c r="H30" s="8">
        <f t="shared" si="69"/>
        <v>-3.1458002952905662</v>
      </c>
      <c r="I30" s="8">
        <f t="shared" si="69"/>
        <v>13.800094421102155</v>
      </c>
      <c r="J30" s="8">
        <f t="shared" si="69"/>
        <v>-2.0502666659256983</v>
      </c>
      <c r="K30" s="8">
        <f t="shared" si="69"/>
        <v>3.034869450923714</v>
      </c>
      <c r="L30" s="8">
        <f t="shared" si="69"/>
        <v>8.9652487589016125</v>
      </c>
      <c r="M30" s="8">
        <f t="shared" si="69"/>
        <v>4.1919499133989691</v>
      </c>
      <c r="N30" s="8">
        <f t="shared" si="69"/>
        <v>-6.2518638062613432</v>
      </c>
      <c r="O30" s="8">
        <f t="shared" si="69"/>
        <v>-1.8204918223136191</v>
      </c>
      <c r="AA30" s="19" t="s">
        <v>20</v>
      </c>
      <c r="AB30" s="15">
        <f>SUM(AB22:AB29)</f>
        <v>100</v>
      </c>
      <c r="AC30" s="15">
        <f t="shared" ref="AC30:AP30" si="70">SUM(AC22:AC29)</f>
        <v>100</v>
      </c>
      <c r="AD30" s="15">
        <f t="shared" si="70"/>
        <v>99.999999999999986</v>
      </c>
      <c r="AE30" s="15">
        <f t="shared" si="70"/>
        <v>100.00000000000001</v>
      </c>
      <c r="AF30" s="15">
        <f t="shared" si="70"/>
        <v>100</v>
      </c>
      <c r="AG30" s="15">
        <f t="shared" si="70"/>
        <v>99.999999999999972</v>
      </c>
      <c r="AH30" s="15">
        <f t="shared" si="70"/>
        <v>100.00000000000001</v>
      </c>
      <c r="AI30" s="15">
        <f t="shared" si="70"/>
        <v>100</v>
      </c>
      <c r="AJ30" s="15">
        <f t="shared" si="70"/>
        <v>100</v>
      </c>
      <c r="AK30" s="15">
        <f t="shared" si="70"/>
        <v>100</v>
      </c>
      <c r="AL30" s="15">
        <f t="shared" si="70"/>
        <v>99.999999999999986</v>
      </c>
      <c r="AM30" s="15">
        <f t="shared" si="70"/>
        <v>99.999999999999986</v>
      </c>
      <c r="AN30" s="15">
        <f t="shared" si="70"/>
        <v>100</v>
      </c>
      <c r="AO30" s="15">
        <f t="shared" si="70"/>
        <v>100.00000000000001</v>
      </c>
      <c r="AP30" s="15">
        <f t="shared" si="70"/>
        <v>100</v>
      </c>
      <c r="AQ30" s="8"/>
      <c r="AR30" s="8"/>
      <c r="AS30" s="8"/>
      <c r="AT30" s="8"/>
      <c r="AU30" s="31"/>
      <c r="AV30" s="31"/>
      <c r="AW30" s="8"/>
      <c r="AX30" s="7"/>
      <c r="AY30" s="7"/>
      <c r="AZ30" s="7"/>
      <c r="BA30" s="7"/>
      <c r="BB30" s="7"/>
      <c r="BC30" s="7"/>
      <c r="BD30" s="2"/>
      <c r="BG30" s="2"/>
      <c r="BH30" s="2"/>
      <c r="BI30" s="2"/>
      <c r="BJ30" s="2"/>
      <c r="BK30" s="2"/>
      <c r="BL30" s="2"/>
      <c r="BM30" s="5"/>
    </row>
    <row r="31" spans="1:65" x14ac:dyDescent="0.3">
      <c r="A31" s="6">
        <v>2</v>
      </c>
      <c r="B31" s="8">
        <f t="shared" ref="B31:O31" si="71">(B3-$P3)/$P3*100</f>
        <v>-2.1885358226963114</v>
      </c>
      <c r="C31" s="8">
        <f t="shared" si="71"/>
        <v>-20.054671368326758</v>
      </c>
      <c r="D31" s="8">
        <f t="shared" si="71"/>
        <v>19.489587714551057</v>
      </c>
      <c r="E31" s="8">
        <f t="shared" si="71"/>
        <v>14.952107735428275</v>
      </c>
      <c r="F31" s="8">
        <f t="shared" si="71"/>
        <v>0.14927427441750893</v>
      </c>
      <c r="G31" s="8">
        <f t="shared" si="71"/>
        <v>-12.943519651582285</v>
      </c>
      <c r="H31" s="8">
        <f t="shared" si="71"/>
        <v>2.5334722023280838</v>
      </c>
      <c r="I31" s="8">
        <f t="shared" si="71"/>
        <v>22.366144682499609</v>
      </c>
      <c r="J31" s="8">
        <f t="shared" si="71"/>
        <v>6.7465784719454396</v>
      </c>
      <c r="K31" s="8">
        <f t="shared" si="71"/>
        <v>-1.0724992560224988</v>
      </c>
      <c r="L31" s="8">
        <f t="shared" si="71"/>
        <v>-5.1941942146593689</v>
      </c>
      <c r="M31" s="8">
        <f t="shared" si="71"/>
        <v>-3.4696584861058035</v>
      </c>
      <c r="N31" s="8">
        <f t="shared" si="71"/>
        <v>-16.791151226220585</v>
      </c>
      <c r="O31" s="8">
        <f t="shared" si="71"/>
        <v>-4.5229350555566397</v>
      </c>
      <c r="AA31" s="19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31"/>
      <c r="AV31" s="31"/>
      <c r="AW31" s="8"/>
      <c r="AX31" s="7"/>
      <c r="AY31" s="7"/>
      <c r="AZ31" s="7"/>
      <c r="BA31" s="7"/>
      <c r="BB31" s="7"/>
      <c r="BC31" s="7"/>
      <c r="BD31" s="27"/>
      <c r="BE31" s="6"/>
      <c r="BF31" s="1"/>
      <c r="BG31" s="27"/>
      <c r="BH31" s="27"/>
      <c r="BI31" s="27"/>
      <c r="BJ31" s="6"/>
      <c r="BK31" s="18"/>
      <c r="BL31" s="18"/>
      <c r="BM31" s="5"/>
    </row>
    <row r="32" spans="1:65" x14ac:dyDescent="0.3">
      <c r="A32" s="6">
        <v>3</v>
      </c>
      <c r="B32" s="8">
        <f t="shared" ref="B32:O32" si="72">(B4-$P4)/$P4*100</f>
        <v>14.565675316964738</v>
      </c>
      <c r="C32" s="8">
        <f t="shared" si="72"/>
        <v>-30.693052852174063</v>
      </c>
      <c r="D32" s="8">
        <f t="shared" si="72"/>
        <v>-100</v>
      </c>
      <c r="E32" s="8">
        <f t="shared" si="72"/>
        <v>56.627616185120758</v>
      </c>
      <c r="F32" s="8">
        <f t="shared" si="72"/>
        <v>-13.896204755903105</v>
      </c>
      <c r="G32" s="8">
        <f t="shared" si="72"/>
        <v>-50.236178949302627</v>
      </c>
      <c r="H32" s="8">
        <f t="shared" si="72"/>
        <v>9.2559828501084933</v>
      </c>
      <c r="I32" s="8">
        <f t="shared" si="72"/>
        <v>74.047031556374691</v>
      </c>
      <c r="J32" s="8">
        <f t="shared" si="72"/>
        <v>32.885278063924382</v>
      </c>
      <c r="K32" s="8">
        <f t="shared" si="72"/>
        <v>-16.964987546576722</v>
      </c>
      <c r="L32" s="8">
        <f t="shared" si="72"/>
        <v>-30.341456120942688</v>
      </c>
      <c r="M32" s="8">
        <f t="shared" si="72"/>
        <v>20.490454277288293</v>
      </c>
      <c r="N32" s="8">
        <f t="shared" si="72"/>
        <v>-23.130813924589781</v>
      </c>
      <c r="O32" s="8">
        <f t="shared" si="72"/>
        <v>57.390655899707845</v>
      </c>
      <c r="AA32" s="19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31"/>
      <c r="AV32" s="31"/>
      <c r="AW32" s="8"/>
      <c r="AX32" s="7"/>
      <c r="AY32" s="7"/>
      <c r="AZ32" s="7"/>
      <c r="BA32" s="7"/>
      <c r="BB32" s="7"/>
      <c r="BC32" s="7"/>
      <c r="BD32" s="8"/>
      <c r="BE32" s="8"/>
      <c r="BF32" s="8"/>
      <c r="BG32" s="8"/>
      <c r="BH32" s="8"/>
      <c r="BI32" s="8"/>
      <c r="BJ32" s="8"/>
      <c r="BK32" s="10"/>
      <c r="BL32" s="12"/>
      <c r="BM32" s="5"/>
    </row>
    <row r="33" spans="1:65" x14ac:dyDescent="0.3">
      <c r="AA33" s="19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1"/>
      <c r="AV33" s="31"/>
      <c r="AW33" s="8"/>
      <c r="AX33" s="7"/>
      <c r="AY33" s="7"/>
      <c r="AZ33" s="7"/>
      <c r="BA33" s="7"/>
      <c r="BB33" s="7"/>
      <c r="BC33" s="7"/>
      <c r="BD33" s="8"/>
      <c r="BE33" s="8"/>
      <c r="BF33" s="8"/>
      <c r="BG33" s="8"/>
      <c r="BH33" s="8"/>
      <c r="BI33" s="8"/>
      <c r="BJ33" s="8"/>
      <c r="BK33" s="10"/>
      <c r="BL33" s="12"/>
      <c r="BM33" s="5"/>
    </row>
    <row r="34" spans="1:65" x14ac:dyDescent="0.3">
      <c r="AA34" s="19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1"/>
      <c r="AV34" s="31"/>
      <c r="AW34" s="8"/>
      <c r="AX34" s="7"/>
      <c r="AY34" s="7"/>
      <c r="AZ34" s="7"/>
      <c r="BA34" s="7"/>
      <c r="BB34" s="7"/>
      <c r="BC34" s="7"/>
      <c r="BD34" s="8"/>
      <c r="BF34" s="10"/>
      <c r="BG34" s="8"/>
      <c r="BH34" s="8"/>
      <c r="BI34" s="8"/>
      <c r="BJ34" s="8"/>
      <c r="BK34" s="10"/>
      <c r="BL34" s="8"/>
      <c r="BM34" s="5"/>
    </row>
    <row r="35" spans="1:65" x14ac:dyDescent="0.3">
      <c r="A35" s="34" t="s">
        <v>36</v>
      </c>
      <c r="B35" s="26"/>
      <c r="C35" s="9" t="s">
        <v>4</v>
      </c>
      <c r="D35" s="9"/>
      <c r="E35" s="9" t="s">
        <v>6</v>
      </c>
      <c r="F35" s="9" t="s">
        <v>7</v>
      </c>
      <c r="G35" s="26" t="s">
        <v>8</v>
      </c>
      <c r="H35" s="9" t="s">
        <v>9</v>
      </c>
      <c r="I35" s="9" t="s">
        <v>10</v>
      </c>
      <c r="J35" s="9"/>
      <c r="K35" s="9" t="s">
        <v>12</v>
      </c>
      <c r="L35" s="13"/>
      <c r="M35" s="13" t="s">
        <v>14</v>
      </c>
      <c r="N35" s="13"/>
      <c r="O35" s="13"/>
      <c r="P35" s="1" t="s">
        <v>2</v>
      </c>
      <c r="AA35" s="1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1"/>
      <c r="AV35" s="31"/>
      <c r="AW35" s="8"/>
      <c r="AX35" s="7"/>
      <c r="AY35" s="7"/>
      <c r="AZ35" s="7"/>
      <c r="BA35" s="7"/>
      <c r="BB35" s="7"/>
      <c r="BC35" s="7"/>
      <c r="BD35" s="2"/>
      <c r="BG35" s="2"/>
      <c r="BH35" s="2"/>
      <c r="BI35" s="2"/>
      <c r="BJ35" s="2"/>
      <c r="BK35" s="2"/>
      <c r="BL35" s="2"/>
      <c r="BM35" s="5"/>
    </row>
    <row r="36" spans="1:65" x14ac:dyDescent="0.3">
      <c r="A36" s="6">
        <v>1</v>
      </c>
      <c r="B36" s="8"/>
      <c r="C36" s="8">
        <f>C10-$W10</f>
        <v>-0.9385193945833592</v>
      </c>
      <c r="D36" s="8"/>
      <c r="E36" s="8">
        <f t="shared" ref="E36:I38" si="73">E10-$W10</f>
        <v>-1.3048750793927653</v>
      </c>
      <c r="F36" s="8">
        <f t="shared" si="73"/>
        <v>1.0857749408849422</v>
      </c>
      <c r="G36" s="8">
        <f t="shared" si="73"/>
        <v>2.1989252292316515</v>
      </c>
      <c r="H36" s="8">
        <f t="shared" si="73"/>
        <v>-1.1309659813940378</v>
      </c>
      <c r="I36" s="8">
        <f t="shared" si="73"/>
        <v>-2.5929258235774739</v>
      </c>
      <c r="J36" s="8"/>
      <c r="K36" s="8">
        <f>K10-$W10</f>
        <v>1.6945661012861528</v>
      </c>
      <c r="L36" s="8"/>
      <c r="M36" s="8">
        <f>M10-$W10</f>
        <v>0.98802000754487196</v>
      </c>
      <c r="N36" s="8"/>
      <c r="O36" s="8"/>
      <c r="P36" s="31">
        <f>T10-$W10</f>
        <v>-2.7575437119754298E-2</v>
      </c>
      <c r="AA36" s="1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1"/>
      <c r="AV36" s="31"/>
      <c r="AW36" s="8"/>
      <c r="AX36" s="7"/>
      <c r="AY36" s="7"/>
      <c r="AZ36" s="7"/>
      <c r="BA36" s="7"/>
      <c r="BB36" s="7"/>
      <c r="BC36" s="7"/>
      <c r="BD36" s="27"/>
      <c r="BE36" s="6"/>
      <c r="BF36" s="1"/>
      <c r="BG36" s="27"/>
      <c r="BH36" s="27"/>
      <c r="BI36" s="27"/>
      <c r="BJ36" s="6"/>
      <c r="BK36" s="6"/>
      <c r="BL36" s="6"/>
      <c r="BM36" s="5"/>
    </row>
    <row r="37" spans="1:65" x14ac:dyDescent="0.3">
      <c r="A37" s="6">
        <v>2</v>
      </c>
      <c r="B37" s="8"/>
      <c r="C37" s="8">
        <f>C11-$W11</f>
        <v>2.3732781675991816</v>
      </c>
      <c r="D37" s="8"/>
      <c r="E37" s="8">
        <f t="shared" si="73"/>
        <v>-2.1932764922038785</v>
      </c>
      <c r="F37" s="8">
        <f t="shared" si="73"/>
        <v>0.72894102882909806</v>
      </c>
      <c r="G37" s="8">
        <f t="shared" si="73"/>
        <v>2.8766230126816978</v>
      </c>
      <c r="H37" s="8">
        <f t="shared" si="73"/>
        <v>0.48900279080126552</v>
      </c>
      <c r="I37" s="8">
        <f t="shared" si="73"/>
        <v>-1.7328029010175499</v>
      </c>
      <c r="J37" s="8"/>
      <c r="K37" s="8">
        <f>K11-$W11</f>
        <v>0.42178413575503271</v>
      </c>
      <c r="L37" s="8"/>
      <c r="M37" s="8">
        <f>M11-$W11</f>
        <v>-2.9635497424448616</v>
      </c>
      <c r="N37" s="8"/>
      <c r="O37" s="8"/>
      <c r="P37" s="31">
        <f t="shared" ref="P37:P38" si="74">T11-$W11</f>
        <v>3.6283804222477656</v>
      </c>
      <c r="AQ37" s="24"/>
      <c r="AS37" s="12"/>
      <c r="AT37" s="12"/>
      <c r="AU37" s="3"/>
      <c r="AV37" s="3"/>
      <c r="AW37" s="12"/>
      <c r="AX37" s="7"/>
      <c r="AY37" s="7"/>
      <c r="AZ37" s="7"/>
      <c r="BA37" s="7"/>
      <c r="BB37" s="7"/>
      <c r="BC37" s="7"/>
      <c r="BD37" s="22"/>
      <c r="BE37" s="22"/>
      <c r="BF37" s="22"/>
      <c r="BG37" s="8"/>
      <c r="BH37" s="8"/>
      <c r="BI37" s="8"/>
      <c r="BJ37" s="8"/>
      <c r="BK37" s="17"/>
      <c r="BL37" s="17"/>
      <c r="BM37" s="5"/>
    </row>
    <row r="38" spans="1:65" x14ac:dyDescent="0.3">
      <c r="A38" s="6">
        <v>3</v>
      </c>
      <c r="B38" s="8"/>
      <c r="C38" s="8">
        <f>C12-$W12</f>
        <v>-1.4347587730158207</v>
      </c>
      <c r="D38" s="8"/>
      <c r="E38" s="8">
        <f t="shared" si="73"/>
        <v>3.498151571596642</v>
      </c>
      <c r="F38" s="8">
        <f t="shared" si="73"/>
        <v>-1.8147159697140491</v>
      </c>
      <c r="G38" s="8">
        <f t="shared" si="73"/>
        <v>-5.0755482419133493</v>
      </c>
      <c r="H38" s="8">
        <f t="shared" si="73"/>
        <v>0.64196319059276519</v>
      </c>
      <c r="I38" s="8">
        <f t="shared" si="73"/>
        <v>4.3257287245950184</v>
      </c>
      <c r="J38" s="8"/>
      <c r="K38" s="8">
        <f>K12-$W12</f>
        <v>-2.116350237041198</v>
      </c>
      <c r="L38" s="8"/>
      <c r="M38" s="8">
        <f>M12-$W12</f>
        <v>1.9755297348999932</v>
      </c>
      <c r="N38" s="8"/>
      <c r="O38" s="8"/>
      <c r="P38" s="31">
        <f t="shared" si="74"/>
        <v>-3.6008049851280166</v>
      </c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22"/>
      <c r="BE38" s="22"/>
      <c r="BF38" s="22"/>
      <c r="BG38" s="8"/>
      <c r="BH38" s="8"/>
      <c r="BI38" s="8"/>
      <c r="BJ38" s="8"/>
      <c r="BK38" s="17"/>
      <c r="BL38" s="17"/>
      <c r="BM38" s="5"/>
    </row>
    <row r="39" spans="1:65" x14ac:dyDescent="0.3"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22"/>
      <c r="BE39" s="22"/>
      <c r="BF39" s="22"/>
      <c r="BG39" s="8"/>
      <c r="BH39" s="8"/>
      <c r="BI39" s="8"/>
      <c r="BJ39" s="8"/>
      <c r="BK39" s="10"/>
      <c r="BL39" s="10"/>
    </row>
    <row r="40" spans="1:65" x14ac:dyDescent="0.3">
      <c r="AA40" s="49" t="s">
        <v>18</v>
      </c>
      <c r="AB40" s="26" t="s">
        <v>3</v>
      </c>
      <c r="AC40" s="26" t="s">
        <v>4</v>
      </c>
      <c r="AD40" s="26" t="s">
        <v>5</v>
      </c>
      <c r="AE40" s="26" t="s">
        <v>6</v>
      </c>
      <c r="AF40" s="26" t="s">
        <v>7</v>
      </c>
      <c r="AG40" s="26" t="s">
        <v>8</v>
      </c>
      <c r="AH40" s="26" t="s">
        <v>9</v>
      </c>
      <c r="AI40" s="26" t="s">
        <v>10</v>
      </c>
      <c r="AJ40" s="26" t="s">
        <v>11</v>
      </c>
      <c r="AK40" s="26" t="s">
        <v>12</v>
      </c>
      <c r="AL40" s="11" t="s">
        <v>13</v>
      </c>
      <c r="AM40" s="11" t="s">
        <v>14</v>
      </c>
      <c r="AN40" s="11" t="s">
        <v>15</v>
      </c>
      <c r="AO40" s="11" t="s">
        <v>16</v>
      </c>
      <c r="AP40" s="6" t="s">
        <v>22</v>
      </c>
      <c r="AQ40" s="1" t="s">
        <v>23</v>
      </c>
      <c r="AR40" s="6" t="s">
        <v>24</v>
      </c>
      <c r="AS40" s="6" t="s">
        <v>25</v>
      </c>
      <c r="AT40" s="6" t="s">
        <v>26</v>
      </c>
      <c r="AU40" s="6" t="s">
        <v>29</v>
      </c>
      <c r="AV40" s="1" t="s">
        <v>27</v>
      </c>
      <c r="AW40" s="6" t="s">
        <v>28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5" x14ac:dyDescent="0.3">
      <c r="A41" s="34" t="s">
        <v>37</v>
      </c>
      <c r="B41" s="26" t="s">
        <v>3</v>
      </c>
      <c r="C41" s="9" t="s">
        <v>4</v>
      </c>
      <c r="D41" s="9" t="s">
        <v>5</v>
      </c>
      <c r="E41" s="9" t="s">
        <v>6</v>
      </c>
      <c r="F41" s="9" t="s">
        <v>7</v>
      </c>
      <c r="G41" s="26" t="s">
        <v>8</v>
      </c>
      <c r="H41" s="9" t="s">
        <v>9</v>
      </c>
      <c r="I41" s="9" t="s">
        <v>10</v>
      </c>
      <c r="J41" s="9" t="s">
        <v>11</v>
      </c>
      <c r="K41" s="9" t="s">
        <v>12</v>
      </c>
      <c r="L41" s="13" t="s">
        <v>13</v>
      </c>
      <c r="M41" s="13" t="s">
        <v>14</v>
      </c>
      <c r="N41" s="13" t="s">
        <v>15</v>
      </c>
      <c r="O41" s="13" t="s">
        <v>16</v>
      </c>
      <c r="P41" s="13" t="s">
        <v>2</v>
      </c>
      <c r="AA41" s="43" t="s">
        <v>50</v>
      </c>
      <c r="AB41" s="22">
        <f>AB2/86400</f>
        <v>5.0469714502314818E-5</v>
      </c>
      <c r="AC41" s="22">
        <f t="shared" ref="AC41:AO41" si="75">AC2/86400</f>
        <v>4.4290123460648149E-5</v>
      </c>
      <c r="AD41" s="22">
        <f t="shared" si="75"/>
        <v>6.8360339502314814E-5</v>
      </c>
      <c r="AE41" s="22">
        <f t="shared" si="75"/>
        <v>6.2524112650462959E-5</v>
      </c>
      <c r="AF41" s="22">
        <f t="shared" si="75"/>
        <v>4.4787808645833329E-5</v>
      </c>
      <c r="AG41" s="22">
        <f t="shared" si="75"/>
        <v>4.8136574074074073E-5</v>
      </c>
      <c r="AH41" s="22">
        <f t="shared" si="75"/>
        <v>5.2313850312500003E-5</v>
      </c>
      <c r="AI41" s="22">
        <f t="shared" si="75"/>
        <v>6.7795138888888885E-5</v>
      </c>
      <c r="AJ41" s="22">
        <f t="shared" si="75"/>
        <v>5.8904320983796302E-5</v>
      </c>
      <c r="AK41" s="22">
        <f t="shared" si="75"/>
        <v>6.979118440972223E-5</v>
      </c>
      <c r="AL41" s="22">
        <f t="shared" si="75"/>
        <v>7.087215471064815E-5</v>
      </c>
      <c r="AM41" s="22">
        <f t="shared" si="75"/>
        <v>5.636959876157407E-5</v>
      </c>
      <c r="AN41" s="22">
        <f t="shared" si="75"/>
        <v>5.8665123460648153E-5</v>
      </c>
      <c r="AO41" s="22">
        <f t="shared" si="75"/>
        <v>6.0486111111111112E-5</v>
      </c>
      <c r="AP41" s="22">
        <f>AP2/86400</f>
        <v>5.812615396246694E-5</v>
      </c>
      <c r="AQ41" s="22">
        <f>AQ2/86400</f>
        <v>4.4290123460648149E-5</v>
      </c>
      <c r="AR41" s="22">
        <f>AR2/86400</f>
        <v>7.087215471064815E-5</v>
      </c>
      <c r="AS41" s="8">
        <f>AS2</f>
        <v>15.732975879212349</v>
      </c>
      <c r="AT41" s="22">
        <f>AT2/86400</f>
        <v>5.5751048900462966E-5</v>
      </c>
      <c r="AU41" s="22">
        <f>AU2/86400</f>
        <v>4.4290123460648149E-5</v>
      </c>
      <c r="AV41" s="22">
        <f>AV2/86400</f>
        <v>6.979118440972223E-5</v>
      </c>
      <c r="AW41" s="8">
        <f>AW2</f>
        <v>18.061781564555645</v>
      </c>
    </row>
    <row r="42" spans="1:65" x14ac:dyDescent="0.3">
      <c r="A42" s="6">
        <v>1</v>
      </c>
      <c r="B42" s="8">
        <f t="shared" ref="B42:O42" si="76">B10-$P10</f>
        <v>-3.2046262492513478</v>
      </c>
      <c r="C42" s="8">
        <f t="shared" si="76"/>
        <v>-1.3136410466263726</v>
      </c>
      <c r="D42" s="8">
        <f t="shared" si="76"/>
        <v>3.999891009689275</v>
      </c>
      <c r="E42" s="8">
        <f t="shared" si="76"/>
        <v>-1.6799967314357787</v>
      </c>
      <c r="F42" s="8">
        <f t="shared" si="76"/>
        <v>0.7106532888419288</v>
      </c>
      <c r="G42" s="8">
        <f t="shared" si="76"/>
        <v>1.8238035771886381</v>
      </c>
      <c r="H42" s="8">
        <f t="shared" si="76"/>
        <v>-1.5060876334370512</v>
      </c>
      <c r="I42" s="8">
        <f t="shared" si="76"/>
        <v>-2.9680474756204873</v>
      </c>
      <c r="J42" s="8">
        <f t="shared" si="76"/>
        <v>-2.6721962184737436</v>
      </c>
      <c r="K42" s="8">
        <f t="shared" si="76"/>
        <v>1.3194444492431394</v>
      </c>
      <c r="L42" s="8">
        <f t="shared" si="76"/>
        <v>3.8634293973183738</v>
      </c>
      <c r="M42" s="8">
        <f t="shared" si="76"/>
        <v>0.61289835550185856</v>
      </c>
      <c r="N42" s="8">
        <f t="shared" si="76"/>
        <v>2.6956750865879648</v>
      </c>
      <c r="O42" s="8">
        <f t="shared" si="76"/>
        <v>-1.6811998095263334</v>
      </c>
      <c r="P42" s="8">
        <f>T10-$P10</f>
        <v>-0.4026970891627677</v>
      </c>
      <c r="AA42" s="43" t="s">
        <v>51</v>
      </c>
      <c r="AB42" s="22">
        <f t="shared" ref="AB42:AQ48" si="77">AB3/86400</f>
        <v>1.037326388888888E-5</v>
      </c>
      <c r="AC42" s="22">
        <f t="shared" si="77"/>
        <v>7.6774691319444474E-6</v>
      </c>
      <c r="AD42" s="22">
        <f t="shared" si="77"/>
        <v>1.6319444444444447E-5</v>
      </c>
      <c r="AE42" s="22">
        <f t="shared" si="77"/>
        <v>1.7185088738425922E-5</v>
      </c>
      <c r="AF42" s="22">
        <f t="shared" si="77"/>
        <v>2.6938657407407414E-5</v>
      </c>
      <c r="AG42" s="22">
        <f t="shared" si="77"/>
        <v>1.4263358414351856E-5</v>
      </c>
      <c r="AH42" s="22">
        <f t="shared" si="77"/>
        <v>1.5987654317129627E-5</v>
      </c>
      <c r="AI42" s="22">
        <f t="shared" si="77"/>
        <v>1.2456597222222232E-5</v>
      </c>
      <c r="AJ42" s="22">
        <f t="shared" si="77"/>
        <v>1.0169753090277778E-5</v>
      </c>
      <c r="AK42" s="22">
        <f t="shared" si="77"/>
        <v>2.8689236111110964E-6</v>
      </c>
      <c r="AL42" s="22">
        <f t="shared" si="77"/>
        <v>5.9700520833333335E-6</v>
      </c>
      <c r="AM42" s="22">
        <f t="shared" si="77"/>
        <v>1.710648148148149E-5</v>
      </c>
      <c r="AN42" s="22">
        <f t="shared" si="77"/>
        <v>7.4459876504629546E-6</v>
      </c>
      <c r="AO42" s="22">
        <f t="shared" si="77"/>
        <v>8.7499999999999925E-6</v>
      </c>
      <c r="AP42" s="22">
        <f t="shared" si="77"/>
        <v>1.2393766534391537E-5</v>
      </c>
      <c r="AQ42" s="22">
        <f t="shared" si="77"/>
        <v>2.8689236111110964E-6</v>
      </c>
      <c r="AR42" s="22">
        <f t="shared" ref="AR42:AR48" si="78">AR3/86400</f>
        <v>2.6938657407407414E-5</v>
      </c>
      <c r="AS42" s="8">
        <f t="shared" ref="AS42:AS48" si="79">AS3</f>
        <v>49.514148449402022</v>
      </c>
      <c r="AT42" s="22">
        <f t="shared" ref="AT42:AV48" si="80">AT3/86400</f>
        <v>1.4310528790509263E-5</v>
      </c>
      <c r="AU42" s="22">
        <f t="shared" si="80"/>
        <v>2.8689236111110964E-6</v>
      </c>
      <c r="AV42" s="22">
        <f t="shared" si="80"/>
        <v>2.6938657407407414E-5</v>
      </c>
      <c r="AW42" s="8">
        <f t="shared" ref="AW42:AW48" si="81">AW3</f>
        <v>49.88303799764185</v>
      </c>
    </row>
    <row r="43" spans="1:65" x14ac:dyDescent="0.3">
      <c r="A43" s="6">
        <v>2</v>
      </c>
      <c r="B43" s="8">
        <f t="shared" ref="B43:O43" si="82">B11-$P11</f>
        <v>0.71792775333106817</v>
      </c>
      <c r="C43" s="8">
        <f t="shared" si="82"/>
        <v>2.2677985186095526</v>
      </c>
      <c r="D43" s="8">
        <f t="shared" si="82"/>
        <v>7.8159648483191475</v>
      </c>
      <c r="E43" s="8">
        <f t="shared" si="82"/>
        <v>-2.2987561411935076</v>
      </c>
      <c r="F43" s="8">
        <f t="shared" si="82"/>
        <v>0.62346137983946903</v>
      </c>
      <c r="G43" s="8">
        <f t="shared" si="82"/>
        <v>2.7711433636920688</v>
      </c>
      <c r="H43" s="8">
        <f t="shared" si="82"/>
        <v>0.38352314181163649</v>
      </c>
      <c r="I43" s="8">
        <f t="shared" si="82"/>
        <v>-1.8382825500071789</v>
      </c>
      <c r="J43" s="8">
        <f t="shared" si="82"/>
        <v>-0.42182019409635529</v>
      </c>
      <c r="K43" s="8">
        <f t="shared" si="82"/>
        <v>0.31630448676540368</v>
      </c>
      <c r="L43" s="8">
        <f t="shared" si="82"/>
        <v>-0.79193517117343504</v>
      </c>
      <c r="M43" s="8">
        <f t="shared" si="82"/>
        <v>-3.0690293914344906</v>
      </c>
      <c r="N43" s="8">
        <f t="shared" si="82"/>
        <v>-1.701762686328216</v>
      </c>
      <c r="O43" s="8">
        <f t="shared" si="82"/>
        <v>-4.7745373581350137</v>
      </c>
      <c r="P43" s="8">
        <f t="shared" ref="P43:P44" si="83">T11-$P11</f>
        <v>3.5229007732581366</v>
      </c>
      <c r="AA43" s="43" t="s">
        <v>0</v>
      </c>
      <c r="AB43" s="22">
        <f t="shared" si="77"/>
        <v>9.4184027777777852E-6</v>
      </c>
      <c r="AC43" s="22">
        <f t="shared" si="77"/>
        <v>7.8559027777777777E-6</v>
      </c>
      <c r="AD43" s="22">
        <f t="shared" si="77"/>
        <v>1.369598766203703E-5</v>
      </c>
      <c r="AE43" s="22">
        <f t="shared" si="77"/>
        <v>1.027633101851852E-5</v>
      </c>
      <c r="AF43" s="22">
        <f t="shared" si="77"/>
        <v>1.1780478391203698E-5</v>
      </c>
      <c r="AG43" s="22">
        <f t="shared" si="77"/>
        <v>1.1650993437500003E-5</v>
      </c>
      <c r="AH43" s="22">
        <f t="shared" si="77"/>
        <v>1.0138888888888893E-5</v>
      </c>
      <c r="AI43" s="22">
        <f t="shared" si="77"/>
        <v>1.2065007719907401E-5</v>
      </c>
      <c r="AJ43" s="22">
        <f t="shared" si="77"/>
        <v>1.1620370370370365E-5</v>
      </c>
      <c r="AK43" s="22">
        <f t="shared" si="77"/>
        <v>1.6815200613425937E-5</v>
      </c>
      <c r="AL43" s="22">
        <f t="shared" si="77"/>
        <v>1.2090084872685178E-5</v>
      </c>
      <c r="AM43" s="22">
        <f t="shared" si="77"/>
        <v>1.0383873460648143E-5</v>
      </c>
      <c r="AN43" s="22">
        <f t="shared" si="77"/>
        <v>1.2924382719907414E-5</v>
      </c>
      <c r="AO43" s="22">
        <f t="shared" si="77"/>
        <v>2.3472222222222227E-5</v>
      </c>
      <c r="AP43" s="22">
        <f t="shared" si="77"/>
        <v>1.24420090666336E-5</v>
      </c>
      <c r="AQ43" s="22">
        <f t="shared" si="77"/>
        <v>7.8559027777777777E-6</v>
      </c>
      <c r="AR43" s="22">
        <f t="shared" si="78"/>
        <v>2.3472222222222227E-5</v>
      </c>
      <c r="AS43" s="8">
        <f t="shared" si="79"/>
        <v>30.64604368635549</v>
      </c>
      <c r="AT43" s="22">
        <f t="shared" si="80"/>
        <v>1.1370834538483797E-5</v>
      </c>
      <c r="AU43" s="22">
        <f t="shared" si="80"/>
        <v>7.8559027777777777E-6</v>
      </c>
      <c r="AV43" s="22">
        <f t="shared" si="80"/>
        <v>1.6815200613425937E-5</v>
      </c>
      <c r="AW43" s="8">
        <f t="shared" si="81"/>
        <v>22.645505551167258</v>
      </c>
    </row>
    <row r="44" spans="1:65" x14ac:dyDescent="0.3">
      <c r="A44" s="6">
        <v>3</v>
      </c>
      <c r="B44" s="8">
        <f t="shared" ref="B44:O44" si="84">B12-$P12</f>
        <v>2.4866984959203045</v>
      </c>
      <c r="C44" s="8">
        <f t="shared" si="84"/>
        <v>-0.95415747198316225</v>
      </c>
      <c r="D44" s="8">
        <f t="shared" si="84"/>
        <v>-11.815855858008401</v>
      </c>
      <c r="E44" s="8">
        <f t="shared" si="84"/>
        <v>3.9787528726293004</v>
      </c>
      <c r="F44" s="8">
        <f t="shared" si="84"/>
        <v>-1.3341146686813907</v>
      </c>
      <c r="G44" s="8">
        <f t="shared" si="84"/>
        <v>-4.5949469408806909</v>
      </c>
      <c r="H44" s="8">
        <f t="shared" si="84"/>
        <v>1.1225644916254236</v>
      </c>
      <c r="I44" s="8">
        <f t="shared" si="84"/>
        <v>4.8063300256276769</v>
      </c>
      <c r="J44" s="8">
        <f t="shared" si="84"/>
        <v>3.0940164125701131</v>
      </c>
      <c r="K44" s="8">
        <f t="shared" si="84"/>
        <v>-1.6357489360085395</v>
      </c>
      <c r="L44" s="8">
        <f t="shared" si="84"/>
        <v>-3.0714942261449316</v>
      </c>
      <c r="M44" s="8">
        <f t="shared" si="84"/>
        <v>2.4561310359326516</v>
      </c>
      <c r="N44" s="8">
        <f t="shared" si="84"/>
        <v>-0.9939124002597417</v>
      </c>
      <c r="O44" s="8">
        <f t="shared" si="84"/>
        <v>6.4557371676613577</v>
      </c>
      <c r="P44" s="8">
        <f t="shared" si="83"/>
        <v>-3.1202036840953582</v>
      </c>
      <c r="AA44" s="43" t="s">
        <v>1</v>
      </c>
      <c r="AB44" s="22">
        <f t="shared" si="77"/>
        <v>6.0308159722222216E-5</v>
      </c>
      <c r="AC44" s="22">
        <f t="shared" si="77"/>
        <v>4.8911072534722213E-5</v>
      </c>
      <c r="AD44" s="22">
        <f t="shared" si="77"/>
        <v>7.4344135798611117E-5</v>
      </c>
      <c r="AE44" s="22">
        <f t="shared" si="77"/>
        <v>6.6273148148148162E-5</v>
      </c>
      <c r="AF44" s="22">
        <f t="shared" si="77"/>
        <v>5.4681230706018512E-5</v>
      </c>
      <c r="AG44" s="22">
        <f t="shared" si="77"/>
        <v>5.0345052083333326E-5</v>
      </c>
      <c r="AH44" s="22">
        <f t="shared" si="77"/>
        <v>5.5435474537037026E-5</v>
      </c>
      <c r="AI44" s="22">
        <f t="shared" si="77"/>
        <v>7.3449074074074071E-5</v>
      </c>
      <c r="AJ44" s="22">
        <f t="shared" si="77"/>
        <v>5.2800925925925921E-5</v>
      </c>
      <c r="AK44" s="22">
        <f t="shared" si="77"/>
        <v>5.5255111886574081E-5</v>
      </c>
      <c r="AL44" s="22">
        <f t="shared" si="77"/>
        <v>5.8072916666666668E-5</v>
      </c>
      <c r="AM44" s="22">
        <f t="shared" si="77"/>
        <v>5.1467978391203714E-5</v>
      </c>
      <c r="AN44" s="22">
        <f t="shared" si="77"/>
        <v>6.1944444444444425E-5</v>
      </c>
      <c r="AO44" s="22">
        <f t="shared" si="77"/>
        <v>4.2901234571759262E-5</v>
      </c>
      <c r="AP44" s="22">
        <f t="shared" si="77"/>
        <v>5.7584997106481478E-5</v>
      </c>
      <c r="AQ44" s="22">
        <f t="shared" si="77"/>
        <v>4.2901234571759262E-5</v>
      </c>
      <c r="AR44" s="22">
        <f t="shared" si="78"/>
        <v>7.4344135798611117E-5</v>
      </c>
      <c r="AS44" s="8">
        <f t="shared" si="79"/>
        <v>15.656747340977372</v>
      </c>
      <c r="AT44" s="22">
        <f t="shared" si="80"/>
        <v>5.6977267795138895E-5</v>
      </c>
      <c r="AU44" s="22">
        <f t="shared" si="80"/>
        <v>4.8911072534722213E-5</v>
      </c>
      <c r="AV44" s="22">
        <f t="shared" si="80"/>
        <v>7.3449074074074071E-5</v>
      </c>
      <c r="AW44" s="8">
        <f t="shared" si="81"/>
        <v>14.94770704809072</v>
      </c>
    </row>
    <row r="45" spans="1:65" x14ac:dyDescent="0.3">
      <c r="AA45" s="43" t="s">
        <v>52</v>
      </c>
      <c r="AB45" s="22">
        <f t="shared" si="77"/>
        <v>3.2186053240740741E-5</v>
      </c>
      <c r="AC45" s="22">
        <f t="shared" si="77"/>
        <v>2.4027777777777783E-5</v>
      </c>
      <c r="AD45" s="22">
        <f t="shared" si="77"/>
        <v>3.7268518518518523E-5</v>
      </c>
      <c r="AE45" s="22">
        <f t="shared" si="77"/>
        <v>3.705729166666665E-5</v>
      </c>
      <c r="AF45" s="22">
        <f t="shared" si="77"/>
        <v>3.4689187893518533E-5</v>
      </c>
      <c r="AG45" s="22">
        <f t="shared" si="77"/>
        <v>2.5427999618055559E-5</v>
      </c>
      <c r="AH45" s="22">
        <f t="shared" si="77"/>
        <v>3.7306375381944453E-5</v>
      </c>
      <c r="AI45" s="22">
        <f t="shared" si="77"/>
        <v>4.0702160486111099E-5</v>
      </c>
      <c r="AJ45" s="22">
        <f t="shared" si="77"/>
        <v>4.0455246909722219E-5</v>
      </c>
      <c r="AK45" s="22">
        <f t="shared" si="77"/>
        <v>3.1141493055555543E-5</v>
      </c>
      <c r="AL45" s="22">
        <f t="shared" si="77"/>
        <v>2.996961805555554E-5</v>
      </c>
      <c r="AM45" s="22">
        <f t="shared" si="77"/>
        <v>3.9930555555555565E-5</v>
      </c>
      <c r="AN45" s="22">
        <f t="shared" si="77"/>
        <v>1.3379629629629657E-5</v>
      </c>
      <c r="AO45" s="22">
        <f t="shared" si="77"/>
        <v>2.6172839502314812E-5</v>
      </c>
      <c r="AP45" s="22">
        <f t="shared" si="77"/>
        <v>3.2122481949404764E-5</v>
      </c>
      <c r="AQ45" s="22">
        <f t="shared" si="77"/>
        <v>1.3379629629629657E-5</v>
      </c>
      <c r="AR45" s="22">
        <f t="shared" si="78"/>
        <v>4.0702160486111099E-5</v>
      </c>
      <c r="AS45" s="8">
        <f t="shared" si="79"/>
        <v>24.282380225253</v>
      </c>
      <c r="AT45" s="22">
        <f t="shared" si="80"/>
        <v>3.378535517939815E-5</v>
      </c>
      <c r="AU45" s="22">
        <f t="shared" si="80"/>
        <v>2.4027777777777783E-5</v>
      </c>
      <c r="AV45" s="22">
        <f t="shared" si="80"/>
        <v>4.0702160486111099E-5</v>
      </c>
      <c r="AW45" s="8">
        <f t="shared" si="81"/>
        <v>18.772270805807182</v>
      </c>
    </row>
    <row r="46" spans="1:65" x14ac:dyDescent="0.3">
      <c r="AA46" s="43" t="s">
        <v>53</v>
      </c>
      <c r="AB46" s="22">
        <f t="shared" si="77"/>
        <v>3.6380208333333333E-5</v>
      </c>
      <c r="AC46" s="22">
        <f t="shared" si="77"/>
        <v>3.2237654317129636E-5</v>
      </c>
      <c r="AD46" s="22">
        <f t="shared" si="77"/>
        <v>4.3634259259259253E-5</v>
      </c>
      <c r="AE46" s="22">
        <f t="shared" si="77"/>
        <v>4.8920717592592585E-5</v>
      </c>
      <c r="AF46" s="22">
        <f t="shared" si="77"/>
        <v>4.0447289733796295E-5</v>
      </c>
      <c r="AG46" s="22">
        <f t="shared" si="77"/>
        <v>3.5662615740740728E-5</v>
      </c>
      <c r="AH46" s="22">
        <f t="shared" si="77"/>
        <v>4.2088396990740737E-5</v>
      </c>
      <c r="AI46" s="22">
        <f t="shared" si="77"/>
        <v>4.6793740358796321E-5</v>
      </c>
      <c r="AJ46" s="22">
        <f t="shared" si="77"/>
        <v>4.6049382719907434E-5</v>
      </c>
      <c r="AK46" s="22">
        <f t="shared" si="77"/>
        <v>3.6658950613425949E-5</v>
      </c>
      <c r="AL46" s="22">
        <f t="shared" si="77"/>
        <v>3.3910590277777807E-5</v>
      </c>
      <c r="AM46" s="22">
        <f t="shared" si="77"/>
        <v>3.4699074074074044E-5</v>
      </c>
      <c r="AN46" s="22">
        <f t="shared" si="77"/>
        <v>2.939814814814814E-5</v>
      </c>
      <c r="AO46" s="22">
        <f t="shared" si="77"/>
        <v>4.2445987650462964E-5</v>
      </c>
      <c r="AP46" s="22">
        <f t="shared" si="77"/>
        <v>3.92376439864418E-5</v>
      </c>
      <c r="AQ46" s="22">
        <f t="shared" si="77"/>
        <v>2.939814814814814E-5</v>
      </c>
      <c r="AR46" s="22">
        <f t="shared" si="78"/>
        <v>4.8920717592592585E-5</v>
      </c>
      <c r="AS46" s="8">
        <f t="shared" si="79"/>
        <v>15.141333624728299</v>
      </c>
      <c r="AT46" s="22">
        <f t="shared" si="80"/>
        <v>3.9688554927662033E-5</v>
      </c>
      <c r="AU46" s="22">
        <f t="shared" si="80"/>
        <v>3.2237654317129636E-5</v>
      </c>
      <c r="AV46" s="22">
        <f t="shared" si="80"/>
        <v>4.8920717592592585E-5</v>
      </c>
      <c r="AW46" s="8">
        <f t="shared" si="81"/>
        <v>14.992678311501761</v>
      </c>
    </row>
    <row r="47" spans="1:65" x14ac:dyDescent="0.3">
      <c r="AA47" s="43" t="s">
        <v>47</v>
      </c>
      <c r="AB47" s="22">
        <f t="shared" si="77"/>
        <v>2.0800057870370385E-5</v>
      </c>
      <c r="AC47" s="22">
        <f t="shared" si="77"/>
        <v>7.6707175925925821E-6</v>
      </c>
      <c r="AD47" s="22">
        <f t="shared" si="77"/>
        <v>2.8535879629629654E-5</v>
      </c>
      <c r="AE47" s="22">
        <f t="shared" si="77"/>
        <v>2.8535879629629654E-5</v>
      </c>
      <c r="AF47" s="22">
        <f t="shared" si="77"/>
        <v>1.1982060185185201E-5</v>
      </c>
      <c r="AG47" s="22">
        <f t="shared" si="77"/>
        <v>4.8538773148148413E-6</v>
      </c>
      <c r="AH47" s="22">
        <f t="shared" si="77"/>
        <v>1.9243344907407429E-5</v>
      </c>
      <c r="AI47" s="22">
        <f t="shared" si="77"/>
        <v>3.1829427083333315E-5</v>
      </c>
      <c r="AJ47" s="22">
        <f t="shared" si="77"/>
        <v>2.4691358020833328E-5</v>
      </c>
      <c r="AK47" s="22">
        <f t="shared" si="77"/>
        <v>1.0302854942129618E-5</v>
      </c>
      <c r="AL47" s="22">
        <f t="shared" si="77"/>
        <v>8.4567901273147891E-6</v>
      </c>
      <c r="AM47" s="22">
        <f t="shared" si="77"/>
        <v>6.3657407407407488E-6</v>
      </c>
      <c r="AN47" s="22">
        <f t="shared" si="77"/>
        <v>9.1203703703703735E-6</v>
      </c>
      <c r="AO47" s="22">
        <f t="shared" si="77"/>
        <v>1.9776234571759252E-5</v>
      </c>
      <c r="AP47" s="22">
        <f t="shared" si="77"/>
        <v>1.6583185213293653E-5</v>
      </c>
      <c r="AQ47" s="22">
        <f t="shared" si="77"/>
        <v>4.8538773148148413E-6</v>
      </c>
      <c r="AR47" s="22">
        <f t="shared" si="78"/>
        <v>3.1829427083333315E-5</v>
      </c>
      <c r="AS47" s="8">
        <f t="shared" si="79"/>
        <v>56.03993619590274</v>
      </c>
      <c r="AT47" s="22">
        <f t="shared" si="80"/>
        <v>1.5097987799479174E-5</v>
      </c>
      <c r="AU47" s="22">
        <f t="shared" si="80"/>
        <v>4.8538773148148413E-6</v>
      </c>
      <c r="AV47" s="22">
        <f t="shared" si="80"/>
        <v>3.1829427083333315E-5</v>
      </c>
      <c r="AW47" s="8">
        <f t="shared" si="81"/>
        <v>68.410565454909204</v>
      </c>
    </row>
    <row r="48" spans="1:65" x14ac:dyDescent="0.3">
      <c r="AA48" s="43" t="s">
        <v>48</v>
      </c>
      <c r="AB48" s="22">
        <f t="shared" si="77"/>
        <v>1.2434895833333331E-5</v>
      </c>
      <c r="AC48" s="22">
        <f t="shared" si="77"/>
        <v>1.2434895833333331E-5</v>
      </c>
      <c r="AD48" s="22">
        <f t="shared" si="77"/>
        <v>1.6901041666666648E-5</v>
      </c>
      <c r="AE48" s="22">
        <f t="shared" si="77"/>
        <v>1.6901041666666648E-5</v>
      </c>
      <c r="AF48" s="22">
        <f t="shared" si="77"/>
        <v>1.2996238425925891E-5</v>
      </c>
      <c r="AG48" s="22">
        <f t="shared" si="77"/>
        <v>9.5823688310184806E-6</v>
      </c>
      <c r="AH48" s="22">
        <f t="shared" si="77"/>
        <v>1.2451292442129598E-5</v>
      </c>
      <c r="AI48" s="22">
        <f t="shared" si="77"/>
        <v>1.8660783182870381E-5</v>
      </c>
      <c r="AJ48" s="22">
        <f t="shared" si="77"/>
        <v>1.385802469907407E-5</v>
      </c>
      <c r="AK48" s="22">
        <f t="shared" si="77"/>
        <v>1.3785204479166671E-5</v>
      </c>
      <c r="AL48" s="22">
        <f t="shared" si="77"/>
        <v>1.1750819826388918E-5</v>
      </c>
      <c r="AM48" s="22">
        <f t="shared" si="77"/>
        <v>2.8587962962962949E-5</v>
      </c>
      <c r="AN48" s="22">
        <f t="shared" si="77"/>
        <v>1.3179012349537026E-5</v>
      </c>
      <c r="AO48" s="22">
        <f t="shared" si="77"/>
        <v>2.588204089120371E-5</v>
      </c>
      <c r="AP48" s="22">
        <f t="shared" si="77"/>
        <v>1.567183022073412E-5</v>
      </c>
      <c r="AQ48" s="22">
        <f t="shared" si="77"/>
        <v>9.5823688310184806E-6</v>
      </c>
      <c r="AR48" s="22">
        <f t="shared" si="78"/>
        <v>2.8587962962962949E-5</v>
      </c>
      <c r="AS48" s="8">
        <f t="shared" si="79"/>
        <v>34.816435882700681</v>
      </c>
      <c r="AT48" s="22">
        <f t="shared" si="80"/>
        <v>1.5674973478009245E-5</v>
      </c>
      <c r="AU48" s="22">
        <f t="shared" si="80"/>
        <v>9.5823688310184806E-6</v>
      </c>
      <c r="AV48" s="22">
        <f t="shared" si="80"/>
        <v>2.8587962962962949E-5</v>
      </c>
      <c r="AW48" s="8">
        <f t="shared" si="81"/>
        <v>37.813034777626278</v>
      </c>
    </row>
    <row r="49" spans="2:49" x14ac:dyDescent="0.3">
      <c r="B49" s="36" t="s">
        <v>39</v>
      </c>
      <c r="C49" s="6">
        <v>1</v>
      </c>
      <c r="D49" s="6">
        <v>2</v>
      </c>
      <c r="E49" s="6">
        <v>3</v>
      </c>
      <c r="F49" s="6" t="s">
        <v>20</v>
      </c>
      <c r="I49" s="34" t="s">
        <v>43</v>
      </c>
      <c r="J49" s="43" t="s">
        <v>50</v>
      </c>
      <c r="K49" s="43" t="s">
        <v>51</v>
      </c>
      <c r="L49" s="43" t="s">
        <v>0</v>
      </c>
      <c r="M49" s="43" t="s">
        <v>1</v>
      </c>
      <c r="N49" s="43" t="s">
        <v>52</v>
      </c>
      <c r="O49" s="43" t="s">
        <v>53</v>
      </c>
      <c r="P49" s="43" t="s">
        <v>47</v>
      </c>
      <c r="Q49" s="43" t="s">
        <v>48</v>
      </c>
      <c r="R49" s="43" t="s">
        <v>20</v>
      </c>
      <c r="S49" s="19"/>
      <c r="V49"/>
      <c r="W49" s="1"/>
      <c r="X49" s="1"/>
      <c r="Y49" s="1"/>
      <c r="AA49" s="19" t="s">
        <v>20</v>
      </c>
      <c r="AB49" s="22">
        <f>AB10/86400</f>
        <v>2.3237075616898149E-4</v>
      </c>
      <c r="AC49" s="22">
        <f t="shared" ref="AC49:AO49" si="85">AC10/86400</f>
        <v>1.8510561342592591E-4</v>
      </c>
      <c r="AD49" s="22">
        <f t="shared" si="85"/>
        <v>2.9905960648148147E-4</v>
      </c>
      <c r="AE49" s="22">
        <f t="shared" si="85"/>
        <v>2.8767361111111111E-4</v>
      </c>
      <c r="AF49" s="22">
        <f t="shared" si="85"/>
        <v>2.3830295138888886E-4</v>
      </c>
      <c r="AG49" s="22">
        <f t="shared" si="85"/>
        <v>1.9992283951388888E-4</v>
      </c>
      <c r="AH49" s="22">
        <f t="shared" si="85"/>
        <v>2.4496527777777776E-4</v>
      </c>
      <c r="AI49" s="22">
        <f t="shared" si="85"/>
        <v>3.037519290162037E-4</v>
      </c>
      <c r="AJ49" s="22">
        <f t="shared" si="85"/>
        <v>2.5854938271990742E-4</v>
      </c>
      <c r="AK49" s="22">
        <f t="shared" si="85"/>
        <v>2.3661892361111114E-4</v>
      </c>
      <c r="AL49" s="22">
        <f t="shared" si="85"/>
        <v>2.3109302662037038E-4</v>
      </c>
      <c r="AM49" s="22">
        <f t="shared" si="85"/>
        <v>2.4491126542824075E-4</v>
      </c>
      <c r="AN49" s="22">
        <f t="shared" si="85"/>
        <v>2.0605709877314813E-4</v>
      </c>
      <c r="AO49" s="22">
        <f t="shared" si="85"/>
        <v>2.4988667052083335E-4</v>
      </c>
      <c r="AP49" s="22">
        <f>AP10/86400</f>
        <v>2.4416206803984792E-4</v>
      </c>
      <c r="AQ49" s="22">
        <f>AQ10/86400</f>
        <v>1.8510561342592591E-4</v>
      </c>
      <c r="AR49" s="22">
        <f>AR10/86400</f>
        <v>3.037519290162037E-4</v>
      </c>
      <c r="AS49" s="8">
        <f>AS10</f>
        <v>14.366994526828647</v>
      </c>
      <c r="AT49" s="22">
        <f>AT10/86400</f>
        <v>2.4265655140914353E-4</v>
      </c>
      <c r="AU49" s="22">
        <f>AU10/86400</f>
        <v>1.8510561342592591E-4</v>
      </c>
      <c r="AV49" s="22">
        <f>AV10/86400</f>
        <v>3.037519290162037E-4</v>
      </c>
      <c r="AW49" s="8">
        <f>AW10</f>
        <v>16.309072171918114</v>
      </c>
    </row>
    <row r="50" spans="2:49" x14ac:dyDescent="0.3">
      <c r="B50" s="9" t="s">
        <v>3</v>
      </c>
      <c r="C50" s="22">
        <v>6.0842978391203698E-5</v>
      </c>
      <c r="D50" s="22">
        <v>1.382928240740741E-4</v>
      </c>
      <c r="E50" s="22">
        <v>3.3234953703703718E-5</v>
      </c>
      <c r="F50" s="22">
        <v>2.3237075616898149E-4</v>
      </c>
      <c r="I50" s="9" t="s">
        <v>3</v>
      </c>
      <c r="J50" s="40">
        <v>5.0469714502314818E-5</v>
      </c>
      <c r="K50" s="40">
        <v>1.037326388888888E-5</v>
      </c>
      <c r="L50" s="40">
        <v>9.4184027777777852E-6</v>
      </c>
      <c r="M50" s="40">
        <v>6.0308159722222216E-5</v>
      </c>
      <c r="N50" s="40">
        <v>3.2186053240740741E-5</v>
      </c>
      <c r="O50" s="40">
        <v>3.6380208333333333E-5</v>
      </c>
      <c r="P50" s="40">
        <v>2.0800057870370385E-5</v>
      </c>
      <c r="Q50" s="40">
        <v>1.2434895833333331E-5</v>
      </c>
      <c r="R50" s="40">
        <v>2.3237075616898149E-4</v>
      </c>
      <c r="S50" s="40"/>
      <c r="V50"/>
      <c r="W50" s="1"/>
      <c r="X50" s="1"/>
      <c r="Y50" s="1"/>
      <c r="AA50" s="19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8"/>
      <c r="AT50" s="22"/>
      <c r="AU50" s="22"/>
      <c r="AV50" s="22"/>
      <c r="AW50" s="8"/>
    </row>
    <row r="51" spans="2:49" x14ac:dyDescent="0.3">
      <c r="B51" s="9" t="s">
        <v>4</v>
      </c>
      <c r="C51" s="22">
        <v>5.1967592592592597E-5</v>
      </c>
      <c r="D51" s="22">
        <v>1.1303240740740741E-4</v>
      </c>
      <c r="E51" s="22">
        <v>2.0105613425925915E-5</v>
      </c>
      <c r="F51" s="22">
        <v>1.8510561342592591E-4</v>
      </c>
      <c r="I51" s="9" t="s">
        <v>4</v>
      </c>
      <c r="J51" s="40">
        <v>4.4290123460648149E-5</v>
      </c>
      <c r="K51" s="40">
        <v>7.6774691319444474E-6</v>
      </c>
      <c r="L51" s="40">
        <v>7.8559027777777777E-6</v>
      </c>
      <c r="M51" s="40">
        <v>4.8911072534722213E-5</v>
      </c>
      <c r="N51" s="40">
        <v>2.4027777777777783E-5</v>
      </c>
      <c r="O51" s="40">
        <v>3.2237654317129636E-5</v>
      </c>
      <c r="P51" s="40">
        <v>7.6707175925925821E-6</v>
      </c>
      <c r="Q51" s="40">
        <v>1.2434895833333331E-5</v>
      </c>
      <c r="R51" s="40">
        <v>1.8510561342592591E-4</v>
      </c>
      <c r="S51" s="40"/>
      <c r="V51"/>
      <c r="W51" s="1"/>
      <c r="X51" s="1"/>
      <c r="Y51" s="1"/>
      <c r="AA51" s="19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8"/>
      <c r="AT51" s="22"/>
      <c r="AU51" s="22"/>
      <c r="AV51" s="22"/>
      <c r="AW51" s="8"/>
    </row>
    <row r="52" spans="2:49" x14ac:dyDescent="0.3">
      <c r="B52" s="9" t="s">
        <v>5</v>
      </c>
      <c r="C52" s="22">
        <v>8.4679783946759268E-5</v>
      </c>
      <c r="D52" s="22">
        <v>1.6894290123842592E-4</v>
      </c>
      <c r="E52" s="22">
        <v>4.5436921296296302E-5</v>
      </c>
      <c r="F52" s="22">
        <v>2.9905960648148147E-4</v>
      </c>
      <c r="I52" s="9" t="s">
        <v>5</v>
      </c>
      <c r="J52" s="40">
        <v>6.8360339502314814E-5</v>
      </c>
      <c r="K52" s="40">
        <v>1.6319444444444447E-5</v>
      </c>
      <c r="L52" s="40">
        <v>1.369598766203703E-5</v>
      </c>
      <c r="M52" s="40">
        <v>7.4344135798611117E-5</v>
      </c>
      <c r="N52" s="40">
        <v>3.7268518518518523E-5</v>
      </c>
      <c r="O52" s="40">
        <v>4.3634259259259253E-5</v>
      </c>
      <c r="P52" s="40">
        <v>2.8535879629629654E-5</v>
      </c>
      <c r="Q52" s="40">
        <v>1.6901041666666648E-5</v>
      </c>
      <c r="R52" s="40">
        <v>2.9905960648148147E-4</v>
      </c>
      <c r="S52" s="40"/>
      <c r="V52"/>
      <c r="W52" s="1"/>
      <c r="X52" s="1"/>
      <c r="Y52" s="1"/>
      <c r="AA52" s="19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8"/>
      <c r="AT52" s="22"/>
      <c r="AU52" s="22"/>
      <c r="AV52" s="22"/>
      <c r="AW52" s="8"/>
    </row>
    <row r="53" spans="2:49" x14ac:dyDescent="0.3">
      <c r="B53" s="9" t="s">
        <v>6</v>
      </c>
      <c r="C53" s="22">
        <v>7.9709201388888888E-5</v>
      </c>
      <c r="D53" s="22">
        <v>1.6252748842592594E-4</v>
      </c>
      <c r="E53" s="22">
        <v>4.5436921296296302E-5</v>
      </c>
      <c r="F53" s="22">
        <v>2.8767361111111111E-4</v>
      </c>
      <c r="I53" s="9" t="s">
        <v>6</v>
      </c>
      <c r="J53" s="40">
        <v>6.2524112650462959E-5</v>
      </c>
      <c r="K53" s="40">
        <v>1.7185088738425922E-5</v>
      </c>
      <c r="L53" s="40">
        <v>1.027633101851852E-5</v>
      </c>
      <c r="M53" s="40">
        <v>6.6273148148148162E-5</v>
      </c>
      <c r="N53" s="40">
        <v>3.705729166666665E-5</v>
      </c>
      <c r="O53" s="40">
        <v>4.8920717592592585E-5</v>
      </c>
      <c r="P53" s="40">
        <v>2.8535879629629654E-5</v>
      </c>
      <c r="Q53" s="40">
        <v>1.6901041666666648E-5</v>
      </c>
      <c r="R53" s="40">
        <v>2.8767361111111111E-4</v>
      </c>
      <c r="S53" s="40"/>
      <c r="V53"/>
      <c r="W53" s="1"/>
      <c r="X53" s="1"/>
      <c r="Y53" s="1"/>
      <c r="AA53" s="19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8"/>
      <c r="AT53" s="22"/>
      <c r="AU53" s="22"/>
      <c r="AV53" s="22"/>
      <c r="AW53" s="8"/>
    </row>
    <row r="54" spans="2:49" x14ac:dyDescent="0.3">
      <c r="B54" s="9" t="s">
        <v>7</v>
      </c>
      <c r="C54" s="22">
        <v>7.1726466053240743E-5</v>
      </c>
      <c r="D54" s="22">
        <v>1.4159818672453706E-4</v>
      </c>
      <c r="E54" s="22">
        <v>2.4978298611111092E-5</v>
      </c>
      <c r="F54" s="22">
        <v>2.3830295138888889E-4</v>
      </c>
      <c r="I54" s="9" t="s">
        <v>7</v>
      </c>
      <c r="J54" s="40">
        <v>4.4787808645833329E-5</v>
      </c>
      <c r="K54" s="40">
        <v>2.6938657407407414E-5</v>
      </c>
      <c r="L54" s="40">
        <v>1.1780478391203698E-5</v>
      </c>
      <c r="M54" s="40">
        <v>5.4681230706018512E-5</v>
      </c>
      <c r="N54" s="40">
        <v>3.4689187893518533E-5</v>
      </c>
      <c r="O54" s="40">
        <v>4.0447289733796295E-5</v>
      </c>
      <c r="P54" s="40">
        <v>1.1982060185185201E-5</v>
      </c>
      <c r="Q54" s="40">
        <v>1.2996238425925891E-5</v>
      </c>
      <c r="R54" s="40">
        <v>2.3830295138888886E-4</v>
      </c>
      <c r="S54" s="40"/>
      <c r="V54"/>
      <c r="W54" s="1"/>
      <c r="X54" s="1"/>
      <c r="Y54" s="1"/>
      <c r="AA54" s="19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8"/>
      <c r="AT54" s="22"/>
      <c r="AU54" s="22"/>
      <c r="AV54" s="22"/>
      <c r="AW54" s="8"/>
    </row>
    <row r="55" spans="2:49" x14ac:dyDescent="0.3">
      <c r="B55" s="9" t="s">
        <v>8</v>
      </c>
      <c r="C55" s="22">
        <v>6.2399932488425923E-5</v>
      </c>
      <c r="D55" s="22">
        <v>1.2308666087962962E-4</v>
      </c>
      <c r="E55" s="22">
        <v>1.443624614583332E-5</v>
      </c>
      <c r="F55" s="22">
        <v>1.9992283951388885E-4</v>
      </c>
      <c r="I55" s="9" t="s">
        <v>8</v>
      </c>
      <c r="J55" s="40">
        <v>4.8136574074074073E-5</v>
      </c>
      <c r="K55" s="40">
        <v>1.4263358414351856E-5</v>
      </c>
      <c r="L55" s="40">
        <v>1.1650993437500003E-5</v>
      </c>
      <c r="M55" s="40">
        <v>5.0345052083333326E-5</v>
      </c>
      <c r="N55" s="40">
        <v>2.5427999618055559E-5</v>
      </c>
      <c r="O55" s="40">
        <v>3.5662615740740728E-5</v>
      </c>
      <c r="P55" s="40">
        <v>4.8538773148148413E-6</v>
      </c>
      <c r="Q55" s="40">
        <v>9.5823688310184806E-6</v>
      </c>
      <c r="R55" s="40">
        <v>1.9992283951388888E-4</v>
      </c>
      <c r="S55" s="40"/>
      <c r="V55"/>
      <c r="W55" s="1"/>
      <c r="X55" s="1"/>
      <c r="Y55" s="1"/>
      <c r="AA55" s="19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8"/>
      <c r="AT55" s="22"/>
      <c r="AU55" s="22"/>
      <c r="AV55" s="22"/>
      <c r="AW55" s="8"/>
    </row>
    <row r="56" spans="2:49" x14ac:dyDescent="0.3">
      <c r="B56" s="9" t="s">
        <v>9</v>
      </c>
      <c r="C56" s="22">
        <v>6.8301504629629636E-5</v>
      </c>
      <c r="D56" s="22">
        <v>1.449691357986111E-4</v>
      </c>
      <c r="E56" s="22">
        <v>3.169463734953703E-5</v>
      </c>
      <c r="F56" s="22">
        <v>2.4496527777777776E-4</v>
      </c>
      <c r="I56" s="9" t="s">
        <v>9</v>
      </c>
      <c r="J56" s="40">
        <v>5.2313850312500003E-5</v>
      </c>
      <c r="K56" s="40">
        <v>1.5987654317129627E-5</v>
      </c>
      <c r="L56" s="40">
        <v>1.0138888888888893E-5</v>
      </c>
      <c r="M56" s="40">
        <v>5.5435474537037026E-5</v>
      </c>
      <c r="N56" s="40">
        <v>3.7306375381944453E-5</v>
      </c>
      <c r="O56" s="40">
        <v>4.2088396990740737E-5</v>
      </c>
      <c r="P56" s="40">
        <v>1.9243344907407429E-5</v>
      </c>
      <c r="Q56" s="40">
        <v>1.2451292442129598E-5</v>
      </c>
      <c r="R56" s="40">
        <v>2.4496527777777776E-4</v>
      </c>
      <c r="S56" s="40"/>
      <c r="V56"/>
      <c r="W56" s="1"/>
      <c r="X56" s="1"/>
      <c r="Y56" s="1"/>
    </row>
    <row r="57" spans="2:49" x14ac:dyDescent="0.3">
      <c r="B57" s="9" t="s">
        <v>10</v>
      </c>
      <c r="C57" s="22">
        <v>8.0251736111111113E-5</v>
      </c>
      <c r="D57" s="22">
        <v>1.7300998263888889E-4</v>
      </c>
      <c r="E57" s="22">
        <v>5.0490210266203699E-5</v>
      </c>
      <c r="F57" s="22">
        <v>3.037519290162037E-4</v>
      </c>
      <c r="I57" s="9" t="s">
        <v>10</v>
      </c>
      <c r="J57" s="40">
        <v>6.7795138888888885E-5</v>
      </c>
      <c r="K57" s="40">
        <v>1.2456597222222232E-5</v>
      </c>
      <c r="L57" s="40">
        <v>1.2065007719907401E-5</v>
      </c>
      <c r="M57" s="40">
        <v>7.3449074074074071E-5</v>
      </c>
      <c r="N57" s="40">
        <v>4.0702160486111099E-5</v>
      </c>
      <c r="O57" s="40">
        <v>4.6793740358796321E-5</v>
      </c>
      <c r="P57" s="40">
        <v>3.1829427083333315E-5</v>
      </c>
      <c r="Q57" s="40">
        <v>1.8660783182870381E-5</v>
      </c>
      <c r="R57" s="40">
        <v>3.037519290162037E-4</v>
      </c>
      <c r="S57" s="40"/>
      <c r="V57"/>
      <c r="W57" s="1"/>
      <c r="X57" s="1"/>
      <c r="Y57" s="1"/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">
      <c r="B58" s="9" t="s">
        <v>11</v>
      </c>
      <c r="C58" s="22">
        <v>6.9074074074074087E-5</v>
      </c>
      <c r="D58" s="22">
        <v>1.5092592592592593E-4</v>
      </c>
      <c r="E58" s="22">
        <v>3.8549382719907394E-5</v>
      </c>
      <c r="F58" s="22">
        <v>2.5854938271990742E-4</v>
      </c>
      <c r="I58" s="9" t="s">
        <v>11</v>
      </c>
      <c r="J58" s="40">
        <v>5.8904320983796302E-5</v>
      </c>
      <c r="K58" s="40">
        <v>1.0169753090277778E-5</v>
      </c>
      <c r="L58" s="40">
        <v>1.1620370370370365E-5</v>
      </c>
      <c r="M58" s="40">
        <v>5.2800925925925921E-5</v>
      </c>
      <c r="N58" s="40">
        <v>4.0455246909722219E-5</v>
      </c>
      <c r="O58" s="40">
        <v>4.6049382719907434E-5</v>
      </c>
      <c r="P58" s="40">
        <v>2.4691358020833328E-5</v>
      </c>
      <c r="Q58" s="40">
        <v>1.385802469907407E-5</v>
      </c>
      <c r="R58" s="40">
        <v>2.5854938271990742E-4</v>
      </c>
      <c r="S58" s="40"/>
      <c r="V58"/>
      <c r="W58" s="1"/>
      <c r="X58" s="1"/>
      <c r="Y58" s="1"/>
      <c r="AA58" s="50" t="s">
        <v>21</v>
      </c>
      <c r="AB58" s="26" t="s">
        <v>3</v>
      </c>
      <c r="AC58" s="26" t="s">
        <v>4</v>
      </c>
      <c r="AD58" s="26" t="s">
        <v>5</v>
      </c>
      <c r="AE58" s="26" t="s">
        <v>6</v>
      </c>
      <c r="AF58" s="26" t="s">
        <v>7</v>
      </c>
      <c r="AG58" s="26" t="s">
        <v>8</v>
      </c>
      <c r="AH58" s="26" t="s">
        <v>9</v>
      </c>
      <c r="AI58" s="26" t="s">
        <v>10</v>
      </c>
      <c r="AJ58" s="26" t="s">
        <v>11</v>
      </c>
      <c r="AK58" s="26" t="s">
        <v>12</v>
      </c>
      <c r="AL58" s="11" t="s">
        <v>13</v>
      </c>
      <c r="AM58" s="11" t="s">
        <v>14</v>
      </c>
      <c r="AN58" s="11" t="s">
        <v>15</v>
      </c>
      <c r="AO58" s="11" t="s">
        <v>16</v>
      </c>
      <c r="AP58" s="7"/>
      <c r="AQ58" s="7"/>
      <c r="AR58" s="7"/>
      <c r="AT58" s="7"/>
      <c r="AU58" s="7"/>
      <c r="AV58" s="7"/>
      <c r="AW58" s="7"/>
    </row>
    <row r="59" spans="2:49" x14ac:dyDescent="0.3">
      <c r="B59" s="9" t="s">
        <v>12</v>
      </c>
      <c r="C59" s="22">
        <v>7.2660108020833325E-5</v>
      </c>
      <c r="D59" s="22">
        <v>1.3987075616898152E-4</v>
      </c>
      <c r="E59" s="22">
        <v>2.408805942129629E-5</v>
      </c>
      <c r="F59" s="22">
        <v>2.3661892361111114E-4</v>
      </c>
      <c r="I59" s="9" t="s">
        <v>12</v>
      </c>
      <c r="J59" s="40">
        <v>6.979118440972223E-5</v>
      </c>
      <c r="K59" s="40">
        <v>2.8689236111110964E-6</v>
      </c>
      <c r="L59" s="40">
        <v>1.6815200613425937E-5</v>
      </c>
      <c r="M59" s="40">
        <v>5.5255111886574081E-5</v>
      </c>
      <c r="N59" s="40">
        <v>3.1141493055555543E-5</v>
      </c>
      <c r="O59" s="40">
        <v>3.6658950613425949E-5</v>
      </c>
      <c r="P59" s="40">
        <v>1.0302854942129618E-5</v>
      </c>
      <c r="Q59" s="40">
        <v>1.3785204479166671E-5</v>
      </c>
      <c r="R59" s="40">
        <v>2.3661892361111114E-4</v>
      </c>
      <c r="S59" s="40"/>
      <c r="V59"/>
      <c r="W59" s="1"/>
      <c r="X59" s="1"/>
      <c r="Y59" s="1"/>
      <c r="AA59" s="43" t="s">
        <v>50</v>
      </c>
      <c r="AB59" s="12">
        <f>AB2-$AP2</f>
        <v>-0.66151636935714375</v>
      </c>
      <c r="AC59" s="12">
        <f t="shared" ref="AC59:AO59" si="86">AC2-$AP2</f>
        <v>-1.1954330353571438</v>
      </c>
      <c r="AD59" s="12">
        <f t="shared" si="86"/>
        <v>0.88423363064285621</v>
      </c>
      <c r="AE59" s="12">
        <f t="shared" si="86"/>
        <v>0.37998363064285634</v>
      </c>
      <c r="AF59" s="12">
        <f t="shared" si="86"/>
        <v>-1.1524330353571441</v>
      </c>
      <c r="AG59" s="12">
        <f t="shared" si="86"/>
        <v>-0.86309970235714406</v>
      </c>
      <c r="AH59" s="12">
        <f t="shared" si="86"/>
        <v>-0.50218303535714348</v>
      </c>
      <c r="AI59" s="12">
        <f t="shared" si="86"/>
        <v>0.83540029764285606</v>
      </c>
      <c r="AJ59" s="12">
        <f t="shared" si="86"/>
        <v>6.7233630642856923E-2</v>
      </c>
      <c r="AK59" s="12">
        <f t="shared" si="86"/>
        <v>1.0078586306428567</v>
      </c>
      <c r="AL59" s="12">
        <f t="shared" si="86"/>
        <v>1.1012544646428566</v>
      </c>
      <c r="AM59" s="12">
        <f t="shared" si="86"/>
        <v>-0.15176636935714427</v>
      </c>
      <c r="AN59" s="12">
        <f t="shared" si="86"/>
        <v>4.656696464285659E-2</v>
      </c>
      <c r="AO59" s="12">
        <f t="shared" si="86"/>
        <v>0.20390029764285611</v>
      </c>
      <c r="AP59" s="7"/>
      <c r="AQ59" s="7"/>
      <c r="AR59" s="7"/>
      <c r="AT59" s="7"/>
      <c r="AU59" s="7"/>
      <c r="AV59" s="7"/>
      <c r="AW59" s="7"/>
    </row>
    <row r="60" spans="2:49" x14ac:dyDescent="0.3">
      <c r="B60" s="13" t="s">
        <v>13</v>
      </c>
      <c r="C60" s="22">
        <v>7.6842206793981482E-5</v>
      </c>
      <c r="D60" s="22">
        <v>1.3404320987268518E-4</v>
      </c>
      <c r="E60" s="22">
        <v>2.0207609953703707E-5</v>
      </c>
      <c r="F60" s="22">
        <v>2.3109302662037038E-4</v>
      </c>
      <c r="I60" s="13" t="s">
        <v>13</v>
      </c>
      <c r="J60" s="40">
        <v>7.087215471064815E-5</v>
      </c>
      <c r="K60" s="40">
        <v>5.9700520833333335E-6</v>
      </c>
      <c r="L60" s="40">
        <v>1.2090084872685178E-5</v>
      </c>
      <c r="M60" s="40">
        <v>5.8072916666666668E-5</v>
      </c>
      <c r="N60" s="40">
        <v>2.996961805555554E-5</v>
      </c>
      <c r="O60" s="40">
        <v>3.3910590277777807E-5</v>
      </c>
      <c r="P60" s="40">
        <v>8.4567901273147891E-6</v>
      </c>
      <c r="Q60" s="40">
        <v>1.1750819826388918E-5</v>
      </c>
      <c r="R60" s="40">
        <v>2.3109302662037038E-4</v>
      </c>
      <c r="S60" s="40"/>
      <c r="V60"/>
      <c r="W60" s="1"/>
      <c r="X60" s="1"/>
      <c r="Y60" s="1"/>
      <c r="AA60" s="43" t="s">
        <v>51</v>
      </c>
      <c r="AB60" s="12">
        <f t="shared" ref="AB60:AO66" si="87">AB3-$AP3</f>
        <v>-0.17457142857142949</v>
      </c>
      <c r="AC60" s="12">
        <f t="shared" si="87"/>
        <v>-0.40748809557142862</v>
      </c>
      <c r="AD60" s="12">
        <f t="shared" si="87"/>
        <v>0.33917857142857133</v>
      </c>
      <c r="AE60" s="12">
        <f t="shared" si="87"/>
        <v>0.41397023842857084</v>
      </c>
      <c r="AF60" s="12">
        <f t="shared" si="87"/>
        <v>1.2566785714285718</v>
      </c>
      <c r="AG60" s="12">
        <f t="shared" si="87"/>
        <v>0.16153273842857163</v>
      </c>
      <c r="AH60" s="12">
        <f t="shared" si="87"/>
        <v>0.31051190442857091</v>
      </c>
      <c r="AI60" s="12">
        <f t="shared" si="87"/>
        <v>5.4285714285720044E-3</v>
      </c>
      <c r="AJ60" s="12">
        <f t="shared" si="87"/>
        <v>-0.19215476157142874</v>
      </c>
      <c r="AK60" s="12">
        <f t="shared" si="87"/>
        <v>-0.82294642857143008</v>
      </c>
      <c r="AL60" s="12">
        <f t="shared" si="87"/>
        <v>-0.55500892857142881</v>
      </c>
      <c r="AM60" s="12">
        <f t="shared" si="87"/>
        <v>0.40717857142857183</v>
      </c>
      <c r="AN60" s="12">
        <f t="shared" si="87"/>
        <v>-0.42748809557142953</v>
      </c>
      <c r="AO60" s="12">
        <f t="shared" si="87"/>
        <v>-0.31482142857142947</v>
      </c>
      <c r="AP60" s="7"/>
      <c r="AQ60" s="7"/>
      <c r="AR60" s="7"/>
      <c r="AT60" s="7"/>
      <c r="AU60" s="7"/>
      <c r="AV60" s="7"/>
      <c r="AW60" s="7"/>
    </row>
    <row r="61" spans="2:49" x14ac:dyDescent="0.3">
      <c r="B61" s="13" t="s">
        <v>14</v>
      </c>
      <c r="C61" s="22">
        <v>7.3476080243055553E-5</v>
      </c>
      <c r="D61" s="22">
        <v>1.3648148148148146E-4</v>
      </c>
      <c r="E61" s="22">
        <v>3.4953703703703695E-5</v>
      </c>
      <c r="F61" s="22">
        <v>2.4491126542824069E-4</v>
      </c>
      <c r="I61" s="13" t="s">
        <v>14</v>
      </c>
      <c r="J61" s="40">
        <v>5.636959876157407E-5</v>
      </c>
      <c r="K61" s="40">
        <v>1.710648148148149E-5</v>
      </c>
      <c r="L61" s="40">
        <v>1.0383873460648143E-5</v>
      </c>
      <c r="M61" s="40">
        <v>5.1467978391203714E-5</v>
      </c>
      <c r="N61" s="40">
        <v>3.9930555555555565E-5</v>
      </c>
      <c r="O61" s="40">
        <v>3.4699074074074044E-5</v>
      </c>
      <c r="P61" s="40">
        <v>6.3657407407407488E-6</v>
      </c>
      <c r="Q61" s="40">
        <v>2.8587962962962949E-5</v>
      </c>
      <c r="R61" s="40">
        <v>2.4491126542824075E-4</v>
      </c>
      <c r="S61" s="40"/>
      <c r="V61"/>
      <c r="W61" s="1"/>
      <c r="X61" s="1"/>
      <c r="Y61" s="1"/>
      <c r="AA61" s="43" t="s">
        <v>0</v>
      </c>
      <c r="AB61" s="12">
        <f t="shared" si="87"/>
        <v>-0.26123958335714237</v>
      </c>
      <c r="AC61" s="12">
        <f t="shared" si="87"/>
        <v>-0.39623958335714304</v>
      </c>
      <c r="AD61" s="12">
        <f t="shared" si="87"/>
        <v>0.1083437506428564</v>
      </c>
      <c r="AE61" s="12">
        <f t="shared" si="87"/>
        <v>-0.18711458335714282</v>
      </c>
      <c r="AF61" s="12">
        <f t="shared" si="87"/>
        <v>-5.7156250357143445E-2</v>
      </c>
      <c r="AG61" s="12">
        <f t="shared" si="87"/>
        <v>-6.8343750357142685E-2</v>
      </c>
      <c r="AH61" s="12">
        <f t="shared" si="87"/>
        <v>-0.19898958335714267</v>
      </c>
      <c r="AI61" s="12">
        <f t="shared" si="87"/>
        <v>-3.2572916357143544E-2</v>
      </c>
      <c r="AJ61" s="12">
        <f t="shared" si="87"/>
        <v>-7.0989583357143449E-2</v>
      </c>
      <c r="AK61" s="12">
        <f t="shared" si="87"/>
        <v>0.37784374964285794</v>
      </c>
      <c r="AL61" s="12">
        <f t="shared" si="87"/>
        <v>-3.0406250357143616E-2</v>
      </c>
      <c r="AM61" s="12">
        <f t="shared" si="87"/>
        <v>-0.17782291635714342</v>
      </c>
      <c r="AN61" s="12">
        <f t="shared" si="87"/>
        <v>4.1677083642857493E-2</v>
      </c>
      <c r="AO61" s="12">
        <f t="shared" si="87"/>
        <v>0.95301041664285746</v>
      </c>
    </row>
    <row r="62" spans="2:49" x14ac:dyDescent="0.3">
      <c r="B62" s="13" t="s">
        <v>15</v>
      </c>
      <c r="C62" s="22">
        <v>6.6111111111111107E-5</v>
      </c>
      <c r="D62" s="22">
        <v>1.1764660494212964E-4</v>
      </c>
      <c r="E62" s="22">
        <v>2.2299382719907399E-5</v>
      </c>
      <c r="F62" s="22">
        <v>2.0605709877314816E-4</v>
      </c>
      <c r="I62" s="13" t="s">
        <v>15</v>
      </c>
      <c r="J62" s="40">
        <v>5.8665123460648153E-5</v>
      </c>
      <c r="K62" s="40">
        <v>7.4459876504629546E-6</v>
      </c>
      <c r="L62" s="40">
        <v>1.2924382719907414E-5</v>
      </c>
      <c r="M62" s="40">
        <v>6.1944444444444425E-5</v>
      </c>
      <c r="N62" s="40">
        <v>1.3379629629629657E-5</v>
      </c>
      <c r="O62" s="40">
        <v>2.939814814814814E-5</v>
      </c>
      <c r="P62" s="40">
        <v>9.1203703703703735E-6</v>
      </c>
      <c r="Q62" s="40">
        <v>1.3179012349537026E-5</v>
      </c>
      <c r="R62" s="40">
        <v>2.0605709877314813E-4</v>
      </c>
      <c r="S62" s="40"/>
      <c r="V62"/>
      <c r="W62" s="1"/>
      <c r="X62" s="1"/>
      <c r="Y62" s="1"/>
      <c r="AA62" s="43" t="s">
        <v>1</v>
      </c>
      <c r="AB62" s="12">
        <f t="shared" si="87"/>
        <v>0.23528124999999989</v>
      </c>
      <c r="AC62" s="12">
        <f t="shared" si="87"/>
        <v>-0.74942708300000049</v>
      </c>
      <c r="AD62" s="12">
        <f t="shared" si="87"/>
        <v>1.4479895830000009</v>
      </c>
      <c r="AE62" s="12">
        <f t="shared" si="87"/>
        <v>0.75065625000000136</v>
      </c>
      <c r="AF62" s="12">
        <f t="shared" si="87"/>
        <v>-0.25088541700000011</v>
      </c>
      <c r="AG62" s="12">
        <f t="shared" si="87"/>
        <v>-0.62553124999999987</v>
      </c>
      <c r="AH62" s="12">
        <f t="shared" si="87"/>
        <v>-0.18571875000000038</v>
      </c>
      <c r="AI62" s="12">
        <f t="shared" si="87"/>
        <v>1.3706562500000006</v>
      </c>
      <c r="AJ62" s="12">
        <f t="shared" si="87"/>
        <v>-0.41334375000000012</v>
      </c>
      <c r="AK62" s="12">
        <f t="shared" si="87"/>
        <v>-0.20130208299999897</v>
      </c>
      <c r="AL62" s="12">
        <f t="shared" si="87"/>
        <v>4.2156250000000561E-2</v>
      </c>
      <c r="AM62" s="12">
        <f t="shared" si="87"/>
        <v>-0.52851041699999879</v>
      </c>
      <c r="AN62" s="12">
        <f t="shared" si="87"/>
        <v>0.37665624999999903</v>
      </c>
      <c r="AO62" s="12">
        <f t="shared" si="87"/>
        <v>-1.2686770829999992</v>
      </c>
    </row>
    <row r="63" spans="2:49" x14ac:dyDescent="0.3">
      <c r="B63" s="13" t="s">
        <v>16</v>
      </c>
      <c r="C63" s="22">
        <v>6.9236111111111101E-5</v>
      </c>
      <c r="D63" s="22">
        <v>1.3499228394675926E-4</v>
      </c>
      <c r="E63" s="22">
        <v>4.5658275462962962E-5</v>
      </c>
      <c r="F63" s="22">
        <v>2.4988667052083335E-4</v>
      </c>
      <c r="I63" s="13" t="s">
        <v>16</v>
      </c>
      <c r="J63" s="40">
        <v>6.0486111111111112E-5</v>
      </c>
      <c r="K63" s="40">
        <v>8.7499999999999925E-6</v>
      </c>
      <c r="L63" s="40">
        <v>2.3472222222222227E-5</v>
      </c>
      <c r="M63" s="40">
        <v>4.2901234571759262E-5</v>
      </c>
      <c r="N63" s="40">
        <v>2.6172839502314812E-5</v>
      </c>
      <c r="O63" s="40">
        <v>4.2445987650462964E-5</v>
      </c>
      <c r="P63" s="40">
        <v>1.9776234571759252E-5</v>
      </c>
      <c r="Q63" s="40">
        <v>2.588204089120371E-5</v>
      </c>
      <c r="R63" s="40">
        <v>2.4988667052083335E-4</v>
      </c>
      <c r="S63" s="40"/>
      <c r="V63"/>
      <c r="W63" s="1"/>
      <c r="X63" s="1"/>
      <c r="Y63" s="1"/>
      <c r="AA63" s="43" t="s">
        <v>52</v>
      </c>
      <c r="AB63" s="12">
        <f t="shared" si="87"/>
        <v>5.4925595714285791E-3</v>
      </c>
      <c r="AC63" s="12">
        <f t="shared" si="87"/>
        <v>-0.6993824404285709</v>
      </c>
      <c r="AD63" s="12">
        <f t="shared" si="87"/>
        <v>0.44461755957142923</v>
      </c>
      <c r="AE63" s="12">
        <f t="shared" si="87"/>
        <v>0.42636755957142736</v>
      </c>
      <c r="AF63" s="12">
        <f t="shared" si="87"/>
        <v>0.22176339357142982</v>
      </c>
      <c r="AG63" s="12">
        <f t="shared" si="87"/>
        <v>-0.57840327342857112</v>
      </c>
      <c r="AH63" s="12">
        <f t="shared" si="87"/>
        <v>0.44788839257142943</v>
      </c>
      <c r="AI63" s="12">
        <f t="shared" si="87"/>
        <v>0.74128422557142759</v>
      </c>
      <c r="AJ63" s="12">
        <f t="shared" si="87"/>
        <v>0.71995089257142819</v>
      </c>
      <c r="AK63" s="12">
        <f t="shared" si="87"/>
        <v>-8.4757440428572473E-2</v>
      </c>
      <c r="AL63" s="12">
        <f t="shared" si="87"/>
        <v>-0.18600744042857276</v>
      </c>
      <c r="AM63" s="12">
        <f t="shared" si="87"/>
        <v>0.67461755957142966</v>
      </c>
      <c r="AN63" s="12">
        <f t="shared" si="87"/>
        <v>-1.619382440428569</v>
      </c>
      <c r="AO63" s="12">
        <f t="shared" si="87"/>
        <v>-0.51404910742857179</v>
      </c>
    </row>
    <row r="64" spans="2:49" x14ac:dyDescent="0.3">
      <c r="B64" s="6" t="s">
        <v>22</v>
      </c>
      <c r="C64" s="22">
        <v>7.0519920496858472E-5</v>
      </c>
      <c r="D64" s="22">
        <v>1.4138713210896166E-4</v>
      </c>
      <c r="E64" s="22">
        <v>3.2255015434027776E-5</v>
      </c>
      <c r="F64" s="22">
        <v>2.4416206803984792E-4</v>
      </c>
      <c r="I64" s="6" t="s">
        <v>22</v>
      </c>
      <c r="J64" s="40">
        <v>5.812615396246694E-5</v>
      </c>
      <c r="K64" s="40">
        <v>1.2393766534391537E-5</v>
      </c>
      <c r="L64" s="40">
        <v>1.24420090666336E-5</v>
      </c>
      <c r="M64" s="40">
        <v>5.7584997106481478E-5</v>
      </c>
      <c r="N64" s="40">
        <v>3.2122481949404764E-5</v>
      </c>
      <c r="O64" s="40">
        <v>3.92376439864418E-5</v>
      </c>
      <c r="P64" s="40">
        <v>1.6583185213293653E-5</v>
      </c>
      <c r="Q64" s="40">
        <v>1.567183022073412E-5</v>
      </c>
      <c r="R64" s="40">
        <v>2.4416206803984792E-4</v>
      </c>
      <c r="S64" s="40"/>
      <c r="V64"/>
      <c r="W64" s="1"/>
      <c r="X64" s="1"/>
      <c r="Y64" s="1"/>
      <c r="AA64" s="43" t="s">
        <v>53</v>
      </c>
      <c r="AB64" s="12">
        <f t="shared" si="87"/>
        <v>-0.24688244042857166</v>
      </c>
      <c r="AC64" s="12">
        <f t="shared" si="87"/>
        <v>-0.60479910742857124</v>
      </c>
      <c r="AD64" s="12">
        <f t="shared" si="87"/>
        <v>0.37986755957142782</v>
      </c>
      <c r="AE64" s="12">
        <f t="shared" si="87"/>
        <v>0.83661755957142736</v>
      </c>
      <c r="AF64" s="12">
        <f t="shared" si="87"/>
        <v>0.10451339257142811</v>
      </c>
      <c r="AG64" s="12">
        <f t="shared" si="87"/>
        <v>-0.30888244042857282</v>
      </c>
      <c r="AH64" s="12">
        <f t="shared" si="87"/>
        <v>0.24630505957142779</v>
      </c>
      <c r="AI64" s="12">
        <f t="shared" si="87"/>
        <v>0.65284672657143039</v>
      </c>
      <c r="AJ64" s="12">
        <f t="shared" si="87"/>
        <v>0.58853422657143062</v>
      </c>
      <c r="AK64" s="12">
        <f t="shared" si="87"/>
        <v>-0.22279910742856979</v>
      </c>
      <c r="AL64" s="12">
        <f t="shared" si="87"/>
        <v>-0.46025744042856909</v>
      </c>
      <c r="AM64" s="12">
        <f t="shared" si="87"/>
        <v>-0.3921324404285742</v>
      </c>
      <c r="AN64" s="12">
        <f t="shared" si="87"/>
        <v>-0.85013244042857261</v>
      </c>
      <c r="AO64" s="12">
        <f t="shared" si="87"/>
        <v>0.27720089257142844</v>
      </c>
    </row>
    <row r="65" spans="2:41" x14ac:dyDescent="0.3">
      <c r="B65" s="6" t="s">
        <v>23</v>
      </c>
      <c r="C65" s="22">
        <v>5.1967592592592597E-5</v>
      </c>
      <c r="D65" s="22">
        <v>1.1303240740740741E-4</v>
      </c>
      <c r="E65" s="22">
        <v>1.443624614583332E-5</v>
      </c>
      <c r="F65" s="22">
        <v>1.8510561342592591E-4</v>
      </c>
      <c r="G65" s="30" t="s">
        <v>56</v>
      </c>
      <c r="I65" s="6" t="s">
        <v>23</v>
      </c>
      <c r="J65" s="40">
        <v>4.4290123460648149E-5</v>
      </c>
      <c r="K65" s="40">
        <v>2.8689236111110964E-6</v>
      </c>
      <c r="L65" s="40">
        <v>7.8559027777777777E-6</v>
      </c>
      <c r="M65" s="40">
        <v>4.2901234571759262E-5</v>
      </c>
      <c r="N65" s="40">
        <v>1.3379629629629657E-5</v>
      </c>
      <c r="O65" s="40">
        <v>2.939814814814814E-5</v>
      </c>
      <c r="P65" s="40">
        <v>4.8538773148148413E-6</v>
      </c>
      <c r="Q65" s="40">
        <v>9.5823688310184806E-6</v>
      </c>
      <c r="R65" s="40">
        <v>1.8510561342592591E-4</v>
      </c>
      <c r="S65" s="30" t="s">
        <v>56</v>
      </c>
      <c r="V65"/>
      <c r="W65" s="1"/>
      <c r="X65" s="1"/>
      <c r="Y65" s="1"/>
      <c r="AA65" s="43" t="s">
        <v>47</v>
      </c>
      <c r="AB65" s="12">
        <f t="shared" si="87"/>
        <v>0.36433779757142948</v>
      </c>
      <c r="AC65" s="12">
        <f t="shared" si="87"/>
        <v>-0.77003720242857265</v>
      </c>
      <c r="AD65" s="12">
        <f t="shared" si="87"/>
        <v>1.0327127975714305</v>
      </c>
      <c r="AE65" s="12">
        <f t="shared" si="87"/>
        <v>1.0327127975714305</v>
      </c>
      <c r="AF65" s="12">
        <f t="shared" si="87"/>
        <v>-0.39753720242857038</v>
      </c>
      <c r="AG65" s="12">
        <f t="shared" si="87"/>
        <v>-1.0134122024285694</v>
      </c>
      <c r="AH65" s="12">
        <f t="shared" si="87"/>
        <v>0.2298377975714303</v>
      </c>
      <c r="AI65" s="12">
        <f t="shared" si="87"/>
        <v>1.3172752975714268</v>
      </c>
      <c r="AJ65" s="12">
        <f t="shared" si="87"/>
        <v>0.70054613057142778</v>
      </c>
      <c r="AK65" s="12">
        <f t="shared" si="87"/>
        <v>-0.54262053542857269</v>
      </c>
      <c r="AL65" s="12">
        <f t="shared" si="87"/>
        <v>-0.702120535428574</v>
      </c>
      <c r="AM65" s="12">
        <f t="shared" si="87"/>
        <v>-0.88278720242857101</v>
      </c>
      <c r="AN65" s="12">
        <f t="shared" si="87"/>
        <v>-0.64478720242857146</v>
      </c>
      <c r="AO65" s="12">
        <f t="shared" si="87"/>
        <v>0.27587946457142754</v>
      </c>
    </row>
    <row r="66" spans="2:41" x14ac:dyDescent="0.3">
      <c r="B66" s="6" t="s">
        <v>24</v>
      </c>
      <c r="C66" s="22">
        <v>8.4679783946759268E-5</v>
      </c>
      <c r="D66" s="22">
        <v>1.7300998263888889E-4</v>
      </c>
      <c r="E66" s="22">
        <v>5.0490210266203699E-5</v>
      </c>
      <c r="F66" s="22">
        <v>3.037519290162037E-4</v>
      </c>
      <c r="G66" s="30" t="s">
        <v>57</v>
      </c>
      <c r="I66" s="6" t="s">
        <v>24</v>
      </c>
      <c r="J66" s="40">
        <v>7.087215471064815E-5</v>
      </c>
      <c r="K66" s="40">
        <v>2.6938657407407414E-5</v>
      </c>
      <c r="L66" s="40">
        <v>2.3472222222222227E-5</v>
      </c>
      <c r="M66" s="40">
        <v>7.4344135798611117E-5</v>
      </c>
      <c r="N66" s="40">
        <v>4.0702160486111099E-5</v>
      </c>
      <c r="O66" s="40">
        <v>4.8920717592592585E-5</v>
      </c>
      <c r="P66" s="40">
        <v>3.1829427083333315E-5</v>
      </c>
      <c r="Q66" s="40">
        <v>2.8587962962962949E-5</v>
      </c>
      <c r="R66" s="40">
        <v>3.037519290162037E-4</v>
      </c>
      <c r="S66" s="30" t="s">
        <v>57</v>
      </c>
      <c r="V66"/>
      <c r="W66" s="1"/>
      <c r="X66" s="1"/>
      <c r="Y66" s="1"/>
      <c r="AA66" s="43" t="s">
        <v>48</v>
      </c>
      <c r="AB66" s="12">
        <f t="shared" si="87"/>
        <v>-0.27967113107142794</v>
      </c>
      <c r="AC66" s="12">
        <f t="shared" si="87"/>
        <v>-0.27967113107142794</v>
      </c>
      <c r="AD66" s="12">
        <f t="shared" si="87"/>
        <v>0.1062038689285707</v>
      </c>
      <c r="AE66" s="12">
        <f t="shared" si="87"/>
        <v>0.1062038689285707</v>
      </c>
      <c r="AF66" s="12">
        <f t="shared" si="87"/>
        <v>-0.23117113107143084</v>
      </c>
      <c r="AG66" s="12">
        <f t="shared" si="87"/>
        <v>-0.52612946407143113</v>
      </c>
      <c r="AH66" s="12">
        <f t="shared" si="87"/>
        <v>-0.27825446407143062</v>
      </c>
      <c r="AI66" s="12">
        <f t="shared" si="87"/>
        <v>0.25824553592857313</v>
      </c>
      <c r="AJ66" s="12">
        <f t="shared" si="87"/>
        <v>-0.15671279707142816</v>
      </c>
      <c r="AK66" s="12">
        <f t="shared" si="87"/>
        <v>-0.16300446407142744</v>
      </c>
      <c r="AL66" s="12">
        <f t="shared" si="87"/>
        <v>-0.33877529807142537</v>
      </c>
      <c r="AM66" s="12">
        <f t="shared" si="87"/>
        <v>1.1159538689285711</v>
      </c>
      <c r="AN66" s="12">
        <f t="shared" si="87"/>
        <v>-0.21537946407142883</v>
      </c>
      <c r="AO66" s="12">
        <f t="shared" si="87"/>
        <v>0.88216220192857264</v>
      </c>
    </row>
    <row r="67" spans="2:41" x14ac:dyDescent="0.3">
      <c r="B67" s="6" t="s">
        <v>25</v>
      </c>
      <c r="C67" s="8">
        <v>12.22543169047495</v>
      </c>
      <c r="D67" s="8">
        <v>12.626874396098136</v>
      </c>
      <c r="E67" s="8">
        <v>35.835832465041726</v>
      </c>
      <c r="F67" s="8">
        <v>14.366994526828773</v>
      </c>
      <c r="I67" s="6" t="s">
        <v>25</v>
      </c>
      <c r="J67" s="8">
        <v>15.732975879212349</v>
      </c>
      <c r="K67" s="8">
        <v>49.514148449402022</v>
      </c>
      <c r="L67" s="8">
        <v>30.64604368635549</v>
      </c>
      <c r="M67" s="8">
        <v>15.656747340977372</v>
      </c>
      <c r="N67" s="8">
        <v>24.282380225253</v>
      </c>
      <c r="O67" s="8">
        <v>15.141333624728299</v>
      </c>
      <c r="P67" s="8">
        <v>56.03993619590274</v>
      </c>
      <c r="Q67" s="8">
        <v>34.816435882700681</v>
      </c>
      <c r="R67" s="31">
        <v>14.366994526828647</v>
      </c>
      <c r="S67" s="39"/>
      <c r="V67"/>
      <c r="W67" s="1"/>
      <c r="X67" s="1"/>
      <c r="Y67" s="1"/>
      <c r="AA67" s="19" t="s">
        <v>20</v>
      </c>
      <c r="AB67" s="12">
        <f t="shared" ref="AB67:AO67" si="88">AB10-$AP10</f>
        <v>-1.018769345642859</v>
      </c>
      <c r="AC67" s="12">
        <f t="shared" si="88"/>
        <v>-5.1024776786428596</v>
      </c>
      <c r="AD67" s="12">
        <f t="shared" si="88"/>
        <v>4.7431473213571422</v>
      </c>
      <c r="AE67" s="12">
        <f t="shared" si="88"/>
        <v>3.7593973213571417</v>
      </c>
      <c r="AF67" s="12">
        <f t="shared" si="88"/>
        <v>-0.50622767864286189</v>
      </c>
      <c r="AG67" s="12">
        <f t="shared" si="88"/>
        <v>-3.8222693446428586</v>
      </c>
      <c r="AH67" s="12">
        <f t="shared" si="88"/>
        <v>6.9397321357140385E-2</v>
      </c>
      <c r="AI67" s="12">
        <f t="shared" si="88"/>
        <v>5.148563988357143</v>
      </c>
      <c r="AJ67" s="12">
        <f t="shared" si="88"/>
        <v>1.243063988357143</v>
      </c>
      <c r="AK67" s="12">
        <f t="shared" si="88"/>
        <v>-0.65172767864285674</v>
      </c>
      <c r="AL67" s="12">
        <f t="shared" si="88"/>
        <v>-1.1291651786428574</v>
      </c>
      <c r="AM67" s="12">
        <f t="shared" si="88"/>
        <v>6.4730654357141759E-2</v>
      </c>
      <c r="AN67" s="12">
        <f t="shared" si="88"/>
        <v>-3.292269344642861</v>
      </c>
      <c r="AO67" s="12">
        <f t="shared" si="88"/>
        <v>0.49460565435714088</v>
      </c>
    </row>
    <row r="68" spans="2:41" x14ac:dyDescent="0.3">
      <c r="P68"/>
      <c r="R68" s="2"/>
      <c r="S68"/>
      <c r="T68" s="19"/>
      <c r="U68" s="19"/>
      <c r="V68" s="19"/>
      <c r="W68" s="19"/>
      <c r="X68" s="19"/>
      <c r="Y68" s="19"/>
      <c r="Z68" s="19"/>
      <c r="AA68" s="19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2:41" x14ac:dyDescent="0.3">
      <c r="B69" s="36" t="s">
        <v>40</v>
      </c>
      <c r="C69" s="6">
        <v>1</v>
      </c>
      <c r="D69" s="6">
        <v>2</v>
      </c>
      <c r="E69" s="6">
        <v>3</v>
      </c>
      <c r="F69" s="6" t="s">
        <v>20</v>
      </c>
      <c r="I69" s="34" t="s">
        <v>44</v>
      </c>
      <c r="J69" s="43" t="s">
        <v>50</v>
      </c>
      <c r="K69" s="43" t="s">
        <v>51</v>
      </c>
      <c r="L69" s="43" t="s">
        <v>0</v>
      </c>
      <c r="M69" s="43" t="s">
        <v>1</v>
      </c>
      <c r="N69" s="43" t="s">
        <v>52</v>
      </c>
      <c r="O69" s="43" t="s">
        <v>53</v>
      </c>
      <c r="P69" s="43" t="s">
        <v>47</v>
      </c>
      <c r="Q69" s="43" t="s">
        <v>48</v>
      </c>
      <c r="R69" s="43" t="s">
        <v>20</v>
      </c>
      <c r="S69" s="19"/>
      <c r="T69" s="40"/>
      <c r="U69" s="40"/>
      <c r="V69" s="40"/>
      <c r="W69" s="40"/>
      <c r="X69" s="40"/>
      <c r="Y69" s="40"/>
      <c r="Z69" s="40"/>
      <c r="AA69" s="19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2:41" x14ac:dyDescent="0.3">
      <c r="B70" s="9" t="s">
        <v>4</v>
      </c>
      <c r="C70" s="22">
        <v>5.1967592592592597E-5</v>
      </c>
      <c r="D70" s="22">
        <v>1.1303240740740741E-4</v>
      </c>
      <c r="E70" s="22">
        <v>2.0105613425925915E-5</v>
      </c>
      <c r="F70" s="22">
        <v>1.8510561342592591E-4</v>
      </c>
      <c r="I70" s="9" t="s">
        <v>4</v>
      </c>
      <c r="J70" s="40">
        <v>4.4290123460648149E-5</v>
      </c>
      <c r="K70" s="40">
        <v>7.6774691319444474E-6</v>
      </c>
      <c r="L70" s="40">
        <v>7.8559027777777777E-6</v>
      </c>
      <c r="M70" s="40">
        <v>4.8911072534722213E-5</v>
      </c>
      <c r="N70" s="40">
        <v>2.4027777777777783E-5</v>
      </c>
      <c r="O70" s="40">
        <v>3.2237654317129636E-5</v>
      </c>
      <c r="P70" s="40">
        <v>7.6707175925925821E-6</v>
      </c>
      <c r="Q70" s="40">
        <v>1.2434895833333331E-5</v>
      </c>
      <c r="R70" s="40">
        <v>1.8510561342592591E-4</v>
      </c>
      <c r="S70" s="40"/>
      <c r="T70" s="40"/>
      <c r="U70" s="40"/>
      <c r="V70" s="40"/>
      <c r="W70" s="40"/>
      <c r="X70" s="40"/>
      <c r="Y70" s="40"/>
      <c r="Z70" s="40"/>
      <c r="AA70" s="19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2:41" x14ac:dyDescent="0.3">
      <c r="B71" s="9" t="s">
        <v>6</v>
      </c>
      <c r="C71" s="22">
        <v>7.9709201388888888E-5</v>
      </c>
      <c r="D71" s="22">
        <v>1.6252748842592594E-4</v>
      </c>
      <c r="E71" s="22">
        <v>4.5436921296296302E-5</v>
      </c>
      <c r="F71" s="22">
        <v>2.8767361111111111E-4</v>
      </c>
      <c r="I71" s="9" t="s">
        <v>6</v>
      </c>
      <c r="J71" s="40">
        <v>6.2524112650462959E-5</v>
      </c>
      <c r="K71" s="40">
        <v>1.7185088738425922E-5</v>
      </c>
      <c r="L71" s="40">
        <v>1.027633101851852E-5</v>
      </c>
      <c r="M71" s="40">
        <v>6.6273148148148162E-5</v>
      </c>
      <c r="N71" s="40">
        <v>3.705729166666665E-5</v>
      </c>
      <c r="O71" s="40">
        <v>4.8920717592592585E-5</v>
      </c>
      <c r="P71" s="40">
        <v>2.8535879629629654E-5</v>
      </c>
      <c r="Q71" s="40">
        <v>1.6901041666666648E-5</v>
      </c>
      <c r="R71" s="40">
        <v>2.8767361111111111E-4</v>
      </c>
      <c r="S71" s="40"/>
      <c r="T71" s="40"/>
      <c r="U71" s="40"/>
      <c r="V71" s="40"/>
      <c r="W71" s="40"/>
      <c r="X71" s="40"/>
      <c r="Y71" s="40"/>
      <c r="Z71" s="40"/>
      <c r="AA71" s="19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2:41" x14ac:dyDescent="0.3">
      <c r="B72" s="9" t="s">
        <v>7</v>
      </c>
      <c r="C72" s="22">
        <v>7.1726466053240743E-5</v>
      </c>
      <c r="D72" s="22">
        <v>1.4159818672453706E-4</v>
      </c>
      <c r="E72" s="22">
        <v>2.4978298611111092E-5</v>
      </c>
      <c r="F72" s="22">
        <v>2.3830295138888889E-4</v>
      </c>
      <c r="I72" s="9" t="s">
        <v>7</v>
      </c>
      <c r="J72" s="40">
        <v>4.4787808645833329E-5</v>
      </c>
      <c r="K72" s="40">
        <v>2.6938657407407414E-5</v>
      </c>
      <c r="L72" s="40">
        <v>1.1780478391203698E-5</v>
      </c>
      <c r="M72" s="40">
        <v>5.4681230706018512E-5</v>
      </c>
      <c r="N72" s="40">
        <v>3.4689187893518533E-5</v>
      </c>
      <c r="O72" s="40">
        <v>4.0447289733796295E-5</v>
      </c>
      <c r="P72" s="40">
        <v>1.1982060185185201E-5</v>
      </c>
      <c r="Q72" s="40">
        <v>1.2996238425925891E-5</v>
      </c>
      <c r="R72" s="40">
        <v>2.3830295138888886E-4</v>
      </c>
      <c r="S72" s="40"/>
      <c r="T72" s="40"/>
      <c r="U72" s="40"/>
      <c r="V72" s="40"/>
      <c r="W72" s="40"/>
      <c r="X72" s="40"/>
      <c r="Y72" s="40"/>
      <c r="Z72" s="40"/>
      <c r="AA72" s="19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2:41" x14ac:dyDescent="0.3">
      <c r="B73" s="9" t="s">
        <v>8</v>
      </c>
      <c r="C73" s="22">
        <v>6.2399932488425923E-5</v>
      </c>
      <c r="D73" s="22">
        <v>1.2308666087962962E-4</v>
      </c>
      <c r="E73" s="22">
        <v>1.443624614583332E-5</v>
      </c>
      <c r="F73" s="22">
        <v>1.9992283951388885E-4</v>
      </c>
      <c r="I73" s="9" t="s">
        <v>8</v>
      </c>
      <c r="J73" s="40">
        <v>4.8136574074074073E-5</v>
      </c>
      <c r="K73" s="40">
        <v>1.4263358414351856E-5</v>
      </c>
      <c r="L73" s="40">
        <v>1.1650993437500003E-5</v>
      </c>
      <c r="M73" s="40">
        <v>5.0345052083333326E-5</v>
      </c>
      <c r="N73" s="40">
        <v>2.5427999618055559E-5</v>
      </c>
      <c r="O73" s="40">
        <v>3.5662615740740728E-5</v>
      </c>
      <c r="P73" s="40">
        <v>4.8538773148148413E-6</v>
      </c>
      <c r="Q73" s="40">
        <v>9.5823688310184806E-6</v>
      </c>
      <c r="R73" s="40">
        <v>1.9992283951388888E-4</v>
      </c>
      <c r="S73" s="40"/>
      <c r="T73" s="40"/>
      <c r="U73" s="40"/>
      <c r="V73" s="40"/>
      <c r="W73" s="40"/>
      <c r="X73" s="40"/>
      <c r="Y73" s="40"/>
      <c r="Z73" s="40"/>
      <c r="AA73" s="19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2:41" x14ac:dyDescent="0.3">
      <c r="B74" s="9" t="s">
        <v>9</v>
      </c>
      <c r="C74" s="22">
        <v>6.8301504629629636E-5</v>
      </c>
      <c r="D74" s="22">
        <v>1.449691357986111E-4</v>
      </c>
      <c r="E74" s="22">
        <v>3.169463734953703E-5</v>
      </c>
      <c r="F74" s="22">
        <v>2.4496527777777776E-4</v>
      </c>
      <c r="I74" s="9" t="s">
        <v>9</v>
      </c>
      <c r="J74" s="40">
        <v>5.2313850312500003E-5</v>
      </c>
      <c r="K74" s="40">
        <v>1.5987654317129627E-5</v>
      </c>
      <c r="L74" s="40">
        <v>1.0138888888888893E-5</v>
      </c>
      <c r="M74" s="40">
        <v>5.5435474537037026E-5</v>
      </c>
      <c r="N74" s="40">
        <v>3.7306375381944453E-5</v>
      </c>
      <c r="O74" s="40">
        <v>4.2088396990740737E-5</v>
      </c>
      <c r="P74" s="40">
        <v>1.9243344907407429E-5</v>
      </c>
      <c r="Q74" s="40">
        <v>1.2451292442129598E-5</v>
      </c>
      <c r="R74" s="40">
        <v>2.4496527777777776E-4</v>
      </c>
      <c r="S74" s="40"/>
      <c r="T74" s="40"/>
      <c r="U74" s="40"/>
      <c r="V74" s="40"/>
      <c r="W74" s="40"/>
      <c r="X74" s="40"/>
      <c r="Y74" s="40"/>
      <c r="Z74" s="40"/>
    </row>
    <row r="75" spans="2:41" x14ac:dyDescent="0.3">
      <c r="B75" s="9" t="s">
        <v>10</v>
      </c>
      <c r="C75" s="22">
        <v>8.0251736111111113E-5</v>
      </c>
      <c r="D75" s="22">
        <v>1.7300998263888889E-4</v>
      </c>
      <c r="E75" s="22">
        <v>5.0490210266203699E-5</v>
      </c>
      <c r="F75" s="22">
        <v>3.037519290162037E-4</v>
      </c>
      <c r="I75" s="9" t="s">
        <v>10</v>
      </c>
      <c r="J75" s="40">
        <v>6.7795138888888885E-5</v>
      </c>
      <c r="K75" s="40">
        <v>1.2456597222222232E-5</v>
      </c>
      <c r="L75" s="40">
        <v>1.2065007719907401E-5</v>
      </c>
      <c r="M75" s="40">
        <v>7.3449074074074071E-5</v>
      </c>
      <c r="N75" s="40">
        <v>4.0702160486111099E-5</v>
      </c>
      <c r="O75" s="40">
        <v>4.6793740358796321E-5</v>
      </c>
      <c r="P75" s="40">
        <v>3.1829427083333315E-5</v>
      </c>
      <c r="Q75" s="40">
        <v>1.8660783182870381E-5</v>
      </c>
      <c r="R75" s="40">
        <v>3.037519290162037E-4</v>
      </c>
      <c r="S75" s="40"/>
      <c r="T75" s="40"/>
      <c r="U75" s="40"/>
      <c r="V75" s="40"/>
      <c r="W75" s="40"/>
      <c r="X75" s="40"/>
      <c r="Y75" s="40"/>
      <c r="Z75" s="40"/>
    </row>
    <row r="76" spans="2:41" x14ac:dyDescent="0.3">
      <c r="B76" s="9" t="s">
        <v>12</v>
      </c>
      <c r="C76" s="22">
        <v>7.2660108020833325E-5</v>
      </c>
      <c r="D76" s="22">
        <v>1.3987075616898152E-4</v>
      </c>
      <c r="E76" s="22">
        <v>2.408805942129629E-5</v>
      </c>
      <c r="F76" s="22">
        <v>2.3661892361111114E-4</v>
      </c>
      <c r="I76" s="9" t="s">
        <v>12</v>
      </c>
      <c r="J76" s="40">
        <v>6.979118440972223E-5</v>
      </c>
      <c r="K76" s="40">
        <v>2.8689236111110964E-6</v>
      </c>
      <c r="L76" s="40">
        <v>1.6815200613425937E-5</v>
      </c>
      <c r="M76" s="40">
        <v>5.5255111886574081E-5</v>
      </c>
      <c r="N76" s="40">
        <v>3.1141493055555543E-5</v>
      </c>
      <c r="O76" s="40">
        <v>3.6658950613425949E-5</v>
      </c>
      <c r="P76" s="40">
        <v>1.0302854942129618E-5</v>
      </c>
      <c r="Q76" s="40">
        <v>1.3785204479166671E-5</v>
      </c>
      <c r="R76" s="40">
        <v>2.3661892361111114E-4</v>
      </c>
      <c r="S76" s="40"/>
      <c r="T76" s="40"/>
      <c r="U76" s="40"/>
      <c r="V76" s="40"/>
      <c r="W76" s="40"/>
      <c r="X76" s="40"/>
      <c r="Y76" s="40"/>
      <c r="Z76" s="40"/>
      <c r="AA76" s="49" t="s">
        <v>17</v>
      </c>
      <c r="AB76" s="9" t="s">
        <v>3</v>
      </c>
      <c r="AC76" s="9" t="s">
        <v>4</v>
      </c>
      <c r="AD76" s="9" t="s">
        <v>5</v>
      </c>
      <c r="AE76" s="9" t="s">
        <v>6</v>
      </c>
      <c r="AF76" s="9" t="s">
        <v>7</v>
      </c>
      <c r="AG76" s="9" t="s">
        <v>8</v>
      </c>
      <c r="AH76" s="9" t="s">
        <v>9</v>
      </c>
      <c r="AI76" s="9" t="s">
        <v>10</v>
      </c>
      <c r="AJ76" s="9" t="s">
        <v>11</v>
      </c>
      <c r="AK76" s="9" t="s">
        <v>12</v>
      </c>
      <c r="AL76" s="13" t="s">
        <v>13</v>
      </c>
      <c r="AM76" s="13" t="s">
        <v>14</v>
      </c>
      <c r="AN76" s="13" t="s">
        <v>15</v>
      </c>
      <c r="AO76" s="13" t="s">
        <v>16</v>
      </c>
    </row>
    <row r="77" spans="2:41" x14ac:dyDescent="0.3">
      <c r="B77" s="13" t="s">
        <v>14</v>
      </c>
      <c r="C77" s="22">
        <v>7.3476080243055553E-5</v>
      </c>
      <c r="D77" s="22">
        <v>1.3648148148148146E-4</v>
      </c>
      <c r="E77" s="22">
        <v>3.4953703703703695E-5</v>
      </c>
      <c r="F77" s="22">
        <v>2.4491126542824069E-4</v>
      </c>
      <c r="I77" s="13" t="s">
        <v>14</v>
      </c>
      <c r="J77" s="40">
        <v>5.636959876157407E-5</v>
      </c>
      <c r="K77" s="40">
        <v>1.710648148148149E-5</v>
      </c>
      <c r="L77" s="40">
        <v>1.0383873460648143E-5</v>
      </c>
      <c r="M77" s="40">
        <v>5.1467978391203714E-5</v>
      </c>
      <c r="N77" s="40">
        <v>3.9930555555555565E-5</v>
      </c>
      <c r="O77" s="40">
        <v>3.4699074074074044E-5</v>
      </c>
      <c r="P77" s="40">
        <v>6.3657407407407488E-6</v>
      </c>
      <c r="Q77" s="40">
        <v>2.8587962962962949E-5</v>
      </c>
      <c r="R77" s="40">
        <v>2.4491126542824075E-4</v>
      </c>
      <c r="S77" s="40"/>
      <c r="T77" s="40"/>
      <c r="U77" s="40"/>
      <c r="V77" s="40"/>
      <c r="W77" s="40"/>
      <c r="X77" s="40"/>
      <c r="Y77" s="40"/>
      <c r="Z77" s="40"/>
      <c r="AA77" s="43" t="s">
        <v>50</v>
      </c>
      <c r="AB77" s="44">
        <v>0.57066666700000002</v>
      </c>
      <c r="AC77" s="44">
        <v>0.16</v>
      </c>
      <c r="AD77" s="44">
        <v>8.6999999999999994E-2</v>
      </c>
      <c r="AE77" s="44">
        <v>0.25124999999999997</v>
      </c>
      <c r="AF77" s="44">
        <v>1.3574999999999999</v>
      </c>
      <c r="AG77" s="44">
        <v>1.0333333330000001</v>
      </c>
      <c r="AH77" s="44">
        <v>0.73875000000000002</v>
      </c>
      <c r="AI77" s="44">
        <v>1.1025</v>
      </c>
      <c r="AJ77" s="44">
        <v>2.3679999999999999</v>
      </c>
      <c r="AK77" s="44">
        <v>2.2346666669999999</v>
      </c>
      <c r="AL77" s="44">
        <v>1.0275000000000001</v>
      </c>
      <c r="AM77" s="44">
        <v>0.931666667</v>
      </c>
      <c r="AN77" s="44">
        <v>4.3913333330000004</v>
      </c>
      <c r="AO77" s="44">
        <v>0.10199999999999999</v>
      </c>
    </row>
    <row r="78" spans="2:41" x14ac:dyDescent="0.3">
      <c r="B78" s="6" t="s">
        <v>26</v>
      </c>
      <c r="C78" s="22">
        <v>7.0061577690972213E-5</v>
      </c>
      <c r="D78" s="22">
        <v>1.4182201244068287E-4</v>
      </c>
      <c r="E78" s="22">
        <v>3.0772961277488419E-5</v>
      </c>
      <c r="F78" s="22">
        <v>2.4265655140914347E-4</v>
      </c>
      <c r="I78" s="6" t="s">
        <v>26</v>
      </c>
      <c r="J78" s="40">
        <v>5.5751048900462966E-5</v>
      </c>
      <c r="K78" s="40">
        <v>1.4310528790509263E-5</v>
      </c>
      <c r="L78" s="40">
        <v>1.1370834538483797E-5</v>
      </c>
      <c r="M78" s="40">
        <v>5.6977267795138895E-5</v>
      </c>
      <c r="N78" s="40">
        <v>3.378535517939815E-5</v>
      </c>
      <c r="O78" s="40">
        <v>3.9688554927662033E-5</v>
      </c>
      <c r="P78" s="40">
        <v>1.5097987799479174E-5</v>
      </c>
      <c r="Q78" s="40">
        <v>1.5674973478009245E-5</v>
      </c>
      <c r="R78" s="40">
        <v>2.4265655140914353E-4</v>
      </c>
      <c r="S78" s="40"/>
      <c r="T78" s="40"/>
      <c r="U78" s="40"/>
      <c r="V78" s="40"/>
      <c r="W78" s="40"/>
      <c r="X78" s="40"/>
      <c r="Y78" s="40"/>
      <c r="Z78" s="40"/>
      <c r="AA78" s="43" t="s">
        <v>51</v>
      </c>
      <c r="AB78" s="44">
        <v>4.9312500000000004</v>
      </c>
      <c r="AC78" s="44">
        <v>3.9866666670000002</v>
      </c>
      <c r="AD78" s="44">
        <v>5.9933333329999998</v>
      </c>
      <c r="AE78" s="44">
        <v>5.653333333</v>
      </c>
      <c r="AF78" s="44">
        <v>5.2271666669999997</v>
      </c>
      <c r="AG78" s="44">
        <v>5.1923333329999997</v>
      </c>
      <c r="AH78" s="44">
        <v>5.258666667</v>
      </c>
      <c r="AI78" s="44">
        <v>6.96</v>
      </c>
      <c r="AJ78" s="44">
        <v>7.4573333330000002</v>
      </c>
      <c r="AK78" s="44">
        <v>8.2646250000000006</v>
      </c>
      <c r="AL78" s="44">
        <v>7.1508541670000003</v>
      </c>
      <c r="AM78" s="44">
        <v>5.8019999999999996</v>
      </c>
      <c r="AN78" s="44">
        <v>9.4600000000000009</v>
      </c>
      <c r="AO78" s="44">
        <v>5.3280000000000003</v>
      </c>
    </row>
    <row r="79" spans="2:41" x14ac:dyDescent="0.3">
      <c r="B79" s="6" t="s">
        <v>29</v>
      </c>
      <c r="C79" s="22">
        <v>5.1967592592592597E-5</v>
      </c>
      <c r="D79" s="22">
        <v>1.1303240740740741E-4</v>
      </c>
      <c r="E79" s="22">
        <v>1.443624614583332E-5</v>
      </c>
      <c r="F79" s="22">
        <v>1.8510561342592591E-4</v>
      </c>
      <c r="G79" s="30" t="s">
        <v>56</v>
      </c>
      <c r="I79" s="6" t="s">
        <v>29</v>
      </c>
      <c r="J79" s="40">
        <v>4.4290123460648149E-5</v>
      </c>
      <c r="K79" s="40">
        <v>2.8689236111110964E-6</v>
      </c>
      <c r="L79" s="40">
        <v>7.8559027777777777E-6</v>
      </c>
      <c r="M79" s="40">
        <v>4.8911072534722213E-5</v>
      </c>
      <c r="N79" s="40">
        <v>2.4027777777777783E-5</v>
      </c>
      <c r="O79" s="40">
        <v>3.2237654317129636E-5</v>
      </c>
      <c r="P79" s="40">
        <v>4.8538773148148413E-6</v>
      </c>
      <c r="Q79" s="40">
        <v>9.5823688310184806E-6</v>
      </c>
      <c r="R79" s="40">
        <v>1.8510561342592591E-4</v>
      </c>
      <c r="S79" s="30" t="s">
        <v>56</v>
      </c>
      <c r="T79" s="40"/>
      <c r="U79" s="40"/>
      <c r="V79" s="40"/>
      <c r="W79" s="40"/>
      <c r="X79" s="40"/>
      <c r="Y79" s="40"/>
      <c r="Z79" s="40"/>
      <c r="AA79" s="43" t="s">
        <v>0</v>
      </c>
      <c r="AB79" s="44">
        <v>5.8274999999999997</v>
      </c>
      <c r="AC79" s="44">
        <v>4.6500000000000004</v>
      </c>
      <c r="AD79" s="44">
        <v>7.403333333</v>
      </c>
      <c r="AE79" s="44">
        <v>7.1381249999999996</v>
      </c>
      <c r="AF79" s="44">
        <v>7.5546666670000002</v>
      </c>
      <c r="AG79" s="44">
        <v>6.4246875000000001</v>
      </c>
      <c r="AH79" s="44">
        <v>6.64</v>
      </c>
      <c r="AI79" s="44">
        <v>8.0362500000000008</v>
      </c>
      <c r="AJ79" s="44">
        <v>8.3360000000000003</v>
      </c>
      <c r="AK79" s="44">
        <v>8.5124999999999993</v>
      </c>
      <c r="AL79" s="44">
        <v>7.6666666670000003</v>
      </c>
      <c r="AM79" s="44">
        <v>7.28</v>
      </c>
      <c r="AN79" s="44">
        <v>10.103333333</v>
      </c>
      <c r="AO79" s="44">
        <v>6.0839999999999996</v>
      </c>
    </row>
    <row r="80" spans="2:41" x14ac:dyDescent="0.3">
      <c r="B80" s="6" t="s">
        <v>27</v>
      </c>
      <c r="C80" s="22">
        <v>8.0251736111111113E-5</v>
      </c>
      <c r="D80" s="22">
        <v>1.7300998263888889E-4</v>
      </c>
      <c r="E80" s="22">
        <v>5.0490210266203699E-5</v>
      </c>
      <c r="F80" s="22">
        <v>3.037519290162037E-4</v>
      </c>
      <c r="G80" s="30" t="s">
        <v>58</v>
      </c>
      <c r="I80" s="6" t="s">
        <v>27</v>
      </c>
      <c r="J80" s="40">
        <v>6.979118440972223E-5</v>
      </c>
      <c r="K80" s="40">
        <v>2.6938657407407414E-5</v>
      </c>
      <c r="L80" s="40">
        <v>1.6815200613425937E-5</v>
      </c>
      <c r="M80" s="40">
        <v>7.3449074074074071E-5</v>
      </c>
      <c r="N80" s="40">
        <v>4.0702160486111099E-5</v>
      </c>
      <c r="O80" s="40">
        <v>4.8920717592592585E-5</v>
      </c>
      <c r="P80" s="40">
        <v>3.1829427083333315E-5</v>
      </c>
      <c r="Q80" s="40">
        <v>2.8587962962962949E-5</v>
      </c>
      <c r="R80" s="40">
        <v>3.037519290162037E-4</v>
      </c>
      <c r="S80" s="30" t="s">
        <v>58</v>
      </c>
      <c r="T80" s="40"/>
      <c r="U80" s="40"/>
      <c r="V80" s="40"/>
      <c r="W80" s="40"/>
      <c r="X80" s="40"/>
      <c r="Y80" s="40"/>
      <c r="Z80" s="40"/>
      <c r="AA80" s="43" t="s">
        <v>1</v>
      </c>
      <c r="AB80" s="44">
        <v>6.6412500000000003</v>
      </c>
      <c r="AC80" s="44">
        <v>5.3287500000000003</v>
      </c>
      <c r="AD80" s="44">
        <v>8.5866666669999994</v>
      </c>
      <c r="AE80" s="44">
        <v>8.0259999999999998</v>
      </c>
      <c r="AF80" s="44">
        <v>8.5724999999999998</v>
      </c>
      <c r="AG80" s="44">
        <v>7.4313333330000004</v>
      </c>
      <c r="AH80" s="44">
        <v>7.516</v>
      </c>
      <c r="AI80" s="44">
        <v>9.0786666670000002</v>
      </c>
      <c r="AJ80" s="44">
        <v>9.34</v>
      </c>
      <c r="AK80" s="44">
        <v>9.9653333330000002</v>
      </c>
      <c r="AL80" s="44">
        <v>8.7112499999999997</v>
      </c>
      <c r="AM80" s="44">
        <v>8.1771666669999998</v>
      </c>
      <c r="AN80" s="44">
        <v>11.22</v>
      </c>
      <c r="AO80" s="44">
        <v>8.1120000000000001</v>
      </c>
    </row>
    <row r="81" spans="2:41" x14ac:dyDescent="0.3">
      <c r="B81" s="6" t="s">
        <v>38</v>
      </c>
      <c r="C81" s="8">
        <v>13.294411663853314</v>
      </c>
      <c r="D81" s="8">
        <v>13.650593165438686</v>
      </c>
      <c r="E81" s="8">
        <v>40.38404972051886</v>
      </c>
      <c r="F81" s="8">
        <v>16.309072171918132</v>
      </c>
      <c r="I81" s="6" t="s">
        <v>28</v>
      </c>
      <c r="J81" s="8">
        <v>18.061781564555645</v>
      </c>
      <c r="K81" s="8">
        <v>49.88303799764185</v>
      </c>
      <c r="L81" s="8">
        <v>22.645505551167258</v>
      </c>
      <c r="M81" s="8">
        <v>14.94770704809072</v>
      </c>
      <c r="N81" s="8">
        <v>18.772270805807182</v>
      </c>
      <c r="O81" s="8">
        <v>14.992678311501761</v>
      </c>
      <c r="P81" s="8">
        <v>68.410565454909204</v>
      </c>
      <c r="Q81" s="8">
        <v>37.813034777626278</v>
      </c>
      <c r="R81" s="31">
        <v>16.309072171918114</v>
      </c>
      <c r="S81" s="39"/>
      <c r="T81" s="40"/>
      <c r="U81" s="40"/>
      <c r="V81" s="40"/>
      <c r="W81" s="40"/>
      <c r="X81" s="40"/>
      <c r="Y81" s="40"/>
      <c r="Z81" s="40"/>
      <c r="AA81" s="43" t="s">
        <v>52</v>
      </c>
      <c r="AB81" s="44">
        <v>11.851875</v>
      </c>
      <c r="AC81" s="44">
        <v>9.5546666669999993</v>
      </c>
      <c r="AD81" s="44">
        <v>15.01</v>
      </c>
      <c r="AE81" s="44">
        <v>13.752000000000001</v>
      </c>
      <c r="AF81" s="44">
        <v>13.296958332999999</v>
      </c>
      <c r="AG81" s="44">
        <v>11.781145833</v>
      </c>
      <c r="AH81" s="44">
        <v>12.305624999999999</v>
      </c>
      <c r="AI81" s="44">
        <v>15.424666667</v>
      </c>
      <c r="AJ81" s="44">
        <v>13.901999999999999</v>
      </c>
      <c r="AK81" s="44">
        <v>14.739375000000001</v>
      </c>
      <c r="AL81" s="44">
        <v>13.72875</v>
      </c>
      <c r="AM81" s="44">
        <v>12.624000000000001</v>
      </c>
      <c r="AN81" s="44">
        <v>16.571999999999999</v>
      </c>
      <c r="AO81" s="44">
        <v>11.818666667</v>
      </c>
    </row>
    <row r="82" spans="2:41" x14ac:dyDescent="0.3">
      <c r="C82" s="31"/>
      <c r="P82"/>
      <c r="R82" s="2"/>
      <c r="S82"/>
      <c r="T82" s="40"/>
      <c r="U82" s="40"/>
      <c r="V82" s="40"/>
      <c r="W82" s="40"/>
      <c r="X82" s="40"/>
      <c r="Y82" s="40"/>
      <c r="Z82" s="40"/>
      <c r="AA82" s="43" t="s">
        <v>53</v>
      </c>
      <c r="AB82" s="44">
        <v>14.63275</v>
      </c>
      <c r="AC82" s="44">
        <v>11.630666667</v>
      </c>
      <c r="AD82" s="44">
        <v>18.23</v>
      </c>
      <c r="AE82" s="44">
        <v>16.953749999999999</v>
      </c>
      <c r="AF82" s="44">
        <v>16.294104167</v>
      </c>
      <c r="AG82" s="44">
        <v>13.978125</v>
      </c>
      <c r="AH82" s="44">
        <v>15.528895833</v>
      </c>
      <c r="AI82" s="44">
        <v>18.941333332999999</v>
      </c>
      <c r="AJ82" s="44">
        <v>17.397333332999999</v>
      </c>
      <c r="AK82" s="44">
        <v>17.43</v>
      </c>
      <c r="AL82" s="44">
        <v>16.318124999999998</v>
      </c>
      <c r="AM82" s="44">
        <v>16.074000000000002</v>
      </c>
      <c r="AN82" s="44">
        <v>17.728000000000002</v>
      </c>
      <c r="AO82" s="44">
        <v>14.08</v>
      </c>
    </row>
    <row r="83" spans="2:41" x14ac:dyDescent="0.3">
      <c r="B83" s="34" t="s">
        <v>41</v>
      </c>
      <c r="C83" s="6">
        <v>1</v>
      </c>
      <c r="D83" s="6">
        <v>2</v>
      </c>
      <c r="E83" s="6">
        <v>3</v>
      </c>
      <c r="F83" s="6"/>
      <c r="I83" s="34" t="s">
        <v>45</v>
      </c>
      <c r="J83" s="43" t="s">
        <v>50</v>
      </c>
      <c r="K83" s="43" t="s">
        <v>51</v>
      </c>
      <c r="L83" s="43" t="s">
        <v>0</v>
      </c>
      <c r="M83" s="43" t="s">
        <v>1</v>
      </c>
      <c r="N83" s="43" t="s">
        <v>52</v>
      </c>
      <c r="O83" s="43" t="s">
        <v>53</v>
      </c>
      <c r="P83" s="43" t="s">
        <v>47</v>
      </c>
      <c r="Q83" s="43" t="s">
        <v>48</v>
      </c>
      <c r="R83" s="43"/>
      <c r="S83" s="19"/>
      <c r="T83" s="40"/>
      <c r="U83" s="40"/>
      <c r="V83" s="40"/>
      <c r="W83" s="40"/>
      <c r="X83" s="40"/>
      <c r="Y83" s="40"/>
      <c r="Z83" s="40"/>
      <c r="AA83" s="43" t="s">
        <v>47</v>
      </c>
      <c r="AB83" s="44">
        <v>17.776</v>
      </c>
      <c r="AC83" s="44">
        <v>14.416</v>
      </c>
      <c r="AD83" s="44" t="s">
        <v>54</v>
      </c>
      <c r="AE83" s="44">
        <v>21.180499999999999</v>
      </c>
      <c r="AF83" s="44">
        <v>19.78875</v>
      </c>
      <c r="AG83" s="44">
        <v>17.059374999999999</v>
      </c>
      <c r="AH83" s="44">
        <v>19.165333333</v>
      </c>
      <c r="AI83" s="44">
        <v>22.984312500000001</v>
      </c>
      <c r="AJ83" s="44">
        <v>21.376000000000001</v>
      </c>
      <c r="AK83" s="44">
        <v>20.597333333000002</v>
      </c>
      <c r="AL83" s="44">
        <v>19.248000000000001</v>
      </c>
      <c r="AM83" s="44">
        <v>19.071999999999999</v>
      </c>
      <c r="AN83" s="44">
        <v>20.268000000000001</v>
      </c>
      <c r="AO83" s="44">
        <v>17.747333333</v>
      </c>
    </row>
    <row r="84" spans="2:41" x14ac:dyDescent="0.3">
      <c r="B84" s="37" t="s">
        <v>2</v>
      </c>
      <c r="C84" s="29">
        <v>28.985507246376812</v>
      </c>
      <c r="D84" s="29">
        <v>62.318840579710141</v>
      </c>
      <c r="E84" s="29">
        <v>8.695652173913043</v>
      </c>
      <c r="P84"/>
      <c r="Q84" s="2"/>
      <c r="S84"/>
      <c r="T84" s="40"/>
      <c r="U84" s="40"/>
      <c r="V84" s="40"/>
      <c r="W84" s="40"/>
      <c r="X84" s="40"/>
      <c r="Y84" s="40"/>
      <c r="Z84" s="40"/>
      <c r="AA84" s="43" t="s">
        <v>48</v>
      </c>
      <c r="AB84" s="44">
        <v>19.573125000000001</v>
      </c>
      <c r="AC84" s="44">
        <v>15.078749999999999</v>
      </c>
      <c r="AD84" s="45">
        <f>(AE84-AE83)+AD83</f>
        <v>24.465500000000002</v>
      </c>
      <c r="AE84" s="44">
        <v>23.646000000000001</v>
      </c>
      <c r="AF84" s="44">
        <v>20.824000000000002</v>
      </c>
      <c r="AG84" s="44">
        <v>17.478750000000002</v>
      </c>
      <c r="AH84" s="44">
        <v>20.827958333000002</v>
      </c>
      <c r="AI84" s="44">
        <v>25.734375</v>
      </c>
      <c r="AJ84" s="44">
        <v>23.509333333000001</v>
      </c>
      <c r="AK84" s="44">
        <v>21.487500000000001</v>
      </c>
      <c r="AL84" s="44">
        <v>19.978666666999999</v>
      </c>
      <c r="AM84" s="44">
        <v>19.622</v>
      </c>
      <c r="AN84" s="44">
        <v>21.056000000000001</v>
      </c>
      <c r="AO84" s="44">
        <v>19.456</v>
      </c>
    </row>
    <row r="85" spans="2:41" x14ac:dyDescent="0.3">
      <c r="B85" s="9" t="s">
        <v>3</v>
      </c>
      <c r="C85" s="8">
        <v>26.183578086288232</v>
      </c>
      <c r="D85" s="8">
        <v>59.513867559783073</v>
      </c>
      <c r="E85" s="8">
        <v>14.302554353928706</v>
      </c>
      <c r="I85" s="9" t="s">
        <v>3</v>
      </c>
      <c r="J85" s="8">
        <v>21.719477671972165</v>
      </c>
      <c r="K85" s="8">
        <v>4.4641004143160679</v>
      </c>
      <c r="L85" s="8">
        <v>4.0531790372660588</v>
      </c>
      <c r="M85" s="8">
        <v>25.953420609590712</v>
      </c>
      <c r="N85" s="8">
        <v>13.851163447320729</v>
      </c>
      <c r="O85" s="8">
        <v>15.656104465605566</v>
      </c>
      <c r="P85" s="8">
        <v>8.9512373300728303</v>
      </c>
      <c r="Q85" s="8">
        <v>5.3513170238558745</v>
      </c>
      <c r="R85" s="8"/>
      <c r="S85" s="8"/>
      <c r="T85" s="40"/>
      <c r="U85" s="40"/>
      <c r="V85" s="40"/>
      <c r="W85" s="40"/>
      <c r="X85" s="40"/>
      <c r="Y85" s="40"/>
      <c r="Z85" s="40"/>
      <c r="AA85" s="41"/>
      <c r="AB85" s="44">
        <v>20.647500000000001</v>
      </c>
      <c r="AC85" s="44">
        <v>16.153124999999999</v>
      </c>
      <c r="AD85" s="45">
        <f>(AE85-AE84)+AD84</f>
        <v>25.925750000000001</v>
      </c>
      <c r="AE85" s="44">
        <v>25.106249999999999</v>
      </c>
      <c r="AF85" s="44">
        <v>21.946874999999999</v>
      </c>
      <c r="AG85" s="44">
        <v>18.306666666999998</v>
      </c>
      <c r="AH85" s="44">
        <v>21.903749999999999</v>
      </c>
      <c r="AI85" s="44">
        <v>27.346666667000001</v>
      </c>
      <c r="AJ85" s="44">
        <v>24.706666667</v>
      </c>
      <c r="AK85" s="44">
        <v>22.678541667000001</v>
      </c>
      <c r="AL85" s="44">
        <v>20.993937500000001</v>
      </c>
      <c r="AM85" s="44">
        <v>22.091999999999999</v>
      </c>
      <c r="AN85" s="44">
        <v>22.194666667</v>
      </c>
      <c r="AO85" s="44">
        <v>21.692208333</v>
      </c>
    </row>
    <row r="86" spans="2:41" x14ac:dyDescent="0.3">
      <c r="B86" s="9" t="s">
        <v>4</v>
      </c>
      <c r="C86" s="8">
        <v>28.074563288913208</v>
      </c>
      <c r="D86" s="8">
        <v>61.063738325061557</v>
      </c>
      <c r="E86" s="8">
        <v>10.861698386025239</v>
      </c>
      <c r="I86" s="9" t="s">
        <v>4</v>
      </c>
      <c r="J86" s="8">
        <v>23.926947779123843</v>
      </c>
      <c r="K86" s="8">
        <v>4.1476155097893637</v>
      </c>
      <c r="L86" s="8">
        <v>4.2440110985188948</v>
      </c>
      <c r="M86" s="8">
        <v>26.42333294462464</v>
      </c>
      <c r="N86" s="8">
        <v>12.98057759193404</v>
      </c>
      <c r="O86" s="8">
        <v>17.415816689983981</v>
      </c>
      <c r="P86" s="8">
        <v>4.1439681112978173</v>
      </c>
      <c r="Q86" s="8">
        <v>6.7177302747274208</v>
      </c>
      <c r="R86" s="8"/>
      <c r="S86" s="8"/>
      <c r="T86" s="31"/>
      <c r="U86" s="31"/>
      <c r="V86" s="31"/>
      <c r="W86" s="31"/>
      <c r="X86" s="31"/>
      <c r="Y86" s="31"/>
      <c r="Z86" s="31"/>
      <c r="AA86" s="42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2:41" x14ac:dyDescent="0.3">
      <c r="B87" s="9" t="s">
        <v>5</v>
      </c>
      <c r="C87" s="8">
        <v>28.315353231096708</v>
      </c>
      <c r="D87" s="8">
        <v>56.49138084079145</v>
      </c>
      <c r="E87" s="8">
        <v>15.193265928111849</v>
      </c>
      <c r="I87" s="9" t="s">
        <v>5</v>
      </c>
      <c r="J87" s="8">
        <v>22.85843290793866</v>
      </c>
      <c r="K87" s="8">
        <v>5.4569203231580481</v>
      </c>
      <c r="L87" s="8">
        <v>4.5796849073581321</v>
      </c>
      <c r="M87" s="8">
        <v>24.85930369309661</v>
      </c>
      <c r="N87" s="8">
        <v>12.461903149339657</v>
      </c>
      <c r="O87" s="8">
        <v>14.590489090997046</v>
      </c>
      <c r="P87" s="8">
        <v>9.5418702530114743</v>
      </c>
      <c r="Q87" s="8">
        <v>5.6513956751003764</v>
      </c>
      <c r="R87" s="8"/>
      <c r="S87" s="8"/>
      <c r="Y87" s="2"/>
      <c r="Z87" s="2"/>
      <c r="AA87" s="42"/>
      <c r="AB87" s="16"/>
      <c r="AC87" s="16"/>
      <c r="AD87" s="46" t="s">
        <v>55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2:41" x14ac:dyDescent="0.3">
      <c r="B88" s="9" t="s">
        <v>6</v>
      </c>
      <c r="C88" s="8">
        <v>27.708207604103801</v>
      </c>
      <c r="D88" s="8">
        <v>56.497183665258497</v>
      </c>
      <c r="E88" s="8">
        <v>15.794608730637702</v>
      </c>
      <c r="I88" s="9" t="s">
        <v>6</v>
      </c>
      <c r="J88" s="8">
        <v>21.734392810299738</v>
      </c>
      <c r="K88" s="8">
        <v>5.9738147938040624</v>
      </c>
      <c r="L88" s="8">
        <v>3.5722188694427692</v>
      </c>
      <c r="M88" s="8">
        <v>23.037618185475761</v>
      </c>
      <c r="N88" s="8">
        <v>12.881713940856965</v>
      </c>
      <c r="O88" s="8">
        <v>17.005632669482999</v>
      </c>
      <c r="P88" s="8">
        <v>9.9195332930999882</v>
      </c>
      <c r="Q88" s="8">
        <v>5.8750754375377126</v>
      </c>
      <c r="R88" s="8"/>
      <c r="S88" s="8"/>
      <c r="T88" s="19"/>
      <c r="U88" s="19"/>
      <c r="V88" s="19"/>
      <c r="W88" s="19"/>
      <c r="X88" s="19"/>
      <c r="Y88" s="19"/>
      <c r="Z88" s="19"/>
      <c r="AA88" s="42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2:41" x14ac:dyDescent="0.3">
      <c r="B89" s="9" t="s">
        <v>7</v>
      </c>
      <c r="C89" s="8">
        <v>30.098857624381509</v>
      </c>
      <c r="D89" s="8">
        <v>59.419401186291473</v>
      </c>
      <c r="E89" s="8">
        <v>10.48174118932701</v>
      </c>
      <c r="I89" s="9" t="s">
        <v>7</v>
      </c>
      <c r="J89" s="8">
        <v>18.794483402240232</v>
      </c>
      <c r="K89" s="8">
        <v>11.304374222141279</v>
      </c>
      <c r="L89" s="8">
        <v>4.9434882457578224</v>
      </c>
      <c r="M89" s="8">
        <v>22.946098815529854</v>
      </c>
      <c r="N89" s="8">
        <v>14.55675965880461</v>
      </c>
      <c r="O89" s="8">
        <v>16.973054466199194</v>
      </c>
      <c r="P89" s="8">
        <v>5.0280788027805672</v>
      </c>
      <c r="Q89" s="8">
        <v>5.4536623865464451</v>
      </c>
      <c r="R89" s="8"/>
      <c r="S89" s="8"/>
      <c r="T89" s="40"/>
      <c r="U89" s="40"/>
      <c r="V89" s="40"/>
      <c r="W89" s="40"/>
      <c r="X89" s="40"/>
      <c r="Y89" s="40"/>
      <c r="Z89" s="40"/>
      <c r="AA89" s="19"/>
      <c r="AB89" s="19"/>
      <c r="AC89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2:41" x14ac:dyDescent="0.3">
      <c r="B90" s="9" t="s">
        <v>8</v>
      </c>
      <c r="C90" s="8">
        <v>31.212007912728218</v>
      </c>
      <c r="D90" s="8">
        <v>61.567083170144073</v>
      </c>
      <c r="E90" s="8">
        <v>7.2209089171277103</v>
      </c>
      <c r="I90" s="9" t="s">
        <v>8</v>
      </c>
      <c r="J90" s="8">
        <v>24.07757622446632</v>
      </c>
      <c r="K90" s="8">
        <v>7.134431688261893</v>
      </c>
      <c r="L90" s="8">
        <v>5.8277450769653534</v>
      </c>
      <c r="M90" s="8">
        <v>25.1822414116101</v>
      </c>
      <c r="N90" s="8">
        <v>12.718906794182985</v>
      </c>
      <c r="O90" s="8">
        <v>17.838189887385628</v>
      </c>
      <c r="P90" s="8">
        <v>2.4278753376137581</v>
      </c>
      <c r="Q90" s="8">
        <v>4.7930335795139509</v>
      </c>
      <c r="R90" s="8"/>
      <c r="S90" s="8"/>
      <c r="T90" s="40"/>
      <c r="U90" s="40"/>
      <c r="V90" s="40"/>
      <c r="W90" s="40"/>
      <c r="X90" s="40"/>
      <c r="Y90" s="40"/>
      <c r="Z90" s="40"/>
      <c r="AA90" s="40"/>
      <c r="AB90" s="40"/>
      <c r="AC90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2:41" x14ac:dyDescent="0.3">
      <c r="B91" s="9" t="s">
        <v>9</v>
      </c>
      <c r="C91" s="8">
        <v>27.882116702102529</v>
      </c>
      <c r="D91" s="8">
        <v>59.179462948263641</v>
      </c>
      <c r="E91" s="8">
        <v>12.938420349633825</v>
      </c>
      <c r="I91" s="9" t="s">
        <v>9</v>
      </c>
      <c r="J91" s="8">
        <v>21.355618554216871</v>
      </c>
      <c r="K91" s="8">
        <v>6.5264981478856594</v>
      </c>
      <c r="L91" s="8">
        <v>4.1389085754783856</v>
      </c>
      <c r="M91" s="8">
        <v>22.629931490668554</v>
      </c>
      <c r="N91" s="8">
        <v>15.229250333097099</v>
      </c>
      <c r="O91" s="8">
        <v>17.181372549019606</v>
      </c>
      <c r="P91" s="8">
        <v>7.8555398062839688</v>
      </c>
      <c r="Q91" s="8">
        <v>5.0828805433498569</v>
      </c>
      <c r="R91" s="8"/>
      <c r="S91" s="8"/>
      <c r="T91" s="40"/>
      <c r="U91" s="40"/>
      <c r="V91" s="40"/>
      <c r="W91" s="40"/>
      <c r="X91" s="40"/>
      <c r="Y91" s="40"/>
      <c r="Z91" s="40"/>
      <c r="AA91" s="40"/>
      <c r="AB91" s="40"/>
      <c r="AC91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2:41" x14ac:dyDescent="0.3">
      <c r="B92" s="9" t="s">
        <v>10</v>
      </c>
      <c r="C92" s="8">
        <v>26.420156859919093</v>
      </c>
      <c r="D92" s="8">
        <v>56.957657256444826</v>
      </c>
      <c r="E92" s="8">
        <v>16.622185883636078</v>
      </c>
      <c r="I92" s="9" t="s">
        <v>10</v>
      </c>
      <c r="J92" s="8">
        <v>22.319245546345925</v>
      </c>
      <c r="K92" s="8">
        <v>4.1009113135731665</v>
      </c>
      <c r="L92" s="8">
        <v>3.9719937776144265</v>
      </c>
      <c r="M92" s="8">
        <v>24.180611564167521</v>
      </c>
      <c r="N92" s="8">
        <v>13.399803128144031</v>
      </c>
      <c r="O92" s="8">
        <v>15.405248786518849</v>
      </c>
      <c r="P92" s="8">
        <v>10.478757184003058</v>
      </c>
      <c r="Q92" s="8">
        <v>6.143428699633021</v>
      </c>
      <c r="R92" s="8"/>
      <c r="S92" s="8"/>
      <c r="T92" s="40"/>
      <c r="U92" s="40"/>
      <c r="V92" s="40"/>
      <c r="W92" s="40"/>
      <c r="X92" s="40"/>
      <c r="Y92" s="40"/>
      <c r="Z92" s="40"/>
      <c r="AA92" s="40"/>
      <c r="AB92" s="40"/>
      <c r="AC92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2:41" x14ac:dyDescent="0.3">
      <c r="B93" s="9" t="s">
        <v>11</v>
      </c>
      <c r="C93" s="8">
        <v>26.716008117065837</v>
      </c>
      <c r="D93" s="8">
        <v>58.374119612355649</v>
      </c>
      <c r="E93" s="8">
        <v>14.909872270578514</v>
      </c>
      <c r="I93" s="9" t="s">
        <v>11</v>
      </c>
      <c r="J93" s="8">
        <v>22.782619074209407</v>
      </c>
      <c r="K93" s="8">
        <v>3.9333890428564313</v>
      </c>
      <c r="L93" s="8">
        <v>4.494449086718177</v>
      </c>
      <c r="M93" s="8">
        <v>20.421988778494356</v>
      </c>
      <c r="N93" s="8">
        <v>15.647009667607032</v>
      </c>
      <c r="O93" s="8">
        <v>17.810672079536079</v>
      </c>
      <c r="P93" s="8">
        <v>9.5499582172981068</v>
      </c>
      <c r="Q93" s="8">
        <v>5.3599140532804093</v>
      </c>
      <c r="R93" s="8"/>
      <c r="S93" s="8"/>
      <c r="T93" s="40"/>
      <c r="U93" s="40"/>
      <c r="V93" s="40"/>
      <c r="W93" s="40"/>
      <c r="X93" s="40"/>
      <c r="Y93" s="40"/>
      <c r="Z93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</row>
    <row r="94" spans="2:41" x14ac:dyDescent="0.3">
      <c r="B94" s="9" t="s">
        <v>12</v>
      </c>
      <c r="C94" s="8">
        <v>30.70764878478272</v>
      </c>
      <c r="D94" s="8">
        <v>59.112244293217408</v>
      </c>
      <c r="E94" s="8">
        <v>10.180106921999862</v>
      </c>
      <c r="I94" s="9" t="s">
        <v>12</v>
      </c>
      <c r="J94" s="8">
        <v>29.495182948438103</v>
      </c>
      <c r="K94" s="8">
        <v>1.2124658363446201</v>
      </c>
      <c r="L94" s="8">
        <v>7.1064479361177897</v>
      </c>
      <c r="M94" s="8">
        <v>23.351941190209782</v>
      </c>
      <c r="N94" s="8">
        <v>13.161032338536597</v>
      </c>
      <c r="O94" s="8">
        <v>15.492822828353244</v>
      </c>
      <c r="P94" s="8">
        <v>4.3541973671820973</v>
      </c>
      <c r="Q94" s="8">
        <v>5.8259095548177644</v>
      </c>
      <c r="R94" s="8"/>
      <c r="S94" s="8"/>
      <c r="T94" s="40"/>
      <c r="U94" s="40"/>
      <c r="V94" s="40"/>
      <c r="W94" s="40"/>
      <c r="X94" s="40"/>
      <c r="Y94" s="40"/>
      <c r="Z94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</row>
    <row r="95" spans="2:41" x14ac:dyDescent="0.3">
      <c r="B95" s="13" t="s">
        <v>13</v>
      </c>
      <c r="C95" s="8">
        <v>33.251633732857954</v>
      </c>
      <c r="D95" s="8">
        <v>58.004004635278569</v>
      </c>
      <c r="E95" s="8">
        <v>8.7443616318634696</v>
      </c>
      <c r="I95" s="13" t="s">
        <v>13</v>
      </c>
      <c r="J95" s="8">
        <v>30.668235968484613</v>
      </c>
      <c r="K95" s="8">
        <v>2.5833977643733386</v>
      </c>
      <c r="L95" s="8">
        <v>5.2316961050262432</v>
      </c>
      <c r="M95" s="8">
        <v>25.129670728691583</v>
      </c>
      <c r="N95" s="8">
        <v>12.968637995636421</v>
      </c>
      <c r="O95" s="8">
        <v>14.673999805924328</v>
      </c>
      <c r="P95" s="8">
        <v>3.6594743904614813</v>
      </c>
      <c r="Q95" s="8">
        <v>5.0848872414019901</v>
      </c>
      <c r="R95" s="8"/>
      <c r="S95" s="8"/>
      <c r="T95" s="40"/>
      <c r="U95" s="40"/>
      <c r="V95" s="40"/>
      <c r="W95" s="40"/>
      <c r="X95" s="40"/>
      <c r="Y95" s="40"/>
      <c r="Z95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</row>
    <row r="96" spans="2:41" x14ac:dyDescent="0.3">
      <c r="B96" s="13" t="s">
        <v>14</v>
      </c>
      <c r="C96" s="8">
        <v>30.001102691041439</v>
      </c>
      <c r="D96" s="8">
        <v>55.726910415017514</v>
      </c>
      <c r="E96" s="8">
        <v>14.271986893941053</v>
      </c>
      <c r="I96" s="13" t="s">
        <v>14</v>
      </c>
      <c r="J96" s="8">
        <v>23.01633559526498</v>
      </c>
      <c r="K96" s="8">
        <v>6.9847670957764523</v>
      </c>
      <c r="L96" s="8">
        <v>4.2398512957300563</v>
      </c>
      <c r="M96" s="8">
        <v>21.014949353680869</v>
      </c>
      <c r="N96" s="8">
        <v>16.304090988111472</v>
      </c>
      <c r="O96" s="8">
        <v>14.168018777495112</v>
      </c>
      <c r="P96" s="8">
        <v>2.5992029111482085</v>
      </c>
      <c r="Q96" s="8">
        <v>11.672783982792842</v>
      </c>
      <c r="R96" s="8"/>
      <c r="S96" s="8"/>
      <c r="T96" s="40"/>
      <c r="U96" s="40"/>
      <c r="V96" s="40"/>
      <c r="W96" s="40"/>
      <c r="X96" s="40"/>
      <c r="Y96" s="40"/>
      <c r="Z9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</row>
    <row r="97" spans="2:41" x14ac:dyDescent="0.3">
      <c r="B97" s="13" t="s">
        <v>15</v>
      </c>
      <c r="C97" s="8">
        <v>32.083879422127545</v>
      </c>
      <c r="D97" s="8">
        <v>57.094177120123788</v>
      </c>
      <c r="E97" s="8">
        <v>10.82194345774866</v>
      </c>
      <c r="I97" s="13" t="s">
        <v>15</v>
      </c>
      <c r="J97" s="8">
        <v>28.470323910186472</v>
      </c>
      <c r="K97" s="8">
        <v>3.6135555119410729</v>
      </c>
      <c r="L97" s="8">
        <v>6.2722336657452864</v>
      </c>
      <c r="M97" s="8">
        <v>30.061786181237149</v>
      </c>
      <c r="N97" s="8">
        <v>6.4931660735258276</v>
      </c>
      <c r="O97" s="8">
        <v>14.266991199615536</v>
      </c>
      <c r="P97" s="8">
        <v>4.4261374272823035</v>
      </c>
      <c r="Q97" s="8">
        <v>6.3958060304663569</v>
      </c>
      <c r="R97" s="8"/>
      <c r="S97" s="8"/>
      <c r="T97" s="40"/>
      <c r="U97" s="40"/>
      <c r="V97" s="40"/>
      <c r="W97" s="40"/>
      <c r="X97" s="40"/>
      <c r="Y97" s="40"/>
      <c r="Z97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4"/>
      <c r="AO97" s="4"/>
    </row>
    <row r="98" spans="2:41" x14ac:dyDescent="0.3">
      <c r="B98" s="13" t="s">
        <v>16</v>
      </c>
      <c r="C98" s="8">
        <v>27.707004526013247</v>
      </c>
      <c r="D98" s="8">
        <v>54.021402448316991</v>
      </c>
      <c r="E98" s="8">
        <v>18.271593025669759</v>
      </c>
      <c r="I98" s="13" t="s">
        <v>16</v>
      </c>
      <c r="J98" s="8">
        <v>24.205417193738757</v>
      </c>
      <c r="K98" s="8">
        <v>3.5015873322744904</v>
      </c>
      <c r="L98" s="8">
        <v>9.3931469707045956</v>
      </c>
      <c r="M98" s="8">
        <v>17.168276516046717</v>
      </c>
      <c r="N98" s="8">
        <v>10.473883800109599</v>
      </c>
      <c r="O98" s="8">
        <v>16.986095161456081</v>
      </c>
      <c r="P98" s="8">
        <v>7.914081423606981</v>
      </c>
      <c r="Q98" s="8">
        <v>10.357511602062781</v>
      </c>
      <c r="R98" s="8"/>
      <c r="S98" s="8"/>
      <c r="T98" s="40"/>
      <c r="U98" s="40"/>
      <c r="V98" s="40"/>
      <c r="W98" s="40"/>
      <c r="X98" s="40"/>
      <c r="Y98" s="40"/>
      <c r="Z98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</row>
    <row r="99" spans="2:41" x14ac:dyDescent="0.3">
      <c r="B99" s="6" t="s">
        <v>22</v>
      </c>
      <c r="C99" s="8">
        <v>29.025865613101576</v>
      </c>
      <c r="D99" s="8">
        <v>58.073045248310606</v>
      </c>
      <c r="E99" s="8">
        <v>12.901089138587817</v>
      </c>
      <c r="I99" s="6" t="s">
        <v>22</v>
      </c>
      <c r="J99" s="8">
        <v>23.958877827637583</v>
      </c>
      <c r="K99" s="8">
        <v>5.0669877854639962</v>
      </c>
      <c r="L99" s="8">
        <v>5.1477896177459996</v>
      </c>
      <c r="M99" s="8">
        <v>23.740083675937445</v>
      </c>
      <c r="N99" s="8">
        <v>13.080564207657648</v>
      </c>
      <c r="O99" s="8">
        <v>16.104607746969521</v>
      </c>
      <c r="P99" s="8">
        <v>6.4892794182244753</v>
      </c>
      <c r="Q99" s="8">
        <v>6.411809720363344</v>
      </c>
      <c r="R99" s="8"/>
      <c r="S99" s="8"/>
      <c r="T99" s="40"/>
      <c r="U99" s="40"/>
      <c r="V99" s="40"/>
      <c r="W99" s="40"/>
      <c r="X99" s="40"/>
      <c r="Y99" s="40"/>
      <c r="Z99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</row>
    <row r="100" spans="2:41" x14ac:dyDescent="0.3">
      <c r="B100" s="6" t="s">
        <v>23</v>
      </c>
      <c r="C100" s="8">
        <v>26.183578086288232</v>
      </c>
      <c r="D100" s="8">
        <v>54.021402448316991</v>
      </c>
      <c r="E100" s="8">
        <v>7.2209089171277103</v>
      </c>
      <c r="I100" s="6" t="s">
        <v>23</v>
      </c>
      <c r="J100" s="8">
        <v>18.794483402240232</v>
      </c>
      <c r="K100" s="8">
        <v>1.2124658363446201</v>
      </c>
      <c r="L100" s="8">
        <v>3.5722188694427692</v>
      </c>
      <c r="M100" s="8">
        <v>17.168276516046717</v>
      </c>
      <c r="N100" s="8">
        <v>6.4931660735258276</v>
      </c>
      <c r="O100" s="8">
        <v>14.168018777495112</v>
      </c>
      <c r="P100" s="8">
        <v>2.4278753376137581</v>
      </c>
      <c r="Q100" s="8">
        <v>4.7930335795139509</v>
      </c>
      <c r="R100" s="8"/>
      <c r="S100" s="8"/>
      <c r="T100" s="31"/>
      <c r="U100" s="31"/>
      <c r="V100" s="31"/>
      <c r="W100" s="31"/>
      <c r="X100" s="40"/>
      <c r="Y100" s="40"/>
      <c r="Z100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</row>
    <row r="101" spans="2:41" x14ac:dyDescent="0.3">
      <c r="B101" s="6" t="s">
        <v>24</v>
      </c>
      <c r="C101" s="8">
        <v>33.251633732857954</v>
      </c>
      <c r="D101" s="8">
        <v>61.567083170144073</v>
      </c>
      <c r="E101" s="8">
        <v>18.271593025669759</v>
      </c>
      <c r="I101" s="6" t="s">
        <v>24</v>
      </c>
      <c r="J101" s="8">
        <v>30.668235968484613</v>
      </c>
      <c r="K101" s="8">
        <v>11.304374222141279</v>
      </c>
      <c r="L101" s="8">
        <v>9.3931469707045956</v>
      </c>
      <c r="M101" s="8">
        <v>30.061786181237149</v>
      </c>
      <c r="N101" s="8">
        <v>16.304090988111472</v>
      </c>
      <c r="O101" s="8">
        <v>17.838189887385628</v>
      </c>
      <c r="P101" s="8">
        <v>10.478757184003058</v>
      </c>
      <c r="Q101" s="8">
        <v>11.672783982792842</v>
      </c>
      <c r="R101" s="8"/>
      <c r="S101" s="8"/>
      <c r="X101" s="40"/>
      <c r="Y101" s="40"/>
      <c r="Z101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</row>
    <row r="102" spans="2:41" x14ac:dyDescent="0.3">
      <c r="B102" s="6" t="s">
        <v>30</v>
      </c>
      <c r="C102" s="8">
        <v>2.2069107808630388</v>
      </c>
      <c r="D102" s="8">
        <v>2.0856308717325285</v>
      </c>
      <c r="E102" s="8">
        <v>3.2282080381335083</v>
      </c>
      <c r="I102" s="6" t="s">
        <v>30</v>
      </c>
      <c r="J102" s="8">
        <v>3.3475331460895963</v>
      </c>
      <c r="K102" s="8">
        <v>2.4647876435875995</v>
      </c>
      <c r="L102" s="8">
        <v>1.5715399453066834</v>
      </c>
      <c r="M102" s="8">
        <v>3.0590574380562887</v>
      </c>
      <c r="N102" s="8">
        <v>2.4057652679597052</v>
      </c>
      <c r="O102" s="8">
        <v>1.3493207489291026</v>
      </c>
      <c r="P102" s="8">
        <v>2.940602010632988</v>
      </c>
      <c r="Q102" s="8">
        <v>2.0365556405868732</v>
      </c>
      <c r="R102" s="8"/>
      <c r="S102" s="8"/>
      <c r="T102" s="19"/>
      <c r="U102" s="19"/>
      <c r="V102" s="19"/>
      <c r="W102" s="19"/>
      <c r="X102" s="40"/>
      <c r="Y102" s="40"/>
      <c r="Z102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</row>
    <row r="103" spans="2:41" x14ac:dyDescent="0.3">
      <c r="I103" s="37"/>
      <c r="J103" s="6"/>
      <c r="K103" s="6"/>
      <c r="L103" s="6"/>
      <c r="M103" s="6"/>
      <c r="N103" s="6"/>
      <c r="O103" s="6"/>
      <c r="P103" s="6"/>
      <c r="R103" s="2"/>
      <c r="S103"/>
      <c r="X103" s="40"/>
      <c r="Y103" s="40"/>
      <c r="Z103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</row>
    <row r="104" spans="2:41" x14ac:dyDescent="0.3">
      <c r="B104" s="34" t="s">
        <v>42</v>
      </c>
      <c r="C104" s="6">
        <v>1</v>
      </c>
      <c r="D104" s="6">
        <v>2</v>
      </c>
      <c r="E104" s="6">
        <v>3</v>
      </c>
      <c r="F104" s="6"/>
      <c r="I104" s="34" t="s">
        <v>46</v>
      </c>
      <c r="J104" s="43" t="s">
        <v>50</v>
      </c>
      <c r="K104" s="43" t="s">
        <v>51</v>
      </c>
      <c r="L104" s="43" t="s">
        <v>0</v>
      </c>
      <c r="M104" s="43" t="s">
        <v>1</v>
      </c>
      <c r="N104" s="43" t="s">
        <v>52</v>
      </c>
      <c r="O104" s="43" t="s">
        <v>53</v>
      </c>
      <c r="P104" s="43" t="s">
        <v>47</v>
      </c>
      <c r="Q104" s="43" t="s">
        <v>48</v>
      </c>
      <c r="R104" s="43"/>
      <c r="S104" s="19"/>
      <c r="T104" s="8"/>
      <c r="U104" s="8"/>
      <c r="V104" s="8"/>
      <c r="W104" s="8"/>
      <c r="X104" s="40"/>
      <c r="Y104" s="40"/>
      <c r="Z104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</row>
    <row r="105" spans="2:41" x14ac:dyDescent="0.3">
      <c r="B105" s="37" t="s">
        <v>2</v>
      </c>
      <c r="C105" s="8">
        <v>28.985507246376812</v>
      </c>
      <c r="D105" s="8">
        <v>62.318840579710141</v>
      </c>
      <c r="E105" s="8">
        <v>8.695652173913043</v>
      </c>
      <c r="P105"/>
      <c r="Q105" s="2"/>
      <c r="S105"/>
      <c r="T105" s="8"/>
      <c r="U105" s="8"/>
      <c r="V105" s="8"/>
      <c r="W105" s="8"/>
      <c r="X105" s="40"/>
      <c r="Y105" s="40"/>
      <c r="Z105" s="2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</row>
    <row r="106" spans="2:41" x14ac:dyDescent="0.3">
      <c r="B106" s="9" t="s">
        <v>4</v>
      </c>
      <c r="C106" s="8">
        <v>28.074563288913208</v>
      </c>
      <c r="D106" s="8">
        <v>61.063738325061557</v>
      </c>
      <c r="E106" s="8">
        <v>10.861698386025239</v>
      </c>
      <c r="I106" s="9" t="s">
        <v>4</v>
      </c>
      <c r="J106" s="8">
        <v>23.926947779123843</v>
      </c>
      <c r="K106" s="8">
        <v>4.1476155097893637</v>
      </c>
      <c r="L106" s="8">
        <v>4.2440110985188948</v>
      </c>
      <c r="M106" s="8">
        <v>26.42333294462464</v>
      </c>
      <c r="N106" s="8">
        <v>12.98057759193404</v>
      </c>
      <c r="O106" s="8">
        <v>17.415816689983981</v>
      </c>
      <c r="P106" s="8">
        <v>4.1439681112978173</v>
      </c>
      <c r="Q106" s="8">
        <v>6.7177302747274208</v>
      </c>
      <c r="R106" s="8"/>
      <c r="S106" s="8"/>
      <c r="T106" s="8"/>
      <c r="U106" s="8"/>
      <c r="V106" s="8"/>
      <c r="W106" s="8"/>
      <c r="X106" s="40"/>
      <c r="Y106" s="40"/>
      <c r="Z106" s="2"/>
      <c r="AE106"/>
      <c r="AF106"/>
    </row>
    <row r="107" spans="2:41" x14ac:dyDescent="0.3">
      <c r="B107" s="9" t="s">
        <v>6</v>
      </c>
      <c r="C107" s="8">
        <v>27.708207604103801</v>
      </c>
      <c r="D107" s="8">
        <v>56.497183665258497</v>
      </c>
      <c r="E107" s="8">
        <v>15.794608730637702</v>
      </c>
      <c r="I107" s="9" t="s">
        <v>6</v>
      </c>
      <c r="J107" s="8">
        <v>21.734392810299738</v>
      </c>
      <c r="K107" s="8">
        <v>5.9738147938040624</v>
      </c>
      <c r="L107" s="8">
        <v>3.5722188694427692</v>
      </c>
      <c r="M107" s="8">
        <v>23.037618185475761</v>
      </c>
      <c r="N107" s="8">
        <v>12.881713940856965</v>
      </c>
      <c r="O107" s="8">
        <v>17.005632669482999</v>
      </c>
      <c r="P107" s="8">
        <v>9.9195332930999882</v>
      </c>
      <c r="Q107" s="8">
        <v>5.8750754375377126</v>
      </c>
      <c r="R107" s="8"/>
      <c r="S107" s="8"/>
      <c r="T107" s="8"/>
      <c r="U107" s="8"/>
      <c r="V107" s="8"/>
      <c r="W107" s="8"/>
      <c r="X107" s="31"/>
      <c r="Y107" s="31"/>
      <c r="Z107"/>
      <c r="AE107"/>
      <c r="AF107"/>
    </row>
    <row r="108" spans="2:41" x14ac:dyDescent="0.3">
      <c r="B108" s="9" t="s">
        <v>7</v>
      </c>
      <c r="C108" s="8">
        <v>30.098857624381509</v>
      </c>
      <c r="D108" s="8">
        <v>59.419401186291473</v>
      </c>
      <c r="E108" s="8">
        <v>10.48174118932701</v>
      </c>
      <c r="I108" s="9" t="s">
        <v>7</v>
      </c>
      <c r="J108" s="8">
        <v>18.794483402240232</v>
      </c>
      <c r="K108" s="8">
        <v>11.304374222141279</v>
      </c>
      <c r="L108" s="8">
        <v>4.9434882457578224</v>
      </c>
      <c r="M108" s="8">
        <v>22.946098815529854</v>
      </c>
      <c r="N108" s="8">
        <v>14.55675965880461</v>
      </c>
      <c r="O108" s="8">
        <v>16.973054466199194</v>
      </c>
      <c r="P108" s="8">
        <v>5.0280788027805672</v>
      </c>
      <c r="Q108" s="8">
        <v>5.4536623865464451</v>
      </c>
      <c r="R108" s="8"/>
      <c r="S108" s="8"/>
      <c r="T108" s="8"/>
      <c r="U108" s="8"/>
      <c r="V108" s="8"/>
      <c r="W108" s="8"/>
      <c r="Y108" s="2"/>
      <c r="Z108"/>
      <c r="AE108"/>
      <c r="AF108"/>
    </row>
    <row r="109" spans="2:41" x14ac:dyDescent="0.3">
      <c r="B109" s="9" t="s">
        <v>8</v>
      </c>
      <c r="C109" s="8">
        <v>31.212007912728218</v>
      </c>
      <c r="D109" s="8">
        <v>61.567083170144073</v>
      </c>
      <c r="E109" s="8">
        <v>7.2209089171277103</v>
      </c>
      <c r="I109" s="9" t="s">
        <v>8</v>
      </c>
      <c r="J109" s="8">
        <v>24.07757622446632</v>
      </c>
      <c r="K109" s="8">
        <v>7.134431688261893</v>
      </c>
      <c r="L109" s="8">
        <v>5.8277450769653534</v>
      </c>
      <c r="M109" s="8">
        <v>25.1822414116101</v>
      </c>
      <c r="N109" s="8">
        <v>12.718906794182985</v>
      </c>
      <c r="O109" s="8">
        <v>17.838189887385628</v>
      </c>
      <c r="P109" s="8">
        <v>2.4278753376137581</v>
      </c>
      <c r="Q109" s="8">
        <v>4.7930335795139509</v>
      </c>
      <c r="R109" s="8"/>
      <c r="S109" s="8"/>
      <c r="T109" s="8"/>
      <c r="U109" s="8"/>
      <c r="V109" s="8"/>
      <c r="W109" s="8"/>
      <c r="X109" s="19"/>
      <c r="Y109" s="19"/>
      <c r="Z109"/>
      <c r="AE109"/>
      <c r="AF109"/>
    </row>
    <row r="110" spans="2:41" x14ac:dyDescent="0.3">
      <c r="B110" s="9" t="s">
        <v>9</v>
      </c>
      <c r="C110" s="8">
        <v>27.882116702102529</v>
      </c>
      <c r="D110" s="8">
        <v>59.179462948263641</v>
      </c>
      <c r="E110" s="8">
        <v>12.938420349633825</v>
      </c>
      <c r="I110" s="9" t="s">
        <v>9</v>
      </c>
      <c r="J110" s="8">
        <v>21.355618554216871</v>
      </c>
      <c r="K110" s="8">
        <v>6.5264981478856594</v>
      </c>
      <c r="L110" s="8">
        <v>4.1389085754783856</v>
      </c>
      <c r="M110" s="8">
        <v>22.629931490668554</v>
      </c>
      <c r="N110" s="8">
        <v>15.229250333097099</v>
      </c>
      <c r="O110" s="8">
        <v>17.181372549019606</v>
      </c>
      <c r="P110" s="8">
        <v>7.8555398062839688</v>
      </c>
      <c r="Q110" s="8">
        <v>5.0828805433498569</v>
      </c>
      <c r="R110" s="8"/>
      <c r="S110" s="8"/>
      <c r="T110" s="8"/>
      <c r="U110" s="8"/>
      <c r="V110" s="8"/>
      <c r="W110" s="8"/>
      <c r="X110" s="40"/>
      <c r="Y110" s="40"/>
      <c r="Z110"/>
      <c r="AE110"/>
      <c r="AF110"/>
    </row>
    <row r="111" spans="2:41" x14ac:dyDescent="0.3">
      <c r="B111" s="9" t="s">
        <v>10</v>
      </c>
      <c r="C111" s="8">
        <v>26.420156859919093</v>
      </c>
      <c r="D111" s="8">
        <v>56.957657256444826</v>
      </c>
      <c r="E111" s="8">
        <v>16.622185883636078</v>
      </c>
      <c r="I111" s="9" t="s">
        <v>10</v>
      </c>
      <c r="J111" s="8">
        <v>22.319245546345925</v>
      </c>
      <c r="K111" s="8">
        <v>4.1009113135731665</v>
      </c>
      <c r="L111" s="8">
        <v>3.9719937776144265</v>
      </c>
      <c r="M111" s="8">
        <v>24.180611564167521</v>
      </c>
      <c r="N111" s="8">
        <v>13.399803128144031</v>
      </c>
      <c r="O111" s="8">
        <v>15.405248786518849</v>
      </c>
      <c r="P111" s="8">
        <v>10.478757184003058</v>
      </c>
      <c r="Q111" s="8">
        <v>6.143428699633021</v>
      </c>
      <c r="R111" s="8"/>
      <c r="S111" s="8"/>
      <c r="T111" s="8"/>
      <c r="U111" s="8"/>
      <c r="V111" s="8"/>
      <c r="W111" s="8"/>
      <c r="X111" s="40"/>
      <c r="Y111" s="40"/>
      <c r="Z111"/>
      <c r="AE111"/>
      <c r="AF111"/>
    </row>
    <row r="112" spans="2:41" x14ac:dyDescent="0.3">
      <c r="B112" s="9" t="s">
        <v>12</v>
      </c>
      <c r="C112" s="8">
        <v>30.70764878478272</v>
      </c>
      <c r="D112" s="8">
        <v>59.112244293217408</v>
      </c>
      <c r="E112" s="8">
        <v>10.180106921999862</v>
      </c>
      <c r="I112" s="9" t="s">
        <v>12</v>
      </c>
      <c r="J112" s="8">
        <v>29.495182948438103</v>
      </c>
      <c r="K112" s="8">
        <v>1.2124658363446201</v>
      </c>
      <c r="L112" s="8">
        <v>7.1064479361177897</v>
      </c>
      <c r="M112" s="8">
        <v>23.351941190209782</v>
      </c>
      <c r="N112" s="8">
        <v>13.161032338536597</v>
      </c>
      <c r="O112" s="8">
        <v>15.492822828353244</v>
      </c>
      <c r="P112" s="8">
        <v>4.3541973671820973</v>
      </c>
      <c r="Q112" s="8">
        <v>5.8259095548177644</v>
      </c>
      <c r="R112" s="8"/>
      <c r="S112" s="8"/>
      <c r="T112" s="8"/>
      <c r="U112" s="8"/>
      <c r="V112" s="8"/>
      <c r="W112" s="8"/>
      <c r="X112" s="40"/>
      <c r="Y112" s="40"/>
      <c r="Z112"/>
      <c r="AE112"/>
      <c r="AF112"/>
    </row>
    <row r="113" spans="2:32" x14ac:dyDescent="0.3">
      <c r="B113" s="13" t="s">
        <v>14</v>
      </c>
      <c r="C113" s="8">
        <v>30.001102691041439</v>
      </c>
      <c r="D113" s="8">
        <v>55.726910415017514</v>
      </c>
      <c r="E113" s="8">
        <v>14.271986893941053</v>
      </c>
      <c r="I113" s="13" t="s">
        <v>14</v>
      </c>
      <c r="J113" s="8">
        <v>23.01633559526498</v>
      </c>
      <c r="K113" s="8">
        <v>6.9847670957764523</v>
      </c>
      <c r="L113" s="8">
        <v>4.2398512957300563</v>
      </c>
      <c r="M113" s="8">
        <v>21.014949353680869</v>
      </c>
      <c r="N113" s="8">
        <v>16.304090988111472</v>
      </c>
      <c r="O113" s="8">
        <v>14.168018777495112</v>
      </c>
      <c r="P113" s="8">
        <v>2.5992029111482085</v>
      </c>
      <c r="Q113" s="8">
        <v>11.672783982792842</v>
      </c>
      <c r="R113" s="8"/>
      <c r="S113" s="8"/>
      <c r="T113" s="8"/>
      <c r="U113" s="8"/>
      <c r="V113" s="8"/>
      <c r="W113" s="8"/>
      <c r="X113" s="40"/>
      <c r="Y113" s="40"/>
      <c r="Z113"/>
      <c r="AE113"/>
      <c r="AF113"/>
    </row>
    <row r="114" spans="2:32" x14ac:dyDescent="0.3">
      <c r="B114" s="6" t="s">
        <v>26</v>
      </c>
      <c r="C114" s="8">
        <v>29.013082683496567</v>
      </c>
      <c r="D114" s="8">
        <v>58.690460157462375</v>
      </c>
      <c r="E114" s="8">
        <v>12.29645715904106</v>
      </c>
      <c r="I114" s="6" t="s">
        <v>26</v>
      </c>
      <c r="J114" s="8">
        <v>9.2283143122629667</v>
      </c>
      <c r="K114" s="8">
        <v>25.078591127159314</v>
      </c>
      <c r="L114" s="8">
        <v>11.634018883576697</v>
      </c>
      <c r="M114" s="8">
        <v>7.3545018489464304</v>
      </c>
      <c r="N114" s="8">
        <v>5.5491404823975108</v>
      </c>
      <c r="O114" s="8">
        <v>18.257193470925259</v>
      </c>
      <c r="P114" s="8">
        <v>7.0622383244892157</v>
      </c>
      <c r="Q114" s="8">
        <v>15.836001550242601</v>
      </c>
      <c r="R114" s="8"/>
      <c r="S114" s="8"/>
      <c r="T114" s="8"/>
      <c r="U114" s="8"/>
      <c r="V114" s="8"/>
      <c r="W114" s="8"/>
      <c r="X114" s="40"/>
      <c r="Y114" s="40"/>
      <c r="Z114"/>
      <c r="AE114"/>
      <c r="AF114"/>
    </row>
    <row r="115" spans="2:32" x14ac:dyDescent="0.3">
      <c r="B115" s="6" t="s">
        <v>29</v>
      </c>
      <c r="C115" s="8">
        <v>26.420156859919093</v>
      </c>
      <c r="D115" s="8">
        <v>55.726910415017514</v>
      </c>
      <c r="E115" s="8">
        <v>7.2209089171277103</v>
      </c>
      <c r="I115" s="6" t="s">
        <v>29</v>
      </c>
      <c r="J115" s="8">
        <v>8.2969298108915499</v>
      </c>
      <c r="K115" s="8">
        <v>22.962109654645616</v>
      </c>
      <c r="L115" s="8">
        <v>8.5963067208555213</v>
      </c>
      <c r="M115" s="8">
        <v>6.6495630324436785</v>
      </c>
      <c r="N115" s="8">
        <v>4.432345174650723</v>
      </c>
      <c r="O115" s="8">
        <v>17.127263984331258</v>
      </c>
      <c r="P115" s="8">
        <v>4.94607370045241</v>
      </c>
      <c r="Q115" s="8">
        <v>13.570878868030963</v>
      </c>
      <c r="R115" s="8"/>
      <c r="S115" s="8"/>
      <c r="T115" s="8"/>
      <c r="U115" s="8"/>
      <c r="V115" s="8"/>
      <c r="W115" s="8"/>
      <c r="X115" s="40"/>
      <c r="Y115" s="40"/>
      <c r="Z115"/>
      <c r="AE115"/>
      <c r="AF115"/>
    </row>
    <row r="116" spans="2:32" x14ac:dyDescent="0.3">
      <c r="B116" s="6" t="s">
        <v>27</v>
      </c>
      <c r="C116" s="8">
        <v>31.212007912728218</v>
      </c>
      <c r="D116" s="8">
        <v>61.567083170144073</v>
      </c>
      <c r="E116" s="8">
        <v>16.622185883636078</v>
      </c>
      <c r="I116" s="6" t="s">
        <v>27</v>
      </c>
      <c r="J116" s="8">
        <v>10.955893127549917</v>
      </c>
      <c r="K116" s="8">
        <v>26.44025233159633</v>
      </c>
      <c r="L116" s="8">
        <v>13.302145540141975</v>
      </c>
      <c r="M116" s="8">
        <v>8.0775739112148273</v>
      </c>
      <c r="N116" s="8">
        <v>6.2850631359584215</v>
      </c>
      <c r="O116" s="8">
        <v>19.207539308146675</v>
      </c>
      <c r="P116" s="8">
        <v>8.6172812668599477</v>
      </c>
      <c r="Q116" s="8">
        <v>18.167121025407447</v>
      </c>
      <c r="R116" s="8"/>
      <c r="S116" s="8"/>
      <c r="T116" s="8"/>
      <c r="U116" s="8"/>
      <c r="V116" s="8"/>
      <c r="W116" s="8"/>
      <c r="X116" s="40"/>
      <c r="Y116" s="40"/>
      <c r="Z116"/>
      <c r="AE116"/>
      <c r="AF116"/>
    </row>
    <row r="117" spans="2:32" x14ac:dyDescent="0.3">
      <c r="B117" s="6" t="s">
        <v>49</v>
      </c>
      <c r="C117" s="8">
        <v>1.7091260589392792</v>
      </c>
      <c r="D117" s="8">
        <v>2.1196861145314929</v>
      </c>
      <c r="E117" s="8">
        <v>3.1815468600194126</v>
      </c>
      <c r="I117" s="6" t="s">
        <v>31</v>
      </c>
      <c r="J117" s="8">
        <v>0.92457721210458821</v>
      </c>
      <c r="K117" s="8">
        <v>1.2949162295672427</v>
      </c>
      <c r="L117" s="8">
        <v>1.396990233954424</v>
      </c>
      <c r="M117" s="8">
        <v>0.47925562892685669</v>
      </c>
      <c r="N117" s="8">
        <v>0.63248744985270611</v>
      </c>
      <c r="O117" s="8">
        <v>0.70606690405333017</v>
      </c>
      <c r="P117" s="8">
        <v>1.3151773395069519</v>
      </c>
      <c r="Q117" s="8">
        <v>1.4069944593198442</v>
      </c>
      <c r="R117" s="8"/>
      <c r="S117" s="8"/>
      <c r="T117" s="8"/>
      <c r="U117" s="8"/>
      <c r="V117" s="8"/>
      <c r="W117" s="8"/>
      <c r="X117" s="40"/>
      <c r="Y117" s="40"/>
      <c r="Z117"/>
      <c r="AE117"/>
      <c r="AF117"/>
    </row>
    <row r="118" spans="2:32" x14ac:dyDescent="0.3">
      <c r="M118" s="2"/>
      <c r="Q118" s="2"/>
      <c r="R118" s="2"/>
      <c r="T118" s="8"/>
      <c r="U118" s="8"/>
      <c r="V118" s="8"/>
      <c r="W118" s="8"/>
      <c r="X118" s="40"/>
      <c r="Y118" s="40"/>
      <c r="Z118"/>
      <c r="AE118"/>
      <c r="AF118"/>
    </row>
    <row r="119" spans="2:32" x14ac:dyDescent="0.3">
      <c r="C119" s="31"/>
      <c r="D119" s="31"/>
      <c r="E119" s="39"/>
      <c r="F119" s="39"/>
      <c r="M119" s="2"/>
      <c r="Q119" s="2"/>
      <c r="R119" s="2"/>
      <c r="T119" s="8"/>
      <c r="U119" s="8"/>
      <c r="V119" s="8"/>
      <c r="W119" s="8"/>
      <c r="X119" s="40"/>
      <c r="Y119" s="40"/>
      <c r="Z119" s="30"/>
      <c r="AE119"/>
      <c r="AF119"/>
    </row>
    <row r="120" spans="2:32" x14ac:dyDescent="0.3">
      <c r="C120" s="31"/>
      <c r="D120" s="31"/>
      <c r="E120" s="39"/>
      <c r="F120" s="39"/>
      <c r="M120" s="2"/>
      <c r="Q120" s="2"/>
      <c r="R120" s="2"/>
      <c r="T120" s="8"/>
      <c r="U120" s="8"/>
      <c r="V120" s="8"/>
      <c r="W120" s="8"/>
      <c r="X120" s="40"/>
      <c r="Y120" s="40"/>
      <c r="Z120" s="30"/>
      <c r="AE120"/>
      <c r="AF120"/>
    </row>
    <row r="121" spans="2:32" x14ac:dyDescent="0.3">
      <c r="C121" s="31"/>
      <c r="D121" s="31"/>
      <c r="E121" s="39"/>
      <c r="F121" s="39"/>
      <c r="M121" s="2"/>
      <c r="Q121" s="2"/>
      <c r="R121" s="2"/>
      <c r="T121" s="8"/>
      <c r="U121" s="8"/>
      <c r="V121" s="8"/>
      <c r="W121" s="8"/>
      <c r="X121" s="31"/>
      <c r="Y121" s="31"/>
      <c r="Z121"/>
      <c r="AE121"/>
      <c r="AF121"/>
    </row>
    <row r="122" spans="2:32" x14ac:dyDescent="0.3">
      <c r="M122" s="2"/>
      <c r="Q122" s="2"/>
      <c r="R122" s="2"/>
      <c r="Y122" s="2"/>
      <c r="Z122"/>
      <c r="AE122"/>
      <c r="AF122"/>
    </row>
    <row r="123" spans="2:32" x14ac:dyDescent="0.3">
      <c r="W123" s="19"/>
      <c r="X123" s="19"/>
      <c r="Y123" s="19"/>
      <c r="Z123" s="19"/>
      <c r="AA123" s="19"/>
      <c r="AC123"/>
    </row>
    <row r="124" spans="2:32" x14ac:dyDescent="0.3">
      <c r="W124" s="8"/>
      <c r="X124" s="8"/>
      <c r="Y124" s="8"/>
      <c r="Z124" s="8"/>
      <c r="AA124" s="2"/>
      <c r="AC124"/>
    </row>
    <row r="125" spans="2:32" x14ac:dyDescent="0.3">
      <c r="W125" s="8"/>
      <c r="X125" s="8"/>
      <c r="Y125" s="8"/>
      <c r="Z125" s="8"/>
      <c r="AA125" s="8"/>
      <c r="AC125"/>
    </row>
    <row r="126" spans="2:32" x14ac:dyDescent="0.3">
      <c r="W126" s="8"/>
      <c r="X126" s="8"/>
      <c r="Y126" s="8"/>
      <c r="Z126" s="8"/>
      <c r="AA126" s="8"/>
      <c r="AC126"/>
    </row>
    <row r="127" spans="2:32" x14ac:dyDescent="0.3">
      <c r="W127" s="8"/>
      <c r="X127" s="8"/>
      <c r="Y127" s="8"/>
      <c r="Z127" s="8"/>
      <c r="AA127" s="8"/>
      <c r="AC127"/>
    </row>
    <row r="128" spans="2:32" x14ac:dyDescent="0.3">
      <c r="W128" s="8"/>
      <c r="X128" s="8"/>
      <c r="Y128" s="8"/>
      <c r="Z128" s="8"/>
      <c r="AA128" s="8"/>
      <c r="AC128"/>
    </row>
    <row r="129" spans="23:29" x14ac:dyDescent="0.3">
      <c r="W129" s="8"/>
      <c r="X129" s="8"/>
      <c r="Y129" s="8"/>
      <c r="Z129" s="8"/>
      <c r="AA129" s="8"/>
      <c r="AC129"/>
    </row>
    <row r="130" spans="23:29" x14ac:dyDescent="0.3">
      <c r="AA130" s="8"/>
      <c r="AC130"/>
    </row>
    <row r="131" spans="23:29" x14ac:dyDescent="0.3">
      <c r="AA131" s="8"/>
      <c r="AC131"/>
    </row>
    <row r="132" spans="23:29" x14ac:dyDescent="0.3">
      <c r="AA132" s="8"/>
      <c r="AC132"/>
    </row>
    <row r="133" spans="23:29" x14ac:dyDescent="0.3">
      <c r="AA133" s="8"/>
      <c r="AC133"/>
    </row>
    <row r="134" spans="23:29" x14ac:dyDescent="0.3">
      <c r="AA134" s="8"/>
      <c r="AC134"/>
    </row>
    <row r="135" spans="23:29" x14ac:dyDescent="0.3">
      <c r="AA135" s="8"/>
      <c r="AC135"/>
    </row>
    <row r="136" spans="23:29" x14ac:dyDescent="0.3">
      <c r="AA136" s="8"/>
      <c r="AC136"/>
    </row>
    <row r="137" spans="23:29" x14ac:dyDescent="0.3">
      <c r="AA137" s="8"/>
      <c r="AC137"/>
    </row>
    <row r="138" spans="23:29" x14ac:dyDescent="0.3">
      <c r="AA138" s="8"/>
      <c r="AC138"/>
    </row>
    <row r="139" spans="23:29" x14ac:dyDescent="0.3">
      <c r="AA139" s="8"/>
      <c r="AC139"/>
    </row>
    <row r="140" spans="23:29" x14ac:dyDescent="0.3">
      <c r="AA140" s="8"/>
      <c r="AC140"/>
    </row>
    <row r="141" spans="23:29" x14ac:dyDescent="0.3">
      <c r="AA141" s="8"/>
      <c r="AC141"/>
    </row>
    <row r="142" spans="23:29" x14ac:dyDescent="0.3">
      <c r="AA142" s="8"/>
      <c r="AC142"/>
    </row>
    <row r="143" spans="23:29" x14ac:dyDescent="0.3">
      <c r="AA143" s="2"/>
      <c r="AC143"/>
    </row>
    <row r="144" spans="23:29" x14ac:dyDescent="0.3">
      <c r="AA144" s="19"/>
      <c r="AC144"/>
    </row>
    <row r="145" spans="27:29" x14ac:dyDescent="0.3">
      <c r="AA145" s="8"/>
      <c r="AC145"/>
    </row>
    <row r="146" spans="27:29" x14ac:dyDescent="0.3">
      <c r="AA146" s="8"/>
      <c r="AC146"/>
    </row>
    <row r="147" spans="27:29" x14ac:dyDescent="0.3">
      <c r="AA147" s="8"/>
      <c r="AC147"/>
    </row>
    <row r="148" spans="27:29" x14ac:dyDescent="0.3">
      <c r="AA148" s="8"/>
      <c r="AC148"/>
    </row>
    <row r="149" spans="27:29" x14ac:dyDescent="0.3">
      <c r="AA149" s="8"/>
      <c r="AC149"/>
    </row>
    <row r="150" spans="27:29" x14ac:dyDescent="0.3">
      <c r="AA150" s="8"/>
      <c r="AC150"/>
    </row>
  </sheetData>
  <conditionalFormatting sqref="BJ26:BJ28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:AY20 AX21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Y21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 AX22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:AW12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66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66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E66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:J66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:K66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66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:M66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:N66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:O66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0:P66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:Q66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5:J101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5:K101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5:L101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:M101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:N101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:O101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5:P101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:R66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:S64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85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85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85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Z85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:X106 AA90:AA92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3:Y106 AB90:AB92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:Q101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:R101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:S101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4:T120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4:U120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4:V120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4:W120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5:AA141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:S78"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9:T99">
    <cfRule type="colorScale" priority="1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9:U99"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9:V99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9:W99 X89:Z92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X120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:Y120"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:R116"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16">
    <cfRule type="colorScale" priority="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1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F6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80"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J80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4:W129"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X129"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4:Y129">
    <cfRule type="colorScale" priority="2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4:Z129">
    <cfRule type="colorScale" priority="2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5:AA150">
    <cfRule type="colorScale" priority="2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:J116">
    <cfRule type="colorScale" priority="2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5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0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0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7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80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8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7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8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F80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7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80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:J7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8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:K8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:K7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K8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:L80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:L7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80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:M80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7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8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:N8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:N7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:N80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:O80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7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8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8:P8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P7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P8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:Q8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:Q7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:Q8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:R80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:R7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:R8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8:J11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6:J11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:K11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8:K11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6:K11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:L11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8:L11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6:L11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:M11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:M11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:N11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8:N11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:N11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:O11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:O11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1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P11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8:P11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P11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:Q11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8:Q11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6:Q1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C101">
    <cfRule type="colorScale" priority="2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:D10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5:E10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71</vt:i4>
      </vt:variant>
    </vt:vector>
  </HeadingPairs>
  <TitlesOfParts>
    <vt:vector size="81" baseType="lpstr">
      <vt:lpstr>score</vt:lpstr>
      <vt:lpstr>KF_04_dur+rat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'KF_04_dur+rat'!AP_2009_20</vt:lpstr>
      <vt:lpstr>'KF_04_dur+rat'!AP_2009_21</vt:lpstr>
      <vt:lpstr>'KF_04_dur+rat'!AP_2009_23</vt:lpstr>
      <vt:lpstr>'KF_04_dur+rat'!AP_27</vt:lpstr>
      <vt:lpstr>'KF_04_dur+rat'!Arnold_Pogossian_2006__live_DVD__04_dur</vt:lpstr>
      <vt:lpstr>'KF_04_dur+rat'!Arnold_Pogossian_2006__live_DVD__14_dur</vt:lpstr>
      <vt:lpstr>'KF_04_dur+rat'!Arnold_Pogossian_2006__live_DVD__20_dur_1</vt:lpstr>
      <vt:lpstr>'KF_04_dur+rat'!Arnold_Pogossian_2006__live_DVD__20_dur_3</vt:lpstr>
      <vt:lpstr>'KF_04_dur+rat'!Arnold_Pogossian_2006__live_DVD__27_dur</vt:lpstr>
      <vt:lpstr>'KF_04_dur+rat'!Arnold_Pogossian_2009_14</vt:lpstr>
      <vt:lpstr>'KF_04_dur+rat'!Banse_Keller_2005_14</vt:lpstr>
      <vt:lpstr>'KF_04_dur+rat'!BK_2005_20</vt:lpstr>
      <vt:lpstr>'KF_04_dur+rat'!BK_2005_21</vt:lpstr>
      <vt:lpstr>'KF_04_dur+rat'!BK_2005_23</vt:lpstr>
      <vt:lpstr>'KF_04_dur+rat'!BK_27</vt:lpstr>
      <vt:lpstr>'KF_04_dur+rat'!CK_1987_20</vt:lpstr>
      <vt:lpstr>'KF_04_dur+rat'!CK_1987_21</vt:lpstr>
      <vt:lpstr>'KF_04_dur+rat'!CK_1987_23</vt:lpstr>
      <vt:lpstr>'KF_04_dur+rat'!CK_1990_20</vt:lpstr>
      <vt:lpstr>'KF_04_dur+rat'!CK_1990_21</vt:lpstr>
      <vt:lpstr>'KF_04_dur+rat'!CK_1990_23</vt:lpstr>
      <vt:lpstr>'KF_04_dur+rat'!CK_1990_32_dur</vt:lpstr>
      <vt:lpstr>'KF_04_dur+rat'!CK_27</vt:lpstr>
      <vt:lpstr>'KF_04_dur+rat'!CK87_27</vt:lpstr>
      <vt:lpstr>'KF_04_dur+rat'!Csengery_Keller_1987_12__Umpanzert</vt:lpstr>
      <vt:lpstr>'KF_04_dur+rat'!Csengery_Keller_1990_14</vt:lpstr>
      <vt:lpstr>'KF_04_dur+rat'!Kammer_Widmann_2017_04_Abschnitte_Dauern</vt:lpstr>
      <vt:lpstr>'KF_04_dur+rat'!Kammer_Widmann_2017_14_Abschnitte_Dauern</vt:lpstr>
      <vt:lpstr>'KF_04_dur+rat'!Kammer_Widmann_2017_20_Abschnitte_Dauern_1</vt:lpstr>
      <vt:lpstr>'KF_04_dur+rat'!Kammer_Widmann_2017_20_Abschnitte_Dauern_3</vt:lpstr>
      <vt:lpstr>'KF_04_dur+rat'!Kammer_Widmann_2017_27_Abschnitte_Dauern</vt:lpstr>
      <vt:lpstr>'KF_04_dur+rat'!KO_1994_21</vt:lpstr>
      <vt:lpstr>'KF_04_dur+rat'!KO_1994_23</vt:lpstr>
      <vt:lpstr>'KF_04_dur+rat'!KO_1996_20</vt:lpstr>
      <vt:lpstr>'KF_04_dur+rat'!KO_1996_21</vt:lpstr>
      <vt:lpstr>'KF_04_dur+rat'!KO_1996_23</vt:lpstr>
      <vt:lpstr>'KF_04_dur+rat'!KO_27</vt:lpstr>
      <vt:lpstr>'KF_04_dur+rat'!KO_94_27</vt:lpstr>
      <vt:lpstr>'KF_04_dur+rat'!Komsi_Oramo_1994_04</vt:lpstr>
      <vt:lpstr>'KF_04_dur+rat'!Komsi_Oramo_1994_14</vt:lpstr>
      <vt:lpstr>'KF_04_dur+rat'!Komsi_Oramo_1996_14</vt:lpstr>
      <vt:lpstr>'KF_04_dur+rat'!Melzer_Stark_2012_14</vt:lpstr>
      <vt:lpstr>'KF_04_dur+rat'!Melzer_Stark_2014_14</vt:lpstr>
      <vt:lpstr>'KF_04_dur+rat'!Melzer_Stark_2017_Wien_modern_04_dur</vt:lpstr>
      <vt:lpstr>'KF_04_dur+rat'!Melzer_Stark_2017_Wien_modern_14_dur</vt:lpstr>
      <vt:lpstr>'KF_04_dur+rat'!Melzer_Stark_2017_Wien_modern_20_dur_1</vt:lpstr>
      <vt:lpstr>'KF_04_dur+rat'!Melzer_Stark_2017_Wien_modern_20_dur_3</vt:lpstr>
      <vt:lpstr>'KF_04_dur+rat'!Melzer_Stark_2017_Wien_modern_27_dur</vt:lpstr>
      <vt:lpstr>'KF_04_dur+rat'!Melzer_Stark_2019_04</vt:lpstr>
      <vt:lpstr>'KF_04_dur+rat'!Melzer_Stark_2019_14</vt:lpstr>
      <vt:lpstr>'KF_04_dur+rat'!MS_2012_20</vt:lpstr>
      <vt:lpstr>'KF_04_dur+rat'!MS_2012_21</vt:lpstr>
      <vt:lpstr>'KF_04_dur+rat'!MS_2012_23</vt:lpstr>
      <vt:lpstr>'KF_04_dur+rat'!MS_2013_20</vt:lpstr>
      <vt:lpstr>'KF_04_dur+rat'!MS_2013_21</vt:lpstr>
      <vt:lpstr>'KF_04_dur+rat'!MS_2013_23</vt:lpstr>
      <vt:lpstr>'KF_04_dur+rat'!MS_2019_21</vt:lpstr>
      <vt:lpstr>'KF_04_dur+rat'!MS_2019_23</vt:lpstr>
      <vt:lpstr>'KF_04_dur+rat'!MS_27</vt:lpstr>
      <vt:lpstr>'KF_04_dur+rat'!MS13_27</vt:lpstr>
      <vt:lpstr>'KF_04_dur+rat'!MS19_27</vt:lpstr>
      <vt:lpstr>'KF_04_dur+rat'!Pammer_Kopatchinskaja_2004_12</vt:lpstr>
      <vt:lpstr>'KF_04_dur+rat'!PK_2004_20</vt:lpstr>
      <vt:lpstr>'KF_04_dur+rat'!PK_2004_21</vt:lpstr>
      <vt:lpstr>'KF_04_dur+rat'!PK_2004_23</vt:lpstr>
      <vt:lpstr>'KF_04_dur+rat'!PK_27</vt:lpstr>
      <vt:lpstr>'KF_04_dur+rat'!Whittlesey_Sallaberger_1997_14</vt:lpstr>
      <vt:lpstr>'KF_04_dur+rat'!WS_1997_20</vt:lpstr>
      <vt:lpstr>'KF_04_dur+rat'!WS_1997_21</vt:lpstr>
      <vt:lpstr>'KF_04_dur+rat'!WS_1997_23</vt:lpstr>
      <vt:lpstr>'KF_04_dur+rat'!WS_27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2020-12-08T17:51:10Z</dcterms:modified>
</cp:coreProperties>
</file>