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TAL)\PETAL\Kurtag_Kafka-Fragmente\data (upload)\"/>
    </mc:Choice>
  </mc:AlternateContent>
  <xr:revisionPtr revIDLastSave="0" documentId="13_ncr:1_{6D75E8A1-12EB-4CFD-A0D0-02447F68E8F3}" xr6:coauthVersionLast="45" xr6:coauthVersionMax="45" xr10:uidLastSave="{00000000-0000-0000-0000-000000000000}"/>
  <bookViews>
    <workbookView xWindow="-108" yWindow="-108" windowWidth="23256" windowHeight="12576" tabRatio="741" firstSheet="1" activeTab="1" xr2:uid="{00000000-000D-0000-FFFF-FFFF00000000}"/>
  </bookViews>
  <sheets>
    <sheet name="score" sheetId="35" r:id="rId1"/>
    <sheet name="KF_05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sec rel dev (%) 14" sheetId="29" r:id="rId7"/>
    <sheet name="dur rel dev (%) 8" sheetId="30" r:id="rId8"/>
    <sheet name="perc 14 dev" sheetId="31" r:id="rId9"/>
    <sheet name="perc 8 dev" sheetId="32" r:id="rId10"/>
  </sheets>
  <definedNames>
    <definedName name="AP_2009_20" localSheetId="1">'KF_05_dur+rat'!$AH$73:$AH$81</definedName>
    <definedName name="AP_2009_21" localSheetId="1">'KF_05_dur+rat'!$AH$73:$AH$81</definedName>
    <definedName name="AP_2009_23" localSheetId="1">'KF_05_dur+rat'!$AH$73:$AH$81</definedName>
    <definedName name="AP_27" localSheetId="1">'KF_05_dur+rat'!$AH$73:$AH$88</definedName>
    <definedName name="Arnold_Pogossian_2006__live_DVD__04_dur" localSheetId="1">'KF_05_dur+rat'!$AJ$73:$AJ$81</definedName>
    <definedName name="Arnold_Pogossian_2006__live_DVD__05_dur_1" localSheetId="1">'KF_05_dur+rat'!$AJ$73:$AJ$80</definedName>
    <definedName name="Arnold_Pogossian_2006__live_DVD__14_dur" localSheetId="1">'KF_05_dur+rat'!$AJ$73:$AJ$88</definedName>
    <definedName name="Arnold_Pogossian_2006__live_DVD__20_dur_1" localSheetId="1">'KF_05_dur+rat'!$AJ$73:$AJ$81</definedName>
    <definedName name="Arnold_Pogossian_2006__live_DVD__20_dur_3" localSheetId="1">'KF_05_dur+rat'!$AJ$73:$AJ$81</definedName>
    <definedName name="Arnold_Pogossian_2006__live_DVD__27_dur" localSheetId="1">'KF_05_dur+rat'!$AJ$73:$AJ$88</definedName>
    <definedName name="Arnold_Pogossian_2009_14" localSheetId="1">'KF_05_dur+rat'!$AH$73:$AH$88</definedName>
    <definedName name="Arnold_Pogossian_2009_6" localSheetId="1">'KF_05_dur+rat'!#REF!</definedName>
    <definedName name="Banse_Keller_2005_06" localSheetId="1">'KF_05_dur+rat'!#REF!</definedName>
    <definedName name="Banse_Keller_2005_14" localSheetId="1">'KF_05_dur+rat'!$AI$73:$AI$88</definedName>
    <definedName name="BK_2005_20" localSheetId="1">'KF_05_dur+rat'!$AI$73:$AI$81</definedName>
    <definedName name="BK_2005_21" localSheetId="1">'KF_05_dur+rat'!$AI$73:$AI$81</definedName>
    <definedName name="BK_2005_23" localSheetId="1">'KF_05_dur+rat'!$AI$73:$AI$81</definedName>
    <definedName name="BK_27" localSheetId="1">'KF_05_dur+rat'!$AI$73:$AI$88</definedName>
    <definedName name="CK_1987_20" localSheetId="1">'KF_05_dur+rat'!$AB$73:$AB$81</definedName>
    <definedName name="CK_1987_21" localSheetId="1">'KF_05_dur+rat'!$AB$73:$AB$81</definedName>
    <definedName name="CK_1987_23" localSheetId="1">'KF_05_dur+rat'!$AB$73:$AB$81</definedName>
    <definedName name="CK_1990_20" localSheetId="1">'KF_05_dur+rat'!$AC$73:$AC$81</definedName>
    <definedName name="CK_1990_21" localSheetId="1">'KF_05_dur+rat'!$AC$73:$AC$81</definedName>
    <definedName name="CK_1990_23" localSheetId="1">'KF_05_dur+rat'!$AC$73:$AC$81</definedName>
    <definedName name="CK_1990_32_dur" localSheetId="1">'KF_05_dur+rat'!$AA$2:$AA$19</definedName>
    <definedName name="CK_27" localSheetId="1">'KF_05_dur+rat'!$AC$73:$AC$84</definedName>
    <definedName name="CK87_27" localSheetId="1">'KF_05_dur+rat'!$AB$73:$AB$84</definedName>
    <definedName name="Csengery_Keller_1987_04__Nimmermehr" localSheetId="1">'KF_05_dur+rat'!#REF!</definedName>
    <definedName name="Csengery_Keller_1987_12__Umpanzert" localSheetId="1">'KF_05_dur+rat'!$AB$73:$AB$84</definedName>
    <definedName name="Csengery_Keller_1990_06" localSheetId="1">'KF_05_dur+rat'!#REF!</definedName>
    <definedName name="Csengery_Keller_1990_14" localSheetId="1">'KF_05_dur+rat'!$AC$73:$AC$84</definedName>
    <definedName name="Kammer_Widmann_2017_04_Abschnitte_Dauern" localSheetId="1">'KF_05_dur+rat'!$AM$73:$AM$81</definedName>
    <definedName name="Kammer_Widmann_2017_05_Abschnitte_Dauern_1" localSheetId="1">'KF_05_dur+rat'!$AM$73:$AM$80</definedName>
    <definedName name="Kammer_Widmann_2017_14_Abschnitte_Dauern" localSheetId="1">'KF_05_dur+rat'!$AM$73:$AM$88</definedName>
    <definedName name="Kammer_Widmann_2017_20_Abschnitte_Dauern_1" localSheetId="1">'KF_05_dur+rat'!$AM$73:$AM$81</definedName>
    <definedName name="Kammer_Widmann_2017_20_Abschnitte_Dauern_3" localSheetId="1">'KF_05_dur+rat'!$AM$73:$AM$81</definedName>
    <definedName name="Kammer_Widmann_2017_27_Abschnitte_Dauern" localSheetId="1">'KF_05_dur+rat'!$AM$73:$AM$88</definedName>
    <definedName name="KO_1994_21" localSheetId="1">'KF_05_dur+rat'!$AD$73:$AD$81</definedName>
    <definedName name="KO_1994_23" localSheetId="1">'KF_05_dur+rat'!$AD$73:$AD$81</definedName>
    <definedName name="KO_1996_20" localSheetId="1">'KF_05_dur+rat'!$AE$73:$AE$81</definedName>
    <definedName name="KO_1996_21" localSheetId="1">'KF_05_dur+rat'!$AE$73:$AE$81</definedName>
    <definedName name="KO_1996_23" localSheetId="1">'KF_05_dur+rat'!$AE$73:$AE$81</definedName>
    <definedName name="KO_27" localSheetId="1">'KF_05_dur+rat'!$AE$73:$AE$88</definedName>
    <definedName name="KO_94_27" localSheetId="1">'KF_05_dur+rat'!$AD$73:$AD$88</definedName>
    <definedName name="Komsi_Oramo_1994_04" localSheetId="1">'KF_05_dur+rat'!$AD$73:$AD$79</definedName>
    <definedName name="Komsi_Oramo_1994_14" localSheetId="1">'KF_05_dur+rat'!$AD$73:$AD$88</definedName>
    <definedName name="Komsi_Oramo_1994_15" localSheetId="1">'KF_05_dur+rat'!$AD$73:$AD$80</definedName>
    <definedName name="Komsi_Oramo_1996_06" localSheetId="1">'KF_05_dur+rat'!#REF!</definedName>
    <definedName name="Komsi_Oramo_1996_14" localSheetId="1">'KF_05_dur+rat'!$AE$73:$AE$88</definedName>
    <definedName name="Melzer_Stark_2012_06" localSheetId="1">'KF_05_dur+rat'!#REF!</definedName>
    <definedName name="Melzer_Stark_2012_14" localSheetId="1">'KF_05_dur+rat'!$AK$73:$AK$88</definedName>
    <definedName name="Melzer_Stark_2013_06" localSheetId="1">'KF_05_dur+rat'!#REF!</definedName>
    <definedName name="Melzer_Stark_2014_14" localSheetId="1">'KF_05_dur+rat'!$AL$73:$AL$88</definedName>
    <definedName name="Melzer_Stark_2017_Wien_modern_04_dur" localSheetId="1">'KF_05_dur+rat'!$AN$73:$AN$81</definedName>
    <definedName name="Melzer_Stark_2017_Wien_modern_05_dur_1" localSheetId="1">'KF_05_dur+rat'!$AN$73:$AN$80</definedName>
    <definedName name="Melzer_Stark_2017_Wien_modern_14_dur" localSheetId="1">'KF_05_dur+rat'!$AN$73:$AN$88</definedName>
    <definedName name="Melzer_Stark_2017_Wien_modern_20_dur_1" localSheetId="1">'KF_05_dur+rat'!$AN$73:$AN$81</definedName>
    <definedName name="Melzer_Stark_2017_Wien_modern_20_dur_3" localSheetId="1">'KF_05_dur+rat'!$AN$73:$AN$81</definedName>
    <definedName name="Melzer_Stark_2017_Wien_modern_27_dur" localSheetId="1">'KF_05_dur+rat'!$AN$73:$AN$88</definedName>
    <definedName name="Melzer_Stark_2019_04" localSheetId="1">'KF_05_dur+rat'!$AO$73:$AO$81</definedName>
    <definedName name="Melzer_Stark_2019_14" localSheetId="1">'KF_05_dur+rat'!$AO$73:$AO$88</definedName>
    <definedName name="Melzer_Stark_2019_15" localSheetId="1">'KF_05_dur+rat'!$AO$73:$AO$80</definedName>
    <definedName name="MS_2012_20" localSheetId="1">'KF_05_dur+rat'!$AK$73:$AK$81</definedName>
    <definedName name="MS_2012_21" localSheetId="1">'KF_05_dur+rat'!$AK$73:$AK$81</definedName>
    <definedName name="MS_2012_23" localSheetId="1">'KF_05_dur+rat'!$AK$73:$AK$81</definedName>
    <definedName name="MS_2013_20" localSheetId="1">'KF_05_dur+rat'!$AL$73:$AL$81</definedName>
    <definedName name="MS_2013_21" localSheetId="1">'KF_05_dur+rat'!$AL$73:$AL$81</definedName>
    <definedName name="MS_2013_23" localSheetId="1">'KF_05_dur+rat'!$AL$73:$AL$81</definedName>
    <definedName name="MS_2019_21" localSheetId="1">'KF_05_dur+rat'!$AO$73:$AO$81</definedName>
    <definedName name="MS_2019_23" localSheetId="1">'KF_05_dur+rat'!$AO$73:$AO$81</definedName>
    <definedName name="MS_27" localSheetId="1">'KF_05_dur+rat'!$AK$73:$AK$88</definedName>
    <definedName name="MS13_27" localSheetId="1">'KF_05_dur+rat'!$AL$73:$AL$88</definedName>
    <definedName name="MS19_27" localSheetId="1">'KF_05_dur+rat'!$AO$73:$AO$88</definedName>
    <definedName name="Pammer_Kopatchinskaja_2004_06" localSheetId="1">'KF_05_dur+rat'!#REF!</definedName>
    <definedName name="Pammer_Kopatchinskaja_2004_12" localSheetId="1">'KF_05_dur+rat'!$AG$73:$AG$88</definedName>
    <definedName name="PK_2004_20" localSheetId="1">'KF_05_dur+rat'!$AG$73:$AG$81</definedName>
    <definedName name="PK_2004_21" localSheetId="1">'KF_05_dur+rat'!$AG$73:$AG$81</definedName>
    <definedName name="PK_2004_23" localSheetId="1">'KF_05_dur+rat'!$AG$73:$AG$81</definedName>
    <definedName name="PK_27" localSheetId="1">'KF_05_dur+rat'!$AG$73:$AG$88</definedName>
    <definedName name="Whittlesey_Sallaberger_1997_06" localSheetId="1">'KF_05_dur+rat'!#REF!</definedName>
    <definedName name="Whittlesey_Sallaberger_1997_14" localSheetId="1">'KF_05_dur+rat'!$AF$73:$AF$88</definedName>
    <definedName name="WS_1997_20" localSheetId="1">'KF_05_dur+rat'!$AF$73:$AF$81</definedName>
    <definedName name="WS_1997_21" localSheetId="1">'KF_05_dur+rat'!$AF$73:$AF$81</definedName>
    <definedName name="WS_1997_23" localSheetId="1">'KF_05_dur+rat'!$AF$73:$AF$81</definedName>
    <definedName name="WS_27" localSheetId="1">'KF_05_dur+rat'!$AF$73:$AF$88</definedName>
  </definedNames>
  <calcPr calcId="181029"/>
</workbook>
</file>

<file path=xl/calcChain.xml><?xml version="1.0" encoding="utf-8"?>
<calcChain xmlns="http://schemas.openxmlformats.org/spreadsheetml/2006/main">
  <c r="J114" i="3" l="1"/>
  <c r="K114" i="3"/>
  <c r="L114" i="3"/>
  <c r="M114" i="3"/>
  <c r="N114" i="3"/>
  <c r="O114" i="3"/>
  <c r="P114" i="3"/>
  <c r="AX21" i="3"/>
  <c r="AX22" i="3"/>
  <c r="AX23" i="3"/>
  <c r="AX24" i="3"/>
  <c r="AX25" i="3"/>
  <c r="AX26" i="3"/>
  <c r="AX27" i="3"/>
  <c r="C114" i="3" l="1"/>
  <c r="D114" i="3"/>
  <c r="E114" i="3"/>
  <c r="J77" i="3"/>
  <c r="K77" i="3"/>
  <c r="L77" i="3"/>
  <c r="M77" i="3"/>
  <c r="N77" i="3"/>
  <c r="O77" i="3"/>
  <c r="P77" i="3"/>
  <c r="Q77" i="3"/>
  <c r="J76" i="3"/>
  <c r="K76" i="3"/>
  <c r="L76" i="3"/>
  <c r="M76" i="3"/>
  <c r="N76" i="3"/>
  <c r="O76" i="3"/>
  <c r="P76" i="3"/>
  <c r="Q76" i="3"/>
  <c r="J71" i="3"/>
  <c r="K71" i="3"/>
  <c r="L71" i="3"/>
  <c r="M71" i="3"/>
  <c r="N71" i="3"/>
  <c r="O71" i="3"/>
  <c r="P71" i="3"/>
  <c r="Q71" i="3"/>
  <c r="J72" i="3"/>
  <c r="K72" i="3"/>
  <c r="L72" i="3"/>
  <c r="M72" i="3"/>
  <c r="N72" i="3"/>
  <c r="O72" i="3"/>
  <c r="P72" i="3"/>
  <c r="Q72" i="3"/>
  <c r="J73" i="3"/>
  <c r="K73" i="3"/>
  <c r="L73" i="3"/>
  <c r="M73" i="3"/>
  <c r="N73" i="3"/>
  <c r="O73" i="3"/>
  <c r="P73" i="3"/>
  <c r="Q73" i="3"/>
  <c r="J74" i="3"/>
  <c r="K74" i="3"/>
  <c r="L74" i="3"/>
  <c r="M74" i="3"/>
  <c r="N74" i="3"/>
  <c r="O74" i="3"/>
  <c r="P74" i="3"/>
  <c r="Q74" i="3"/>
  <c r="J75" i="3"/>
  <c r="K75" i="3"/>
  <c r="L75" i="3"/>
  <c r="M75" i="3"/>
  <c r="N75" i="3"/>
  <c r="O75" i="3"/>
  <c r="P75" i="3"/>
  <c r="Q75" i="3"/>
  <c r="J70" i="3"/>
  <c r="K70" i="3"/>
  <c r="L70" i="3"/>
  <c r="M70" i="3"/>
  <c r="N70" i="3"/>
  <c r="O70" i="3"/>
  <c r="P70" i="3"/>
  <c r="Q70" i="3"/>
  <c r="J112" i="3"/>
  <c r="K112" i="3"/>
  <c r="L112" i="3"/>
  <c r="M112" i="3"/>
  <c r="N112" i="3"/>
  <c r="O112" i="3"/>
  <c r="P112" i="3"/>
  <c r="J111" i="3"/>
  <c r="K111" i="3"/>
  <c r="L111" i="3"/>
  <c r="M111" i="3"/>
  <c r="N111" i="3"/>
  <c r="O111" i="3"/>
  <c r="P111" i="3"/>
  <c r="J106" i="3"/>
  <c r="K106" i="3"/>
  <c r="L106" i="3"/>
  <c r="M106" i="3"/>
  <c r="N106" i="3"/>
  <c r="O106" i="3"/>
  <c r="P106" i="3"/>
  <c r="J107" i="3"/>
  <c r="K107" i="3"/>
  <c r="L107" i="3"/>
  <c r="M107" i="3"/>
  <c r="N107" i="3"/>
  <c r="O107" i="3"/>
  <c r="P107" i="3"/>
  <c r="J108" i="3"/>
  <c r="K108" i="3"/>
  <c r="L108" i="3"/>
  <c r="M108" i="3"/>
  <c r="N108" i="3"/>
  <c r="O108" i="3"/>
  <c r="P108" i="3"/>
  <c r="J109" i="3"/>
  <c r="K109" i="3"/>
  <c r="L109" i="3"/>
  <c r="M109" i="3"/>
  <c r="N109" i="3"/>
  <c r="O109" i="3"/>
  <c r="P109" i="3"/>
  <c r="J110" i="3"/>
  <c r="K110" i="3"/>
  <c r="L110" i="3"/>
  <c r="M110" i="3"/>
  <c r="N110" i="3"/>
  <c r="O110" i="3"/>
  <c r="P110" i="3"/>
  <c r="J105" i="3"/>
  <c r="K105" i="3"/>
  <c r="L105" i="3"/>
  <c r="M105" i="3"/>
  <c r="N105" i="3"/>
  <c r="O105" i="3"/>
  <c r="P105" i="3"/>
  <c r="C112" i="3"/>
  <c r="D112" i="3"/>
  <c r="E112" i="3"/>
  <c r="C111" i="3"/>
  <c r="D111" i="3"/>
  <c r="E111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05" i="3"/>
  <c r="D105" i="3"/>
  <c r="E105" i="3"/>
  <c r="C77" i="3"/>
  <c r="D77" i="3"/>
  <c r="E77" i="3"/>
  <c r="F77" i="3"/>
  <c r="C76" i="3"/>
  <c r="D76" i="3"/>
  <c r="E76" i="3"/>
  <c r="F76" i="3"/>
  <c r="C71" i="3"/>
  <c r="D71" i="3"/>
  <c r="E71" i="3"/>
  <c r="F71" i="3"/>
  <c r="C72" i="3"/>
  <c r="D72" i="3"/>
  <c r="E72" i="3"/>
  <c r="F72" i="3"/>
  <c r="C73" i="3"/>
  <c r="D73" i="3"/>
  <c r="E73" i="3"/>
  <c r="F73" i="3"/>
  <c r="C74" i="3"/>
  <c r="D74" i="3"/>
  <c r="E74" i="3"/>
  <c r="F74" i="3"/>
  <c r="C75" i="3"/>
  <c r="D75" i="3"/>
  <c r="E75" i="3"/>
  <c r="F75" i="3"/>
  <c r="C70" i="3"/>
  <c r="D70" i="3"/>
  <c r="E70" i="3"/>
  <c r="F70" i="3"/>
  <c r="T11" i="3"/>
  <c r="C9" i="35"/>
  <c r="B9" i="35"/>
  <c r="D8" i="35"/>
  <c r="C8" i="35"/>
  <c r="C7" i="35"/>
  <c r="C6" i="35"/>
  <c r="D5" i="35"/>
  <c r="C5" i="35"/>
  <c r="C4" i="35"/>
  <c r="C3" i="35"/>
  <c r="D2" i="35"/>
  <c r="C2" i="35"/>
  <c r="E2" i="35" l="1"/>
  <c r="D9" i="35"/>
  <c r="E8" i="35" s="1"/>
  <c r="E5" i="35" l="1"/>
  <c r="E9" i="35" s="1"/>
  <c r="T10" i="3" l="1"/>
  <c r="T12" i="3"/>
  <c r="AB3" i="3" l="1"/>
  <c r="AB4" i="3"/>
  <c r="AB5" i="3"/>
  <c r="AB6" i="3"/>
  <c r="AB7" i="3"/>
  <c r="AB8" i="3"/>
  <c r="B4" i="3" s="1"/>
  <c r="B3" i="3" l="1"/>
  <c r="B18" i="3" s="1"/>
  <c r="B19" i="3"/>
  <c r="T13" i="3"/>
  <c r="AC6" i="3" l="1"/>
  <c r="AC43" i="3" s="1"/>
  <c r="AC7" i="3"/>
  <c r="AC8" i="3"/>
  <c r="C4" i="3" s="1"/>
  <c r="AE6" i="3"/>
  <c r="AE43" i="3" s="1"/>
  <c r="AE7" i="3"/>
  <c r="AE8" i="3"/>
  <c r="E4" i="3" s="1"/>
  <c r="AF6" i="3"/>
  <c r="AF7" i="3"/>
  <c r="AF8" i="3"/>
  <c r="F4" i="3" s="1"/>
  <c r="AG6" i="3"/>
  <c r="AG7" i="3"/>
  <c r="AG8" i="3"/>
  <c r="G4" i="3" s="1"/>
  <c r="AH6" i="3"/>
  <c r="AH43" i="3" s="1"/>
  <c r="AH7" i="3"/>
  <c r="AH8" i="3"/>
  <c r="H4" i="3" s="1"/>
  <c r="AI6" i="3"/>
  <c r="AI43" i="3" s="1"/>
  <c r="AI7" i="3"/>
  <c r="AI8" i="3"/>
  <c r="I4" i="3" s="1"/>
  <c r="AK6" i="3"/>
  <c r="AK7" i="3"/>
  <c r="AK8" i="3"/>
  <c r="K4" i="3" s="1"/>
  <c r="AM6" i="3"/>
  <c r="AM43" i="3" s="1"/>
  <c r="AM7" i="3"/>
  <c r="AM8" i="3"/>
  <c r="M4" i="3" s="1"/>
  <c r="AC4" i="3"/>
  <c r="AC5" i="3"/>
  <c r="AE4" i="3"/>
  <c r="AE5" i="3"/>
  <c r="AF4" i="3"/>
  <c r="AF5" i="3"/>
  <c r="AG4" i="3"/>
  <c r="AG5" i="3"/>
  <c r="AH4" i="3"/>
  <c r="AH5" i="3"/>
  <c r="AI4" i="3"/>
  <c r="AI5" i="3"/>
  <c r="AK4" i="3"/>
  <c r="AK5" i="3"/>
  <c r="AM4" i="3"/>
  <c r="AM5" i="3"/>
  <c r="M3" i="3" s="1"/>
  <c r="AE2" i="3"/>
  <c r="AE3" i="3"/>
  <c r="AG2" i="3"/>
  <c r="AG3" i="3"/>
  <c r="AH2" i="3"/>
  <c r="AH3" i="3"/>
  <c r="AI2" i="3"/>
  <c r="AI3" i="3"/>
  <c r="AJ2" i="3"/>
  <c r="AJ3" i="3"/>
  <c r="AJ4" i="3"/>
  <c r="AJ5" i="3"/>
  <c r="AJ6" i="3"/>
  <c r="AJ43" i="3" s="1"/>
  <c r="AJ7" i="3"/>
  <c r="AJ8" i="3"/>
  <c r="J4" i="3" s="1"/>
  <c r="AK2" i="3"/>
  <c r="AK3" i="3"/>
  <c r="AM2" i="3"/>
  <c r="AM3" i="3"/>
  <c r="AO2" i="3"/>
  <c r="AO3" i="3"/>
  <c r="AO40" i="3" s="1"/>
  <c r="AO4" i="3"/>
  <c r="AO5" i="3"/>
  <c r="AO6" i="3"/>
  <c r="AO43" i="3" s="1"/>
  <c r="AO7" i="3"/>
  <c r="AO8" i="3"/>
  <c r="O4" i="3" s="1"/>
  <c r="AC2" i="3"/>
  <c r="AC3" i="3"/>
  <c r="AF2" i="3"/>
  <c r="AF3" i="3"/>
  <c r="AB41" i="3"/>
  <c r="AB42" i="3"/>
  <c r="AB44" i="3"/>
  <c r="AB2" i="3"/>
  <c r="AB9" i="3" s="1"/>
  <c r="AB40" i="3"/>
  <c r="AD4" i="3"/>
  <c r="AD5" i="3"/>
  <c r="AD6" i="3"/>
  <c r="AD43" i="3" s="1"/>
  <c r="AD7" i="3"/>
  <c r="AD2" i="3"/>
  <c r="AD3" i="3"/>
  <c r="AD8" i="3"/>
  <c r="D4" i="3" s="1"/>
  <c r="AL4" i="3"/>
  <c r="AL5" i="3"/>
  <c r="AL6" i="3"/>
  <c r="AL43" i="3" s="1"/>
  <c r="AL7" i="3"/>
  <c r="AL2" i="3"/>
  <c r="AL3" i="3"/>
  <c r="AL8" i="3"/>
  <c r="L4" i="3" s="1"/>
  <c r="AN4" i="3"/>
  <c r="AN5" i="3"/>
  <c r="AN6" i="3"/>
  <c r="AN7" i="3"/>
  <c r="AN2" i="3"/>
  <c r="AN3" i="3"/>
  <c r="AN8" i="3"/>
  <c r="N4" i="3" s="1"/>
  <c r="AB45" i="3"/>
  <c r="F2" i="3" l="1"/>
  <c r="J2" i="3"/>
  <c r="E2" i="3"/>
  <c r="D3" i="3"/>
  <c r="H2" i="3"/>
  <c r="H17" i="3" s="1"/>
  <c r="L2" i="3"/>
  <c r="L17" i="3" s="1"/>
  <c r="O3" i="3"/>
  <c r="I2" i="3"/>
  <c r="I17" i="3" s="1"/>
  <c r="D2" i="3"/>
  <c r="D17" i="3" s="1"/>
  <c r="K2" i="3"/>
  <c r="K17" i="3" s="1"/>
  <c r="AG42" i="3"/>
  <c r="G3" i="3"/>
  <c r="AN39" i="3"/>
  <c r="N2" i="3"/>
  <c r="N17" i="3" s="1"/>
  <c r="K3" i="3"/>
  <c r="F3" i="3"/>
  <c r="L3" i="3"/>
  <c r="L18" i="3" s="1"/>
  <c r="J3" i="3"/>
  <c r="E3" i="3"/>
  <c r="O2" i="3"/>
  <c r="O17" i="3" s="1"/>
  <c r="I3" i="3"/>
  <c r="N3" i="3"/>
  <c r="C2" i="3"/>
  <c r="C17" i="3" s="1"/>
  <c r="G2" i="3"/>
  <c r="G17" i="3" s="1"/>
  <c r="B2" i="3"/>
  <c r="B5" i="3" s="1"/>
  <c r="M2" i="3"/>
  <c r="M17" i="3" s="1"/>
  <c r="H3" i="3"/>
  <c r="C3" i="3"/>
  <c r="AL41" i="3"/>
  <c r="AM41" i="3"/>
  <c r="AG41" i="3"/>
  <c r="AJ41" i="3"/>
  <c r="AI41" i="3"/>
  <c r="AE41" i="3"/>
  <c r="AN41" i="3"/>
  <c r="F17" i="3"/>
  <c r="AK41" i="3"/>
  <c r="AF41" i="3"/>
  <c r="K19" i="3"/>
  <c r="M19" i="3"/>
  <c r="AD41" i="3"/>
  <c r="G19" i="3"/>
  <c r="J17" i="3"/>
  <c r="E17" i="3"/>
  <c r="AH41" i="3"/>
  <c r="AC41" i="3"/>
  <c r="F19" i="3"/>
  <c r="AK45" i="3"/>
  <c r="AE44" i="3"/>
  <c r="AJ45" i="3"/>
  <c r="AM44" i="3"/>
  <c r="AF40" i="3"/>
  <c r="AJ44" i="3"/>
  <c r="AH40" i="3"/>
  <c r="AH44" i="3"/>
  <c r="AE45" i="3"/>
  <c r="AI9" i="3"/>
  <c r="AI46" i="3" s="1"/>
  <c r="AN44" i="3"/>
  <c r="AF9" i="3"/>
  <c r="AF46" i="3" s="1"/>
  <c r="AL44" i="3"/>
  <c r="AJ42" i="3"/>
  <c r="AE42" i="3"/>
  <c r="AK44" i="3"/>
  <c r="AI40" i="3"/>
  <c r="AO42" i="3"/>
  <c r="AF44" i="3"/>
  <c r="AC40" i="3"/>
  <c r="AI42" i="3"/>
  <c r="AN42" i="3"/>
  <c r="AN45" i="3"/>
  <c r="AD45" i="3"/>
  <c r="AO45" i="3"/>
  <c r="AJ40" i="3"/>
  <c r="AE40" i="3"/>
  <c r="AH42" i="3"/>
  <c r="AC42" i="3"/>
  <c r="AI45" i="3"/>
  <c r="AN40" i="3"/>
  <c r="AD42" i="3"/>
  <c r="AL42" i="3"/>
  <c r="AM42" i="3"/>
  <c r="AL45" i="3"/>
  <c r="AD40" i="3"/>
  <c r="AO44" i="3"/>
  <c r="AK40" i="3"/>
  <c r="AI44" i="3"/>
  <c r="AF45" i="3"/>
  <c r="AN9" i="3"/>
  <c r="AN46" i="3" s="1"/>
  <c r="AK39" i="3"/>
  <c r="AK9" i="3"/>
  <c r="AK46" i="3" s="1"/>
  <c r="AH9" i="3"/>
  <c r="AH46" i="3" s="1"/>
  <c r="AC9" i="3"/>
  <c r="AC46" i="3" s="1"/>
  <c r="AO39" i="3"/>
  <c r="AO9" i="3"/>
  <c r="AO46" i="3" s="1"/>
  <c r="AG9" i="3"/>
  <c r="AG46" i="3" s="1"/>
  <c r="AD9" i="3"/>
  <c r="AD46" i="3" s="1"/>
  <c r="AM9" i="3"/>
  <c r="AM46" i="3" s="1"/>
  <c r="AL39" i="3"/>
  <c r="AL9" i="3"/>
  <c r="AL46" i="3" s="1"/>
  <c r="AJ9" i="3"/>
  <c r="AJ46" i="3" s="1"/>
  <c r="AE39" i="3"/>
  <c r="AE9" i="3"/>
  <c r="AE46" i="3" s="1"/>
  <c r="AT2" i="3"/>
  <c r="AW2" i="3" s="1"/>
  <c r="AW39" i="3" s="1"/>
  <c r="AC39" i="3"/>
  <c r="AT7" i="3"/>
  <c r="AT44" i="3" s="1"/>
  <c r="AV7" i="3"/>
  <c r="AV44" i="3" s="1"/>
  <c r="AG44" i="3"/>
  <c r="AR2" i="3"/>
  <c r="AR39" i="3" s="1"/>
  <c r="AQ2" i="3"/>
  <c r="AQ39" i="3" s="1"/>
  <c r="AD39" i="3"/>
  <c r="AB39" i="3"/>
  <c r="AL40" i="3"/>
  <c r="AB43" i="3"/>
  <c r="AU7" i="3"/>
  <c r="AU44" i="3" s="1"/>
  <c r="AG43" i="3"/>
  <c r="AC44" i="3"/>
  <c r="AH39" i="3"/>
  <c r="AQ7" i="3"/>
  <c r="AQ44" i="3" s="1"/>
  <c r="AT8" i="3"/>
  <c r="AT45" i="3" s="1"/>
  <c r="AK42" i="3"/>
  <c r="AU5" i="3"/>
  <c r="AU42" i="3" s="1"/>
  <c r="AQ5" i="3"/>
  <c r="AQ42" i="3" s="1"/>
  <c r="AF42" i="3"/>
  <c r="AT5" i="3"/>
  <c r="AR5" i="3"/>
  <c r="AR42" i="3" s="1"/>
  <c r="AH45" i="3"/>
  <c r="AF43" i="3"/>
  <c r="AQ6" i="3"/>
  <c r="AQ43" i="3" s="1"/>
  <c r="AV6" i="3"/>
  <c r="AV43" i="3" s="1"/>
  <c r="AP6" i="3"/>
  <c r="AF60" i="3" s="1"/>
  <c r="AU6" i="3"/>
  <c r="AU43" i="3" s="1"/>
  <c r="AM39" i="3"/>
  <c r="AV3" i="3"/>
  <c r="AV40" i="3" s="1"/>
  <c r="AP3" i="3"/>
  <c r="AE57" i="3" s="1"/>
  <c r="AQ3" i="3"/>
  <c r="AQ40" i="3" s="1"/>
  <c r="AG40" i="3"/>
  <c r="AU3" i="3"/>
  <c r="AU40" i="3" s="1"/>
  <c r="AK43" i="3"/>
  <c r="AC45" i="3"/>
  <c r="AU8" i="3"/>
  <c r="AU45" i="3" s="1"/>
  <c r="AV8" i="3"/>
  <c r="AV45" i="3" s="1"/>
  <c r="AP4" i="3"/>
  <c r="AO58" i="3" s="1"/>
  <c r="AQ4" i="3"/>
  <c r="AQ41" i="3" s="1"/>
  <c r="AO41" i="3"/>
  <c r="AN43" i="3"/>
  <c r="AI39" i="3"/>
  <c r="AV2" i="3"/>
  <c r="AV39" i="3" s="1"/>
  <c r="AR8" i="3"/>
  <c r="AR45" i="3" s="1"/>
  <c r="AP8" i="3"/>
  <c r="AK62" i="3" s="1"/>
  <c r="AQ8" i="3"/>
  <c r="AQ45" i="3" s="1"/>
  <c r="AR4" i="3"/>
  <c r="AR41" i="3" s="1"/>
  <c r="AM40" i="3"/>
  <c r="AV4" i="3"/>
  <c r="AV41" i="3" s="1"/>
  <c r="AU4" i="3"/>
  <c r="AU41" i="3" s="1"/>
  <c r="AM45" i="3"/>
  <c r="AG39" i="3"/>
  <c r="AP7" i="3"/>
  <c r="AD61" i="3" s="1"/>
  <c r="AR7" i="3"/>
  <c r="AR44" i="3" s="1"/>
  <c r="AD44" i="3"/>
  <c r="AF39" i="3"/>
  <c r="AU2" i="3"/>
  <c r="AU39" i="3" s="1"/>
  <c r="AJ39" i="3"/>
  <c r="AG45" i="3"/>
  <c r="AT4" i="3"/>
  <c r="AT6" i="3"/>
  <c r="AR6" i="3"/>
  <c r="AR43" i="3" s="1"/>
  <c r="AR3" i="3"/>
  <c r="AR40" i="3" s="1"/>
  <c r="AP2" i="3"/>
  <c r="AT3" i="3"/>
  <c r="AP5" i="3"/>
  <c r="AM59" i="3" s="1"/>
  <c r="AV5" i="3"/>
  <c r="AV42" i="3" s="1"/>
  <c r="AT39" i="3" l="1"/>
  <c r="Y2" i="3"/>
  <c r="Y17" i="3" s="1"/>
  <c r="W2" i="3"/>
  <c r="Z2" i="3" s="1"/>
  <c r="X2" i="3"/>
  <c r="X17" i="3" s="1"/>
  <c r="B10" i="3"/>
  <c r="L5" i="3"/>
  <c r="L20" i="3" s="1"/>
  <c r="J18" i="3"/>
  <c r="J5" i="3"/>
  <c r="J11" i="3" s="1"/>
  <c r="O19" i="3"/>
  <c r="F18" i="3"/>
  <c r="F5" i="3"/>
  <c r="F11" i="3" s="1"/>
  <c r="D5" i="3"/>
  <c r="D11" i="3" s="1"/>
  <c r="D18" i="3"/>
  <c r="C18" i="3"/>
  <c r="P3" i="3"/>
  <c r="J31" i="3" s="1"/>
  <c r="Q3" i="3"/>
  <c r="Q18" i="3" s="1"/>
  <c r="Y3" i="3"/>
  <c r="Y18" i="3" s="1"/>
  <c r="W3" i="3"/>
  <c r="W18" i="3" s="1"/>
  <c r="R3" i="3"/>
  <c r="R18" i="3" s="1"/>
  <c r="X3" i="3"/>
  <c r="X18" i="3" s="1"/>
  <c r="C5" i="3"/>
  <c r="D19" i="3"/>
  <c r="X4" i="3"/>
  <c r="X19" i="3" s="1"/>
  <c r="P4" i="3"/>
  <c r="O32" i="3" s="1"/>
  <c r="Y4" i="3"/>
  <c r="Y19" i="3" s="1"/>
  <c r="C19" i="3"/>
  <c r="W4" i="3"/>
  <c r="I26" i="3" s="1"/>
  <c r="R4" i="3"/>
  <c r="R19" i="3" s="1"/>
  <c r="Q4" i="3"/>
  <c r="Q19" i="3" s="1"/>
  <c r="I5" i="3"/>
  <c r="I18" i="3"/>
  <c r="E19" i="3"/>
  <c r="G5" i="3"/>
  <c r="G11" i="3" s="1"/>
  <c r="G18" i="3"/>
  <c r="H19" i="3"/>
  <c r="J19" i="3"/>
  <c r="H18" i="3"/>
  <c r="H5" i="3"/>
  <c r="K18" i="3"/>
  <c r="K5" i="3"/>
  <c r="L19" i="3"/>
  <c r="N18" i="3"/>
  <c r="N5" i="3"/>
  <c r="E5" i="3"/>
  <c r="E18" i="3"/>
  <c r="M5" i="3"/>
  <c r="M11" i="3" s="1"/>
  <c r="M18" i="3"/>
  <c r="N19" i="3"/>
  <c r="I19" i="3"/>
  <c r="O5" i="3"/>
  <c r="O11" i="3" s="1"/>
  <c r="O18" i="3"/>
  <c r="AJ56" i="3"/>
  <c r="AP11" i="3"/>
  <c r="AW7" i="3"/>
  <c r="AW44" i="3" s="1"/>
  <c r="AB58" i="3"/>
  <c r="AC60" i="3"/>
  <c r="AN60" i="3"/>
  <c r="AO60" i="3"/>
  <c r="AD60" i="3"/>
  <c r="AK60" i="3"/>
  <c r="AG58" i="3"/>
  <c r="AW8" i="3"/>
  <c r="AW45" i="3" s="1"/>
  <c r="AE58" i="3"/>
  <c r="AF62" i="3"/>
  <c r="AB62" i="3"/>
  <c r="AG56" i="3"/>
  <c r="AE56" i="3"/>
  <c r="AN62" i="3"/>
  <c r="AC62" i="3"/>
  <c r="AO61" i="3"/>
  <c r="AF61" i="3"/>
  <c r="AO57" i="3"/>
  <c r="AF59" i="3"/>
  <c r="AG62" i="3"/>
  <c r="AK56" i="3"/>
  <c r="AD56" i="3"/>
  <c r="AH56" i="3"/>
  <c r="AO56" i="3"/>
  <c r="AS2" i="3"/>
  <c r="AS39" i="3" s="1"/>
  <c r="AB56" i="3"/>
  <c r="AP39" i="3"/>
  <c r="AN56" i="3"/>
  <c r="AN61" i="3"/>
  <c r="AC56" i="3"/>
  <c r="AI56" i="3"/>
  <c r="AM56" i="3"/>
  <c r="AH62" i="3"/>
  <c r="AH57" i="3"/>
  <c r="AL60" i="3"/>
  <c r="AE60" i="3"/>
  <c r="AS6" i="3"/>
  <c r="AS43" i="3" s="1"/>
  <c r="AI60" i="3"/>
  <c r="AB60" i="3"/>
  <c r="AM60" i="3"/>
  <c r="AG60" i="3"/>
  <c r="AP43" i="3"/>
  <c r="AH60" i="3"/>
  <c r="AJ60" i="3"/>
  <c r="B17" i="3"/>
  <c r="Q2" i="3"/>
  <c r="Q17" i="3" s="1"/>
  <c r="R2" i="3"/>
  <c r="R17" i="3" s="1"/>
  <c r="P2" i="3"/>
  <c r="AE61" i="3"/>
  <c r="AM61" i="3"/>
  <c r="AK61" i="3"/>
  <c r="AG61" i="3"/>
  <c r="AL61" i="3"/>
  <c r="AC61" i="3"/>
  <c r="AJ61" i="3"/>
  <c r="AP44" i="3"/>
  <c r="AB61" i="3"/>
  <c r="AS7" i="3"/>
  <c r="AS44" i="3" s="1"/>
  <c r="AI61" i="3"/>
  <c r="AH61" i="3"/>
  <c r="AJ59" i="3"/>
  <c r="AG59" i="3"/>
  <c r="AB59" i="3"/>
  <c r="AC59" i="3"/>
  <c r="AE59" i="3"/>
  <c r="AL59" i="3"/>
  <c r="AN59" i="3"/>
  <c r="AD59" i="3"/>
  <c r="AP42" i="3"/>
  <c r="AS5" i="3"/>
  <c r="AS42" i="3" s="1"/>
  <c r="AH59" i="3"/>
  <c r="AO59" i="3"/>
  <c r="AL56" i="3"/>
  <c r="AI59" i="3"/>
  <c r="AW6" i="3"/>
  <c r="AW43" i="3" s="1"/>
  <c r="AT43" i="3"/>
  <c r="AF56" i="3"/>
  <c r="AH58" i="3"/>
  <c r="AK58" i="3"/>
  <c r="AS4" i="3"/>
  <c r="AS41" i="3" s="1"/>
  <c r="AD58" i="3"/>
  <c r="AL58" i="3"/>
  <c r="AP41" i="3"/>
  <c r="AI58" i="3"/>
  <c r="AN58" i="3"/>
  <c r="AF58" i="3"/>
  <c r="AC58" i="3"/>
  <c r="AM58" i="3"/>
  <c r="AJ58" i="3"/>
  <c r="AK59" i="3"/>
  <c r="AW3" i="3"/>
  <c r="AW40" i="3" s="1"/>
  <c r="AT40" i="3"/>
  <c r="AN57" i="3"/>
  <c r="AC57" i="3"/>
  <c r="AI57" i="3"/>
  <c r="AD57" i="3"/>
  <c r="AK57" i="3"/>
  <c r="AJ57" i="3"/>
  <c r="AS3" i="3"/>
  <c r="AS40" i="3" s="1"/>
  <c r="AL57" i="3"/>
  <c r="AB57" i="3"/>
  <c r="AP40" i="3"/>
  <c r="AF57" i="3"/>
  <c r="AM57" i="3"/>
  <c r="AO62" i="3"/>
  <c r="AL62" i="3"/>
  <c r="AS8" i="3"/>
  <c r="AS45" i="3" s="1"/>
  <c r="AD62" i="3"/>
  <c r="AP45" i="3"/>
  <c r="AI62" i="3"/>
  <c r="AE62" i="3"/>
  <c r="AM62" i="3"/>
  <c r="AJ62" i="3"/>
  <c r="AG57" i="3"/>
  <c r="AT42" i="3"/>
  <c r="AW5" i="3"/>
  <c r="AW42" i="3" s="1"/>
  <c r="AW4" i="3"/>
  <c r="AW41" i="3" s="1"/>
  <c r="AT41" i="3"/>
  <c r="L12" i="3" l="1"/>
  <c r="P6" i="3"/>
  <c r="I32" i="3"/>
  <c r="E31" i="3"/>
  <c r="O31" i="3"/>
  <c r="K31" i="3"/>
  <c r="M31" i="3"/>
  <c r="H31" i="3"/>
  <c r="D12" i="3"/>
  <c r="C32" i="3"/>
  <c r="J12" i="3"/>
  <c r="M25" i="3"/>
  <c r="E25" i="3"/>
  <c r="G25" i="3"/>
  <c r="L32" i="3"/>
  <c r="Z3" i="3"/>
  <c r="L11" i="3"/>
  <c r="J32" i="3"/>
  <c r="L10" i="3"/>
  <c r="C31" i="3"/>
  <c r="H32" i="3"/>
  <c r="G24" i="3"/>
  <c r="M24" i="3"/>
  <c r="H24" i="3"/>
  <c r="I24" i="3"/>
  <c r="N11" i="3"/>
  <c r="S4" i="3"/>
  <c r="D32" i="3"/>
  <c r="M30" i="3"/>
  <c r="N30" i="3"/>
  <c r="O30" i="3"/>
  <c r="I30" i="3"/>
  <c r="D30" i="3"/>
  <c r="L30" i="3"/>
  <c r="F30" i="3"/>
  <c r="G30" i="3"/>
  <c r="J30" i="3"/>
  <c r="E30" i="3"/>
  <c r="H30" i="3"/>
  <c r="K30" i="3"/>
  <c r="C30" i="3"/>
  <c r="N32" i="3"/>
  <c r="E32" i="3"/>
  <c r="B11" i="3"/>
  <c r="B12" i="3"/>
  <c r="N12" i="3"/>
  <c r="H26" i="3"/>
  <c r="G31" i="3"/>
  <c r="I31" i="3"/>
  <c r="S3" i="3"/>
  <c r="H25" i="3"/>
  <c r="I12" i="3"/>
  <c r="N31" i="3"/>
  <c r="I11" i="3"/>
  <c r="K25" i="3"/>
  <c r="I25" i="3"/>
  <c r="O10" i="3"/>
  <c r="O20" i="3"/>
  <c r="W5" i="3"/>
  <c r="Z5" i="3" s="1"/>
  <c r="K10" i="3"/>
  <c r="K20" i="3"/>
  <c r="K12" i="3"/>
  <c r="Q5" i="3"/>
  <c r="Q20" i="3" s="1"/>
  <c r="C10" i="3"/>
  <c r="C20" i="3"/>
  <c r="P5" i="3"/>
  <c r="Y5" i="3"/>
  <c r="Y20" i="3" s="1"/>
  <c r="R5" i="3"/>
  <c r="R20" i="3" s="1"/>
  <c r="H10" i="3"/>
  <c r="H20" i="3"/>
  <c r="W19" i="3"/>
  <c r="Z19" i="3" s="1"/>
  <c r="F26" i="3"/>
  <c r="G26" i="3"/>
  <c r="M26" i="3"/>
  <c r="K26" i="3"/>
  <c r="O12" i="3"/>
  <c r="E11" i="3"/>
  <c r="H12" i="3"/>
  <c r="E12" i="3"/>
  <c r="C12" i="3"/>
  <c r="B31" i="3"/>
  <c r="P18" i="3"/>
  <c r="S18" i="3" s="1"/>
  <c r="L31" i="3"/>
  <c r="X5" i="3"/>
  <c r="X20" i="3" s="1"/>
  <c r="E20" i="3"/>
  <c r="E10" i="3"/>
  <c r="K11" i="3"/>
  <c r="H11" i="3"/>
  <c r="G20" i="3"/>
  <c r="G10" i="3"/>
  <c r="G12" i="3"/>
  <c r="E26" i="3"/>
  <c r="C11" i="3"/>
  <c r="Z4" i="3"/>
  <c r="C26" i="3"/>
  <c r="Z18" i="3"/>
  <c r="F25" i="3"/>
  <c r="N20" i="3"/>
  <c r="N10" i="3"/>
  <c r="D20" i="3"/>
  <c r="D10" i="3"/>
  <c r="F20" i="3"/>
  <c r="F10" i="3"/>
  <c r="F12" i="3"/>
  <c r="M20" i="3"/>
  <c r="M10" i="3"/>
  <c r="M12" i="3"/>
  <c r="I10" i="3"/>
  <c r="I20" i="3"/>
  <c r="B32" i="3"/>
  <c r="P19" i="3"/>
  <c r="S19" i="3" s="1"/>
  <c r="G32" i="3"/>
  <c r="F32" i="3"/>
  <c r="M32" i="3"/>
  <c r="K32" i="3"/>
  <c r="C25" i="3"/>
  <c r="D31" i="3"/>
  <c r="F31" i="3"/>
  <c r="J20" i="3"/>
  <c r="J10" i="3"/>
  <c r="K24" i="3"/>
  <c r="F24" i="3"/>
  <c r="C24" i="3"/>
  <c r="E24" i="3"/>
  <c r="B30" i="3"/>
  <c r="B20" i="3"/>
  <c r="P17" i="3"/>
  <c r="S17" i="3" s="1"/>
  <c r="S2" i="3"/>
  <c r="W17" i="3"/>
  <c r="Z17" i="3" s="1"/>
  <c r="L13" i="3" l="1"/>
  <c r="B13" i="3"/>
  <c r="N13" i="3"/>
  <c r="E13" i="3"/>
  <c r="F13" i="3"/>
  <c r="O13" i="3"/>
  <c r="G13" i="3"/>
  <c r="R12" i="3"/>
  <c r="X12" i="3"/>
  <c r="P12" i="3"/>
  <c r="P44" i="3" s="1"/>
  <c r="S12" i="3"/>
  <c r="W12" i="3"/>
  <c r="Q12" i="3"/>
  <c r="Y12" i="3"/>
  <c r="Z12" i="3"/>
  <c r="S5" i="3"/>
  <c r="P20" i="3"/>
  <c r="S20" i="3" s="1"/>
  <c r="I13" i="3"/>
  <c r="K13" i="3"/>
  <c r="D13" i="3"/>
  <c r="X11" i="3"/>
  <c r="S11" i="3"/>
  <c r="Y11" i="3"/>
  <c r="W11" i="3"/>
  <c r="Q11" i="3"/>
  <c r="Z11" i="3"/>
  <c r="R11" i="3"/>
  <c r="P11" i="3"/>
  <c r="P43" i="3" s="1"/>
  <c r="H13" i="3"/>
  <c r="C13" i="3"/>
  <c r="M13" i="3"/>
  <c r="J13" i="3"/>
  <c r="Y10" i="3"/>
  <c r="R10" i="3"/>
  <c r="W20" i="3"/>
  <c r="Z20" i="3" s="1"/>
  <c r="X10" i="3"/>
  <c r="Z10" i="3"/>
  <c r="S10" i="3"/>
  <c r="W10" i="3"/>
  <c r="P36" i="3" s="1"/>
  <c r="P10" i="3"/>
  <c r="P42" i="3" s="1"/>
  <c r="Q10" i="3"/>
  <c r="E37" i="3" l="1"/>
  <c r="P37" i="3"/>
  <c r="M38" i="3"/>
  <c r="P38" i="3"/>
  <c r="F42" i="3"/>
  <c r="U10" i="3"/>
  <c r="F44" i="3"/>
  <c r="U12" i="3"/>
  <c r="K43" i="3"/>
  <c r="U11" i="3"/>
  <c r="H38" i="3"/>
  <c r="G36" i="3"/>
  <c r="W13" i="3"/>
  <c r="E38" i="3"/>
  <c r="C37" i="3"/>
  <c r="H37" i="3"/>
  <c r="K38" i="3"/>
  <c r="M44" i="3"/>
  <c r="G38" i="3"/>
  <c r="J42" i="3"/>
  <c r="B43" i="3"/>
  <c r="G43" i="3"/>
  <c r="I43" i="3"/>
  <c r="M43" i="3"/>
  <c r="O43" i="3"/>
  <c r="F43" i="3"/>
  <c r="D43" i="3"/>
  <c r="J43" i="3"/>
  <c r="L43" i="3"/>
  <c r="N43" i="3"/>
  <c r="C44" i="3"/>
  <c r="O42" i="3"/>
  <c r="F36" i="3"/>
  <c r="E42" i="3"/>
  <c r="D42" i="3"/>
  <c r="K44" i="3"/>
  <c r="G44" i="3"/>
  <c r="H43" i="3"/>
  <c r="N42" i="3"/>
  <c r="H42" i="3"/>
  <c r="H36" i="3"/>
  <c r="M42" i="3"/>
  <c r="I38" i="3"/>
  <c r="R13" i="3"/>
  <c r="Q13" i="3"/>
  <c r="E44" i="3"/>
  <c r="G37" i="3"/>
  <c r="F37" i="3"/>
  <c r="M37" i="3"/>
  <c r="I37" i="3"/>
  <c r="C38" i="3"/>
  <c r="H44" i="3"/>
  <c r="C42" i="3"/>
  <c r="K37" i="3"/>
  <c r="C43" i="3"/>
  <c r="K42" i="3"/>
  <c r="I36" i="3"/>
  <c r="E43" i="3"/>
  <c r="I42" i="3"/>
  <c r="B44" i="3"/>
  <c r="D44" i="3"/>
  <c r="L44" i="3"/>
  <c r="J44" i="3"/>
  <c r="N44" i="3"/>
  <c r="I44" i="3"/>
  <c r="G42" i="3"/>
  <c r="F38" i="3"/>
  <c r="P13" i="3"/>
  <c r="L42" i="3"/>
  <c r="O44" i="3"/>
  <c r="K36" i="3"/>
  <c r="C36" i="3"/>
  <c r="M36" i="3"/>
  <c r="E36" i="3"/>
  <c r="B42" i="3"/>
  <c r="AB46" i="3"/>
  <c r="AB10" i="3"/>
  <c r="AB27" i="3"/>
  <c r="AB22" i="3"/>
  <c r="AB23" i="3"/>
  <c r="AB26" i="3"/>
  <c r="AB21" i="3"/>
  <c r="AB24" i="3"/>
  <c r="AB25" i="3"/>
  <c r="AB28" i="3" l="1"/>
  <c r="AL24" i="3"/>
  <c r="AL10" i="3"/>
  <c r="AL23" i="3"/>
  <c r="AL25" i="3"/>
  <c r="AL22" i="3"/>
  <c r="AL27" i="3"/>
  <c r="AL26" i="3"/>
  <c r="AO27" i="3"/>
  <c r="AO26" i="3"/>
  <c r="AO10" i="3"/>
  <c r="AO24" i="3"/>
  <c r="AO23" i="3"/>
  <c r="AO25" i="3"/>
  <c r="AO22" i="3"/>
  <c r="AJ25" i="3"/>
  <c r="AJ22" i="3"/>
  <c r="AJ23" i="3"/>
  <c r="AJ26" i="3"/>
  <c r="AJ27" i="3"/>
  <c r="AJ10" i="3"/>
  <c r="AJ24" i="3"/>
  <c r="AD23" i="3"/>
  <c r="AD25" i="3"/>
  <c r="AD26" i="3"/>
  <c r="AD22" i="3"/>
  <c r="AD24" i="3"/>
  <c r="AD27" i="3"/>
  <c r="AD10" i="3"/>
  <c r="AF23" i="3"/>
  <c r="AF25" i="3"/>
  <c r="AF22" i="3"/>
  <c r="AF10" i="3"/>
  <c r="AF24" i="3"/>
  <c r="AF27" i="3"/>
  <c r="AF26" i="3"/>
  <c r="AM22" i="3"/>
  <c r="AM27" i="3"/>
  <c r="AM10" i="3"/>
  <c r="AM25" i="3"/>
  <c r="AM24" i="3"/>
  <c r="AM23" i="3"/>
  <c r="AM26" i="3"/>
  <c r="AE10" i="3"/>
  <c r="AE25" i="3"/>
  <c r="AE22" i="3"/>
  <c r="AE23" i="3"/>
  <c r="AE26" i="3"/>
  <c r="AE24" i="3"/>
  <c r="AE27" i="3"/>
  <c r="AH24" i="3"/>
  <c r="AH26" i="3"/>
  <c r="AH23" i="3"/>
  <c r="AH10" i="3"/>
  <c r="AH22" i="3"/>
  <c r="AH27" i="3"/>
  <c r="AH25" i="3"/>
  <c r="AN23" i="3"/>
  <c r="AN25" i="3"/>
  <c r="AN10" i="3"/>
  <c r="AN27" i="3"/>
  <c r="AN26" i="3"/>
  <c r="AN24" i="3"/>
  <c r="AN22" i="3"/>
  <c r="AG25" i="3"/>
  <c r="AG10" i="3"/>
  <c r="AG23" i="3"/>
  <c r="AG22" i="3"/>
  <c r="AG26" i="3"/>
  <c r="AG27" i="3"/>
  <c r="AG24" i="3"/>
  <c r="AK24" i="3"/>
  <c r="AK26" i="3"/>
  <c r="AK25" i="3"/>
  <c r="AK23" i="3"/>
  <c r="AK22" i="3"/>
  <c r="AK10" i="3"/>
  <c r="AK27" i="3"/>
  <c r="AH21" i="3"/>
  <c r="AJ21" i="3"/>
  <c r="AC22" i="3"/>
  <c r="AC24" i="3"/>
  <c r="AC23" i="3"/>
  <c r="AC10" i="3"/>
  <c r="AC27" i="3"/>
  <c r="AC26" i="3"/>
  <c r="AI25" i="3"/>
  <c r="AI22" i="3"/>
  <c r="AI10" i="3"/>
  <c r="AI26" i="3"/>
  <c r="AI27" i="3"/>
  <c r="AI23" i="3"/>
  <c r="AI24" i="3"/>
  <c r="AE21" i="3"/>
  <c r="AU9" i="3"/>
  <c r="AU46" i="3" s="1"/>
  <c r="AC25" i="3"/>
  <c r="AM21" i="3"/>
  <c r="AO21" i="3"/>
  <c r="AD21" i="3"/>
  <c r="AG21" i="3"/>
  <c r="AP9" i="3"/>
  <c r="AF21" i="3"/>
  <c r="AT9" i="3"/>
  <c r="AT46" i="3" s="1"/>
  <c r="AI21" i="3"/>
  <c r="AC21" i="3"/>
  <c r="AQ9" i="3"/>
  <c r="AQ46" i="3" s="1"/>
  <c r="AN21" i="3"/>
  <c r="AV9" i="3"/>
  <c r="AV46" i="3" s="1"/>
  <c r="AR9" i="3"/>
  <c r="AR46" i="3" s="1"/>
  <c r="AL21" i="3"/>
  <c r="AK21" i="3"/>
  <c r="AP22" i="3" l="1"/>
  <c r="AP25" i="3"/>
  <c r="AL28" i="3"/>
  <c r="AI28" i="3"/>
  <c r="AG28" i="3"/>
  <c r="AQ26" i="3"/>
  <c r="AU23" i="3"/>
  <c r="AN28" i="3"/>
  <c r="AD28" i="3"/>
  <c r="AW27" i="3"/>
  <c r="AP24" i="3"/>
  <c r="AV22" i="3"/>
  <c r="AR22" i="3"/>
  <c r="AO28" i="3"/>
  <c r="AJ28" i="3"/>
  <c r="AK28" i="3"/>
  <c r="AW21" i="3"/>
  <c r="AC28" i="3"/>
  <c r="AM28" i="3"/>
  <c r="AE28" i="3"/>
  <c r="AH28" i="3"/>
  <c r="AP26" i="3"/>
  <c r="AT25" i="3"/>
  <c r="AS25" i="3"/>
  <c r="AS26" i="3"/>
  <c r="AF28" i="3"/>
  <c r="AO63" i="3"/>
  <c r="AP46" i="3"/>
  <c r="AV23" i="3"/>
  <c r="AR23" i="3"/>
  <c r="AQ23" i="3"/>
  <c r="AW22" i="3"/>
  <c r="AU25" i="3"/>
  <c r="AR24" i="3"/>
  <c r="AQ25" i="3"/>
  <c r="AW25" i="3"/>
  <c r="AV21" i="3"/>
  <c r="AT26" i="3"/>
  <c r="AW23" i="3"/>
  <c r="AQ22" i="3"/>
  <c r="AT24" i="3"/>
  <c r="AP27" i="3"/>
  <c r="AN63" i="3"/>
  <c r="AJ63" i="3"/>
  <c r="AP21" i="3"/>
  <c r="AR21" i="3"/>
  <c r="AR26" i="3"/>
  <c r="AS22" i="3"/>
  <c r="AS24" i="3"/>
  <c r="AT27" i="3"/>
  <c r="AG63" i="3"/>
  <c r="AM63" i="3"/>
  <c r="AW24" i="3"/>
  <c r="AR27" i="3"/>
  <c r="AR25" i="3"/>
  <c r="AQ21" i="3"/>
  <c r="AW26" i="3"/>
  <c r="AS23" i="3"/>
  <c r="AU22" i="3"/>
  <c r="AU24" i="3"/>
  <c r="AQ27" i="3"/>
  <c r="AF63" i="3"/>
  <c r="AW9" i="3"/>
  <c r="AW46" i="3" s="1"/>
  <c r="AS21" i="3"/>
  <c r="AP10" i="3"/>
  <c r="AU21" i="3"/>
  <c r="AC63" i="3"/>
  <c r="AV26" i="3"/>
  <c r="AP23" i="3"/>
  <c r="AT22" i="3"/>
  <c r="AQ24" i="3"/>
  <c r="AS27" i="3"/>
  <c r="AK63" i="3"/>
  <c r="AD63" i="3"/>
  <c r="AB63" i="3"/>
  <c r="AV25" i="3"/>
  <c r="AT21" i="3"/>
  <c r="AU26" i="3"/>
  <c r="AT23" i="3"/>
  <c r="AV24" i="3"/>
  <c r="AU27" i="3"/>
  <c r="AH63" i="3"/>
  <c r="AI63" i="3"/>
  <c r="AV27" i="3"/>
  <c r="AE63" i="3"/>
  <c r="AL63" i="3"/>
  <c r="AS9" i="3"/>
  <c r="AS46" i="3" s="1"/>
  <c r="AP2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P_2009_20" type="6" refreshedVersion="6" background="1" saveData="1">
    <textPr codePage="850" sourceFile="D:\Dropbox (PETAL)\Team-Ordner „PETAL“\Audio\Kurtag_Kafka-Fragmente\_tempo mapping\20_Der wahre Weg\_data_KF20\AP_2009_20.txt" decimal="," thousands=".">
      <textFields count="2">
        <textField type="text"/>
        <textField type="skip"/>
      </textFields>
    </textPr>
  </connection>
  <connection id="2" xr16:uid="{00000000-0015-0000-FFFF-FFFF00000000}" name="AP_2009_201" type="6" refreshedVersion="6" background="1" saveData="1">
    <textPr codePage="850" sourceFile="D:\Dropbox (PETAL)\Team-Ordner „PETAL“\Audio\Kurtag_Kafka-Fragmente\_tempo mapping\20_Der wahre Weg\_data_KF20\AP_2009_20.txt" decimal="," thousands=".">
      <textFields count="2">
        <textField type="text"/>
        <textField type="skip"/>
      </textFields>
    </textPr>
  </connection>
  <connection id="3" xr16:uid="{00000000-0015-0000-FFFF-FFFF01000000}" name="AP_2009_202" type="6" refreshedVersion="6" background="1" saveData="1">
    <textPr codePage="850" sourceFile="D:\Dropbox (PETAL)\Team-Ordner „PETAL“\Audio\Kurtag_Kafka-Fragmente\_tempo mapping\20_Der wahre Weg\_data_KF20\AP_2009_20.txt" decimal="," thousands=".">
      <textFields count="2">
        <textField type="text"/>
        <textField type="skip"/>
      </textFields>
    </textPr>
  </connection>
  <connection id="4" xr16:uid="{00000000-0015-0000-FFFF-FFFF02000000}" name="AP_27" type="6" refreshedVersion="6" background="1" saveData="1">
    <textPr codePage="850" sourceFile="D:\Dropbox (PETAL)\Team-Ordner „PETAL“\Audio\Kurtag_Kafka-Fragmente\_tempo mapping\27_Ziel, Weg, Zögern\_data_KF27\AP_27.txt" decimal="," thousands=".">
      <textFields count="2">
        <textField type="text"/>
        <textField type="skip"/>
      </textFields>
    </textPr>
  </connection>
  <connection id="5" xr16:uid="{00000000-0015-0000-FFFF-FFFF03000000}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6" xr16:uid="{00000000-0015-0000-FFFF-FFFF04000000}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7" xr16:uid="{00000000-0015-0000-FFFF-FFFF01000000}" name="Arnold+Pogossian_2006 [live DVD]_04_dur" type="6" refreshedVersion="4" background="1" saveData="1">
    <textPr codePage="850" sourceFile="C:\Users\p3039\Dropbox (PETAL)\Team-Ordner „PETAL“\Audio\Kurtag_Kafka-Fragmente\_tempo mapping\04_Ruhelos\data_KF04\Arnold+Pogossian_2006 [live DVD]_04_dur.txt" decimal="," thousands=" " comma="1">
      <textFields count="2">
        <textField type="text"/>
        <textField type="skip"/>
      </textFields>
    </textPr>
  </connection>
  <connection id="8" xr16:uid="{7D507286-36F9-40A0-B83C-4BFA69361F94}" name="Arnold+Pogossian_2006 [live DVD]_05_dur1" type="6" refreshedVersion="4" background="1" saveData="1">
    <textPr codePage="850" sourceFile="C:\Users\p3039\Dropbox (PETAL)\Team-Ordner „PETAL“\Audio\Kurtag_Kafka-Fragmente\_tempo mapping\05_Berceuse I\data_KF05\Arnold+Pogossian_2006 [live DVD]_05_dur.txt" decimal="," thousands=" " comma="1">
      <textFields count="2">
        <textField type="text"/>
        <textField type="skip"/>
      </textFields>
    </textPr>
  </connection>
  <connection id="9" xr16:uid="{00000000-0015-0000-FFFF-FFFF05000000}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10" xr16:uid="{00000000-0015-0000-FFFF-FFFF06000000}" name="Arnold+Pogossian_2006 [live DVD]_20_dur1" type="6" refreshedVersion="4" background="1" saveData="1">
    <textPr codePage="850" sourceFile="C:\Users\p3039\Dropbox (PETAL)\Team-Ordner „PETAL“\Audio\Kurtag_Kafka-Fragmente\_tempo mapping\20_Der wahre Weg\_data_KF20\Arnold+Pogossian_2006 [live DVD]_20_dur.txt" decimal="," thousands=" " comma="1">
      <textFields count="2">
        <textField type="text"/>
        <textField type="skip"/>
      </textFields>
    </textPr>
  </connection>
  <connection id="11" xr16:uid="{00000000-0015-0000-FFFF-FFFF07000000}" name="Arnold+Pogossian_2006 [live DVD]_20_dur2" type="6" refreshedVersion="4" background="1" saveData="1">
    <textPr codePage="850" sourceFile="C:\Users\p3039\Dropbox (PETAL)\Team-Ordner „PETAL“\Audio\Kurtag_Kafka-Fragmente\_tempo mapping\20_Der wahre Weg\_data_KF20\Arnold+Pogossian_2006 [live DVD]_20_dur.txt" decimal="," thousands=" " comma="1">
      <textFields count="2">
        <textField type="text"/>
        <textField type="skip"/>
      </textFields>
    </textPr>
  </connection>
  <connection id="12" xr16:uid="{00000000-0015-0000-FFFF-FFFF08000000}" name="Arnold+Pogossian_2006 [live DVD]_27_dur" type="6" refreshedVersion="4" background="1" saveData="1">
    <textPr codePage="850" sourceFile="C:\Users\p3039\Dropbox (PETAL)\Team-Ordner „PETAL“\Audio\Kurtag_Kafka-Fragmente\_tempo mapping\27_Ziel, Weg, Zögern\_data_KF27\Arnold+Pogossian_2006 [live DVD]_27_dur.txt" decimal="," thousands=" " comma="1">
      <textFields count="2">
        <textField type="text"/>
        <textField type="skip"/>
      </textFields>
    </textPr>
  </connection>
  <connection id="13" xr16:uid="{00000000-0015-0000-FFFF-FFFF09000000}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14" xr16:uid="{00000000-0015-0000-FFFF-FFFF0A000000}" name="Banse_Keller_2005_14" type="6" refreshedVersion="4" background="1" saveData="1">
    <textPr codePage="850" sourceFile="C:\Users\p3401\Dropbox (PETAL)\Team-Ordner „PETAL“\Audio\Kurtag_Kafka-Fragmente\_tempo mapping\---14_Umpanzert\data_KF14\Banse_Keller_2005_14.txt" decimal="," thousands=" ">
      <textFields count="2">
        <textField type="text"/>
        <textField type="skip"/>
      </textFields>
    </textPr>
  </connection>
  <connection id="15" xr16:uid="{00000000-0015-0000-FFFF-FFFF02000000}" name="BK_2005_20" type="6" refreshedVersion="6" background="1" saveData="1">
    <textPr codePage="850" sourceFile="D:\Dropbox (PETAL)\Team-Ordner „PETAL“\Audio\Kurtag_Kafka-Fragmente\_tempo mapping\20_Der wahre Weg\_data_KF20\BK_2005_20.txt" decimal="," thousands=".">
      <textFields count="2">
        <textField type="text"/>
        <textField type="skip"/>
      </textFields>
    </textPr>
  </connection>
  <connection id="16" xr16:uid="{00000000-0015-0000-FFFF-FFFF0B000000}" name="BK_2005_201" type="6" refreshedVersion="6" background="1" saveData="1">
    <textPr codePage="850" sourceFile="D:\Dropbox (PETAL)\Team-Ordner „PETAL“\Audio\Kurtag_Kafka-Fragmente\_tempo mapping\20_Der wahre Weg\_data_KF20\BK_2005_20.txt" decimal="," thousands=".">
      <textFields count="2">
        <textField type="text"/>
        <textField type="skip"/>
      </textFields>
    </textPr>
  </connection>
  <connection id="17" xr16:uid="{00000000-0015-0000-FFFF-FFFF0C000000}" name="BK_2005_202" type="6" refreshedVersion="6" background="1" saveData="1">
    <textPr codePage="850" sourceFile="D:\Dropbox (PETAL)\Team-Ordner „PETAL“\Audio\Kurtag_Kafka-Fragmente\_tempo mapping\20_Der wahre Weg\_data_KF20\BK_2005_20.txt" decimal="," thousands=".">
      <textFields count="2">
        <textField type="text"/>
        <textField type="skip"/>
      </textFields>
    </textPr>
  </connection>
  <connection id="18" xr16:uid="{00000000-0015-0000-FFFF-FFFF0D000000}" name="BK_27" type="6" refreshedVersion="6" background="1" saveData="1">
    <textPr codePage="850" sourceFile="D:\Dropbox (PETAL)\Team-Ordner „PETAL“\Audio\Kurtag_Kafka-Fragmente\_tempo mapping\27_Ziel, Weg, Zögern\_data_KF27\BK_27.txt" decimal="," thousands=".">
      <textFields count="2">
        <textField type="text"/>
        <textField type="skip"/>
      </textFields>
    </textPr>
  </connection>
  <connection id="19" xr16:uid="{00000000-0015-0000-FFFF-FFFF04000000}" name="CK_1987_20" type="6" refreshedVersion="6" background="1" saveData="1">
    <textPr codePage="850" sourceFile="D:\Dropbox (PETAL)\Team-Ordner „PETAL“\Audio\Kurtag_Kafka-Fragmente\_tempo mapping\20_Der wahre Weg\_data_KF20\CK_1987_20.txt" decimal="," thousands=".">
      <textFields count="2">
        <textField type="text"/>
        <textField type="skip"/>
      </textFields>
    </textPr>
  </connection>
  <connection id="20" xr16:uid="{00000000-0015-0000-FFFF-FFFF0E000000}" name="CK_1987_201" type="6" refreshedVersion="6" background="1" saveData="1">
    <textPr codePage="850" sourceFile="D:\Dropbox (PETAL)\Team-Ordner „PETAL“\Audio\Kurtag_Kafka-Fragmente\_tempo mapping\20_Der wahre Weg\_data_KF20\CK_1987_20.txt" decimal="," thousands=".">
      <textFields count="2">
        <textField type="text"/>
        <textField type="skip"/>
      </textFields>
    </textPr>
  </connection>
  <connection id="21" xr16:uid="{00000000-0015-0000-FFFF-FFFF0F000000}" name="CK_1987_202" type="6" refreshedVersion="6" background="1" saveData="1">
    <textPr codePage="850" sourceFile="D:\Dropbox (PETAL)\Team-Ordner „PETAL“\Audio\Kurtag_Kafka-Fragmente\_tempo mapping\20_Der wahre Weg\_data_KF20\CK_1987_20.txt" decimal="," thousands=".">
      <textFields count="2">
        <textField type="text"/>
        <textField type="skip"/>
      </textFields>
    </textPr>
  </connection>
  <connection id="22" xr16:uid="{00000000-0015-0000-FFFF-FFFF05000000}" name="CK_1990_20" type="6" refreshedVersion="6" background="1" saveData="1">
    <textPr codePage="850" sourceFile="D:\Dropbox (PETAL)\Team-Ordner „PETAL“\Audio\Kurtag_Kafka-Fragmente\_tempo mapping\20_Der wahre Weg\_data_KF20\CK_1990_20.txt" decimal="," thousands=".">
      <textFields count="2">
        <textField type="text"/>
        <textField type="skip"/>
      </textFields>
    </textPr>
  </connection>
  <connection id="23" xr16:uid="{00000000-0015-0000-FFFF-FFFF10000000}" name="CK_1990_201" type="6" refreshedVersion="6" background="1" saveData="1">
    <textPr codePage="850" sourceFile="D:\Dropbox (PETAL)\Team-Ordner „PETAL“\Audio\Kurtag_Kafka-Fragmente\_tempo mapping\20_Der wahre Weg\_data_KF20\CK_1990_20.txt" decimal="," thousands=".">
      <textFields count="2">
        <textField type="text"/>
        <textField type="skip"/>
      </textFields>
    </textPr>
  </connection>
  <connection id="24" xr16:uid="{00000000-0015-0000-FFFF-FFFF11000000}" name="CK_1990_202" type="6" refreshedVersion="6" background="1" saveData="1">
    <textPr codePage="850" sourceFile="D:\Dropbox (PETAL)\Team-Ordner „PETAL“\Audio\Kurtag_Kafka-Fragmente\_tempo mapping\20_Der wahre Weg\_data_KF20\CK_1990_20.txt" decimal="," thousands=".">
      <textFields count="2">
        <textField type="text"/>
        <textField type="skip"/>
      </textFields>
    </textPr>
  </connection>
  <connection id="25" xr16:uid="{00000000-0015-0000-FFFF-FFFF12000000}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26" xr16:uid="{00000000-0015-0000-FFFF-FFFF13000000}" name="CK_27" type="6" refreshedVersion="6" background="1" saveData="1">
    <textPr codePage="850" sourceFile="D:\Dropbox (PETAL)\Team-Ordner „PETAL“\Audio\Kurtag_Kafka-Fragmente\_tempo mapping\27_Ziel, Weg, Zögern\_data_KF27\CK_27.txt" decimal="," thousands=".">
      <textFields count="2">
        <textField type="text"/>
        <textField type="skip"/>
      </textFields>
    </textPr>
  </connection>
  <connection id="27" xr16:uid="{00000000-0015-0000-FFFF-FFFF14000000}" name="CK87_27" type="6" refreshedVersion="6" background="1" saveData="1">
    <textPr codePage="850" sourceFile="D:\Dropbox (PETAL)\Team-Ordner „PETAL“\Audio\Kurtag_Kafka-Fragmente\_tempo mapping\27_Ziel, Weg, Zögern\_data_KF27\CK87_27.txt" decimal="," thousands=".">
      <textFields count="2">
        <textField type="text"/>
        <textField type="skip"/>
      </textFields>
    </textPr>
  </connection>
  <connection id="28" xr16:uid="{00000000-0015-0000-FFFF-FFFF15000000}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29" xr16:uid="{00000000-0015-0000-FFFF-FFFF16000000}" name="Csengery_Keller_1987_12 (Umpanzert)" type="6" refreshedVersion="4" background="1" saveData="1">
    <textPr codePage="850" sourceFile="C:\Users\p3401\Dropbox (PETAL)\Team-Ordner „PETAL“\Audio\Kurtag_Kafka-Fragmente\_tempo mapping\---14_Umpanzert\data_KF14\Csengery_Keller_1987_12 (Umpanzert).txt" decimal="," thousands=" ">
      <textFields count="2">
        <textField type="text"/>
        <textField type="skip"/>
      </textFields>
    </textPr>
  </connection>
  <connection id="30" xr16:uid="{00000000-0015-0000-FFFF-FFFF17000000}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31" xr16:uid="{00000000-0015-0000-FFFF-FFFF18000000}" name="Csengery_Keller_1990_14" type="6" refreshedVersion="4" background="1" saveData="1">
    <textPr codePage="850" sourceFile="C:\Users\p3401\Dropbox (PETAL)\Team-Ordner „PETAL“\Audio\Kurtag_Kafka-Fragmente\_tempo mapping\---14_Umpanzert\data_KF14\Csengery_Keller_1990_14.txt" decimal="," thousands=" ">
      <textFields count="2">
        <textField type="text"/>
        <textField type="skip"/>
      </textFields>
    </textPr>
  </connection>
  <connection id="32" xr16:uid="{00000000-0015-0000-FFFF-FFFF07000000}" name="Kammer+Widmann_2017_04_Abschnitte-Dauern" type="6" refreshedVersion="4" background="1" saveData="1">
    <textPr codePage="850" sourceFile="C:\Users\p3039\Dropbox (PETAL)\Team-Ordner „PETAL“\Audio\Kurtag_Kafka-Fragmente\_tempo mapping\04_Ruhelos\data_KF04\Kammer+Widmann_2017_04_Abschnitte-Dauern.txt" decimal="," thousands=" " comma="1">
      <textFields count="2">
        <textField type="text"/>
        <textField type="skip"/>
      </textFields>
    </textPr>
  </connection>
  <connection id="33" xr16:uid="{17D98EB1-292C-4837-8EB6-4297D9E42BC8}" name="Kammer+Widmann_2017_05_Abschnitte-Dauern1" type="6" refreshedVersion="4" background="1" saveData="1">
    <textPr codePage="850" sourceFile="C:\Users\p3039\Dropbox (PETAL)\Team-Ordner „PETAL“\Audio\Kurtag_Kafka-Fragmente\_tempo mapping\05_Berceuse I\data_KF05\Kammer+Widmann_2017_05_Abschnitte-Dauern.txt" decimal="," thousands=" " comma="1">
      <textFields count="2">
        <textField type="text"/>
        <textField type="skip"/>
      </textFields>
    </textPr>
  </connection>
  <connection id="34" xr16:uid="{00000000-0015-0000-FFFF-FFFF19000000}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35" xr16:uid="{00000000-0015-0000-FFFF-FFFF1A000000}" name="Kammer+Widmann_2017_20_Abschnitte-Dauern1" type="6" refreshedVersion="4" background="1" saveData="1">
    <textPr codePage="850" sourceFile="C:\Users\p3039\Dropbox (PETAL)\Team-Ordner „PETAL“\Audio\Kurtag_Kafka-Fragmente\_tempo mapping\20_Der wahre Weg\_data_KF20\Kammer+Widmann_2017_20_Abschnitte-Dauern.txt" decimal="," thousands=" " comma="1">
      <textFields count="2">
        <textField type="text"/>
        <textField type="skip"/>
      </textFields>
    </textPr>
  </connection>
  <connection id="36" xr16:uid="{00000000-0015-0000-FFFF-FFFF1B000000}" name="Kammer+Widmann_2017_20_Abschnitte-Dauern2" type="6" refreshedVersion="4" background="1" saveData="1">
    <textPr codePage="850" sourceFile="C:\Users\p3039\Dropbox (PETAL)\Team-Ordner „PETAL“\Audio\Kurtag_Kafka-Fragmente\_tempo mapping\20_Der wahre Weg\_data_KF20\Kammer+Widmann_2017_20_Abschnitte-Dauern.txt" decimal="," thousands=" " comma="1">
      <textFields count="2">
        <textField type="text"/>
        <textField type="skip"/>
      </textFields>
    </textPr>
  </connection>
  <connection id="37" xr16:uid="{00000000-0015-0000-FFFF-FFFF1C000000}" name="Kammer+Widmann_2017_27_Abschnitte-Dauern" type="6" refreshedVersion="4" background="1" saveData="1">
    <textPr codePage="850" sourceFile="C:\Users\p3039\Dropbox (PETAL)\Team-Ordner „PETAL“\Audio\Kurtag_Kafka-Fragmente\_tempo mapping\27_Ziel, Weg, Zögern\_data_KF27\Kammer+Widmann_2017_27_Abschnitte-Dauern.txt" decimal="," thousands=" " comma="1">
      <textFields count="2">
        <textField type="text"/>
        <textField type="skip"/>
      </textFields>
    </textPr>
  </connection>
  <connection id="38" xr16:uid="{00000000-0015-0000-FFFF-FFFF1D000000}" name="KO_1994_201" type="6" refreshedVersion="4" background="1" saveData="1">
    <textPr codePage="850" sourceFile="C:\Users\p3039\Dropbox (PETAL)\Team-Ordner „PETAL“\Audio\Kurtag_Kafka-Fragmente\_tempo mapping\20_Der wahre Weg\_data_KF20\KO_1994_20.txt" decimal="," thousands=" " comma="1">
      <textFields count="2">
        <textField type="text"/>
        <textField type="skip"/>
      </textFields>
    </textPr>
  </connection>
  <connection id="39" xr16:uid="{00000000-0015-0000-FFFF-FFFF1E000000}" name="KO_1994_202" type="6" refreshedVersion="4" background="1" saveData="1">
    <textPr codePage="850" sourceFile="C:\Users\p3039\Dropbox (PETAL)\Team-Ordner „PETAL“\Audio\Kurtag_Kafka-Fragmente\_tempo mapping\20_Der wahre Weg\_data_KF20\KO_1994_20.txt" decimal="," thousands=" " comma="1">
      <textFields count="2">
        <textField type="text"/>
        <textField type="skip"/>
      </textFields>
    </textPr>
  </connection>
  <connection id="40" xr16:uid="{00000000-0015-0000-FFFF-FFFF08000000}" name="KO_1996_20" type="6" refreshedVersion="6" background="1" saveData="1">
    <textPr codePage="850" sourceFile="D:\Dropbox (PETAL)\Team-Ordner „PETAL“\Audio\Kurtag_Kafka-Fragmente\_tempo mapping\20_Der wahre Weg\_data_KF20\KO_1996_20.txt" decimal="," thousands=".">
      <textFields count="2">
        <textField type="text"/>
        <textField type="skip"/>
      </textFields>
    </textPr>
  </connection>
  <connection id="41" xr16:uid="{00000000-0015-0000-FFFF-FFFF1F000000}" name="KO_1996_201" type="6" refreshedVersion="6" background="1" saveData="1">
    <textPr codePage="850" sourceFile="D:\Dropbox (PETAL)\Team-Ordner „PETAL“\Audio\Kurtag_Kafka-Fragmente\_tempo mapping\20_Der wahre Weg\_data_KF20\KO_1996_20.txt" decimal="," thousands=".">
      <textFields count="2">
        <textField type="text"/>
        <textField type="skip"/>
      </textFields>
    </textPr>
  </connection>
  <connection id="42" xr16:uid="{00000000-0015-0000-FFFF-FFFF20000000}" name="KO_1996_202" type="6" refreshedVersion="6" background="1" saveData="1">
    <textPr codePage="850" sourceFile="D:\Dropbox (PETAL)\Team-Ordner „PETAL“\Audio\Kurtag_Kafka-Fragmente\_tempo mapping\20_Der wahre Weg\_data_KF20\KO_1996_20.txt" decimal="," thousands=".">
      <textFields count="2">
        <textField type="text"/>
        <textField type="skip"/>
      </textFields>
    </textPr>
  </connection>
  <connection id="43" xr16:uid="{00000000-0015-0000-FFFF-FFFF21000000}" name="KO_27" type="6" refreshedVersion="6" background="1" saveData="1">
    <textPr codePage="850" sourceFile="D:\Dropbox (PETAL)\Team-Ordner „PETAL“\Audio\Kurtag_Kafka-Fragmente\_tempo mapping\27_Ziel, Weg, Zögern\_data_KF27\KO_27.txt" decimal="," thousands=".">
      <textFields count="2">
        <textField type="text"/>
        <textField type="skip"/>
      </textFields>
    </textPr>
  </connection>
  <connection id="44" xr16:uid="{00000000-0015-0000-FFFF-FFFF22000000}" name="KO_94_27" type="6" refreshedVersion="4" background="1" saveData="1">
    <textPr codePage="850" sourceFile="C:\Users\p3039\Dropbox (PETAL)\Team-Ordner „PETAL“\Audio\Kurtag_Kafka-Fragmente\_tempo mapping\27_Ziel, Weg, Zögern\_data_KF27\KO_94_27.txt" decimal="," thousands=" " comma="1">
      <textFields count="2">
        <textField type="text"/>
        <textField type="skip"/>
      </textFields>
    </textPr>
  </connection>
  <connection id="45" xr16:uid="{00000000-0015-0000-FFFF-FFFF09000000}" name="Komsi_Oramo_1994_04" type="6" refreshedVersion="4" background="1" saveData="1">
    <textPr codePage="850" sourceFile="C:\Users\p3039\Dropbox (PETAL)\Team-Ordner „PETAL“\Audio\Kurtag_Kafka-Fragmente\_tempo mapping\04_Ruhelos\data_KF04\Komsi_Oramo_1994_04.txt" decimal="," thousands=" " comma="1">
      <textFields count="2">
        <textField type="text"/>
        <textField type="skip"/>
      </textFields>
    </textPr>
  </connection>
  <connection id="46" xr16:uid="{F9F5D82A-DB30-42FD-9952-3C0A60D26257}" name="Komsi_Oramo_1994_051" type="6" refreshedVersion="4" background="1" saveData="1">
    <textPr codePage="850" sourceFile="C:\Users\p3039\Dropbox (PETAL)\Team-Ordner „PETAL“\Audio\Kurtag_Kafka-Fragmente\_tempo mapping\05_Berceuse I\data_KF05\Komsi_Oramo_1994_05.txt" decimal="," thousands=" " comma="1">
      <textFields count="2">
        <textField type="text"/>
        <textField type="skip"/>
      </textFields>
    </textPr>
  </connection>
  <connection id="47" xr16:uid="{00000000-0015-0000-FFFF-FFFF23000000}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48" xr16:uid="{00000000-0015-0000-FFFF-FFFF24000000}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49" xr16:uid="{00000000-0015-0000-FFFF-FFFF25000000}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50" xr16:uid="{00000000-0015-0000-FFFF-FFFF26000000}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51" xr16:uid="{00000000-0015-0000-FFFF-FFFF27000000}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52" xr16:uid="{00000000-0015-0000-FFFF-FFFF28000000}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53" xr16:uid="{00000000-0015-0000-FFFF-FFFF29000000}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54" xr16:uid="{00000000-0015-0000-FFFF-FFFF0A000000}" name="Melzer_Stark_2017_Wien modern_04_dur" type="6" refreshedVersion="4" background="1" saveData="1">
    <textPr codePage="850" sourceFile="C:\Users\p3039\Dropbox (PETAL)\Team-Ordner „PETAL“\Audio\Kurtag_Kafka-Fragmente\_tempo mapping\04_Ruhelos\data_KF04\Melzer_Stark_2017_Wien modern_04_dur.txt" decimal="," thousands=" " comma="1">
      <textFields count="2">
        <textField type="text"/>
        <textField type="skip"/>
      </textFields>
    </textPr>
  </connection>
  <connection id="55" xr16:uid="{2F1C88DC-6C0E-4D6B-AD09-52644EFAE5F2}" name="Melzer_Stark_2017_Wien modern_05_dur1" type="6" refreshedVersion="4" background="1" saveData="1">
    <textPr codePage="850" sourceFile="C:\Users\p3039\Dropbox (PETAL)\Team-Ordner „PETAL“\Audio\Kurtag_Kafka-Fragmente\_tempo mapping\05_Berceuse I\data_KF05\Melzer_Stark_2017_Wien modern_05_dur.txt" decimal="," thousands=" " comma="1">
      <textFields count="2">
        <textField type="text"/>
        <textField type="skip"/>
      </textFields>
    </textPr>
  </connection>
  <connection id="56" xr16:uid="{00000000-0015-0000-FFFF-FFFF2A000000}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57" xr16:uid="{00000000-0015-0000-FFFF-FFFF2B000000}" name="Melzer_Stark_2017_Wien modern_20_dur1" type="6" refreshedVersion="4" background="1" saveData="1">
    <textPr codePage="850" sourceFile="C:\Users\p3039\Dropbox (PETAL)\Team-Ordner „PETAL“\Audio\Kurtag_Kafka-Fragmente\_tempo mapping\20_Der wahre Weg\_data_KF20\Melzer_Stark_2017_Wien modern_20_dur.txt" decimal="," thousands=" " comma="1">
      <textFields count="2">
        <textField type="text"/>
        <textField type="skip"/>
      </textFields>
    </textPr>
  </connection>
  <connection id="58" xr16:uid="{00000000-0015-0000-FFFF-FFFF2C000000}" name="Melzer_Stark_2017_Wien modern_20_dur2" type="6" refreshedVersion="4" background="1" saveData="1">
    <textPr codePage="850" sourceFile="C:\Users\p3039\Dropbox (PETAL)\Team-Ordner „PETAL“\Audio\Kurtag_Kafka-Fragmente\_tempo mapping\20_Der wahre Weg\_data_KF20\Melzer_Stark_2017_Wien modern_20_dur.txt" decimal="," thousands=" " comma="1">
      <textFields count="2">
        <textField type="text"/>
        <textField type="skip"/>
      </textFields>
    </textPr>
  </connection>
  <connection id="59" xr16:uid="{00000000-0015-0000-FFFF-FFFF2D000000}" name="Melzer_Stark_2017_Wien modern_27_dur" type="6" refreshedVersion="4" background="1" saveData="1">
    <textPr codePage="850" sourceFile="C:\Users\p3039\Dropbox (PETAL)\Team-Ordner „PETAL“\Audio\Kurtag_Kafka-Fragmente\_tempo mapping\27_Ziel, Weg, Zögern\_data_KF27\Melzer_Stark_2017_Wien modern_27_dur.txt" decimal="," thousands=" " comma="1">
      <textFields count="2">
        <textField type="text"/>
        <textField type="skip"/>
      </textFields>
    </textPr>
  </connection>
  <connection id="60" xr16:uid="{00000000-0015-0000-FFFF-FFFF0B000000}" name="Melzer_Stark_2019_04" type="6" refreshedVersion="4" background="1" saveData="1">
    <textPr codePage="850" sourceFile="C:\Users\p3039\Dropbox (PETAL)\Team-Ordner „PETAL“\Audio\Kurtag_Kafka-Fragmente\_tempo mapping\04_Ruhelos\data_KF04\Melzer_Stark_2019_04.txt" decimal="," thousands=" " comma="1">
      <textFields count="2">
        <textField type="text"/>
        <textField type="skip"/>
      </textFields>
    </textPr>
  </connection>
  <connection id="61" xr16:uid="{41FFE0E8-6EDE-4A7A-B990-F42E87E4D889}" name="Melzer_Stark_2019_051" type="6" refreshedVersion="4" background="1" saveData="1">
    <textPr codePage="850" sourceFile="C:\Users\p3039\Dropbox (PETAL)\Team-Ordner „PETAL“\Audio\Kurtag_Kafka-Fragmente\_tempo mapping\05_Berceuse I\data_KF05\Melzer_Stark_2019_05.txt" decimal="," thousands=" " comma="1">
      <textFields count="2">
        <textField type="text"/>
        <textField type="skip"/>
      </textFields>
    </textPr>
  </connection>
  <connection id="62" xr16:uid="{00000000-0015-0000-FFFF-FFFF2E000000}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63" xr16:uid="{00000000-0015-0000-FFFF-FFFF0C000000}" name="MS_2012_20" type="6" refreshedVersion="6" background="1" saveData="1">
    <textPr codePage="850" sourceFile="D:\Dropbox (PETAL)\Team-Ordner „PETAL“\Audio\Kurtag_Kafka-Fragmente\_tempo mapping\20_Der wahre Weg\_data_KF20\MS_2012_20.txt" decimal="," thousands=".">
      <textFields count="2">
        <textField type="text"/>
        <textField type="skip"/>
      </textFields>
    </textPr>
  </connection>
  <connection id="64" xr16:uid="{00000000-0015-0000-FFFF-FFFF2F000000}" name="MS_2012_201" type="6" refreshedVersion="6" background="1" saveData="1">
    <textPr codePage="850" sourceFile="D:\Dropbox (PETAL)\Team-Ordner „PETAL“\Audio\Kurtag_Kafka-Fragmente\_tempo mapping\20_Der wahre Weg\_data_KF20\MS_2012_20.txt" decimal="," thousands=".">
      <textFields count="2">
        <textField type="text"/>
        <textField type="skip"/>
      </textFields>
    </textPr>
  </connection>
  <connection id="65" xr16:uid="{00000000-0015-0000-FFFF-FFFF30000000}" name="MS_2012_202" type="6" refreshedVersion="6" background="1" saveData="1">
    <textPr codePage="850" sourceFile="D:\Dropbox (PETAL)\Team-Ordner „PETAL“\Audio\Kurtag_Kafka-Fragmente\_tempo mapping\20_Der wahre Weg\_data_KF20\MS_2012_20.txt" decimal="," thousands=".">
      <textFields count="2">
        <textField type="text"/>
        <textField type="skip"/>
      </textFields>
    </textPr>
  </connection>
  <connection id="66" xr16:uid="{00000000-0015-0000-FFFF-FFFF0D000000}" name="MS_2013_20" type="6" refreshedVersion="6" background="1" saveData="1">
    <textPr codePage="850" sourceFile="D:\Dropbox (PETAL)\Team-Ordner „PETAL“\Audio\Kurtag_Kafka-Fragmente\_tempo mapping\20_Der wahre Weg\_data_KF20\MS_2013_20.txt" decimal="," thousands=".">
      <textFields count="2">
        <textField type="text"/>
        <textField type="skip"/>
      </textFields>
    </textPr>
  </connection>
  <connection id="67" xr16:uid="{00000000-0015-0000-FFFF-FFFF31000000}" name="MS_2013_201" type="6" refreshedVersion="6" background="1" saveData="1">
    <textPr codePage="850" sourceFile="D:\Dropbox (PETAL)\Team-Ordner „PETAL“\Audio\Kurtag_Kafka-Fragmente\_tempo mapping\20_Der wahre Weg\_data_KF20\MS_2013_20.txt" decimal="," thousands=".">
      <textFields count="2">
        <textField type="text"/>
        <textField type="skip"/>
      </textFields>
    </textPr>
  </connection>
  <connection id="68" xr16:uid="{00000000-0015-0000-FFFF-FFFF32000000}" name="MS_2013_202" type="6" refreshedVersion="6" background="1" saveData="1">
    <textPr codePage="850" sourceFile="D:\Dropbox (PETAL)\Team-Ordner „PETAL“\Audio\Kurtag_Kafka-Fragmente\_tempo mapping\20_Der wahre Weg\_data_KF20\MS_2013_20.txt" decimal="," thousands=".">
      <textFields count="2">
        <textField type="text"/>
        <textField type="skip"/>
      </textFields>
    </textPr>
  </connection>
  <connection id="69" xr16:uid="{00000000-0015-0000-FFFF-FFFF33000000}" name="MS_2019_201" type="6" refreshedVersion="4" background="1" saveData="1">
    <textPr codePage="850" sourceFile="C:\Users\p3039\Dropbox (PETAL)\Team-Ordner „PETAL“\Audio\Kurtag_Kafka-Fragmente\_tempo mapping\20_Der wahre Weg\_data_KF20\MS_2019_20.txt" decimal="," thousands=" " comma="1">
      <textFields count="2">
        <textField type="text"/>
        <textField type="skip"/>
      </textFields>
    </textPr>
  </connection>
  <connection id="70" xr16:uid="{00000000-0015-0000-FFFF-FFFF34000000}" name="MS_2019_202" type="6" refreshedVersion="4" background="1" saveData="1">
    <textPr codePage="850" sourceFile="C:\Users\p3039\Dropbox (PETAL)\Team-Ordner „PETAL“\Audio\Kurtag_Kafka-Fragmente\_tempo mapping\20_Der wahre Weg\_data_KF20\MS_2019_20.txt" decimal="," thousands=" " comma="1">
      <textFields count="2">
        <textField type="text"/>
        <textField type="skip"/>
      </textFields>
    </textPr>
  </connection>
  <connection id="71" xr16:uid="{00000000-0015-0000-FFFF-FFFF35000000}" name="MS_27" type="6" refreshedVersion="6" background="1" saveData="1">
    <textPr codePage="850" sourceFile="D:\Dropbox (PETAL)\Team-Ordner „PETAL“\Audio\Kurtag_Kafka-Fragmente\_tempo mapping\27_Ziel, Weg, Zögern\_data_KF27\MS_27.txt" decimal="," thousands=".">
      <textFields count="2">
        <textField type="text"/>
        <textField type="skip"/>
      </textFields>
    </textPr>
  </connection>
  <connection id="72" xr16:uid="{00000000-0015-0000-FFFF-FFFF36000000}" name="MS13_27" type="6" refreshedVersion="6" background="1" saveData="1">
    <textPr codePage="850" sourceFile="D:\Dropbox (PETAL)\Team-Ordner „PETAL“\Audio\Kurtag_Kafka-Fragmente\_tempo mapping\27_Ziel, Weg, Zögern\_data_KF27\MS13_27.txt" decimal="," thousands=".">
      <textFields count="2">
        <textField type="text"/>
        <textField type="skip"/>
      </textFields>
    </textPr>
  </connection>
  <connection id="73" xr16:uid="{00000000-0015-0000-FFFF-FFFF37000000}" name="MS19_27" type="6" refreshedVersion="4" background="1" saveData="1">
    <textPr codePage="850" sourceFile="C:\Users\p3039\Dropbox (PETAL)\Team-Ordner „PETAL“\Audio\Kurtag_Kafka-Fragmente\_tempo mapping\27_Ziel, Weg, Zögern\_data_KF27\MS19_27.txt" decimal="," thousands=" " comma="1">
      <textFields count="2">
        <textField type="text"/>
        <textField type="skip"/>
      </textFields>
    </textPr>
  </connection>
  <connection id="74" xr16:uid="{00000000-0015-0000-FFFF-FFFF38000000}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75" xr16:uid="{00000000-0015-0000-FFFF-FFFF39000000}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76" xr16:uid="{00000000-0015-0000-FFFF-FFFF0E000000}" name="PK_2004_20" type="6" refreshedVersion="6" background="1" saveData="1">
    <textPr codePage="850" sourceFile="D:\Dropbox (PETAL)\Team-Ordner „PETAL“\Audio\Kurtag_Kafka-Fragmente\_tempo mapping\20_Der wahre Weg\_data_KF20\PK_2004_20.txt" decimal="," thousands=".">
      <textFields count="2">
        <textField type="text"/>
        <textField type="skip"/>
      </textFields>
    </textPr>
  </connection>
  <connection id="77" xr16:uid="{00000000-0015-0000-FFFF-FFFF3A000000}" name="PK_2004_201" type="6" refreshedVersion="6" background="1" saveData="1">
    <textPr codePage="850" sourceFile="D:\Dropbox (PETAL)\Team-Ordner „PETAL“\Audio\Kurtag_Kafka-Fragmente\_tempo mapping\20_Der wahre Weg\_data_KF20\PK_2004_20.txt" decimal="," thousands=".">
      <textFields count="2">
        <textField type="text"/>
        <textField type="skip"/>
      </textFields>
    </textPr>
  </connection>
  <connection id="78" xr16:uid="{00000000-0015-0000-FFFF-FFFF3B000000}" name="PK_2004_202" type="6" refreshedVersion="6" background="1" saveData="1">
    <textPr codePage="850" sourceFile="D:\Dropbox (PETAL)\Team-Ordner „PETAL“\Audio\Kurtag_Kafka-Fragmente\_tempo mapping\20_Der wahre Weg\_data_KF20\PK_2004_20.txt" decimal="," thousands=".">
      <textFields count="2">
        <textField type="text"/>
        <textField type="skip"/>
      </textFields>
    </textPr>
  </connection>
  <connection id="79" xr16:uid="{00000000-0015-0000-FFFF-FFFF3C000000}" name="PK_27" type="6" refreshedVersion="6" background="1" saveData="1">
    <textPr codePage="850" sourceFile="D:\Dropbox (PETAL)\Team-Ordner „PETAL“\Audio\Kurtag_Kafka-Fragmente\_tempo mapping\27_Ziel, Weg, Zögern\_data_KF27\PK_27.txt" decimal="," thousands=".">
      <textFields count="2">
        <textField type="text"/>
        <textField type="skip"/>
      </textFields>
    </textPr>
  </connection>
  <connection id="80" xr16:uid="{00000000-0015-0000-FFFF-FFFF3D000000}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81" xr16:uid="{00000000-0015-0000-FFFF-FFFF3E000000}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  <connection id="82" xr16:uid="{00000000-0015-0000-FFFF-FFFF0F000000}" name="WS_1997_20" type="6" refreshedVersion="6" background="1" saveData="1">
    <textPr codePage="850" sourceFile="D:\Dropbox (PETAL)\Team-Ordner „PETAL“\Audio\Kurtag_Kafka-Fragmente\_tempo mapping\20_Der wahre Weg\_data_KF20\WS_1997_20.txt" decimal="," thousands=".">
      <textFields count="2">
        <textField type="text"/>
        <textField type="skip"/>
      </textFields>
    </textPr>
  </connection>
  <connection id="83" xr16:uid="{00000000-0015-0000-FFFF-FFFF3F000000}" name="WS_1997_201" type="6" refreshedVersion="6" background="1" saveData="1">
    <textPr codePage="850" sourceFile="D:\Dropbox (PETAL)\Team-Ordner „PETAL“\Audio\Kurtag_Kafka-Fragmente\_tempo mapping\20_Der wahre Weg\_data_KF20\WS_1997_20.txt" decimal="," thousands=".">
      <textFields count="2">
        <textField type="text"/>
        <textField type="skip"/>
      </textFields>
    </textPr>
  </connection>
  <connection id="84" xr16:uid="{00000000-0015-0000-FFFF-FFFF40000000}" name="WS_1997_202" type="6" refreshedVersion="6" background="1" saveData="1">
    <textPr codePage="850" sourceFile="D:\Dropbox (PETAL)\Team-Ordner „PETAL“\Audio\Kurtag_Kafka-Fragmente\_tempo mapping\20_Der wahre Weg\_data_KF20\WS_1997_20.txt" decimal="," thousands=".">
      <textFields count="2">
        <textField type="text"/>
        <textField type="skip"/>
      </textFields>
    </textPr>
  </connection>
  <connection id="85" xr16:uid="{00000000-0015-0000-FFFF-FFFF41000000}" name="WS_27" type="6" refreshedVersion="6" background="1" saveData="1">
    <textPr codePage="850" sourceFile="D:\Dropbox (PETAL)\Team-Ordner „PETAL“\Audio\Kurtag_Kafka-Fragmente\_tempo mapping\27_Ziel, Weg, Zögern\_data_KF27\WS_27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<sst xmlns="http://schemas.openxmlformats.org/spreadsheetml/2006/main" count="451" uniqueCount="61">
  <si>
    <t>2a</t>
  </si>
  <si>
    <t>2b</t>
  </si>
  <si>
    <t>score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</si>
  <si>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</si>
  <si>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</si>
  <si>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</si>
  <si>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</si>
  <si>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</si>
  <si>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</si>
  <si>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</si>
  <si>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</si>
  <si>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</si>
  <si>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</si>
  <si>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</si>
  <si>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</si>
  <si>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</si>
  <si>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</si>
  <si>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</si>
  <si>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</si>
  <si>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</si>
  <si>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</si>
  <si>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</si>
  <si>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</si>
  <si>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</si>
  <si>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</si>
  <si>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</si>
  <si>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</si>
  <si>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</si>
  <si>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</si>
  <si>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</si>
  <si>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</si>
  <si>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</si>
  <si>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</si>
  <si>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</si>
  <si>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</si>
  <si>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</si>
  <si>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</si>
  <si>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</si>
  <si>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</si>
  <si>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</si>
  <si>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</si>
  <si>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</si>
  <si>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</si>
  <si>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</si>
  <si>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</si>
  <si>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</si>
  <si>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</si>
  <si>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>3a</t>
  </si>
  <si>
    <t xml:space="preserve">abs stdv 8 </t>
  </si>
  <si>
    <t>1a</t>
  </si>
  <si>
    <t>1b</t>
  </si>
  <si>
    <t>2c</t>
  </si>
  <si>
    <t>2d</t>
  </si>
  <si>
    <t>0,653333333</t>
  </si>
  <si>
    <t>1c</t>
  </si>
  <si>
    <t>PK 2004</t>
  </si>
  <si>
    <t>KO 1994</t>
  </si>
  <si>
    <t>KO 1995</t>
  </si>
  <si>
    <t>segment</t>
  </si>
  <si>
    <t>quarter notes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</si>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</sst>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/>
    <xf numFmtId="45" fontId="0" fillId="0" borderId="0" xfId="0" applyNumberFormat="1" applyFont="1" applyAlignment="1">
      <alignment horizontal="center" vertical="center"/>
    </xf>
    <xf numFmtId="0" fontId="0" fillId="0" borderId="0" xfId="0" applyFill="1"/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164" fontId="0" fillId="0" borderId="0" xfId="0" applyNumberFormat="1"/>
    <xf numFmtId="1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'KF_05_dur+rat'!$B$16:$P$16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'KF_05_dur+rat'!$B$17:$P$17</c:f>
              <c:numCache>
                <c:formatCode>mm:ss</c:formatCode>
                <c:ptCount val="15"/>
                <c:pt idx="0">
                  <c:v>2.4052854938657402E-4</c:v>
                </c:pt>
                <c:pt idx="1">
                  <c:v>2.4995997298611112E-4</c:v>
                </c:pt>
                <c:pt idx="2">
                  <c:v>3.5870370370370369E-4</c:v>
                </c:pt>
                <c:pt idx="3">
                  <c:v>3.651871142013889E-4</c:v>
                </c:pt>
                <c:pt idx="4">
                  <c:v>2.7183063271990742E-4</c:v>
                </c:pt>
                <c:pt idx="5">
                  <c:v>2.3206669560185182E-4</c:v>
                </c:pt>
                <c:pt idx="6">
                  <c:v>3.3762008101851856E-4</c:v>
                </c:pt>
                <c:pt idx="7">
                  <c:v>2.4320987653935188E-4</c:v>
                </c:pt>
                <c:pt idx="8">
                  <c:v>2.887654320949074E-4</c:v>
                </c:pt>
                <c:pt idx="9">
                  <c:v>2.775308642013889E-4</c:v>
                </c:pt>
                <c:pt idx="10">
                  <c:v>2.7825617283564814E-4</c:v>
                </c:pt>
                <c:pt idx="11">
                  <c:v>2.667884355787037E-4</c:v>
                </c:pt>
                <c:pt idx="12">
                  <c:v>2.6266975309027779E-4</c:v>
                </c:pt>
                <c:pt idx="13">
                  <c:v>2.9274691357638889E-4</c:v>
                </c:pt>
                <c:pt idx="14">
                  <c:v>2.8327601410962298E-4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F-4185-AF50-FFC1BE84D4A7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'KF_05_dur+rat'!$B$16:$P$16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'KF_05_dur+rat'!$B$18:$P$18</c:f>
              <c:numCache>
                <c:formatCode>mm:ss</c:formatCode>
                <c:ptCount val="15"/>
                <c:pt idx="0">
                  <c:v>2.7993441357638892E-4</c:v>
                </c:pt>
                <c:pt idx="1">
                  <c:v>3.133186246180555E-4</c:v>
                </c:pt>
                <c:pt idx="2">
                  <c:v>3.711419753125E-4</c:v>
                </c:pt>
                <c:pt idx="3">
                  <c:v>3.6730251736111111E-4</c:v>
                </c:pt>
                <c:pt idx="4">
                  <c:v>3.1215687693287041E-4</c:v>
                </c:pt>
                <c:pt idx="5">
                  <c:v>2.436863425925926E-4</c:v>
                </c:pt>
                <c:pt idx="6">
                  <c:v>3.6853202160879627E-4</c:v>
                </c:pt>
                <c:pt idx="7">
                  <c:v>2.928279320949074E-4</c:v>
                </c:pt>
                <c:pt idx="8">
                  <c:v>3.5419753086805551E-4</c:v>
                </c:pt>
                <c:pt idx="9">
                  <c:v>2.8948567708333333E-4</c:v>
                </c:pt>
                <c:pt idx="10">
                  <c:v>2.9140625E-4</c:v>
                </c:pt>
                <c:pt idx="11">
                  <c:v>2.7984736689814815E-4</c:v>
                </c:pt>
                <c:pt idx="12">
                  <c:v>2.9094135802083332E-4</c:v>
                </c:pt>
                <c:pt idx="13">
                  <c:v>2.9379629629629634E-4</c:v>
                </c:pt>
                <c:pt idx="14">
                  <c:v>3.1061251309027783E-4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F-4185-AF50-FFC1BE84D4A7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'KF_05_dur+rat'!$B$16:$P$16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'KF_05_dur+rat'!$B$19:$P$19</c:f>
              <c:numCache>
                <c:formatCode>mm:ss</c:formatCode>
                <c:ptCount val="15"/>
                <c:pt idx="0">
                  <c:v>7.7654320995370366E-5</c:v>
                </c:pt>
                <c:pt idx="1">
                  <c:v>6.6927083333333403E-5</c:v>
                </c:pt>
                <c:pt idx="2">
                  <c:v>1.1648148148148149E-4</c:v>
                </c:pt>
                <c:pt idx="3">
                  <c:v>9.7977189421296303E-5</c:v>
                </c:pt>
                <c:pt idx="4">
                  <c:v>5.3823302465277768E-5</c:v>
                </c:pt>
                <c:pt idx="5">
                  <c:v>8.476658950231485E-5</c:v>
                </c:pt>
                <c:pt idx="6">
                  <c:v>1.0822554976851851E-4</c:v>
                </c:pt>
                <c:pt idx="7">
                  <c:v>1.1554036458333338E-4</c:v>
                </c:pt>
                <c:pt idx="8">
                  <c:v>9.1728395057870342E-5</c:v>
                </c:pt>
                <c:pt idx="9">
                  <c:v>1.1093605324074078E-4</c:v>
                </c:pt>
                <c:pt idx="10">
                  <c:v>1.210783179050926E-4</c:v>
                </c:pt>
                <c:pt idx="11">
                  <c:v>7.6427469131944465E-5</c:v>
                </c:pt>
                <c:pt idx="12">
                  <c:v>1.3814814814814823E-4</c:v>
                </c:pt>
                <c:pt idx="13">
                  <c:v>1.2964265046296294E-4</c:v>
                </c:pt>
                <c:pt idx="14">
                  <c:v>9.923977967840611E-5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F-4185-AF50-FFC1BE84D4A7}"/>
            </c:ext>
          </c:extLst>
        </c:ser>
        <c:ser>
          <c:idx val="3"/>
          <c:order val="3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'KF_05_dur+rat'!$B$16:$P$16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'KF_05_dur+rat'!$B$20:$P$20</c:f>
              <c:numCache>
                <c:formatCode>mm:ss</c:formatCode>
                <c:ptCount val="15"/>
                <c:pt idx="0">
                  <c:v>5.9811728395833342E-4</c:v>
                </c:pt>
                <c:pt idx="1">
                  <c:v>6.3020568093750007E-4</c:v>
                </c:pt>
                <c:pt idx="2">
                  <c:v>8.4632716049768525E-4</c:v>
                </c:pt>
                <c:pt idx="3">
                  <c:v>8.3046682098379622E-4</c:v>
                </c:pt>
                <c:pt idx="4">
                  <c:v>6.3781081211805558E-4</c:v>
                </c:pt>
                <c:pt idx="5">
                  <c:v>5.6051962769675936E-4</c:v>
                </c:pt>
                <c:pt idx="6">
                  <c:v>8.1437765239583345E-4</c:v>
                </c:pt>
                <c:pt idx="7">
                  <c:v>6.5157817321759271E-4</c:v>
                </c:pt>
                <c:pt idx="8">
                  <c:v>7.3469135802083324E-4</c:v>
                </c:pt>
                <c:pt idx="9">
                  <c:v>6.7795259452546293E-4</c:v>
                </c:pt>
                <c:pt idx="10">
                  <c:v>6.9074074074074068E-4</c:v>
                </c:pt>
                <c:pt idx="11">
                  <c:v>6.2306327160879631E-4</c:v>
                </c:pt>
                <c:pt idx="12">
                  <c:v>6.9175925925925926E-4</c:v>
                </c:pt>
                <c:pt idx="13">
                  <c:v>7.1618586033564825E-4</c:v>
                </c:pt>
                <c:pt idx="14">
                  <c:v>6.9312830687830683E-4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0F-4185-AF50-FFC1BE84D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98272"/>
        <c:axId val="213828736"/>
      </c:barChart>
      <c:catAx>
        <c:axId val="213798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3828736"/>
        <c:crosses val="autoZero"/>
        <c:auto val="1"/>
        <c:lblAlgn val="ctr"/>
        <c:lblOffset val="100"/>
        <c:noMultiLvlLbl val="0"/>
      </c:catAx>
      <c:valAx>
        <c:axId val="213828736"/>
        <c:scaling>
          <c:orientation val="minMax"/>
          <c:max val="8.5000000000000028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solidFill>
                  <a:sysClr val="windowText" lastClr="000000"/>
                </a:solidFill>
              </a:defRPr>
            </a:pPr>
            <a:endParaRPr lang="de-DE"/>
          </a:p>
        </c:txPr>
        <c:crossAx val="213798272"/>
        <c:crosses val="autoZero"/>
        <c:crossBetween val="between"/>
        <c:majorUnit val="1.1560000000000003E-4"/>
      </c:valAx>
    </c:plotArea>
    <c:legend>
      <c:legendPos val="b"/>
      <c:legendEntry>
        <c:idx val="3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'KF_05_dur+rat'!$B$70:$B$78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'KF_05_dur+rat'!$C$70:$C$78</c:f>
              <c:numCache>
                <c:formatCode>mm:ss</c:formatCode>
                <c:ptCount val="9"/>
                <c:pt idx="0">
                  <c:v>2.4995997298611112E-4</c:v>
                </c:pt>
                <c:pt idx="1">
                  <c:v>3.651871142013889E-4</c:v>
                </c:pt>
                <c:pt idx="2">
                  <c:v>2.7183063271990742E-4</c:v>
                </c:pt>
                <c:pt idx="3">
                  <c:v>2.3206669560185182E-4</c:v>
                </c:pt>
                <c:pt idx="4">
                  <c:v>3.3762008101851856E-4</c:v>
                </c:pt>
                <c:pt idx="5">
                  <c:v>2.4320987653935188E-4</c:v>
                </c:pt>
                <c:pt idx="6">
                  <c:v>2.775308642013889E-4</c:v>
                </c:pt>
                <c:pt idx="7">
                  <c:v>2.667884355787037E-4</c:v>
                </c:pt>
                <c:pt idx="8">
                  <c:v>2.8052420910590277E-4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2-44F5-A8CD-8165C26CCA55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'KF_05_dur+rat'!$B$70:$B$78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'KF_05_dur+rat'!$D$70:$D$78</c:f>
              <c:numCache>
                <c:formatCode>mm:ss</c:formatCode>
                <c:ptCount val="9"/>
                <c:pt idx="0">
                  <c:v>3.133186246180555E-4</c:v>
                </c:pt>
                <c:pt idx="1">
                  <c:v>3.6730251736111111E-4</c:v>
                </c:pt>
                <c:pt idx="2">
                  <c:v>3.1215687693287041E-4</c:v>
                </c:pt>
                <c:pt idx="3">
                  <c:v>2.436863425925926E-4</c:v>
                </c:pt>
                <c:pt idx="4">
                  <c:v>3.6853202160879627E-4</c:v>
                </c:pt>
                <c:pt idx="5">
                  <c:v>2.928279320949074E-4</c:v>
                </c:pt>
                <c:pt idx="6">
                  <c:v>2.8948567708333333E-4</c:v>
                </c:pt>
                <c:pt idx="7">
                  <c:v>2.7984736689814815E-4</c:v>
                </c:pt>
                <c:pt idx="8">
                  <c:v>3.0839466989872685E-4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2-44F5-A8CD-8165C26CCA55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'KF_05_dur+rat'!$B$70:$B$78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'KF_05_dur+rat'!$E$70:$E$78</c:f>
              <c:numCache>
                <c:formatCode>mm:ss</c:formatCode>
                <c:ptCount val="9"/>
                <c:pt idx="0">
                  <c:v>6.6927083333333403E-5</c:v>
                </c:pt>
                <c:pt idx="1">
                  <c:v>9.7977189421296303E-5</c:v>
                </c:pt>
                <c:pt idx="2">
                  <c:v>5.3823302465277768E-5</c:v>
                </c:pt>
                <c:pt idx="3">
                  <c:v>8.476658950231485E-5</c:v>
                </c:pt>
                <c:pt idx="4">
                  <c:v>1.0822554976851851E-4</c:v>
                </c:pt>
                <c:pt idx="5">
                  <c:v>1.1554036458333338E-4</c:v>
                </c:pt>
                <c:pt idx="6">
                  <c:v>1.1093605324074078E-4</c:v>
                </c:pt>
                <c:pt idx="7">
                  <c:v>7.6427469131944465E-5</c:v>
                </c:pt>
                <c:pt idx="8">
                  <c:v>8.9327950180844928E-5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2-44F5-A8CD-8165C26CCA55}"/>
            </c:ext>
          </c:extLst>
        </c:ser>
        <c:ser>
          <c:idx val="3"/>
          <c:order val="3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'KF_05_dur+rat'!$B$70:$B$78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'KF_05_dur+rat'!$F$70:$F$78</c:f>
              <c:numCache>
                <c:formatCode>mm:ss</c:formatCode>
                <c:ptCount val="9"/>
                <c:pt idx="0">
                  <c:v>6.3020568093750007E-4</c:v>
                </c:pt>
                <c:pt idx="1">
                  <c:v>8.3046682098379622E-4</c:v>
                </c:pt>
                <c:pt idx="2">
                  <c:v>6.3781081211805558E-4</c:v>
                </c:pt>
                <c:pt idx="3">
                  <c:v>5.6051962769675936E-4</c:v>
                </c:pt>
                <c:pt idx="4">
                  <c:v>8.1437765239583345E-4</c:v>
                </c:pt>
                <c:pt idx="5">
                  <c:v>6.5157817321759271E-4</c:v>
                </c:pt>
                <c:pt idx="6">
                  <c:v>6.7795259452546293E-4</c:v>
                </c:pt>
                <c:pt idx="7">
                  <c:v>6.2306327160879631E-4</c:v>
                </c:pt>
                <c:pt idx="8">
                  <c:v>6.782468291854747E-4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2-44F5-A8CD-8165C26C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746624"/>
        <c:axId val="214748160"/>
      </c:barChart>
      <c:catAx>
        <c:axId val="2147466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748160"/>
        <c:crosses val="autoZero"/>
        <c:auto val="1"/>
        <c:lblAlgn val="ctr"/>
        <c:lblOffset val="100"/>
        <c:noMultiLvlLbl val="0"/>
      </c:catAx>
      <c:valAx>
        <c:axId val="214748160"/>
        <c:scaling>
          <c:orientation val="minMax"/>
          <c:max val="8.5000000000000028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746624"/>
        <c:crosses val="autoZero"/>
        <c:crossBetween val="between"/>
        <c:majorUnit val="1.1560000000000003E-4"/>
      </c:valAx>
    </c:plotArea>
    <c:legend>
      <c:legendPos val="b"/>
      <c:legendEntry>
        <c:idx val="3"/>
        <c:delete val="1"/>
      </c:legendEntry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'KF_05_dur+rat'!$B$84:$B$99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'KF_05_dur+rat'!$C$84:$C$99</c:f>
              <c:numCache>
                <c:formatCode>0.00</c:formatCode>
                <c:ptCount val="16"/>
                <c:pt idx="0">
                  <c:v>40.214278342661963</c:v>
                </c:pt>
                <c:pt idx="1">
                  <c:v>39.663237026722491</c:v>
                </c:pt>
                <c:pt idx="2">
                  <c:v>42.383574632387663</c:v>
                </c:pt>
                <c:pt idx="3">
                  <c:v>43.973715141175312</c:v>
                </c:pt>
                <c:pt idx="4">
                  <c:v>42.619320267903035</c:v>
                </c:pt>
                <c:pt idx="5">
                  <c:v>41.402064108877148</c:v>
                </c:pt>
                <c:pt idx="6">
                  <c:v>41.457434401013764</c:v>
                </c:pt>
                <c:pt idx="7">
                  <c:v>37.326277419383821</c:v>
                </c:pt>
                <c:pt idx="8">
                  <c:v>39.304318601596918</c:v>
                </c:pt>
                <c:pt idx="9">
                  <c:v>40.936618053014207</c:v>
                </c:pt>
                <c:pt idx="10">
                  <c:v>40.283735477546919</c:v>
                </c:pt>
                <c:pt idx="11">
                  <c:v>42.818835218746862</c:v>
                </c:pt>
                <c:pt idx="12">
                  <c:v>37.971266676147771</c:v>
                </c:pt>
                <c:pt idx="13">
                  <c:v>40.875829835454994</c:v>
                </c:pt>
                <c:pt idx="14">
                  <c:v>40.802178943045206</c:v>
                </c:pt>
                <c:pt idx="15">
                  <c:v>43.103448275862064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4E17-8DB1-8E173823D56B}"/>
            </c:ext>
          </c:extLst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'KF_05_dur+rat'!$B$84:$B$99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'KF_05_dur+rat'!$D$84:$D$99</c:f>
              <c:numCache>
                <c:formatCode>0.00</c:formatCode>
                <c:ptCount val="16"/>
                <c:pt idx="0">
                  <c:v>46.802595591919058</c:v>
                </c:pt>
                <c:pt idx="1">
                  <c:v>49.71688356600653</c:v>
                </c:pt>
                <c:pt idx="2">
                  <c:v>43.853251158127648</c:v>
                </c:pt>
                <c:pt idx="3">
                  <c:v>44.228439725742852</c:v>
                </c:pt>
                <c:pt idx="4">
                  <c:v>48.941923059637901</c:v>
                </c:pt>
                <c:pt idx="5">
                  <c:v>43.475077508691044</c:v>
                </c:pt>
                <c:pt idx="6">
                  <c:v>45.253209063952667</c:v>
                </c:pt>
                <c:pt idx="7">
                  <c:v>44.941335380968681</c:v>
                </c:pt>
                <c:pt idx="8">
                  <c:v>48.210384810054038</c:v>
                </c:pt>
                <c:pt idx="9">
                  <c:v>42.699988084854311</c:v>
                </c:pt>
                <c:pt idx="10">
                  <c:v>42.1875</c:v>
                </c:pt>
                <c:pt idx="11">
                  <c:v>44.914759006025363</c:v>
                </c:pt>
                <c:pt idx="12">
                  <c:v>42.058180519676078</c:v>
                </c:pt>
                <c:pt idx="13">
                  <c:v>41.022353632980909</c:v>
                </c:pt>
                <c:pt idx="14">
                  <c:v>44.878991507759793</c:v>
                </c:pt>
                <c:pt idx="15">
                  <c:v>43.103448275862064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0-4E17-8DB1-8E173823D56B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'KF_05_dur+rat'!$B$84:$B$99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'KF_05_dur+rat'!$E$84:$E$99</c:f>
              <c:numCache>
                <c:formatCode>0.00</c:formatCode>
                <c:ptCount val="16"/>
                <c:pt idx="0">
                  <c:v>12.983126065418968</c:v>
                </c:pt>
                <c:pt idx="1">
                  <c:v>10.619879407270977</c:v>
                </c:pt>
                <c:pt idx="2">
                  <c:v>13.763174209484685</c:v>
                </c:pt>
                <c:pt idx="3">
                  <c:v>11.797845133081843</c:v>
                </c:pt>
                <c:pt idx="4">
                  <c:v>8.4387566724590641</c:v>
                </c:pt>
                <c:pt idx="5">
                  <c:v>15.122858382431795</c:v>
                </c:pt>
                <c:pt idx="6">
                  <c:v>13.28935653503355</c:v>
                </c:pt>
                <c:pt idx="7">
                  <c:v>17.732387199647494</c:v>
                </c:pt>
                <c:pt idx="8">
                  <c:v>12.485296588349042</c:v>
                </c:pt>
                <c:pt idx="9">
                  <c:v>16.363393862131488</c:v>
                </c:pt>
                <c:pt idx="10">
                  <c:v>17.528764522453084</c:v>
                </c:pt>
                <c:pt idx="11">
                  <c:v>12.266405775227767</c:v>
                </c:pt>
                <c:pt idx="12">
                  <c:v>19.970552804176158</c:v>
                </c:pt>
                <c:pt idx="13">
                  <c:v>18.101816531564101</c:v>
                </c:pt>
                <c:pt idx="14">
                  <c:v>14.318829549195002</c:v>
                </c:pt>
                <c:pt idx="15">
                  <c:v>13.793103448275861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0-4E17-8DB1-8E173823D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64384"/>
        <c:axId val="214465920"/>
      </c:barChart>
      <c:catAx>
        <c:axId val="2144643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465920"/>
        <c:crosses val="autoZero"/>
        <c:auto val="1"/>
        <c:lblAlgn val="ctr"/>
        <c:lblOffset val="100"/>
        <c:noMultiLvlLbl val="0"/>
      </c:catAx>
      <c:valAx>
        <c:axId val="214465920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800"/>
            </a:pPr>
            <a:endParaRPr lang="de-DE"/>
          </a:p>
        </c:txPr>
        <c:crossAx val="214464384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'KF_05_dur+rat'!$B$105:$B$114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'KF_05_dur+rat'!$C$105:$C$114</c:f>
              <c:numCache>
                <c:formatCode>0.00</c:formatCode>
                <c:ptCount val="10"/>
                <c:pt idx="0">
                  <c:v>39.663237026722491</c:v>
                </c:pt>
                <c:pt idx="1">
                  <c:v>43.973715141175312</c:v>
                </c:pt>
                <c:pt idx="2">
                  <c:v>42.619320267903035</c:v>
                </c:pt>
                <c:pt idx="3">
                  <c:v>41.402064108877148</c:v>
                </c:pt>
                <c:pt idx="4">
                  <c:v>41.457434401013764</c:v>
                </c:pt>
                <c:pt idx="5">
                  <c:v>37.326277419383821</c:v>
                </c:pt>
                <c:pt idx="6">
                  <c:v>40.936618053014207</c:v>
                </c:pt>
                <c:pt idx="7">
                  <c:v>42.818835218746862</c:v>
                </c:pt>
                <c:pt idx="8">
                  <c:v>41.274687704604581</c:v>
                </c:pt>
                <c:pt idx="9">
                  <c:v>43.103448275862064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D-49D5-8AEB-DF2BBD7E5F7D}"/>
            </c:ext>
          </c:extLst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'KF_05_dur+rat'!$B$105:$B$114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'KF_05_dur+rat'!$D$105:$D$114</c:f>
              <c:numCache>
                <c:formatCode>0.00</c:formatCode>
                <c:ptCount val="10"/>
                <c:pt idx="0">
                  <c:v>49.71688356600653</c:v>
                </c:pt>
                <c:pt idx="1">
                  <c:v>44.228439725742852</c:v>
                </c:pt>
                <c:pt idx="2">
                  <c:v>48.941923059637901</c:v>
                </c:pt>
                <c:pt idx="3">
                  <c:v>43.475077508691044</c:v>
                </c:pt>
                <c:pt idx="4">
                  <c:v>45.253209063952667</c:v>
                </c:pt>
                <c:pt idx="5">
                  <c:v>44.941335380968681</c:v>
                </c:pt>
                <c:pt idx="6">
                  <c:v>42.699988084854311</c:v>
                </c:pt>
                <c:pt idx="7">
                  <c:v>44.914759006025363</c:v>
                </c:pt>
                <c:pt idx="8">
                  <c:v>45.521451924484914</c:v>
                </c:pt>
                <c:pt idx="9">
                  <c:v>43.103448275862064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D-49D5-8AEB-DF2BBD7E5F7D}"/>
            </c:ext>
          </c:extLst>
        </c:ser>
        <c:ser>
          <c:idx val="0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'KF_05_dur+rat'!$B$105:$B$114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'KF_05_dur+rat'!$E$105:$E$114</c:f>
              <c:numCache>
                <c:formatCode>0.00</c:formatCode>
                <c:ptCount val="10"/>
                <c:pt idx="0">
                  <c:v>10.619879407270977</c:v>
                </c:pt>
                <c:pt idx="1">
                  <c:v>11.797845133081843</c:v>
                </c:pt>
                <c:pt idx="2">
                  <c:v>8.4387566724590641</c:v>
                </c:pt>
                <c:pt idx="3">
                  <c:v>15.122858382431795</c:v>
                </c:pt>
                <c:pt idx="4">
                  <c:v>13.28935653503355</c:v>
                </c:pt>
                <c:pt idx="5">
                  <c:v>17.732387199647494</c:v>
                </c:pt>
                <c:pt idx="6">
                  <c:v>16.363393862131488</c:v>
                </c:pt>
                <c:pt idx="7">
                  <c:v>12.266405775227767</c:v>
                </c:pt>
                <c:pt idx="8">
                  <c:v>13.203860370910498</c:v>
                </c:pt>
                <c:pt idx="9">
                  <c:v>13.793103448275861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D-49D5-8AEB-DF2BBD7E5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616320"/>
        <c:axId val="214618112"/>
      </c:barChart>
      <c:catAx>
        <c:axId val="2146163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618112"/>
        <c:crosses val="autoZero"/>
        <c:auto val="1"/>
        <c:lblAlgn val="ctr"/>
        <c:lblOffset val="100"/>
        <c:noMultiLvlLbl val="0"/>
      </c:catAx>
      <c:valAx>
        <c:axId val="214618112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616320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'KF_05_dur+rat'!$B$29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'KF_05_dur+rat'!$B$30:$B$32</c:f>
              <c:numCache>
                <c:formatCode>0.00</c:formatCode>
                <c:ptCount val="3"/>
                <c:pt idx="0">
                  <c:v>-15.090393324479075</c:v>
                </c:pt>
                <c:pt idx="1">
                  <c:v>-9.8766463748266542</c:v>
                </c:pt>
                <c:pt idx="2">
                  <c:v>-21.750812781915705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3-47AB-A00A-9B500AF1AE23}"/>
            </c:ext>
          </c:extLst>
        </c:ser>
        <c:ser>
          <c:idx val="1"/>
          <c:order val="1"/>
          <c:tx>
            <c:strRef>
              <c:f>'KF_05_dur+rat'!$C$29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'KF_05_dur+rat'!$C$30:$C$32</c:f>
              <c:numCache>
                <c:formatCode>0.00</c:formatCode>
                <c:ptCount val="3"/>
                <c:pt idx="0">
                  <c:v>-11.76098203309904</c:v>
                </c:pt>
                <c:pt idx="1">
                  <c:v>0.87121780795455916</c:v>
                </c:pt>
                <c:pt idx="2">
                  <c:v>-32.560225798348611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3-47AB-A00A-9B500AF1AE23}"/>
            </c:ext>
          </c:extLst>
        </c:ser>
        <c:ser>
          <c:idx val="2"/>
          <c:order val="2"/>
          <c:tx>
            <c:strRef>
              <c:f>'KF_05_dur+rat'!$D$29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'KF_05_dur+rat'!$D$30:$D$32</c:f>
              <c:numCache>
                <c:formatCode>0.00</c:formatCode>
                <c:ptCount val="3"/>
                <c:pt idx="0">
                  <c:v>26.626924214237039</c:v>
                </c:pt>
                <c:pt idx="1">
                  <c:v>19.487129356127909</c:v>
                </c:pt>
                <c:pt idx="2">
                  <c:v>17.3737808154637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3-47AB-A00A-9B500AF1AE23}"/>
            </c:ext>
          </c:extLst>
        </c:ser>
        <c:ser>
          <c:idx val="3"/>
          <c:order val="3"/>
          <c:tx>
            <c:strRef>
              <c:f>'KF_05_dur+rat'!$E$29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'KF_05_dur+rat'!$E$30:$E$32</c:f>
              <c:numCache>
                <c:formatCode>0.00</c:formatCode>
                <c:ptCount val="3"/>
                <c:pt idx="0">
                  <c:v>28.915649759201902</c:v>
                </c:pt>
                <c:pt idx="1">
                  <c:v>18.251036864814477</c:v>
                </c:pt>
                <c:pt idx="2">
                  <c:v>-1.2722622533033972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63-47AB-A00A-9B500AF1AE23}"/>
            </c:ext>
          </c:extLst>
        </c:ser>
        <c:ser>
          <c:idx val="4"/>
          <c:order val="4"/>
          <c:tx>
            <c:strRef>
              <c:f>'KF_05_dur+rat'!$F$29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'KF_05_dur+rat'!$F$30:$F$32</c:f>
              <c:numCache>
                <c:formatCode>0.00</c:formatCode>
                <c:ptCount val="3"/>
                <c:pt idx="0">
                  <c:v>-4.0403637511245174</c:v>
                </c:pt>
                <c:pt idx="1">
                  <c:v>0.49719949374471162</c:v>
                </c:pt>
                <c:pt idx="2">
                  <c:v>-45.764387386090355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63-47AB-A00A-9B500AF1AE23}"/>
            </c:ext>
          </c:extLst>
        </c:ser>
        <c:ser>
          <c:idx val="5"/>
          <c:order val="5"/>
          <c:tx>
            <c:strRef>
              <c:f>'KF_05_dur+rat'!$G$29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'KF_05_dur+rat'!$G$30:$G$32</c:f>
              <c:numCache>
                <c:formatCode>0.00</c:formatCode>
                <c:ptCount val="3"/>
                <c:pt idx="0">
                  <c:v>-18.077534262379878</c:v>
                </c:pt>
                <c:pt idx="1">
                  <c:v>-21.546514604913387</c:v>
                </c:pt>
                <c:pt idx="2">
                  <c:v>-14.584061172840885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63-47AB-A00A-9B500AF1AE23}"/>
            </c:ext>
          </c:extLst>
        </c:ser>
        <c:ser>
          <c:idx val="6"/>
          <c:order val="6"/>
          <c:tx>
            <c:strRef>
              <c:f>'KF_05_dur+rat'!$H$29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'KF_05_dur+rat'!$H$30:$H$32</c:f>
              <c:numCache>
                <c:formatCode>0.00</c:formatCode>
                <c:ptCount val="3"/>
                <c:pt idx="0">
                  <c:v>19.184139920814246</c:v>
                </c:pt>
                <c:pt idx="1">
                  <c:v>18.646869033793394</c:v>
                </c:pt>
                <c:pt idx="2">
                  <c:v>9.0546050376486633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63-47AB-A00A-9B500AF1AE23}"/>
            </c:ext>
          </c:extLst>
        </c:ser>
        <c:ser>
          <c:idx val="7"/>
          <c:order val="7"/>
          <c:tx>
            <c:strRef>
              <c:f>'KF_05_dur+rat'!$I$29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'KF_05_dur+rat'!$I$30:$I$32</c:f>
              <c:numCache>
                <c:formatCode>0.00</c:formatCode>
                <c:ptCount val="3"/>
                <c:pt idx="0">
                  <c:v>-14.143851076203786</c:v>
                </c:pt>
                <c:pt idx="1">
                  <c:v>-5.7256485961985231</c:v>
                </c:pt>
                <c:pt idx="2">
                  <c:v>16.425454548317749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63-47AB-A00A-9B500AF1AE23}"/>
            </c:ext>
          </c:extLst>
        </c:ser>
        <c:ser>
          <c:idx val="8"/>
          <c:order val="8"/>
          <c:tx>
            <c:strRef>
              <c:f>'KF_05_dur+rat'!$J$29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'KF_05_dur+rat'!$J$30:$J$32</c:f>
              <c:numCache>
                <c:formatCode>0.00</c:formatCode>
                <c:ptCount val="3"/>
                <c:pt idx="0">
                  <c:v>1.9378336717065292</c:v>
                </c:pt>
                <c:pt idx="1">
                  <c:v>14.031958128200056</c:v>
                </c:pt>
                <c:pt idx="2">
                  <c:v>-7.568925127481112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63-47AB-A00A-9B500AF1AE23}"/>
            </c:ext>
          </c:extLst>
        </c:ser>
        <c:ser>
          <c:idx val="9"/>
          <c:order val="9"/>
          <c:tx>
            <c:strRef>
              <c:f>'KF_05_dur+rat'!$K$29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'KF_05_dur+rat'!$K$30:$K$32</c:f>
              <c:numCache>
                <c:formatCode>0.00</c:formatCode>
                <c:ptCount val="3"/>
                <c:pt idx="0">
                  <c:v>-2.028110260691125</c:v>
                </c:pt>
                <c:pt idx="1">
                  <c:v>-6.8016693200006699</c:v>
                </c:pt>
                <c:pt idx="2">
                  <c:v>11.785872157553465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63-47AB-A00A-9B500AF1AE23}"/>
            </c:ext>
          </c:extLst>
        </c:ser>
        <c:ser>
          <c:idx val="10"/>
          <c:order val="10"/>
          <c:tx>
            <c:strRef>
              <c:f>'KF_05_dur+rat'!$L$29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'KF_05_dur+rat'!$L$30:$L$32</c:f>
              <c:numCache>
                <c:formatCode>0.00</c:formatCode>
                <c:ptCount val="3"/>
                <c:pt idx="0">
                  <c:v>-1.7720671796914895</c:v>
                </c:pt>
                <c:pt idx="1">
                  <c:v>-6.1833513721630551</c:v>
                </c:pt>
                <c:pt idx="2">
                  <c:v>22.005831026082372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63-47AB-A00A-9B500AF1AE23}"/>
            </c:ext>
          </c:extLst>
        </c:ser>
        <c:ser>
          <c:idx val="11"/>
          <c:order val="11"/>
          <c:tx>
            <c:strRef>
              <c:f>'KF_05_dur+rat'!$M$29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'KF_05_dur+rat'!$M$30:$M$32</c:f>
              <c:numCache>
                <c:formatCode>0.00</c:formatCode>
                <c:ptCount val="3"/>
                <c:pt idx="0">
                  <c:v>-5.8203228334534733</c:v>
                </c:pt>
                <c:pt idx="1">
                  <c:v>-9.9046705768701475</c:v>
                </c:pt>
                <c:pt idx="2">
                  <c:v>-22.987062869734938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63-47AB-A00A-9B500AF1AE23}"/>
            </c:ext>
          </c:extLst>
        </c:ser>
        <c:ser>
          <c:idx val="12"/>
          <c:order val="12"/>
          <c:tx>
            <c:strRef>
              <c:f>'KF_05_dur+rat'!$N$29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'KF_05_dur+rat'!$N$30:$N$32</c:f>
              <c:numCache>
                <c:formatCode>0.00</c:formatCode>
                <c:ptCount val="3"/>
                <c:pt idx="0">
                  <c:v>-7.2742696144301604</c:v>
                </c:pt>
                <c:pt idx="1">
                  <c:v>-6.3330208025866659</c:v>
                </c:pt>
                <c:pt idx="2">
                  <c:v>39.206423669850508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63-47AB-A00A-9B500AF1AE23}"/>
            </c:ext>
          </c:extLst>
        </c:ser>
        <c:ser>
          <c:idx val="13"/>
          <c:order val="13"/>
          <c:tx>
            <c:strRef>
              <c:f>'KF_05_dur+rat'!$O$29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'KF_05_dur+rat'!$O$30:$O$32</c:f>
              <c:numCache>
                <c:formatCode>0.00</c:formatCode>
                <c:ptCount val="3"/>
                <c:pt idx="0">
                  <c:v>3.3433467695930057</c:v>
                </c:pt>
                <c:pt idx="1">
                  <c:v>-5.4138890370762169</c:v>
                </c:pt>
                <c:pt idx="2">
                  <c:v>30.635770134798346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63-47AB-A00A-9B500AF1A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94240"/>
        <c:axId val="214795776"/>
      </c:barChart>
      <c:catAx>
        <c:axId val="21479424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795776"/>
        <c:crosses val="autoZero"/>
        <c:auto val="1"/>
        <c:lblAlgn val="ctr"/>
        <c:lblOffset val="100"/>
        <c:noMultiLvlLbl val="0"/>
      </c:catAx>
      <c:valAx>
        <c:axId val="214795776"/>
        <c:scaling>
          <c:orientation val="minMax"/>
          <c:max val="40"/>
          <c:min val="-5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7942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6257045738135193E-2"/>
          <c:y val="0.85969143008644922"/>
          <c:w val="0.96027279376963126"/>
          <c:h val="0.1276148149764931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'KF_05_dur+rat'!$C$23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'KF_05_dur+rat'!$C$24:$C$26</c:f>
              <c:numCache>
                <c:formatCode>0.00</c:formatCode>
                <c:ptCount val="3"/>
                <c:pt idx="0">
                  <c:v>-10.895400513633792</c:v>
                </c:pt>
                <c:pt idx="1">
                  <c:v>1.5966406685775845</c:v>
                </c:pt>
                <c:pt idx="2">
                  <c:v>-25.077108343089538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9-4603-9F77-EEF7EDE8756F}"/>
            </c:ext>
          </c:extLst>
        </c:ser>
        <c:ser>
          <c:idx val="2"/>
          <c:order val="1"/>
          <c:tx>
            <c:strRef>
              <c:f>'KF_05_dur+rat'!$E$23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'KF_05_dur+rat'!$E$24:$E$26</c:f>
              <c:numCache>
                <c:formatCode>0.00</c:formatCode>
                <c:ptCount val="3"/>
                <c:pt idx="0">
                  <c:v>30.180249100541769</c:v>
                </c:pt>
                <c:pt idx="1">
                  <c:v>19.101447986026773</c:v>
                </c:pt>
                <c:pt idx="2">
                  <c:v>9.6825676878747728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9-4603-9F77-EEF7EDE8756F}"/>
            </c:ext>
          </c:extLst>
        </c:ser>
        <c:ser>
          <c:idx val="3"/>
          <c:order val="2"/>
          <c:tx>
            <c:strRef>
              <c:f>'KF_05_dur+rat'!$F$23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'KF_05_dur+rat'!$F$24:$F$26</c:f>
              <c:numCache>
                <c:formatCode>0.00</c:formatCode>
                <c:ptCount val="3"/>
                <c:pt idx="0">
                  <c:v>-3.0990467502622581</c:v>
                </c:pt>
                <c:pt idx="1">
                  <c:v>1.2199325738603173</c:v>
                </c:pt>
                <c:pt idx="2">
                  <c:v>-39.746403722113641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9-4603-9F77-EEF7EDE8756F}"/>
            </c:ext>
          </c:extLst>
        </c:ser>
        <c:ser>
          <c:idx val="4"/>
          <c:order val="3"/>
          <c:tx>
            <c:strRef>
              <c:f>'KF_05_dur+rat'!$G$23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'KF_05_dur+rat'!$G$24:$G$26</c:f>
              <c:numCache>
                <c:formatCode>0.00</c:formatCode>
                <c:ptCount val="3"/>
                <c:pt idx="0">
                  <c:v>-17.273915024480967</c:v>
                </c:pt>
                <c:pt idx="1">
                  <c:v>-20.982310533247443</c:v>
                </c:pt>
                <c:pt idx="2">
                  <c:v>-5.106308461456444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9-4603-9F77-EEF7EDE8756F}"/>
            </c:ext>
          </c:extLst>
        </c:ser>
        <c:ser>
          <c:idx val="5"/>
          <c:order val="4"/>
          <c:tx>
            <c:strRef>
              <c:f>'KF_05_dur+rat'!$H$23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'KF_05_dur+rat'!$H$24:$H$26</c:f>
              <c:numCache>
                <c:formatCode>0.00</c:formatCode>
                <c:ptCount val="3"/>
                <c:pt idx="0">
                  <c:v>20.353277920145956</c:v>
                </c:pt>
                <c:pt idx="1">
                  <c:v>19.500126811471105</c:v>
                </c:pt>
                <c:pt idx="2">
                  <c:v>21.155304190250959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9-4603-9F77-EEF7EDE8756F}"/>
            </c:ext>
          </c:extLst>
        </c:ser>
        <c:ser>
          <c:idx val="6"/>
          <c:order val="5"/>
          <c:tx>
            <c:strRef>
              <c:f>'KF_05_dur+rat'!$I$23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'KF_05_dur+rat'!$I$24:$I$26</c:f>
              <c:numCache>
                <c:formatCode>0.00</c:formatCode>
                <c:ptCount val="3"/>
                <c:pt idx="0">
                  <c:v>-13.301644334184395</c:v>
                </c:pt>
                <c:pt idx="1">
                  <c:v>-5.0476675906660118</c:v>
                </c:pt>
                <c:pt idx="2">
                  <c:v>29.344023174629296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9-4603-9F77-EEF7EDE8756F}"/>
            </c:ext>
          </c:extLst>
        </c:ser>
        <c:ser>
          <c:idx val="8"/>
          <c:order val="6"/>
          <c:tx>
            <c:strRef>
              <c:f>'KF_05_dur+rat'!$K$23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'KF_05_dur+rat'!$K$24:$K$26</c:f>
              <c:numCache>
                <c:formatCode>0.00</c:formatCode>
                <c:ptCount val="3"/>
                <c:pt idx="0">
                  <c:v>-1.0670540393124726</c:v>
                </c:pt>
                <c:pt idx="1">
                  <c:v>-6.1314265974839959</c:v>
                </c:pt>
                <c:pt idx="2">
                  <c:v>24.189632714229003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9-4603-9F77-EEF7EDE8756F}"/>
            </c:ext>
          </c:extLst>
        </c:ser>
        <c:ser>
          <c:idx val="10"/>
          <c:order val="7"/>
          <c:tx>
            <c:strRef>
              <c:f>'KF_05_dur+rat'!$M$23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'KF_05_dur+rat'!$M$24:$M$26</c:f>
              <c:numCache>
                <c:formatCode>0.00</c:formatCode>
                <c:ptCount val="3"/>
                <c:pt idx="0">
                  <c:v>-4.8964663588138224</c:v>
                </c:pt>
                <c:pt idx="1">
                  <c:v>-9.2567433185383194</c:v>
                </c:pt>
                <c:pt idx="2">
                  <c:v>-14.441707240324412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79-4603-9F77-EEF7EDE8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38272"/>
        <c:axId val="214844160"/>
      </c:barChart>
      <c:catAx>
        <c:axId val="21483827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844160"/>
        <c:crosses val="autoZero"/>
        <c:auto val="1"/>
        <c:lblAlgn val="ctr"/>
        <c:lblOffset val="100"/>
        <c:noMultiLvlLbl val="0"/>
      </c:catAx>
      <c:valAx>
        <c:axId val="214844160"/>
        <c:scaling>
          <c:orientation val="minMax"/>
          <c:max val="35"/>
          <c:min val="-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838272"/>
        <c:crosses val="autoZero"/>
        <c:crossBetween val="between"/>
        <c:majorUnit val="10"/>
        <c:minorUnit val="2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'KF_05_dur+rat'!$B$41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'KF_05_dur+rat'!$B$42:$B$44</c:f>
              <c:numCache>
                <c:formatCode>0.00</c:formatCode>
                <c:ptCount val="3"/>
                <c:pt idx="0">
                  <c:v>-0.58790060038324299</c:v>
                </c:pt>
                <c:pt idx="1">
                  <c:v>1.9236040841592654</c:v>
                </c:pt>
                <c:pt idx="2">
                  <c:v>-1.3357034837760331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8-4F30-A831-EAA12D5D4276}"/>
            </c:ext>
          </c:extLst>
        </c:ser>
        <c:ser>
          <c:idx val="1"/>
          <c:order val="1"/>
          <c:tx>
            <c:strRef>
              <c:f>'KF_05_dur+rat'!$C$41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'KF_05_dur+rat'!$C$42:$C$44</c:f>
              <c:numCache>
                <c:formatCode>0.00</c:formatCode>
                <c:ptCount val="3"/>
                <c:pt idx="0">
                  <c:v>-1.1389419163227146</c:v>
                </c:pt>
                <c:pt idx="1">
                  <c:v>4.8378920582467373</c:v>
                </c:pt>
                <c:pt idx="2">
                  <c:v>-3.6989501419240245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8-4F30-A831-EAA12D5D4276}"/>
            </c:ext>
          </c:extLst>
        </c:ser>
        <c:ser>
          <c:idx val="2"/>
          <c:order val="2"/>
          <c:tx>
            <c:strRef>
              <c:f>'KF_05_dur+rat'!$D$41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'KF_05_dur+rat'!$D$42:$D$44</c:f>
              <c:numCache>
                <c:formatCode>0.00</c:formatCode>
                <c:ptCount val="3"/>
                <c:pt idx="0">
                  <c:v>1.5813956893424574</c:v>
                </c:pt>
                <c:pt idx="1">
                  <c:v>-1.0257403496321444</c:v>
                </c:pt>
                <c:pt idx="2">
                  <c:v>-0.55565533971031655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8-4F30-A831-EAA12D5D4276}"/>
            </c:ext>
          </c:extLst>
        </c:ser>
        <c:ser>
          <c:idx val="3"/>
          <c:order val="3"/>
          <c:tx>
            <c:strRef>
              <c:f>'KF_05_dur+rat'!$E$41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'KF_05_dur+rat'!$E$42:$E$44</c:f>
              <c:numCache>
                <c:formatCode>0.00</c:formatCode>
                <c:ptCount val="3"/>
                <c:pt idx="0">
                  <c:v>3.1715361981301058</c:v>
                </c:pt>
                <c:pt idx="1">
                  <c:v>-0.65055178201694019</c:v>
                </c:pt>
                <c:pt idx="2">
                  <c:v>-2.5209844161131585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8-4F30-A831-EAA12D5D4276}"/>
            </c:ext>
          </c:extLst>
        </c:ser>
        <c:ser>
          <c:idx val="4"/>
          <c:order val="4"/>
          <c:tx>
            <c:strRef>
              <c:f>'KF_05_dur+rat'!$F$41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'KF_05_dur+rat'!$F$42:$F$44</c:f>
              <c:numCache>
                <c:formatCode>0.00</c:formatCode>
                <c:ptCount val="3"/>
                <c:pt idx="0">
                  <c:v>1.817141324857829</c:v>
                </c:pt>
                <c:pt idx="1">
                  <c:v>4.0629315518781084</c:v>
                </c:pt>
                <c:pt idx="2">
                  <c:v>-5.8800728767359374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8-4F30-A831-EAA12D5D4276}"/>
            </c:ext>
          </c:extLst>
        </c:ser>
        <c:ser>
          <c:idx val="5"/>
          <c:order val="5"/>
          <c:tx>
            <c:strRef>
              <c:f>'KF_05_dur+rat'!$G$41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'KF_05_dur+rat'!$G$42:$G$44</c:f>
              <c:numCache>
                <c:formatCode>0.00</c:formatCode>
                <c:ptCount val="3"/>
                <c:pt idx="0">
                  <c:v>0.5998851658319424</c:v>
                </c:pt>
                <c:pt idx="1">
                  <c:v>-1.4039139990687488</c:v>
                </c:pt>
                <c:pt idx="2">
                  <c:v>0.80402883323679397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F8-4F30-A831-EAA12D5D4276}"/>
            </c:ext>
          </c:extLst>
        </c:ser>
        <c:ser>
          <c:idx val="6"/>
          <c:order val="6"/>
          <c:tx>
            <c:strRef>
              <c:f>'KF_05_dur+rat'!$H$41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'KF_05_dur+rat'!$H$42:$H$44</c:f>
              <c:numCache>
                <c:formatCode>0.00</c:formatCode>
                <c:ptCount val="3"/>
                <c:pt idx="0">
                  <c:v>0.65525545796855766</c:v>
                </c:pt>
                <c:pt idx="1">
                  <c:v>0.37421755619287467</c:v>
                </c:pt>
                <c:pt idx="2">
                  <c:v>-1.0294730141614519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F8-4F30-A831-EAA12D5D4276}"/>
            </c:ext>
          </c:extLst>
        </c:ser>
        <c:ser>
          <c:idx val="7"/>
          <c:order val="7"/>
          <c:tx>
            <c:strRef>
              <c:f>'KF_05_dur+rat'!$I$41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'KF_05_dur+rat'!$I$42:$I$44</c:f>
              <c:numCache>
                <c:formatCode>0.00</c:formatCode>
                <c:ptCount val="3"/>
                <c:pt idx="0">
                  <c:v>-3.4759015236613848</c:v>
                </c:pt>
                <c:pt idx="1">
                  <c:v>6.2343873208888567E-2</c:v>
                </c:pt>
                <c:pt idx="2">
                  <c:v>3.4135576504524927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F8-4F30-A831-EAA12D5D4276}"/>
            </c:ext>
          </c:extLst>
        </c:ser>
        <c:ser>
          <c:idx val="8"/>
          <c:order val="8"/>
          <c:tx>
            <c:strRef>
              <c:f>'KF_05_dur+rat'!$J$41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'KF_05_dur+rat'!$J$42:$J$44</c:f>
              <c:numCache>
                <c:formatCode>0.00</c:formatCode>
                <c:ptCount val="3"/>
                <c:pt idx="0">
                  <c:v>-1.4978603414482876</c:v>
                </c:pt>
                <c:pt idx="1">
                  <c:v>3.331393302294245</c:v>
                </c:pt>
                <c:pt idx="2">
                  <c:v>-1.8335329608459592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F8-4F30-A831-EAA12D5D4276}"/>
            </c:ext>
          </c:extLst>
        </c:ser>
        <c:ser>
          <c:idx val="9"/>
          <c:order val="9"/>
          <c:tx>
            <c:strRef>
              <c:f>'KF_05_dur+rat'!$K$41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'KF_05_dur+rat'!$K$42:$K$44</c:f>
              <c:numCache>
                <c:formatCode>0.00</c:formatCode>
                <c:ptCount val="3"/>
                <c:pt idx="0">
                  <c:v>0.13443910996900144</c:v>
                </c:pt>
                <c:pt idx="1">
                  <c:v>-2.1790034229054811</c:v>
                </c:pt>
                <c:pt idx="2">
                  <c:v>2.0445643129364868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F8-4F30-A831-EAA12D5D4276}"/>
            </c:ext>
          </c:extLst>
        </c:ser>
        <c:ser>
          <c:idx val="10"/>
          <c:order val="10"/>
          <c:tx>
            <c:strRef>
              <c:f>'KF_05_dur+rat'!$L$41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'KF_05_dur+rat'!$L$42:$L$44</c:f>
              <c:numCache>
                <c:formatCode>0.00</c:formatCode>
                <c:ptCount val="3"/>
                <c:pt idx="0">
                  <c:v>-0.51844346549828657</c:v>
                </c:pt>
                <c:pt idx="1">
                  <c:v>-2.6914915077597925</c:v>
                </c:pt>
                <c:pt idx="2">
                  <c:v>3.2099349732580826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F8-4F30-A831-EAA12D5D4276}"/>
            </c:ext>
          </c:extLst>
        </c:ser>
        <c:ser>
          <c:idx val="11"/>
          <c:order val="11"/>
          <c:tx>
            <c:strRef>
              <c:f>'KF_05_dur+rat'!$M$41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'KF_05_dur+rat'!$M$42:$M$44</c:f>
              <c:numCache>
                <c:formatCode>0.00</c:formatCode>
                <c:ptCount val="3"/>
                <c:pt idx="0">
                  <c:v>2.0166562757016564</c:v>
                </c:pt>
                <c:pt idx="1">
                  <c:v>3.5767498265570907E-2</c:v>
                </c:pt>
                <c:pt idx="2">
                  <c:v>-2.0524237739672344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F8-4F30-A831-EAA12D5D4276}"/>
            </c:ext>
          </c:extLst>
        </c:ser>
        <c:ser>
          <c:idx val="12"/>
          <c:order val="12"/>
          <c:tx>
            <c:strRef>
              <c:f>'KF_05_dur+rat'!$N$41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'KF_05_dur+rat'!$N$42:$N$44</c:f>
              <c:numCache>
                <c:formatCode>0.00</c:formatCode>
                <c:ptCount val="3"/>
                <c:pt idx="0">
                  <c:v>-2.8309122668974354</c:v>
                </c:pt>
                <c:pt idx="1">
                  <c:v>-2.8208109880837142</c:v>
                </c:pt>
                <c:pt idx="2">
                  <c:v>5.6517232549811567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F8-4F30-A831-EAA12D5D4276}"/>
            </c:ext>
          </c:extLst>
        </c:ser>
        <c:ser>
          <c:idx val="13"/>
          <c:order val="13"/>
          <c:tx>
            <c:strRef>
              <c:f>'KF_05_dur+rat'!$O$41</c:f>
              <c:strCache>
                <c:ptCount val="1"/>
                <c:pt idx="0">
                  <c:v>Melzer+Stark 2019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'KF_05_dur+rat'!$O$42:$O$44</c:f>
              <c:numCache>
                <c:formatCode>0.00</c:formatCode>
                <c:ptCount val="3"/>
                <c:pt idx="0">
                  <c:v>7.3650892409787616E-2</c:v>
                </c:pt>
                <c:pt idx="1">
                  <c:v>-3.8566378747788832</c:v>
                </c:pt>
                <c:pt idx="2">
                  <c:v>3.7829869823690991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F8-4F30-A831-EAA12D5D4276}"/>
            </c:ext>
          </c:extLst>
        </c:ser>
        <c:ser>
          <c:idx val="14"/>
          <c:order val="14"/>
          <c:tx>
            <c:strRef>
              <c:f>'KF_05_dur+rat'!$P$41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'KF_05_dur+rat'!$P$42:$P$44</c:f>
              <c:numCache>
                <c:formatCode>0.00</c:formatCode>
                <c:ptCount val="3"/>
                <c:pt idx="0">
                  <c:v>2.3012693328168581</c:v>
                </c:pt>
                <c:pt idx="1">
                  <c:v>-1.7755432318977284</c:v>
                </c:pt>
                <c:pt idx="2">
                  <c:v>-0.52572610091914029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F8-4F30-A831-EAA12D5D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81344"/>
        <c:axId val="215082880"/>
      </c:barChart>
      <c:catAx>
        <c:axId val="21508134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5082880"/>
        <c:crosses val="autoZero"/>
        <c:auto val="1"/>
        <c:lblAlgn val="ctr"/>
        <c:lblOffset val="100"/>
        <c:noMultiLvlLbl val="0"/>
      </c:catAx>
      <c:valAx>
        <c:axId val="215082880"/>
        <c:scaling>
          <c:orientation val="minMax"/>
          <c:max val="6"/>
          <c:min val="-6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081344"/>
        <c:crosses val="autoZero"/>
        <c:crossBetween val="between"/>
        <c:majorUnit val="1"/>
        <c:minorUnit val="0.5"/>
      </c:valAx>
    </c:plotArea>
    <c:legend>
      <c:legendPos val="b"/>
      <c:layout>
        <c:manualLayout>
          <c:xMode val="edge"/>
          <c:yMode val="edge"/>
          <c:x val="0.13289206541490006"/>
          <c:y val="0.81859071619714396"/>
          <c:w val="0.73421576149135204"/>
          <c:h val="0.1569506870394152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'KF_05_dur+rat'!$C$35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'KF_05_dur+rat'!$C$36:$C$38</c:f>
              <c:numCache>
                <c:formatCode>0.00</c:formatCode>
                <c:ptCount val="3"/>
                <c:pt idx="0">
                  <c:v>-1.6114506778820896</c:v>
                </c:pt>
                <c:pt idx="1">
                  <c:v>4.1954316415216155</c:v>
                </c:pt>
                <c:pt idx="2">
                  <c:v>-2.5839809636395206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2-40E6-AE98-444F53E6A2C5}"/>
            </c:ext>
          </c:extLst>
        </c:ser>
        <c:ser>
          <c:idx val="4"/>
          <c:order val="1"/>
          <c:tx>
            <c:strRef>
              <c:f>'KF_05_dur+rat'!$E$35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'KF_05_dur+rat'!$E$36:$E$38</c:f>
              <c:numCache>
                <c:formatCode>0.00</c:formatCode>
                <c:ptCount val="3"/>
                <c:pt idx="0">
                  <c:v>2.6990274365707307</c:v>
                </c:pt>
                <c:pt idx="1">
                  <c:v>-1.293012198742062</c:v>
                </c:pt>
                <c:pt idx="2">
                  <c:v>-1.4060152378286546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2-40E6-AE98-444F53E6A2C5}"/>
            </c:ext>
          </c:extLst>
        </c:ser>
        <c:ser>
          <c:idx val="5"/>
          <c:order val="2"/>
          <c:tx>
            <c:strRef>
              <c:f>'KF_05_dur+rat'!$F$35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'KF_05_dur+rat'!$F$36:$F$38</c:f>
              <c:numCache>
                <c:formatCode>0.00</c:formatCode>
                <c:ptCount val="3"/>
                <c:pt idx="0">
                  <c:v>1.3446325632984539</c:v>
                </c:pt>
                <c:pt idx="1">
                  <c:v>3.4204711351529866</c:v>
                </c:pt>
                <c:pt idx="2">
                  <c:v>-4.7651036984514334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2-40E6-AE98-444F53E6A2C5}"/>
            </c:ext>
          </c:extLst>
        </c:ser>
        <c:ser>
          <c:idx val="6"/>
          <c:order val="3"/>
          <c:tx>
            <c:strRef>
              <c:f>'KF_05_dur+rat'!$G$35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'KF_05_dur+rat'!$G$36:$G$38</c:f>
              <c:numCache>
                <c:formatCode>0.00</c:formatCode>
                <c:ptCount val="3"/>
                <c:pt idx="0">
                  <c:v>0.12737640427256736</c:v>
                </c:pt>
                <c:pt idx="1">
                  <c:v>-2.0463744157938706</c:v>
                </c:pt>
                <c:pt idx="2">
                  <c:v>1.9189980115212979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52-40E6-AE98-444F53E6A2C5}"/>
            </c:ext>
          </c:extLst>
        </c:ser>
        <c:ser>
          <c:idx val="7"/>
          <c:order val="4"/>
          <c:tx>
            <c:strRef>
              <c:f>'KF_05_dur+rat'!$H$35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'KF_05_dur+rat'!$H$36:$H$38</c:f>
              <c:numCache>
                <c:formatCode>0.00</c:formatCode>
                <c:ptCount val="3"/>
                <c:pt idx="0">
                  <c:v>0.18274669640918262</c:v>
                </c:pt>
                <c:pt idx="1">
                  <c:v>-0.26824286053224711</c:v>
                </c:pt>
                <c:pt idx="2">
                  <c:v>8.5496164123052054E-2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52-40E6-AE98-444F53E6A2C5}"/>
            </c:ext>
          </c:extLst>
        </c:ser>
        <c:ser>
          <c:idx val="9"/>
          <c:order val="5"/>
          <c:tx>
            <c:strRef>
              <c:f>'KF_05_dur+rat'!$I$35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'KF_05_dur+rat'!$I$36:$I$38</c:f>
              <c:numCache>
                <c:formatCode>0.00</c:formatCode>
                <c:ptCount val="3"/>
                <c:pt idx="0">
                  <c:v>-3.9484102852207599</c:v>
                </c:pt>
                <c:pt idx="1">
                  <c:v>-0.58011654351623321</c:v>
                </c:pt>
                <c:pt idx="2">
                  <c:v>4.5285268287369966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52-40E6-AE98-444F53E6A2C5}"/>
            </c:ext>
          </c:extLst>
        </c:ser>
        <c:ser>
          <c:idx val="14"/>
          <c:order val="6"/>
          <c:tx>
            <c:strRef>
              <c:f>'KF_05_dur+rat'!$K$35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'KF_05_dur+rat'!$K$36:$K$38</c:f>
              <c:numCache>
                <c:formatCode>0.00</c:formatCode>
                <c:ptCount val="3"/>
                <c:pt idx="0">
                  <c:v>-0.33806965159037361</c:v>
                </c:pt>
                <c:pt idx="1">
                  <c:v>-2.8214638396306029</c:v>
                </c:pt>
                <c:pt idx="2">
                  <c:v>3.1595334912209907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52-40E6-AE98-444F53E6A2C5}"/>
            </c:ext>
          </c:extLst>
        </c:ser>
        <c:ser>
          <c:idx val="2"/>
          <c:order val="7"/>
          <c:tx>
            <c:strRef>
              <c:f>'KF_05_dur+rat'!$M$35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'KF_05_dur+rat'!$M$36:$M$38</c:f>
              <c:numCache>
                <c:formatCode>0.00</c:formatCode>
                <c:ptCount val="3"/>
                <c:pt idx="0">
                  <c:v>1.5441475141422814</c:v>
                </c:pt>
                <c:pt idx="1">
                  <c:v>-0.60669291845955087</c:v>
                </c:pt>
                <c:pt idx="2">
                  <c:v>-0.93745459568273048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52-40E6-AE98-444F53E6A2C5}"/>
            </c:ext>
          </c:extLst>
        </c:ser>
        <c:ser>
          <c:idx val="12"/>
          <c:order val="8"/>
          <c:tx>
            <c:strRef>
              <c:f>'KF_05_dur+rat'!$P$35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'KF_05_dur+rat'!$P$36:$P$38</c:f>
              <c:numCache>
                <c:formatCode>0.00</c:formatCode>
                <c:ptCount val="3"/>
                <c:pt idx="0">
                  <c:v>1.828760571257483</c:v>
                </c:pt>
                <c:pt idx="1">
                  <c:v>-2.4180036486228502</c:v>
                </c:pt>
                <c:pt idx="2">
                  <c:v>0.58924307736536363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52-40E6-AE98-444F53E6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89536"/>
        <c:axId val="215091072"/>
      </c:barChart>
      <c:catAx>
        <c:axId val="21508953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5091072"/>
        <c:crosses val="autoZero"/>
        <c:auto val="1"/>
        <c:lblAlgn val="ctr"/>
        <c:lblOffset val="100"/>
        <c:noMultiLvlLbl val="0"/>
      </c:catAx>
      <c:valAx>
        <c:axId val="215091072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089536"/>
        <c:crosses val="autoZero"/>
        <c:crossBetween val="between"/>
        <c:majorUnit val="1"/>
        <c:minorUnit val="0.5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04_dur" connectionId="54" xr16:uid="{C966C10F-546D-4B77-807F-8658C167584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27" connectionId="85" xr16:uid="{00000000-0016-0000-0000-00001F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32_dur" connectionId="25" xr16:uid="{00000000-0016-0000-0000-000020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1997_21" connectionId="83" xr16:uid="{00000000-0016-0000-0000-00001D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05_Abschnitte-Dauern_1" connectionId="33" xr16:uid="{19FB2C6B-83EC-4659-B4C1-98516C41677F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87_23" connectionId="21" xr16:uid="{00000000-0016-0000-0000-000023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3_23" connectionId="68" xr16:uid="{00000000-0016-0000-0000-000010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87_20" connectionId="19" xr16:uid="{865FF577-5F27-4BED-9BA3-5F7CBCD31D1F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27" connectionId="43" xr16:uid="{00000000-0016-0000-0000-00000D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1994_23" connectionId="39" xr16:uid="{00000000-0016-0000-0000-00000C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05_dur_1" connectionId="55" xr16:uid="{F4D3D695-A9EC-4935-BBED-17F27A29F39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005_21" connectionId="16" xr16:uid="{00000000-0016-0000-0000-00000A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94_27" connectionId="44" xr16:uid="{00000000-0016-0000-0000-000024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5" connectionId="46" xr16:uid="{F322B316-FC10-450C-869A-B7852959780D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20" connectionId="22" xr16:uid="{D7B72FFA-67B8-463E-850E-8D1E73B826B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1996_20" connectionId="40" xr16:uid="{0EEDB6C8-B213-4B62-AD8B-42CDCF6F6373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1997_20" connectionId="82" xr16:uid="{D8D0DF61-CABB-47C2-AFA8-0DF1BCC2C343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004_23" connectionId="78" xr16:uid="{00000000-0016-0000-0000-000002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21" connectionId="23" xr16:uid="{00000000-0016-0000-0000-000035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9_27" connectionId="73" xr16:uid="{00000000-0016-0000-0000-00000300000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0_Abschnitte-Dauern_3" connectionId="36" xr16:uid="{00000000-0016-0000-0000-0000290000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5" connectionId="61" xr16:uid="{82172D06-03BF-4900-8E6E-0AE2A07CA8D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9_23" connectionId="70" xr16:uid="{00000000-0016-0000-0000-00002700000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87_27" connectionId="27" xr16:uid="{00000000-0016-0000-0000-00000F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4" connectionId="81" xr16:uid="{00000000-0016-0000-0000-00002E00000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05_dur_1" connectionId="8" xr16:uid="{C99C7885-BEC3-4092-B50B-D42976BF066F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2_20" connectionId="63" xr16:uid="{CE1A9582-7890-420C-9971-8EA467A5790F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7_dur" connectionId="12" xr16:uid="{00000000-0016-0000-0000-00000400000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4_14" connectionId="53" xr16:uid="{00000000-0016-0000-0000-00001500000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1994_21" connectionId="38" xr16:uid="{00000000-0016-0000-0000-00000B00000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87_21" connectionId="20" xr16:uid="{00000000-0016-0000-0000-000009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4" connectionId="62" xr16:uid="{00000000-0016-0000-0000-00000700000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14" connectionId="31" xr16:uid="{00000000-0016-0000-0000-000019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4_dur" connectionId="56" xr16:uid="{00000000-0016-0000-0000-00001E000000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7_Abschnitte-Dauern" connectionId="37" xr16:uid="{00000000-0016-0000-0000-000028000000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2" connectionId="75" xr16:uid="{00000000-0016-0000-0000-00001600000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3_27" connectionId="72" xr16:uid="{00000000-0016-0000-0000-000033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04" connectionId="45" xr16:uid="{C37BF71F-4649-47D7-8665-150086D85773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0_dur_3" connectionId="11" xr16:uid="{00000000-0016-0000-0000-00001A000000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4" connectionId="51" xr16:uid="{00000000-0016-0000-0000-000038000000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04_Abschnitte-Dauern" connectionId="32" xr16:uid="{0D031FA9-D13F-49EC-800B-2E9D8316E3D7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1996_21" connectionId="41" xr16:uid="{00000000-0016-0000-0000-000018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27" connectionId="26" xr16:uid="{00000000-0016-0000-0000-00001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2_21" connectionId="64" xr16:uid="{00000000-0016-0000-0000-00001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4_Abschnitte-Dauern" connectionId="34" xr16:uid="{00000000-0016-0000-0000-00002A000000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4_dur" connectionId="9" xr16:uid="{00000000-0016-0000-0000-000025000000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004_21" connectionId="77" xr16:uid="{00000000-0016-0000-0000-000030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009_21" connectionId="2" xr16:uid="{00000000-0016-0000-0000-00001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0_Abschnitte-Dauern_1" connectionId="35" xr16:uid="{00000000-0016-0000-0000-000021000000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04_dur" connectionId="7" xr16:uid="{EA0AD0D4-E278-4B52-BB40-B3B1AEE56633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009_23" connectionId="3" xr16:uid="{00000000-0016-0000-0000-000034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9_21" connectionId="69" xr16:uid="{00000000-0016-0000-0000-000013000000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4" connectionId="47" xr16:uid="{00000000-0016-0000-0000-00002B000000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0_dur_1" connectionId="57" xr16:uid="{00000000-0016-0000-0000-000037000000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0_dur_3" connectionId="58" xr16:uid="{00000000-0016-0000-0000-00002D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7" connectionId="71" xr16:uid="{00000000-0016-0000-0000-00002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009_20" connectionId="1" xr16:uid="{2EFCD9C4-EFB0-4CEC-B360-0199931D4AB2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1996_23" connectionId="42" xr16:uid="{00000000-0016-0000-0000-000000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7_dur" connectionId="59" xr16:uid="{00000000-0016-0000-0000-000012000000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2 (Umpanzert)" connectionId="29" xr16:uid="{00000000-0016-0000-0000-00002C000000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004_20" connectionId="76" xr16:uid="{E524E559-AB2D-410A-9F93-877733DBA5D3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1997_23" connectionId="84" xr16:uid="{00000000-0016-0000-0000-000006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7" connectionId="79" xr16:uid="{00000000-0016-0000-0000-000005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2_23" connectionId="65" xr16:uid="{00000000-0016-0000-0000-00002F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7" connectionId="4" xr16:uid="{00000000-0016-0000-0000-000001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005_20" connectionId="15" xr16:uid="{4EBF3287-A6B4-4ADE-A6C5-D7B0BF8D1F89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005_23" connectionId="17" xr16:uid="{00000000-0016-0000-0000-000008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04" connectionId="60" xr16:uid="{4FC7A5BD-DFF2-4E5A-ADF8-F00F9EE3200D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4" connectionId="6" xr16:uid="{00000000-0016-0000-0000-000032000000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0_dur_1" connectionId="10" xr16:uid="{00000000-0016-0000-0000-000022000000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7" connectionId="18" xr16:uid="{00000000-0016-0000-0000-000031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23" connectionId="24" xr16:uid="{00000000-0016-0000-0000-000036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4" connectionId="14" xr16:uid="{00000000-0016-0000-0000-00000E000000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3_20" connectionId="66" xr16:uid="{CE48CAC0-E341-4AEB-B90C-438E7AFDD2D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4" connectionId="49" xr16:uid="{00000000-0016-0000-0000-00001B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013_21" connectionId="67" xr16:uid="{00000000-0016-0000-0000-000017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50" Type="http://schemas.openxmlformats.org/officeDocument/2006/relationships/queryTable" Target="../queryTables/queryTable49.xml"/><Relationship Id="rId55" Type="http://schemas.openxmlformats.org/officeDocument/2006/relationships/queryTable" Target="../queryTables/queryTable54.xml"/><Relationship Id="rId63" Type="http://schemas.openxmlformats.org/officeDocument/2006/relationships/queryTable" Target="../queryTables/queryTable62.xml"/><Relationship Id="rId68" Type="http://schemas.openxmlformats.org/officeDocument/2006/relationships/queryTable" Target="../queryTables/queryTable67.xml"/><Relationship Id="rId76" Type="http://schemas.openxmlformats.org/officeDocument/2006/relationships/queryTable" Target="../queryTables/queryTable75.xml"/><Relationship Id="rId7" Type="http://schemas.openxmlformats.org/officeDocument/2006/relationships/queryTable" Target="../queryTables/queryTable6.xml"/><Relationship Id="rId71" Type="http://schemas.openxmlformats.org/officeDocument/2006/relationships/queryTable" Target="../queryTables/queryTable70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9" Type="http://schemas.openxmlformats.org/officeDocument/2006/relationships/queryTable" Target="../queryTables/queryTable28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3" Type="http://schemas.openxmlformats.org/officeDocument/2006/relationships/queryTable" Target="../queryTables/queryTable52.xml"/><Relationship Id="rId58" Type="http://schemas.openxmlformats.org/officeDocument/2006/relationships/queryTable" Target="../queryTables/queryTable57.xml"/><Relationship Id="rId66" Type="http://schemas.openxmlformats.org/officeDocument/2006/relationships/queryTable" Target="../queryTables/queryTable65.xml"/><Relationship Id="rId74" Type="http://schemas.openxmlformats.org/officeDocument/2006/relationships/queryTable" Target="../queryTables/queryTable7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57" Type="http://schemas.openxmlformats.org/officeDocument/2006/relationships/queryTable" Target="../queryTables/queryTable56.xml"/><Relationship Id="rId61" Type="http://schemas.openxmlformats.org/officeDocument/2006/relationships/queryTable" Target="../queryTables/queryTable60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52" Type="http://schemas.openxmlformats.org/officeDocument/2006/relationships/queryTable" Target="../queryTables/queryTable51.xml"/><Relationship Id="rId60" Type="http://schemas.openxmlformats.org/officeDocument/2006/relationships/queryTable" Target="../queryTables/queryTable59.xml"/><Relationship Id="rId65" Type="http://schemas.openxmlformats.org/officeDocument/2006/relationships/queryTable" Target="../queryTables/queryTable64.xml"/><Relationship Id="rId73" Type="http://schemas.openxmlformats.org/officeDocument/2006/relationships/queryTable" Target="../queryTables/queryTable72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56" Type="http://schemas.openxmlformats.org/officeDocument/2006/relationships/queryTable" Target="../queryTables/queryTable55.xml"/><Relationship Id="rId64" Type="http://schemas.openxmlformats.org/officeDocument/2006/relationships/queryTable" Target="../queryTables/queryTable63.xml"/><Relationship Id="rId69" Type="http://schemas.openxmlformats.org/officeDocument/2006/relationships/queryTable" Target="../queryTables/queryTable68.xml"/><Relationship Id="rId77" Type="http://schemas.openxmlformats.org/officeDocument/2006/relationships/queryTable" Target="../queryTables/queryTable76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Relationship Id="rId72" Type="http://schemas.openxmlformats.org/officeDocument/2006/relationships/queryTable" Target="../queryTables/queryTable71.xml"/><Relationship Id="rId3" Type="http://schemas.openxmlformats.org/officeDocument/2006/relationships/queryTable" Target="../queryTables/queryTable2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59" Type="http://schemas.openxmlformats.org/officeDocument/2006/relationships/queryTable" Target="../queryTables/queryTable58.xml"/><Relationship Id="rId67" Type="http://schemas.openxmlformats.org/officeDocument/2006/relationships/queryTable" Target="../queryTables/queryTable66.xml"/><Relationship Id="rId20" Type="http://schemas.openxmlformats.org/officeDocument/2006/relationships/queryTable" Target="../queryTables/queryTable19.xml"/><Relationship Id="rId41" Type="http://schemas.openxmlformats.org/officeDocument/2006/relationships/queryTable" Target="../queryTables/queryTable40.xml"/><Relationship Id="rId54" Type="http://schemas.openxmlformats.org/officeDocument/2006/relationships/queryTable" Target="../queryTables/queryTable53.xml"/><Relationship Id="rId62" Type="http://schemas.openxmlformats.org/officeDocument/2006/relationships/queryTable" Target="../queryTables/queryTable61.xml"/><Relationship Id="rId70" Type="http://schemas.openxmlformats.org/officeDocument/2006/relationships/queryTable" Target="../queryTables/queryTable69.xml"/><Relationship Id="rId75" Type="http://schemas.openxmlformats.org/officeDocument/2006/relationships/queryTable" Target="../queryTables/queryTable7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3DF3-CF4E-4B2C-B1C8-071B00FE14F6}">
  <dimension ref="A1:H10"/>
  <sheetViews>
    <sheetView workbookViewId="0"/>
  </sheetViews>
  <sheetFormatPr baseColWidth="10" defaultRowHeight="14.4" x14ac:dyDescent="0.3"/>
  <cols>
    <col min="1" max="1" width="8.21875" style="6" bestFit="1" customWidth="1"/>
    <col min="2" max="2" width="12.33203125" style="6" bestFit="1" customWidth="1"/>
    <col min="3" max="3" width="10.44140625" style="6" bestFit="1" customWidth="1"/>
    <col min="4" max="4" width="12.33203125" style="6" bestFit="1" customWidth="1"/>
    <col min="5" max="5" width="10.44140625" style="6" bestFit="1" customWidth="1"/>
  </cols>
  <sheetData>
    <row r="1" spans="1:8" x14ac:dyDescent="0.3">
      <c r="A1" s="5" t="s">
        <v>58</v>
      </c>
      <c r="B1" s="5" t="s">
        <v>59</v>
      </c>
      <c r="C1" s="12" t="s">
        <v>60</v>
      </c>
      <c r="D1" s="5" t="s">
        <v>59</v>
      </c>
      <c r="E1" s="12" t="s">
        <v>60</v>
      </c>
    </row>
    <row r="2" spans="1:8" x14ac:dyDescent="0.3">
      <c r="A2" s="6" t="s">
        <v>49</v>
      </c>
      <c r="B2" s="11">
        <v>2.5</v>
      </c>
      <c r="C2" s="11">
        <f>B2/B$9*100</f>
        <v>8.6206896551724146</v>
      </c>
      <c r="D2" s="11">
        <f>SUM(B2:B4)</f>
        <v>12.5</v>
      </c>
      <c r="E2" s="11">
        <f>D2/D9*100</f>
        <v>43.103448275862064</v>
      </c>
    </row>
    <row r="3" spans="1:8" x14ac:dyDescent="0.3">
      <c r="A3" s="6" t="s">
        <v>50</v>
      </c>
      <c r="B3" s="11">
        <v>5.5</v>
      </c>
      <c r="C3" s="11">
        <f t="shared" ref="C3:C8" si="0">B3/B$9*100</f>
        <v>18.96551724137931</v>
      </c>
      <c r="E3" s="11"/>
      <c r="H3" s="45"/>
    </row>
    <row r="4" spans="1:8" x14ac:dyDescent="0.3">
      <c r="A4" s="6" t="s">
        <v>54</v>
      </c>
      <c r="B4" s="11">
        <v>4.5</v>
      </c>
      <c r="C4" s="11">
        <f t="shared" si="0"/>
        <v>15.517241379310345</v>
      </c>
      <c r="E4" s="11"/>
      <c r="H4" s="45"/>
    </row>
    <row r="5" spans="1:8" x14ac:dyDescent="0.3">
      <c r="A5" s="6" t="s">
        <v>0</v>
      </c>
      <c r="B5" s="11">
        <v>4</v>
      </c>
      <c r="C5" s="11">
        <f t="shared" si="0"/>
        <v>13.793103448275861</v>
      </c>
      <c r="D5" s="11">
        <f>SUM(B5:B6)</f>
        <v>12.5</v>
      </c>
      <c r="E5" s="11">
        <f>D5/D9*100</f>
        <v>43.103448275862064</v>
      </c>
      <c r="H5" s="45"/>
    </row>
    <row r="6" spans="1:8" x14ac:dyDescent="0.3">
      <c r="A6" s="6" t="s">
        <v>1</v>
      </c>
      <c r="B6" s="11">
        <v>8.5</v>
      </c>
      <c r="C6" s="11">
        <f t="shared" si="0"/>
        <v>29.310344827586203</v>
      </c>
      <c r="E6" s="11"/>
      <c r="H6" s="45"/>
    </row>
    <row r="7" spans="1:8" x14ac:dyDescent="0.3">
      <c r="A7" s="6" t="s">
        <v>51</v>
      </c>
      <c r="B7" s="11">
        <v>0</v>
      </c>
      <c r="C7" s="11">
        <f t="shared" si="0"/>
        <v>0</v>
      </c>
      <c r="E7" s="11"/>
    </row>
    <row r="8" spans="1:8" x14ac:dyDescent="0.3">
      <c r="A8" s="6">
        <v>3</v>
      </c>
      <c r="B8" s="11">
        <v>4</v>
      </c>
      <c r="C8" s="11">
        <f t="shared" si="0"/>
        <v>13.793103448275861</v>
      </c>
      <c r="D8" s="11">
        <f>B8</f>
        <v>4</v>
      </c>
      <c r="E8" s="11">
        <f>D8/D9*100</f>
        <v>13.793103448275861</v>
      </c>
    </row>
    <row r="9" spans="1:8" x14ac:dyDescent="0.3">
      <c r="B9" s="12">
        <f>SUM(B2:B8)</f>
        <v>29</v>
      </c>
      <c r="C9" s="12">
        <f>SUM(C2:C8)</f>
        <v>99.999999999999986</v>
      </c>
      <c r="D9" s="11">
        <f>SUM(D2:D8)</f>
        <v>29</v>
      </c>
      <c r="E9" s="11">
        <f>SUM(E2:E8)</f>
        <v>99.999999999999986</v>
      </c>
    </row>
    <row r="10" spans="1:8" x14ac:dyDescent="0.3">
      <c r="B10" s="46"/>
      <c r="C10" s="11"/>
      <c r="D10" s="52"/>
      <c r="E10" s="1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46"/>
  <sheetViews>
    <sheetView tabSelected="1" zoomScale="55" zoomScaleNormal="55" workbookViewId="0"/>
  </sheetViews>
  <sheetFormatPr baseColWidth="10" defaultRowHeight="14.4" x14ac:dyDescent="0.3"/>
  <cols>
    <col min="1" max="1" width="22.6640625" style="1" bestFit="1" customWidth="1"/>
    <col min="2" max="2" width="38.44140625" style="2" bestFit="1" customWidth="1"/>
    <col min="3" max="3" width="28.21875" style="2" bestFit="1" customWidth="1"/>
    <col min="4" max="4" width="24.33203125" style="2" bestFit="1" customWidth="1"/>
    <col min="5" max="5" width="24.33203125" bestFit="1" customWidth="1"/>
    <col min="6" max="6" width="37.109375" bestFit="1" customWidth="1"/>
    <col min="7" max="7" width="38.44140625" bestFit="1" customWidth="1"/>
    <col min="8" max="8" width="29.88671875" bestFit="1" customWidth="1"/>
    <col min="9" max="9" width="38.44140625" bestFit="1" customWidth="1"/>
    <col min="10" max="10" width="29.88671875" bestFit="1" customWidth="1"/>
    <col min="11" max="12" width="24.88671875" bestFit="1" customWidth="1"/>
    <col min="13" max="13" width="29.88671875" bestFit="1" customWidth="1"/>
    <col min="14" max="15" width="24.88671875" bestFit="1" customWidth="1"/>
    <col min="16" max="16" width="11.5546875" style="2" bestFit="1" customWidth="1"/>
    <col min="17" max="17" width="9.5546875" bestFit="1" customWidth="1"/>
    <col min="18" max="18" width="22.33203125" bestFit="1" customWidth="1"/>
    <col min="19" max="19" width="19" style="2" bestFit="1" customWidth="1"/>
    <col min="20" max="20" width="8.77734375" style="2" bestFit="1" customWidth="1"/>
    <col min="21" max="21" width="13.44140625" style="2" bestFit="1" customWidth="1"/>
    <col min="22" max="22" width="8.21875" style="2" bestFit="1" customWidth="1"/>
    <col min="23" max="23" width="10.44140625" style="2" bestFit="1" customWidth="1"/>
    <col min="24" max="24" width="8.44140625" style="2" bestFit="1" customWidth="1"/>
    <col min="25" max="25" width="9" bestFit="1" customWidth="1"/>
    <col min="26" max="26" width="18.21875" style="1" bestFit="1" customWidth="1"/>
    <col min="27" max="27" width="15.44140625" bestFit="1" customWidth="1"/>
    <col min="28" max="29" width="28.21875" style="2" bestFit="1" customWidth="1"/>
    <col min="30" max="30" width="24.33203125" bestFit="1" customWidth="1"/>
    <col min="31" max="31" width="24.33203125" style="2" bestFit="1" customWidth="1"/>
    <col min="32" max="32" width="37.109375" style="2" bestFit="1" customWidth="1"/>
    <col min="33" max="33" width="38.44140625" bestFit="1" customWidth="1"/>
    <col min="34" max="34" width="29.88671875" bestFit="1" customWidth="1"/>
    <col min="35" max="35" width="24.33203125" bestFit="1" customWidth="1"/>
    <col min="36" max="36" width="29.88671875" bestFit="1" customWidth="1"/>
    <col min="37" max="38" width="24.88671875" bestFit="1" customWidth="1"/>
    <col min="39" max="39" width="29.88671875" bestFit="1" customWidth="1"/>
    <col min="40" max="41" width="24.88671875" bestFit="1" customWidth="1"/>
    <col min="42" max="42" width="11.5546875" bestFit="1" customWidth="1"/>
    <col min="43" max="43" width="9.5546875" bestFit="1" customWidth="1"/>
    <col min="44" max="44" width="10.109375" bestFit="1" customWidth="1"/>
    <col min="45" max="45" width="19" bestFit="1" customWidth="1"/>
    <col min="46" max="46" width="10.44140625" bestFit="1" customWidth="1"/>
    <col min="47" max="47" width="8.44140625" bestFit="1" customWidth="1"/>
    <col min="48" max="48" width="9" bestFit="1" customWidth="1"/>
    <col min="49" max="49" width="17.6640625" bestFit="1" customWidth="1"/>
    <col min="50" max="50" width="8.21875" bestFit="1" customWidth="1"/>
    <col min="51" max="51" width="18.21875" bestFit="1" customWidth="1"/>
    <col min="52" max="52" width="17.77734375" bestFit="1" customWidth="1"/>
    <col min="53" max="53" width="22.33203125" bestFit="1" customWidth="1"/>
    <col min="54" max="54" width="5.44140625" bestFit="1" customWidth="1"/>
    <col min="55" max="55" width="23.109375" bestFit="1" customWidth="1"/>
    <col min="56" max="56" width="23.5546875" bestFit="1" customWidth="1"/>
    <col min="57" max="58" width="26.44140625" bestFit="1" customWidth="1"/>
    <col min="59" max="60" width="24" bestFit="1" customWidth="1"/>
    <col min="61" max="61" width="34.21875" bestFit="1" customWidth="1"/>
    <col min="62" max="62" width="37.33203125" bestFit="1" customWidth="1"/>
    <col min="63" max="63" width="29.88671875" bestFit="1" customWidth="1"/>
    <col min="64" max="64" width="23.21875" bestFit="1" customWidth="1"/>
    <col min="65" max="65" width="29.88671875" bestFit="1" customWidth="1"/>
    <col min="66" max="67" width="22.77734375" bestFit="1" customWidth="1"/>
    <col min="68" max="68" width="28.77734375" bestFit="1" customWidth="1"/>
    <col min="69" max="70" width="22.77734375" bestFit="1" customWidth="1"/>
    <col min="71" max="71" width="8.5546875" bestFit="1" customWidth="1"/>
  </cols>
  <sheetData>
    <row r="1" spans="1:71" x14ac:dyDescent="0.3">
      <c r="A1" s="33" t="s">
        <v>18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5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" t="s">
        <v>22</v>
      </c>
      <c r="Q1" s="1" t="s">
        <v>23</v>
      </c>
      <c r="R1" s="1" t="s">
        <v>24</v>
      </c>
      <c r="S1" s="1" t="s">
        <v>25</v>
      </c>
      <c r="T1" s="1"/>
      <c r="U1" s="1"/>
      <c r="V1" s="5" t="s">
        <v>18</v>
      </c>
      <c r="W1" s="1" t="s">
        <v>26</v>
      </c>
      <c r="X1" s="1" t="s">
        <v>29</v>
      </c>
      <c r="Y1" s="1" t="s">
        <v>27</v>
      </c>
      <c r="Z1" s="5" t="s">
        <v>38</v>
      </c>
      <c r="AA1" s="33" t="s">
        <v>18</v>
      </c>
      <c r="AB1" s="25" t="s">
        <v>3</v>
      </c>
      <c r="AC1" s="25" t="s">
        <v>4</v>
      </c>
      <c r="AD1" s="25" t="s">
        <v>5</v>
      </c>
      <c r="AE1" s="25" t="s">
        <v>6</v>
      </c>
      <c r="AF1" s="25" t="s">
        <v>7</v>
      </c>
      <c r="AG1" s="25" t="s">
        <v>8</v>
      </c>
      <c r="AH1" s="25" t="s">
        <v>9</v>
      </c>
      <c r="AI1" s="25" t="s">
        <v>10</v>
      </c>
      <c r="AJ1" s="25" t="s">
        <v>11</v>
      </c>
      <c r="AK1" s="25" t="s">
        <v>12</v>
      </c>
      <c r="AL1" s="10" t="s">
        <v>13</v>
      </c>
      <c r="AM1" s="10" t="s">
        <v>14</v>
      </c>
      <c r="AN1" s="10" t="s">
        <v>15</v>
      </c>
      <c r="AO1" s="10" t="s">
        <v>16</v>
      </c>
      <c r="AP1" s="5" t="s">
        <v>22</v>
      </c>
      <c r="AQ1" s="1" t="s">
        <v>23</v>
      </c>
      <c r="AR1" s="5" t="s">
        <v>24</v>
      </c>
      <c r="AS1" s="5" t="s">
        <v>25</v>
      </c>
      <c r="AT1" s="5" t="s">
        <v>26</v>
      </c>
      <c r="AU1" s="5" t="s">
        <v>29</v>
      </c>
      <c r="AV1" s="1" t="s">
        <v>27</v>
      </c>
      <c r="AW1" s="5" t="s">
        <v>28</v>
      </c>
      <c r="AX1" s="19"/>
      <c r="AY1" s="26"/>
      <c r="AZ1" s="26"/>
      <c r="BA1" s="5"/>
      <c r="BB1" s="12"/>
      <c r="BC1" s="6"/>
    </row>
    <row r="2" spans="1:71" x14ac:dyDescent="0.3">
      <c r="A2" s="1">
        <v>1</v>
      </c>
      <c r="B2" s="7">
        <f>SUM(AB2:AB4)</f>
        <v>20.781666666999996</v>
      </c>
      <c r="C2" s="7">
        <f t="shared" ref="C2:O2" si="0">SUM(AC2:AC4)</f>
        <v>21.596541666</v>
      </c>
      <c r="D2" s="7">
        <f t="shared" si="0"/>
        <v>30.992000000000001</v>
      </c>
      <c r="E2" s="7">
        <f t="shared" si="0"/>
        <v>31.552166667000002</v>
      </c>
      <c r="F2" s="7">
        <f t="shared" si="0"/>
        <v>23.486166666999999</v>
      </c>
      <c r="G2" s="7">
        <f t="shared" si="0"/>
        <v>20.050562499999998</v>
      </c>
      <c r="H2" s="7">
        <f t="shared" si="0"/>
        <v>29.170375000000003</v>
      </c>
      <c r="I2" s="7">
        <f t="shared" si="0"/>
        <v>21.013333333000002</v>
      </c>
      <c r="J2" s="7">
        <f t="shared" si="0"/>
        <v>24.949333332999998</v>
      </c>
      <c r="K2" s="7">
        <f t="shared" si="0"/>
        <v>23.978666666999999</v>
      </c>
      <c r="L2" s="7">
        <f t="shared" si="0"/>
        <v>24.041333332999997</v>
      </c>
      <c r="M2" s="7">
        <f t="shared" si="0"/>
        <v>23.050520834</v>
      </c>
      <c r="N2" s="7">
        <f t="shared" si="0"/>
        <v>22.694666667</v>
      </c>
      <c r="O2" s="7">
        <f t="shared" si="0"/>
        <v>25.293333333</v>
      </c>
      <c r="P2" s="3">
        <f>AVERAGE(B2:O2)</f>
        <v>24.475047619071425</v>
      </c>
      <c r="Q2" s="11">
        <f>MIN(B2:O2)</f>
        <v>20.050562499999998</v>
      </c>
      <c r="R2" s="3">
        <f>MAX(B2:O2)</f>
        <v>31.552166667000002</v>
      </c>
      <c r="S2" s="7">
        <f>STDEV(B2:O2)/P2*100</f>
        <v>15.016216546384786</v>
      </c>
      <c r="V2" s="5">
        <v>1</v>
      </c>
      <c r="W2" s="11">
        <f>AVERAGE(C2,E2:I2,K2,M2)</f>
        <v>24.23729166675</v>
      </c>
      <c r="X2" s="3">
        <f>MIN(C2,E2:I2,K2,M2)</f>
        <v>20.050562499999998</v>
      </c>
      <c r="Y2" s="3">
        <f>MAX(C2,E2:I2,K2,M2)</f>
        <v>31.552166667000002</v>
      </c>
      <c r="Z2" s="7">
        <f>STDEV(C2,E2:I2,K2,M2)/W2*100</f>
        <v>16.706940689298637</v>
      </c>
      <c r="AA2" s="1" t="s">
        <v>49</v>
      </c>
      <c r="AB2" s="11">
        <f t="shared" ref="AB2:AO2" si="1">AB74-AB73</f>
        <v>3.9226666669999997</v>
      </c>
      <c r="AC2" s="11">
        <f t="shared" si="1"/>
        <v>3.7197708329999997</v>
      </c>
      <c r="AD2" s="11">
        <f t="shared" si="1"/>
        <v>6.8719999999999999</v>
      </c>
      <c r="AE2" s="11">
        <f t="shared" si="1"/>
        <v>5.7224999999999993</v>
      </c>
      <c r="AF2" s="11">
        <f t="shared" si="1"/>
        <v>4.4106666669999992</v>
      </c>
      <c r="AG2" s="11">
        <f t="shared" si="1"/>
        <v>2.9043958329999997</v>
      </c>
      <c r="AH2" s="11">
        <f t="shared" si="1"/>
        <v>4.8403749999999999</v>
      </c>
      <c r="AI2" s="11">
        <f t="shared" si="1"/>
        <v>3.7759999999999998</v>
      </c>
      <c r="AJ2" s="11">
        <f t="shared" si="1"/>
        <v>4.4160000000000004</v>
      </c>
      <c r="AK2" s="11">
        <f t="shared" si="1"/>
        <v>4.4799999999999995</v>
      </c>
      <c r="AL2" s="11">
        <f t="shared" si="1"/>
        <v>4.4775833330000001</v>
      </c>
      <c r="AM2" s="11">
        <f t="shared" si="1"/>
        <v>3.9973333339999995</v>
      </c>
      <c r="AN2" s="11">
        <f t="shared" si="1"/>
        <v>4.5679999999999987</v>
      </c>
      <c r="AO2" s="11">
        <f t="shared" si="1"/>
        <v>4.5200000000000005</v>
      </c>
      <c r="AP2" s="11">
        <f>AVERAGE(AB2:AO2)</f>
        <v>4.4733779762142847</v>
      </c>
      <c r="AQ2" s="11">
        <f t="shared" ref="AQ2:AQ8" si="2">MIN(AB2:AO2)</f>
        <v>2.9043958329999997</v>
      </c>
      <c r="AR2" s="11">
        <f>MAX(AB2:AO2)</f>
        <v>6.8719999999999999</v>
      </c>
      <c r="AS2" s="7">
        <f t="shared" ref="AS2:AS8" si="3">STDEV(AB2:AO2)/AP2*100</f>
        <v>21.036842980565371</v>
      </c>
      <c r="AT2" s="11">
        <f t="shared" ref="AT2:AT8" si="4">AVERAGE(AC2,AE2:AI2,AK2,AM2)</f>
        <v>4.2313802083749996</v>
      </c>
      <c r="AU2" s="3">
        <f t="shared" ref="AU2:AU8" si="5">MIN(AC2,AE2:AI2,AK2,AM2)</f>
        <v>2.9043958329999997</v>
      </c>
      <c r="AV2" s="3">
        <f t="shared" ref="AV2:AV8" si="6">MAX(AC2,AE2:AI2,AK2,AM2)</f>
        <v>5.7224999999999993</v>
      </c>
      <c r="AW2" s="7">
        <f t="shared" ref="AW2:AW8" si="7">STDEV(AC2,AE2:AI2,AK2,AM2)/AT2*100</f>
        <v>19.919585745794638</v>
      </c>
      <c r="AX2" s="42" t="s">
        <v>49</v>
      </c>
      <c r="AY2" s="37"/>
      <c r="AZ2" s="1"/>
      <c r="BA2" s="11"/>
      <c r="BB2" s="11"/>
      <c r="BC2" s="6"/>
    </row>
    <row r="3" spans="1:71" x14ac:dyDescent="0.3">
      <c r="A3" s="1">
        <v>2</v>
      </c>
      <c r="B3" s="7">
        <f>SUM(AB5:AB7)</f>
        <v>24.186333333000004</v>
      </c>
      <c r="C3" s="7">
        <f t="shared" ref="C3:O3" si="8">SUM(AC5:AC7)</f>
        <v>27.070729166999996</v>
      </c>
      <c r="D3" s="7">
        <f t="shared" si="8"/>
        <v>32.066666667</v>
      </c>
      <c r="E3" s="7">
        <f t="shared" si="8"/>
        <v>31.734937500000001</v>
      </c>
      <c r="F3" s="7">
        <f t="shared" si="8"/>
        <v>26.970354167000004</v>
      </c>
      <c r="G3" s="7">
        <f t="shared" si="8"/>
        <v>21.054500000000001</v>
      </c>
      <c r="H3" s="7">
        <f t="shared" si="8"/>
        <v>31.841166667</v>
      </c>
      <c r="I3" s="7">
        <f t="shared" si="8"/>
        <v>25.300333332999998</v>
      </c>
      <c r="J3" s="7">
        <f t="shared" si="8"/>
        <v>30.602666666999998</v>
      </c>
      <c r="K3" s="7">
        <f t="shared" si="8"/>
        <v>25.0115625</v>
      </c>
      <c r="L3" s="7">
        <f t="shared" si="8"/>
        <v>25.177499999999998</v>
      </c>
      <c r="M3" s="7">
        <f t="shared" si="8"/>
        <v>24.178812499999999</v>
      </c>
      <c r="N3" s="7">
        <f t="shared" si="8"/>
        <v>25.137333332999997</v>
      </c>
      <c r="O3" s="7">
        <f t="shared" si="8"/>
        <v>25.384000000000004</v>
      </c>
      <c r="P3" s="3">
        <f t="shared" ref="P3:P4" si="9">AVERAGE(B3:O3)</f>
        <v>26.836921131000004</v>
      </c>
      <c r="Q3" s="11">
        <f t="shared" ref="Q3:Q5" si="10">MIN(B3:O3)</f>
        <v>21.054500000000001</v>
      </c>
      <c r="R3" s="3">
        <f t="shared" ref="R3:R5" si="11">MAX(B3:O3)</f>
        <v>32.066666667</v>
      </c>
      <c r="S3" s="7">
        <f t="shared" ref="S3:S5" si="12">STDEV(B3:O3)/P3*100</f>
        <v>12.725069840226547</v>
      </c>
      <c r="V3" s="5">
        <v>2</v>
      </c>
      <c r="W3" s="11">
        <f t="shared" ref="W3:W5" si="13">AVERAGE(C3,E3:I3,K3,M3)</f>
        <v>26.645299479249999</v>
      </c>
      <c r="X3" s="3">
        <f t="shared" ref="X3:X5" si="14">MIN(C3,E3:I3,K3,M3)</f>
        <v>21.054500000000001</v>
      </c>
      <c r="Y3" s="3">
        <f t="shared" ref="Y3:Y5" si="15">MAX(C3,E3:I3,K3,M3)</f>
        <v>31.841166667</v>
      </c>
      <c r="Z3" s="7">
        <f t="shared" ref="Z3:Z5" si="16">STDEV(C3,E3:I3,K3,M3)/W3*100</f>
        <v>13.826350361025453</v>
      </c>
      <c r="AA3" s="1" t="s">
        <v>50</v>
      </c>
      <c r="AB3" s="11">
        <f t="shared" ref="AB3" si="17">AB75-AB74</f>
        <v>9.1265000000000001</v>
      </c>
      <c r="AC3" s="11">
        <f t="shared" ref="AC3:AO3" si="18">AC75-AC74</f>
        <v>9.3930000000000007</v>
      </c>
      <c r="AD3" s="11">
        <f t="shared" si="18"/>
        <v>13.184000000000001</v>
      </c>
      <c r="AE3" s="11">
        <f t="shared" si="18"/>
        <v>13.754458333000002</v>
      </c>
      <c r="AF3" s="11">
        <f t="shared" si="18"/>
        <v>9.8744999999999976</v>
      </c>
      <c r="AG3" s="11">
        <f t="shared" si="18"/>
        <v>8.4656041669999986</v>
      </c>
      <c r="AH3" s="11">
        <f t="shared" si="18"/>
        <v>12.891270833</v>
      </c>
      <c r="AI3" s="11">
        <f t="shared" si="18"/>
        <v>9.2247500000000002</v>
      </c>
      <c r="AJ3" s="11">
        <f t="shared" si="18"/>
        <v>10.912000000000001</v>
      </c>
      <c r="AK3" s="11">
        <f t="shared" si="18"/>
        <v>10.407499999999999</v>
      </c>
      <c r="AL3" s="11">
        <f t="shared" si="18"/>
        <v>10.866416666999999</v>
      </c>
      <c r="AM3" s="11">
        <f t="shared" si="18"/>
        <v>9.6016666659999999</v>
      </c>
      <c r="AN3" s="11">
        <f t="shared" si="18"/>
        <v>9.9719999999999995</v>
      </c>
      <c r="AO3" s="11">
        <f t="shared" si="18"/>
        <v>11.373333333</v>
      </c>
      <c r="AP3" s="11">
        <f t="shared" ref="AP3:AP8" si="19">AVERAGE(AB3:AO3)</f>
        <v>10.646214285642857</v>
      </c>
      <c r="AQ3" s="11">
        <f t="shared" si="2"/>
        <v>8.4656041669999986</v>
      </c>
      <c r="AR3" s="11">
        <f t="shared" ref="AR3:AR8" si="20">MAX(AB3:AO3)</f>
        <v>13.754458333000002</v>
      </c>
      <c r="AS3" s="7">
        <f t="shared" si="3"/>
        <v>15.333599976587109</v>
      </c>
      <c r="AT3" s="11">
        <f t="shared" si="4"/>
        <v>10.451593749874998</v>
      </c>
      <c r="AU3" s="3">
        <f t="shared" si="5"/>
        <v>8.4656041669999986</v>
      </c>
      <c r="AV3" s="3">
        <f t="shared" si="6"/>
        <v>13.754458333000002</v>
      </c>
      <c r="AW3" s="7">
        <f t="shared" si="7"/>
        <v>17.895632123595771</v>
      </c>
      <c r="AX3" s="42" t="s">
        <v>50</v>
      </c>
      <c r="AY3" s="37"/>
      <c r="AZ3" s="1"/>
      <c r="BA3" s="11"/>
      <c r="BB3" s="11"/>
      <c r="BC3" s="6"/>
    </row>
    <row r="4" spans="1:71" x14ac:dyDescent="0.3">
      <c r="A4" s="1">
        <v>3</v>
      </c>
      <c r="B4" s="7">
        <f>SUM(AB8:AB8)</f>
        <v>6.7093333340000001</v>
      </c>
      <c r="C4" s="7">
        <f t="shared" ref="C4:O4" si="21">SUM(AC8:AC8)</f>
        <v>5.782500000000006</v>
      </c>
      <c r="D4" s="7">
        <f t="shared" si="21"/>
        <v>10.064</v>
      </c>
      <c r="E4" s="7">
        <f t="shared" si="21"/>
        <v>8.4652291660000003</v>
      </c>
      <c r="F4" s="7">
        <f t="shared" si="21"/>
        <v>4.650333332999999</v>
      </c>
      <c r="G4" s="7">
        <f t="shared" si="21"/>
        <v>7.3238333330000032</v>
      </c>
      <c r="H4" s="7">
        <f t="shared" si="21"/>
        <v>9.3506874999999994</v>
      </c>
      <c r="I4" s="7">
        <f t="shared" si="21"/>
        <v>9.9826875000000044</v>
      </c>
      <c r="J4" s="7">
        <f t="shared" si="21"/>
        <v>7.9253333329999975</v>
      </c>
      <c r="K4" s="7">
        <f t="shared" si="21"/>
        <v>9.5848750000000038</v>
      </c>
      <c r="L4" s="7">
        <f t="shared" si="21"/>
        <v>10.461166667000001</v>
      </c>
      <c r="M4" s="7">
        <f t="shared" si="21"/>
        <v>6.6033333330000019</v>
      </c>
      <c r="N4" s="7">
        <f t="shared" si="21"/>
        <v>11.936000000000007</v>
      </c>
      <c r="O4" s="7">
        <f t="shared" si="21"/>
        <v>11.201124999999998</v>
      </c>
      <c r="P4" s="3">
        <f t="shared" si="9"/>
        <v>8.5743169642142885</v>
      </c>
      <c r="Q4" s="11">
        <f t="shared" si="10"/>
        <v>4.650333332999999</v>
      </c>
      <c r="R4" s="3">
        <f t="shared" si="11"/>
        <v>11.936000000000007</v>
      </c>
      <c r="S4" s="7">
        <f t="shared" si="12"/>
        <v>25.0846867657411</v>
      </c>
      <c r="V4" s="1">
        <v>3</v>
      </c>
      <c r="W4" s="11">
        <f t="shared" si="13"/>
        <v>7.7179348956250022</v>
      </c>
      <c r="X4" s="3">
        <f t="shared" si="14"/>
        <v>4.650333332999999</v>
      </c>
      <c r="Y4" s="3">
        <f t="shared" si="15"/>
        <v>9.9826875000000044</v>
      </c>
      <c r="Z4" s="7">
        <f t="shared" si="16"/>
        <v>25.15887887902425</v>
      </c>
      <c r="AA4" s="1" t="s">
        <v>54</v>
      </c>
      <c r="AB4" s="11">
        <f t="shared" ref="AB4" si="22">AB76-AB75</f>
        <v>7.7324999999999982</v>
      </c>
      <c r="AC4" s="11">
        <f t="shared" ref="AC4:AO4" si="23">AC76-AC75</f>
        <v>8.4837708330000012</v>
      </c>
      <c r="AD4" s="11">
        <f t="shared" si="23"/>
        <v>10.936</v>
      </c>
      <c r="AE4" s="11">
        <f t="shared" si="23"/>
        <v>12.075208333999999</v>
      </c>
      <c r="AF4" s="11">
        <f t="shared" si="23"/>
        <v>9.2010000000000005</v>
      </c>
      <c r="AG4" s="11">
        <f t="shared" si="23"/>
        <v>8.6805624999999988</v>
      </c>
      <c r="AH4" s="11">
        <f t="shared" si="23"/>
        <v>11.438729167000002</v>
      </c>
      <c r="AI4" s="11">
        <f t="shared" si="23"/>
        <v>8.012583333000002</v>
      </c>
      <c r="AJ4" s="11">
        <f t="shared" si="23"/>
        <v>9.621333332999999</v>
      </c>
      <c r="AK4" s="11">
        <f t="shared" si="23"/>
        <v>9.0911666669999995</v>
      </c>
      <c r="AL4" s="11">
        <f t="shared" si="23"/>
        <v>8.6973333329999996</v>
      </c>
      <c r="AM4" s="11">
        <f t="shared" si="23"/>
        <v>9.4515208340000001</v>
      </c>
      <c r="AN4" s="11">
        <f t="shared" si="23"/>
        <v>8.1546666670000008</v>
      </c>
      <c r="AO4" s="11">
        <f t="shared" si="23"/>
        <v>9.3999999999999986</v>
      </c>
      <c r="AP4" s="11">
        <f t="shared" si="19"/>
        <v>9.3554553572142858</v>
      </c>
      <c r="AQ4" s="11">
        <f t="shared" si="2"/>
        <v>7.7324999999999982</v>
      </c>
      <c r="AR4" s="11">
        <f t="shared" si="20"/>
        <v>12.075208333999999</v>
      </c>
      <c r="AS4" s="7">
        <f t="shared" si="3"/>
        <v>13.885650961447732</v>
      </c>
      <c r="AT4" s="11">
        <f t="shared" si="4"/>
        <v>9.5543177085000011</v>
      </c>
      <c r="AU4" s="3">
        <f t="shared" si="5"/>
        <v>8.012583333000002</v>
      </c>
      <c r="AV4" s="3">
        <f t="shared" si="6"/>
        <v>12.075208333999999</v>
      </c>
      <c r="AW4" s="7">
        <f t="shared" si="7"/>
        <v>15.085766862622105</v>
      </c>
      <c r="AX4" s="42" t="s">
        <v>0</v>
      </c>
      <c r="AY4" s="37"/>
      <c r="AZ4" s="1"/>
      <c r="BA4" s="11"/>
      <c r="BB4" s="11"/>
      <c r="BC4" s="6"/>
    </row>
    <row r="5" spans="1:71" x14ac:dyDescent="0.3">
      <c r="A5" s="5" t="s">
        <v>20</v>
      </c>
      <c r="B5" s="7">
        <f t="shared" ref="B5:O5" si="24">SUM(B2:B4)</f>
        <v>51.677333334000004</v>
      </c>
      <c r="C5" s="7">
        <f t="shared" si="24"/>
        <v>54.449770833000002</v>
      </c>
      <c r="D5" s="7">
        <f t="shared" si="24"/>
        <v>73.122666667000004</v>
      </c>
      <c r="E5" s="7">
        <f t="shared" si="24"/>
        <v>71.752333332999996</v>
      </c>
      <c r="F5" s="7">
        <f t="shared" si="24"/>
        <v>55.106854167000002</v>
      </c>
      <c r="G5" s="7">
        <f t="shared" si="24"/>
        <v>48.428895833000006</v>
      </c>
      <c r="H5" s="7">
        <f t="shared" si="24"/>
        <v>70.36222916700001</v>
      </c>
      <c r="I5" s="7">
        <f t="shared" si="24"/>
        <v>56.296354166000008</v>
      </c>
      <c r="J5" s="7">
        <f t="shared" si="24"/>
        <v>63.47733333299999</v>
      </c>
      <c r="K5" s="7">
        <f t="shared" si="24"/>
        <v>58.575104166999999</v>
      </c>
      <c r="L5" s="7">
        <f t="shared" si="24"/>
        <v>59.679999999999993</v>
      </c>
      <c r="M5" s="7">
        <f t="shared" si="24"/>
        <v>53.832666667000005</v>
      </c>
      <c r="N5" s="7">
        <f t="shared" si="24"/>
        <v>59.768000000000001</v>
      </c>
      <c r="O5" s="7">
        <f t="shared" si="24"/>
        <v>61.878458333000005</v>
      </c>
      <c r="P5" s="3">
        <f>AVERAGE(B5:O5)</f>
        <v>59.886285714285712</v>
      </c>
      <c r="Q5" s="11">
        <f t="shared" si="10"/>
        <v>48.428895833000006</v>
      </c>
      <c r="R5" s="3">
        <f t="shared" si="11"/>
        <v>73.122666667000004</v>
      </c>
      <c r="S5" s="7">
        <f t="shared" si="12"/>
        <v>12.640775770160783</v>
      </c>
      <c r="V5" s="5" t="s">
        <v>20</v>
      </c>
      <c r="W5" s="11">
        <f t="shared" si="13"/>
        <v>58.60052604162501</v>
      </c>
      <c r="X5" s="3">
        <f t="shared" si="14"/>
        <v>48.428895833000006</v>
      </c>
      <c r="Y5" s="3">
        <f t="shared" si="15"/>
        <v>71.752333332999996</v>
      </c>
      <c r="Z5" s="7">
        <f t="shared" si="16"/>
        <v>14.016316253109043</v>
      </c>
      <c r="AA5" s="1" t="s">
        <v>0</v>
      </c>
      <c r="AB5" s="11">
        <f t="shared" ref="AB5" si="25">AB77-AB76</f>
        <v>7.4370000000000012</v>
      </c>
      <c r="AC5" s="11">
        <f t="shared" ref="AC5:AO5" si="26">AC77-AC76</f>
        <v>8.5232291670000002</v>
      </c>
      <c r="AD5" s="11">
        <f t="shared" si="26"/>
        <v>10.247999999999998</v>
      </c>
      <c r="AE5" s="11">
        <f t="shared" si="26"/>
        <v>9.2328333330000021</v>
      </c>
      <c r="AF5" s="11">
        <f t="shared" si="26"/>
        <v>8.6415000000000006</v>
      </c>
      <c r="AG5" s="11">
        <f t="shared" si="26"/>
        <v>6.869416667000003</v>
      </c>
      <c r="AH5" s="11">
        <f t="shared" si="26"/>
        <v>9.0464999999999982</v>
      </c>
      <c r="AI5" s="11">
        <f t="shared" si="26"/>
        <v>7.1999999999999993</v>
      </c>
      <c r="AJ5" s="11">
        <f t="shared" si="26"/>
        <v>8.5066666670000011</v>
      </c>
      <c r="AK5" s="11">
        <f t="shared" si="26"/>
        <v>7.3813333330000042</v>
      </c>
      <c r="AL5" s="11">
        <f t="shared" si="26"/>
        <v>7.2786666669999995</v>
      </c>
      <c r="AM5" s="11">
        <f t="shared" si="26"/>
        <v>7.5131458329999994</v>
      </c>
      <c r="AN5" s="11">
        <f t="shared" si="26"/>
        <v>6.8453333330000028</v>
      </c>
      <c r="AO5" s="11">
        <f t="shared" si="26"/>
        <v>7.5280000000000022</v>
      </c>
      <c r="AP5" s="11">
        <f t="shared" si="19"/>
        <v>8.0179732142857141</v>
      </c>
      <c r="AQ5" s="11">
        <f t="shared" si="2"/>
        <v>6.8453333330000028</v>
      </c>
      <c r="AR5" s="11">
        <f t="shared" si="20"/>
        <v>10.247999999999998</v>
      </c>
      <c r="AS5" s="7">
        <f t="shared" si="3"/>
        <v>12.727131092101384</v>
      </c>
      <c r="AT5" s="11">
        <f t="shared" si="4"/>
        <v>8.0509947916249995</v>
      </c>
      <c r="AU5" s="3">
        <f t="shared" si="5"/>
        <v>6.869416667000003</v>
      </c>
      <c r="AV5" s="3">
        <f t="shared" si="6"/>
        <v>9.2328333330000021</v>
      </c>
      <c r="AW5" s="7">
        <f t="shared" si="7"/>
        <v>11.323232841270119</v>
      </c>
      <c r="AX5" s="42" t="s">
        <v>1</v>
      </c>
      <c r="AY5" s="37"/>
      <c r="AZ5" s="1"/>
      <c r="BA5" s="11"/>
      <c r="BB5" s="11"/>
      <c r="BC5" s="6"/>
    </row>
    <row r="6" spans="1:71" x14ac:dyDescent="0.3">
      <c r="P6" s="31">
        <f>SUM(P2:P4)</f>
        <v>59.886285714285719</v>
      </c>
      <c r="AA6" s="1" t="s">
        <v>1</v>
      </c>
      <c r="AB6" s="11">
        <f t="shared" ref="AB6" si="27">AB78-AB77</f>
        <v>16.1355</v>
      </c>
      <c r="AC6" s="11">
        <f t="shared" ref="AC6:AO6" si="28">AC78-AC77</f>
        <v>17.203624999999999</v>
      </c>
      <c r="AD6" s="11">
        <f t="shared" si="28"/>
        <v>19.536000000000001</v>
      </c>
      <c r="AE6" s="11">
        <f t="shared" si="28"/>
        <v>20.282624999999996</v>
      </c>
      <c r="AF6" s="11">
        <f t="shared" si="28"/>
        <v>16.981666666999999</v>
      </c>
      <c r="AG6" s="11">
        <f t="shared" si="28"/>
        <v>13.741499999999998</v>
      </c>
      <c r="AH6" s="11">
        <f t="shared" si="28"/>
        <v>20.106666666999999</v>
      </c>
      <c r="AI6" s="11">
        <f t="shared" si="28"/>
        <v>16.9725</v>
      </c>
      <c r="AJ6" s="11">
        <f t="shared" si="28"/>
        <v>20.218541666999997</v>
      </c>
      <c r="AK6" s="11">
        <f t="shared" si="28"/>
        <v>15.784999999999997</v>
      </c>
      <c r="AL6" s="11">
        <f t="shared" si="28"/>
        <v>15.800000000000004</v>
      </c>
      <c r="AM6" s="11">
        <f t="shared" si="28"/>
        <v>14.993666667000003</v>
      </c>
      <c r="AN6" s="11">
        <f t="shared" si="28"/>
        <v>16.097333332999995</v>
      </c>
      <c r="AO6" s="11">
        <f t="shared" si="28"/>
        <v>15.768395833</v>
      </c>
      <c r="AP6" s="11">
        <f t="shared" si="19"/>
        <v>17.115930059571429</v>
      </c>
      <c r="AQ6" s="11">
        <f t="shared" si="2"/>
        <v>13.741499999999998</v>
      </c>
      <c r="AR6" s="11">
        <f t="shared" si="20"/>
        <v>20.282624999999996</v>
      </c>
      <c r="AS6" s="7">
        <f t="shared" si="3"/>
        <v>12.309882555498255</v>
      </c>
      <c r="AT6" s="11">
        <f t="shared" si="4"/>
        <v>17.008406250124999</v>
      </c>
      <c r="AU6" s="3">
        <f t="shared" si="5"/>
        <v>13.741499999999998</v>
      </c>
      <c r="AV6" s="3">
        <f t="shared" si="6"/>
        <v>20.282624999999996</v>
      </c>
      <c r="AW6" s="7">
        <f t="shared" si="7"/>
        <v>13.441853595145915</v>
      </c>
      <c r="AX6" s="42" t="s">
        <v>51</v>
      </c>
      <c r="AY6" s="37"/>
      <c r="AZ6" s="1"/>
      <c r="BA6" s="11"/>
      <c r="BB6" s="11"/>
      <c r="BC6" s="6"/>
    </row>
    <row r="7" spans="1:71" x14ac:dyDescent="0.3">
      <c r="AA7" s="1" t="s">
        <v>51</v>
      </c>
      <c r="AB7" s="11">
        <f t="shared" ref="AB7" si="29">AB79-AB78</f>
        <v>0.61383333300000231</v>
      </c>
      <c r="AC7" s="11">
        <f t="shared" ref="AC7:AO7" si="30">AC79-AC78</f>
        <v>1.343874999999997</v>
      </c>
      <c r="AD7" s="11">
        <f t="shared" si="30"/>
        <v>2.2826666670000009</v>
      </c>
      <c r="AE7" s="11">
        <f t="shared" si="30"/>
        <v>2.2194791670000029</v>
      </c>
      <c r="AF7" s="11">
        <f t="shared" si="30"/>
        <v>1.347187500000004</v>
      </c>
      <c r="AG7" s="11">
        <f t="shared" si="30"/>
        <v>0.44358333299999941</v>
      </c>
      <c r="AH7" s="11">
        <f t="shared" si="30"/>
        <v>2.6880000000000024</v>
      </c>
      <c r="AI7" s="11">
        <f t="shared" si="30"/>
        <v>1.1278333329999981</v>
      </c>
      <c r="AJ7" s="11">
        <f t="shared" si="30"/>
        <v>1.8774583329999999</v>
      </c>
      <c r="AK7" s="11">
        <f t="shared" si="30"/>
        <v>1.8452291669999994</v>
      </c>
      <c r="AL7" s="11">
        <f t="shared" si="30"/>
        <v>2.0988333329999946</v>
      </c>
      <c r="AM7" s="11">
        <f t="shared" si="30"/>
        <v>1.671999999999997</v>
      </c>
      <c r="AN7" s="11">
        <f t="shared" si="30"/>
        <v>2.1946666669999999</v>
      </c>
      <c r="AO7" s="11">
        <f t="shared" si="30"/>
        <v>2.0876041670000021</v>
      </c>
      <c r="AP7" s="11">
        <f t="shared" si="19"/>
        <v>1.7030178571428571</v>
      </c>
      <c r="AQ7" s="11">
        <f t="shared" si="2"/>
        <v>0.44358333299999941</v>
      </c>
      <c r="AR7" s="11">
        <f t="shared" si="20"/>
        <v>2.6880000000000024</v>
      </c>
      <c r="AS7" s="7">
        <f t="shared" si="3"/>
        <v>38.296779905335576</v>
      </c>
      <c r="AT7" s="11">
        <f t="shared" si="4"/>
        <v>1.5858984375</v>
      </c>
      <c r="AU7" s="3">
        <f t="shared" si="5"/>
        <v>0.44358333299999941</v>
      </c>
      <c r="AV7" s="3">
        <f t="shared" si="6"/>
        <v>2.6880000000000024</v>
      </c>
      <c r="AW7" s="7">
        <f t="shared" si="7"/>
        <v>43.431917137067153</v>
      </c>
      <c r="AX7" s="42" t="s">
        <v>52</v>
      </c>
      <c r="AY7" s="37"/>
      <c r="AZ7" s="1"/>
      <c r="BA7" s="11"/>
      <c r="BB7" s="11"/>
      <c r="BC7" s="6"/>
    </row>
    <row r="8" spans="1:71" x14ac:dyDescent="0.3">
      <c r="AA8" s="1">
        <v>3</v>
      </c>
      <c r="AB8" s="11">
        <f t="shared" ref="AB8" si="31">AB80-AB79</f>
        <v>6.7093333340000001</v>
      </c>
      <c r="AC8" s="11">
        <f t="shared" ref="AC8:AO8" si="32">AC80-AC79</f>
        <v>5.782500000000006</v>
      </c>
      <c r="AD8" s="11">
        <f t="shared" si="32"/>
        <v>10.064</v>
      </c>
      <c r="AE8" s="11">
        <f t="shared" si="32"/>
        <v>8.4652291660000003</v>
      </c>
      <c r="AF8" s="11">
        <f t="shared" si="32"/>
        <v>4.650333332999999</v>
      </c>
      <c r="AG8" s="11">
        <f t="shared" si="32"/>
        <v>7.3238333330000032</v>
      </c>
      <c r="AH8" s="11">
        <f t="shared" si="32"/>
        <v>9.3506874999999994</v>
      </c>
      <c r="AI8" s="11">
        <f t="shared" si="32"/>
        <v>9.9826875000000044</v>
      </c>
      <c r="AJ8" s="11">
        <f t="shared" si="32"/>
        <v>7.9253333329999975</v>
      </c>
      <c r="AK8" s="11">
        <f t="shared" si="32"/>
        <v>9.5848750000000038</v>
      </c>
      <c r="AL8" s="11">
        <f t="shared" si="32"/>
        <v>10.461166667000001</v>
      </c>
      <c r="AM8" s="11">
        <f t="shared" si="32"/>
        <v>6.6033333330000019</v>
      </c>
      <c r="AN8" s="11">
        <f t="shared" si="32"/>
        <v>11.936000000000007</v>
      </c>
      <c r="AO8" s="11">
        <f t="shared" si="32"/>
        <v>11.201124999999998</v>
      </c>
      <c r="AP8" s="11">
        <f t="shared" si="19"/>
        <v>8.5743169642142885</v>
      </c>
      <c r="AQ8" s="11">
        <f t="shared" si="2"/>
        <v>4.650333332999999</v>
      </c>
      <c r="AR8" s="11">
        <f t="shared" si="20"/>
        <v>11.936000000000007</v>
      </c>
      <c r="AS8" s="7">
        <f t="shared" si="3"/>
        <v>25.0846867657411</v>
      </c>
      <c r="AT8" s="11">
        <f t="shared" si="4"/>
        <v>7.7179348956250022</v>
      </c>
      <c r="AU8" s="3">
        <f t="shared" si="5"/>
        <v>4.650333332999999</v>
      </c>
      <c r="AV8" s="3">
        <f t="shared" si="6"/>
        <v>9.9826875000000044</v>
      </c>
      <c r="AW8" s="7">
        <f t="shared" si="7"/>
        <v>25.15887887902425</v>
      </c>
      <c r="AX8" s="42" t="s">
        <v>47</v>
      </c>
      <c r="AY8" s="37"/>
      <c r="AZ8" s="1"/>
      <c r="BA8" s="11"/>
      <c r="BB8" s="11"/>
      <c r="BC8" s="6"/>
      <c r="BD8" s="13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6"/>
    </row>
    <row r="9" spans="1:71" x14ac:dyDescent="0.3">
      <c r="A9" s="33" t="s">
        <v>19</v>
      </c>
      <c r="B9" s="25" t="s">
        <v>3</v>
      </c>
      <c r="C9" s="25" t="s">
        <v>4</v>
      </c>
      <c r="D9" s="25" t="s">
        <v>5</v>
      </c>
      <c r="E9" s="25" t="s">
        <v>6</v>
      </c>
      <c r="F9" s="25" t="s">
        <v>7</v>
      </c>
      <c r="G9" s="25" t="s">
        <v>8</v>
      </c>
      <c r="H9" s="25" t="s">
        <v>9</v>
      </c>
      <c r="I9" s="25" t="s">
        <v>10</v>
      </c>
      <c r="J9" s="25" t="s">
        <v>11</v>
      </c>
      <c r="K9" s="25" t="s">
        <v>12</v>
      </c>
      <c r="L9" s="10" t="s">
        <v>13</v>
      </c>
      <c r="M9" s="10" t="s">
        <v>14</v>
      </c>
      <c r="N9" s="10" t="s">
        <v>15</v>
      </c>
      <c r="O9" s="10" t="s">
        <v>16</v>
      </c>
      <c r="P9" s="1" t="s">
        <v>22</v>
      </c>
      <c r="Q9" s="1" t="s">
        <v>23</v>
      </c>
      <c r="R9" s="1" t="s">
        <v>24</v>
      </c>
      <c r="S9" s="1" t="s">
        <v>30</v>
      </c>
      <c r="T9" s="1" t="s">
        <v>2</v>
      </c>
      <c r="U9" s="1" t="s">
        <v>33</v>
      </c>
      <c r="V9" s="5" t="s">
        <v>19</v>
      </c>
      <c r="W9" s="1" t="s">
        <v>26</v>
      </c>
      <c r="X9" s="1" t="s">
        <v>29</v>
      </c>
      <c r="Y9" s="1" t="s">
        <v>27</v>
      </c>
      <c r="Z9" s="5" t="s">
        <v>48</v>
      </c>
      <c r="AA9" s="18" t="s">
        <v>20</v>
      </c>
      <c r="AB9" s="12">
        <f t="shared" ref="AB9:AO9" si="33">SUM(AB2:AB8)</f>
        <v>51.677333334000004</v>
      </c>
      <c r="AC9" s="12">
        <f t="shared" si="33"/>
        <v>54.449770833000002</v>
      </c>
      <c r="AD9" s="12">
        <f t="shared" si="33"/>
        <v>73.122666667000004</v>
      </c>
      <c r="AE9" s="12">
        <f t="shared" si="33"/>
        <v>71.752333332999996</v>
      </c>
      <c r="AF9" s="12">
        <f t="shared" si="33"/>
        <v>55.106854167000002</v>
      </c>
      <c r="AG9" s="12">
        <f t="shared" si="33"/>
        <v>48.428895832999999</v>
      </c>
      <c r="AH9" s="12">
        <f t="shared" si="33"/>
        <v>70.36222916700001</v>
      </c>
      <c r="AI9" s="12">
        <f t="shared" si="33"/>
        <v>56.296354166000008</v>
      </c>
      <c r="AJ9" s="12">
        <f t="shared" si="33"/>
        <v>63.477333332999997</v>
      </c>
      <c r="AK9" s="12">
        <f t="shared" si="33"/>
        <v>58.575104166999999</v>
      </c>
      <c r="AL9" s="12">
        <f t="shared" si="33"/>
        <v>59.68</v>
      </c>
      <c r="AM9" s="12">
        <f t="shared" si="33"/>
        <v>53.832666667000005</v>
      </c>
      <c r="AN9" s="12">
        <f t="shared" si="33"/>
        <v>59.768000000000008</v>
      </c>
      <c r="AO9" s="12">
        <f t="shared" si="33"/>
        <v>61.878458332999998</v>
      </c>
      <c r="AP9" s="12">
        <f>AVERAGE(AB9:AO9)</f>
        <v>59.886285714285712</v>
      </c>
      <c r="AQ9" s="12">
        <f>MIN(AB9:AO9)</f>
        <v>48.428895832999999</v>
      </c>
      <c r="AR9" s="12">
        <f>MAX(AB9:AO9)</f>
        <v>73.122666667000004</v>
      </c>
      <c r="AS9" s="7">
        <f>STDEV(AB9:AO9)/AP9*100</f>
        <v>12.640775770160722</v>
      </c>
      <c r="AT9" s="11">
        <f>AVERAGE(AC9,AE9:AI9,AK9,AM9)</f>
        <v>58.600526041625002</v>
      </c>
      <c r="AU9" s="3">
        <f>MIN(AC9,AE9:AI9,AK9,AM9)</f>
        <v>48.428895832999999</v>
      </c>
      <c r="AV9" s="3">
        <f>MAX(AC9,AE9:AI9,AK9,AM9)</f>
        <v>71.752333332999996</v>
      </c>
      <c r="AW9" s="7">
        <f>STDEV(AC9,AE9:AI9,AK9,AM9)/AT9*100</f>
        <v>14.016316253109155</v>
      </c>
      <c r="AX9" s="18" t="s">
        <v>20</v>
      </c>
      <c r="AY9" s="37"/>
      <c r="AZ9" s="1"/>
      <c r="BA9" s="11"/>
      <c r="BB9" s="11"/>
      <c r="BC9" s="6"/>
      <c r="BD9" s="1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10"/>
      <c r="BP9" s="10"/>
      <c r="BQ9" s="10"/>
      <c r="BR9" s="10"/>
      <c r="BS9" s="24"/>
    </row>
    <row r="10" spans="1:71" x14ac:dyDescent="0.3">
      <c r="A10" s="1">
        <v>1</v>
      </c>
      <c r="B10" s="7">
        <f t="shared" ref="B10:O10" si="34">B2/B$5*100</f>
        <v>40.214278342661963</v>
      </c>
      <c r="C10" s="7">
        <f t="shared" si="34"/>
        <v>39.663237026722491</v>
      </c>
      <c r="D10" s="7">
        <f t="shared" si="34"/>
        <v>42.383574632387663</v>
      </c>
      <c r="E10" s="7">
        <f t="shared" si="34"/>
        <v>43.973715141175312</v>
      </c>
      <c r="F10" s="7">
        <f t="shared" si="34"/>
        <v>42.619320267903035</v>
      </c>
      <c r="G10" s="7">
        <f t="shared" si="34"/>
        <v>41.402064108877148</v>
      </c>
      <c r="H10" s="7">
        <f t="shared" si="34"/>
        <v>41.457434401013764</v>
      </c>
      <c r="I10" s="7">
        <f t="shared" si="34"/>
        <v>37.326277419383821</v>
      </c>
      <c r="J10" s="7">
        <f t="shared" si="34"/>
        <v>39.304318601596918</v>
      </c>
      <c r="K10" s="7">
        <f t="shared" si="34"/>
        <v>40.936618053014207</v>
      </c>
      <c r="L10" s="7">
        <f t="shared" si="34"/>
        <v>40.283735477546919</v>
      </c>
      <c r="M10" s="7">
        <f t="shared" si="34"/>
        <v>42.818835218746862</v>
      </c>
      <c r="N10" s="7">
        <f t="shared" si="34"/>
        <v>37.971266676147771</v>
      </c>
      <c r="O10" s="7">
        <f t="shared" si="34"/>
        <v>40.875829835454994</v>
      </c>
      <c r="P10" s="30">
        <f>AVERAGE(B10:O10)</f>
        <v>40.802178943045206</v>
      </c>
      <c r="Q10" s="7">
        <f>MIN(B10:O10)</f>
        <v>37.326277419383821</v>
      </c>
      <c r="R10" s="30">
        <f>MAX(B10:O10)</f>
        <v>43.973715141175312</v>
      </c>
      <c r="S10" s="7">
        <f>STDEV(B10:O10)</f>
        <v>1.8603601856780612</v>
      </c>
      <c r="T10" s="9">
        <f>score!E2</f>
        <v>43.103448275862064</v>
      </c>
      <c r="U10" s="7">
        <f>T10-P10</f>
        <v>2.3012693328168581</v>
      </c>
      <c r="V10" s="5">
        <v>1</v>
      </c>
      <c r="W10" s="7">
        <f>AVERAGE(C10,E10:I10,K10,M10)</f>
        <v>41.274687704604581</v>
      </c>
      <c r="X10" s="30">
        <f>MIN(C10,E10:I10,K10,M10)</f>
        <v>37.326277419383821</v>
      </c>
      <c r="Y10" s="30">
        <f>MAX(C10,E10:I10,K10,M10)</f>
        <v>43.973715141175312</v>
      </c>
      <c r="Z10" s="7">
        <f>STDEV(C10,E10:I10,K10,M10)</f>
        <v>2.0642468927466697</v>
      </c>
      <c r="AA10" s="18"/>
      <c r="AB10" s="8">
        <f t="shared" ref="AB10:AC10" si="35">AB9/86400</f>
        <v>5.9811728395833342E-4</v>
      </c>
      <c r="AC10" s="8">
        <f t="shared" si="35"/>
        <v>6.3020568093750007E-4</v>
      </c>
      <c r="AD10" s="8">
        <f t="shared" ref="AD10:AP10" si="36">AD9/86400</f>
        <v>8.4632716049768525E-4</v>
      </c>
      <c r="AE10" s="8">
        <f t="shared" si="36"/>
        <v>8.3046682098379622E-4</v>
      </c>
      <c r="AF10" s="8">
        <f t="shared" si="36"/>
        <v>6.3781081211805558E-4</v>
      </c>
      <c r="AG10" s="8">
        <f t="shared" si="36"/>
        <v>5.6051962769675925E-4</v>
      </c>
      <c r="AH10" s="8">
        <f t="shared" si="36"/>
        <v>8.1437765239583345E-4</v>
      </c>
      <c r="AI10" s="8">
        <f t="shared" si="36"/>
        <v>6.5157817321759271E-4</v>
      </c>
      <c r="AJ10" s="8">
        <f t="shared" si="36"/>
        <v>7.3469135802083335E-4</v>
      </c>
      <c r="AK10" s="8">
        <f t="shared" si="36"/>
        <v>6.7795259452546293E-4</v>
      </c>
      <c r="AL10" s="8">
        <f t="shared" si="36"/>
        <v>6.9074074074074079E-4</v>
      </c>
      <c r="AM10" s="8">
        <f t="shared" si="36"/>
        <v>6.2306327160879631E-4</v>
      </c>
      <c r="AN10" s="8">
        <f t="shared" si="36"/>
        <v>6.9175925925925937E-4</v>
      </c>
      <c r="AO10" s="8">
        <f t="shared" si="36"/>
        <v>7.1618586033564814E-4</v>
      </c>
      <c r="AP10" s="8">
        <f t="shared" si="36"/>
        <v>6.9312830687830683E-4</v>
      </c>
      <c r="AQ10" s="11"/>
      <c r="AR10" s="11"/>
      <c r="AS10" s="12"/>
      <c r="AT10" s="11"/>
      <c r="AU10" s="3"/>
      <c r="AV10" s="3"/>
      <c r="AW10" s="11"/>
      <c r="AX10" s="18"/>
      <c r="AY10" s="11"/>
      <c r="AZ10" s="40"/>
      <c r="BA10" s="11"/>
      <c r="BB10" s="11"/>
      <c r="BC10" s="6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20"/>
    </row>
    <row r="11" spans="1:71" x14ac:dyDescent="0.3">
      <c r="A11" s="1">
        <v>2</v>
      </c>
      <c r="B11" s="7">
        <f t="shared" ref="B11:O11" si="37">B3/B$5*100</f>
        <v>46.802595591919058</v>
      </c>
      <c r="C11" s="7">
        <f t="shared" si="37"/>
        <v>49.71688356600653</v>
      </c>
      <c r="D11" s="7">
        <f t="shared" si="37"/>
        <v>43.853251158127648</v>
      </c>
      <c r="E11" s="7">
        <f t="shared" si="37"/>
        <v>44.228439725742852</v>
      </c>
      <c r="F11" s="7">
        <f t="shared" si="37"/>
        <v>48.941923059637901</v>
      </c>
      <c r="G11" s="7">
        <f t="shared" si="37"/>
        <v>43.475077508691044</v>
      </c>
      <c r="H11" s="7">
        <f t="shared" si="37"/>
        <v>45.253209063952667</v>
      </c>
      <c r="I11" s="7">
        <f t="shared" si="37"/>
        <v>44.941335380968681</v>
      </c>
      <c r="J11" s="7">
        <f t="shared" si="37"/>
        <v>48.210384810054038</v>
      </c>
      <c r="K11" s="7">
        <f t="shared" si="37"/>
        <v>42.699988084854311</v>
      </c>
      <c r="L11" s="7">
        <f t="shared" si="37"/>
        <v>42.1875</v>
      </c>
      <c r="M11" s="7">
        <f t="shared" si="37"/>
        <v>44.914759006025363</v>
      </c>
      <c r="N11" s="7">
        <f t="shared" si="37"/>
        <v>42.058180519676078</v>
      </c>
      <c r="O11" s="7">
        <f t="shared" si="37"/>
        <v>41.022353632980909</v>
      </c>
      <c r="P11" s="30">
        <f t="shared" ref="P11:P12" si="38">AVERAGE(B11:O11)</f>
        <v>44.878991507759793</v>
      </c>
      <c r="Q11" s="7">
        <f t="shared" ref="Q11:Q13" si="39">MIN(B11:O11)</f>
        <v>41.022353632980909</v>
      </c>
      <c r="R11" s="30">
        <f t="shared" ref="R11:R13" si="40">MAX(B11:O11)</f>
        <v>49.71688356600653</v>
      </c>
      <c r="S11" s="7">
        <f t="shared" ref="S11:S12" si="41">STDEV(B11:O11)</f>
        <v>2.6764701122827987</v>
      </c>
      <c r="T11" s="9">
        <f>score!E5</f>
        <v>43.103448275862064</v>
      </c>
      <c r="U11" s="7">
        <f t="shared" ref="U11:U12" si="42">T11-P11</f>
        <v>-1.7755432318977284</v>
      </c>
      <c r="V11" s="5">
        <v>2</v>
      </c>
      <c r="W11" s="7">
        <f t="shared" ref="W11:W12" si="43">AVERAGE(C11,E11:I11,K11,M11)</f>
        <v>45.521451924484914</v>
      </c>
      <c r="X11" s="30">
        <f t="shared" ref="X11:X12" si="44">MIN(C11,E11:I11,K11,M11)</f>
        <v>42.699988084854311</v>
      </c>
      <c r="Y11" s="30">
        <f t="shared" ref="Y11:Y12" si="45">MAX(C11,E11:I11,K11,M11)</f>
        <v>49.71688356600653</v>
      </c>
      <c r="Z11" s="7">
        <f t="shared" ref="Z11:Z12" si="46">STDEV(C11,E11:I11,K11,M11)</f>
        <v>2.5042256337395221</v>
      </c>
      <c r="AA11" s="18"/>
      <c r="AB11" s="18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27">
        <f>SUM(AP2:AP8)</f>
        <v>59.886285714285719</v>
      </c>
      <c r="AQ11" s="11"/>
      <c r="AR11" s="11"/>
      <c r="AS11" s="8"/>
      <c r="AT11" s="11"/>
      <c r="AU11" s="3"/>
      <c r="AV11" s="3"/>
      <c r="AW11" s="11"/>
      <c r="AX11" s="18"/>
      <c r="AY11" s="8"/>
      <c r="AZ11" s="8"/>
      <c r="BA11" s="8"/>
      <c r="BB11" s="8"/>
      <c r="BC11" s="6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20"/>
    </row>
    <row r="12" spans="1:71" x14ac:dyDescent="0.3">
      <c r="A12" s="1">
        <v>3</v>
      </c>
      <c r="B12" s="7">
        <f t="shared" ref="B12:O12" si="47">B4/B$5*100</f>
        <v>12.983126065418968</v>
      </c>
      <c r="C12" s="7">
        <f t="shared" si="47"/>
        <v>10.619879407270977</v>
      </c>
      <c r="D12" s="7">
        <f t="shared" si="47"/>
        <v>13.763174209484685</v>
      </c>
      <c r="E12" s="7">
        <f t="shared" si="47"/>
        <v>11.797845133081843</v>
      </c>
      <c r="F12" s="7">
        <f t="shared" si="47"/>
        <v>8.4387566724590641</v>
      </c>
      <c r="G12" s="7">
        <f t="shared" si="47"/>
        <v>15.122858382431795</v>
      </c>
      <c r="H12" s="7">
        <f t="shared" si="47"/>
        <v>13.28935653503355</v>
      </c>
      <c r="I12" s="7">
        <f t="shared" si="47"/>
        <v>17.732387199647494</v>
      </c>
      <c r="J12" s="7">
        <f t="shared" si="47"/>
        <v>12.485296588349042</v>
      </c>
      <c r="K12" s="7">
        <f t="shared" si="47"/>
        <v>16.363393862131488</v>
      </c>
      <c r="L12" s="7">
        <f t="shared" si="47"/>
        <v>17.528764522453084</v>
      </c>
      <c r="M12" s="7">
        <f t="shared" si="47"/>
        <v>12.266405775227767</v>
      </c>
      <c r="N12" s="7">
        <f t="shared" si="47"/>
        <v>19.970552804176158</v>
      </c>
      <c r="O12" s="7">
        <f t="shared" si="47"/>
        <v>18.101816531564101</v>
      </c>
      <c r="P12" s="30">
        <f t="shared" si="38"/>
        <v>14.318829549195002</v>
      </c>
      <c r="Q12" s="7">
        <f t="shared" si="39"/>
        <v>8.4387566724590641</v>
      </c>
      <c r="R12" s="30">
        <f t="shared" si="40"/>
        <v>19.970552804176158</v>
      </c>
      <c r="S12" s="7">
        <f t="shared" si="41"/>
        <v>3.262556096075333</v>
      </c>
      <c r="T12" s="30">
        <f>score!E8</f>
        <v>13.793103448275861</v>
      </c>
      <c r="U12" s="7">
        <f t="shared" si="42"/>
        <v>-0.52572610091914029</v>
      </c>
      <c r="V12" s="1">
        <v>3</v>
      </c>
      <c r="W12" s="7">
        <f t="shared" si="43"/>
        <v>13.203860370910498</v>
      </c>
      <c r="X12" s="30">
        <f t="shared" si="44"/>
        <v>8.4387566724590641</v>
      </c>
      <c r="Y12" s="30">
        <f t="shared" si="45"/>
        <v>17.732387199647494</v>
      </c>
      <c r="Z12" s="7">
        <f t="shared" si="46"/>
        <v>3.0803279261528638</v>
      </c>
      <c r="AA12" s="18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7"/>
      <c r="AT12" s="11"/>
      <c r="AU12" s="3"/>
      <c r="AV12" s="3"/>
      <c r="AW12" s="7"/>
      <c r="AX12" s="18"/>
      <c r="AY12" s="8"/>
      <c r="AZ12" s="8"/>
      <c r="BA12" s="8"/>
      <c r="BB12" s="8"/>
      <c r="BC12" s="6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20"/>
    </row>
    <row r="13" spans="1:71" x14ac:dyDescent="0.3">
      <c r="A13" s="5" t="s">
        <v>20</v>
      </c>
      <c r="B13" s="7">
        <f t="shared" ref="B13:P13" si="48">SUM(B10:B12)</f>
        <v>99.999999999999986</v>
      </c>
      <c r="C13" s="7">
        <f t="shared" si="48"/>
        <v>99.999999999999986</v>
      </c>
      <c r="D13" s="7">
        <f t="shared" si="48"/>
        <v>100</v>
      </c>
      <c r="E13" s="7">
        <f t="shared" si="48"/>
        <v>100</v>
      </c>
      <c r="F13" s="7">
        <f t="shared" si="48"/>
        <v>100</v>
      </c>
      <c r="G13" s="7">
        <f t="shared" si="48"/>
        <v>99.999999999999986</v>
      </c>
      <c r="H13" s="7">
        <f t="shared" si="48"/>
        <v>99.999999999999986</v>
      </c>
      <c r="I13" s="7">
        <f t="shared" si="48"/>
        <v>100</v>
      </c>
      <c r="J13" s="7">
        <f t="shared" si="48"/>
        <v>100</v>
      </c>
      <c r="K13" s="7">
        <f t="shared" si="48"/>
        <v>100</v>
      </c>
      <c r="L13" s="7">
        <f t="shared" si="48"/>
        <v>100</v>
      </c>
      <c r="M13" s="7">
        <f t="shared" si="48"/>
        <v>99.999999999999986</v>
      </c>
      <c r="N13" s="7">
        <f t="shared" si="48"/>
        <v>100</v>
      </c>
      <c r="O13" s="7">
        <f t="shared" si="48"/>
        <v>100</v>
      </c>
      <c r="P13" s="7">
        <f t="shared" si="48"/>
        <v>100</v>
      </c>
      <c r="Q13" s="7">
        <f t="shared" si="39"/>
        <v>99.999999999999986</v>
      </c>
      <c r="R13" s="30">
        <f t="shared" si="40"/>
        <v>100</v>
      </c>
      <c r="S13" s="7"/>
      <c r="T13" s="34">
        <f>SUM(T10:T12)</f>
        <v>99.999999999999986</v>
      </c>
      <c r="U13" s="6"/>
      <c r="W13" s="30">
        <f>SUM(W10:W12)</f>
        <v>100</v>
      </c>
      <c r="Y13" s="6"/>
      <c r="AA13" s="18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7"/>
      <c r="AT13" s="11"/>
      <c r="AU13" s="3"/>
      <c r="AV13" s="3"/>
      <c r="AW13" s="7"/>
      <c r="AX13" s="18"/>
      <c r="AY13" s="26"/>
      <c r="AZ13" s="26"/>
      <c r="BA13" s="5"/>
      <c r="BC13" s="17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20"/>
    </row>
    <row r="14" spans="1:71" x14ac:dyDescent="0.3">
      <c r="Q14" s="2"/>
      <c r="R14" s="30"/>
      <c r="S14" s="7"/>
      <c r="U14" s="7"/>
      <c r="Y14" s="6"/>
      <c r="AA14" s="18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7"/>
      <c r="AT14" s="11"/>
      <c r="AU14" s="3"/>
      <c r="AV14" s="3"/>
      <c r="AW14" s="7"/>
      <c r="AX14" s="18"/>
      <c r="AY14" s="11"/>
      <c r="AZ14" s="11"/>
      <c r="BA14" s="11"/>
      <c r="BC14" s="11"/>
      <c r="BD14" s="5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20"/>
    </row>
    <row r="15" spans="1:71" x14ac:dyDescent="0.3">
      <c r="AA15" s="18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7"/>
      <c r="AT15" s="11"/>
      <c r="AU15" s="3"/>
      <c r="AV15" s="3"/>
      <c r="AW15" s="7"/>
      <c r="AX15" s="18"/>
      <c r="AY15" s="11"/>
      <c r="AZ15" s="11"/>
      <c r="BA15" s="11"/>
      <c r="BC15" s="11"/>
      <c r="BD15" s="5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20"/>
    </row>
    <row r="16" spans="1:71" x14ac:dyDescent="0.3">
      <c r="A16" s="33" t="s">
        <v>32</v>
      </c>
      <c r="B16" s="25" t="s">
        <v>3</v>
      </c>
      <c r="C16" s="25" t="s">
        <v>4</v>
      </c>
      <c r="D16" s="25" t="s">
        <v>5</v>
      </c>
      <c r="E16" s="25" t="s">
        <v>6</v>
      </c>
      <c r="F16" s="25" t="s">
        <v>7</v>
      </c>
      <c r="G16" s="25" t="s">
        <v>8</v>
      </c>
      <c r="H16" s="25" t="s">
        <v>9</v>
      </c>
      <c r="I16" s="25" t="s">
        <v>10</v>
      </c>
      <c r="J16" s="25" t="s">
        <v>11</v>
      </c>
      <c r="K16" s="25" t="s">
        <v>12</v>
      </c>
      <c r="L16" s="10" t="s">
        <v>13</v>
      </c>
      <c r="M16" s="10" t="s">
        <v>14</v>
      </c>
      <c r="N16" s="10" t="s">
        <v>15</v>
      </c>
      <c r="O16" s="10" t="s">
        <v>16</v>
      </c>
      <c r="P16" s="1" t="s">
        <v>22</v>
      </c>
      <c r="Q16" s="1" t="s">
        <v>23</v>
      </c>
      <c r="R16" s="1" t="s">
        <v>24</v>
      </c>
      <c r="S16" s="1" t="s">
        <v>25</v>
      </c>
      <c r="V16" s="5" t="s">
        <v>18</v>
      </c>
      <c r="W16" s="1" t="s">
        <v>26</v>
      </c>
      <c r="X16" s="1" t="s">
        <v>29</v>
      </c>
      <c r="Y16" s="1" t="s">
        <v>27</v>
      </c>
      <c r="Z16" s="5" t="s">
        <v>38</v>
      </c>
      <c r="AY16" s="11"/>
      <c r="AZ16" s="11"/>
      <c r="BA16" s="11"/>
      <c r="BC16" s="11"/>
      <c r="BD16" s="5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20"/>
    </row>
    <row r="17" spans="1:65" x14ac:dyDescent="0.3">
      <c r="A17" s="5">
        <v>1</v>
      </c>
      <c r="B17" s="21">
        <f t="shared" ref="B17:R17" si="49">B2/86400</f>
        <v>2.4052854938657402E-4</v>
      </c>
      <c r="C17" s="21">
        <f t="shared" si="49"/>
        <v>2.4995997298611112E-4</v>
      </c>
      <c r="D17" s="21">
        <f t="shared" si="49"/>
        <v>3.5870370370370369E-4</v>
      </c>
      <c r="E17" s="21">
        <f t="shared" si="49"/>
        <v>3.651871142013889E-4</v>
      </c>
      <c r="F17" s="21">
        <f t="shared" si="49"/>
        <v>2.7183063271990742E-4</v>
      </c>
      <c r="G17" s="21">
        <f t="shared" si="49"/>
        <v>2.3206669560185182E-4</v>
      </c>
      <c r="H17" s="21">
        <f t="shared" si="49"/>
        <v>3.3762008101851856E-4</v>
      </c>
      <c r="I17" s="21">
        <f t="shared" si="49"/>
        <v>2.4320987653935188E-4</v>
      </c>
      <c r="J17" s="21">
        <f t="shared" si="49"/>
        <v>2.887654320949074E-4</v>
      </c>
      <c r="K17" s="21">
        <f t="shared" si="49"/>
        <v>2.775308642013889E-4</v>
      </c>
      <c r="L17" s="21">
        <f t="shared" si="49"/>
        <v>2.7825617283564814E-4</v>
      </c>
      <c r="M17" s="21">
        <f t="shared" si="49"/>
        <v>2.667884355787037E-4</v>
      </c>
      <c r="N17" s="21">
        <f t="shared" si="49"/>
        <v>2.6266975309027779E-4</v>
      </c>
      <c r="O17" s="21">
        <f t="shared" si="49"/>
        <v>2.9274691357638889E-4</v>
      </c>
      <c r="P17" s="32">
        <f t="shared" si="49"/>
        <v>2.8327601410962298E-4</v>
      </c>
      <c r="Q17" s="32">
        <f t="shared" si="49"/>
        <v>2.3206669560185182E-4</v>
      </c>
      <c r="R17" s="32">
        <f t="shared" si="49"/>
        <v>3.651871142013889E-4</v>
      </c>
      <c r="S17" s="7">
        <f>STDEV(B17:O17)/P17*100</f>
        <v>15.016216546384614</v>
      </c>
      <c r="V17" s="5">
        <v>1</v>
      </c>
      <c r="W17" s="21">
        <f t="shared" ref="W17:Y20" si="50">W2/86400</f>
        <v>2.8052420910590277E-4</v>
      </c>
      <c r="X17" s="21">
        <f t="shared" si="50"/>
        <v>2.3206669560185182E-4</v>
      </c>
      <c r="Y17" s="21">
        <f t="shared" si="50"/>
        <v>3.651871142013889E-4</v>
      </c>
      <c r="Z17" s="7">
        <f>STDEV(C17,E17:I17,K17,M17)/W17*100</f>
        <v>16.706940689298623</v>
      </c>
      <c r="AY17" s="11"/>
      <c r="AZ17" s="11"/>
      <c r="BA17" s="11"/>
      <c r="BC17" s="11"/>
      <c r="BD17" s="5"/>
      <c r="BE17" s="15"/>
      <c r="BF17" s="15"/>
      <c r="BG17" s="6"/>
      <c r="BH17" s="6"/>
      <c r="BI17" s="6"/>
      <c r="BJ17" s="6"/>
    </row>
    <row r="18" spans="1:65" x14ac:dyDescent="0.3">
      <c r="A18" s="5">
        <v>2</v>
      </c>
      <c r="B18" s="21">
        <f t="shared" ref="B18:R18" si="51">B3/86400</f>
        <v>2.7993441357638892E-4</v>
      </c>
      <c r="C18" s="21">
        <f t="shared" si="51"/>
        <v>3.133186246180555E-4</v>
      </c>
      <c r="D18" s="21">
        <f t="shared" si="51"/>
        <v>3.711419753125E-4</v>
      </c>
      <c r="E18" s="21">
        <f t="shared" si="51"/>
        <v>3.6730251736111111E-4</v>
      </c>
      <c r="F18" s="21">
        <f t="shared" si="51"/>
        <v>3.1215687693287041E-4</v>
      </c>
      <c r="G18" s="21">
        <f t="shared" si="51"/>
        <v>2.436863425925926E-4</v>
      </c>
      <c r="H18" s="21">
        <f t="shared" si="51"/>
        <v>3.6853202160879627E-4</v>
      </c>
      <c r="I18" s="21">
        <f t="shared" si="51"/>
        <v>2.928279320949074E-4</v>
      </c>
      <c r="J18" s="21">
        <f t="shared" si="51"/>
        <v>3.5419753086805551E-4</v>
      </c>
      <c r="K18" s="21">
        <f t="shared" si="51"/>
        <v>2.8948567708333333E-4</v>
      </c>
      <c r="L18" s="21">
        <f t="shared" si="51"/>
        <v>2.9140625E-4</v>
      </c>
      <c r="M18" s="21">
        <f t="shared" si="51"/>
        <v>2.7984736689814815E-4</v>
      </c>
      <c r="N18" s="21">
        <f t="shared" si="51"/>
        <v>2.9094135802083332E-4</v>
      </c>
      <c r="O18" s="21">
        <f t="shared" si="51"/>
        <v>2.9379629629629634E-4</v>
      </c>
      <c r="P18" s="32">
        <f t="shared" si="51"/>
        <v>3.1061251309027783E-4</v>
      </c>
      <c r="Q18" s="32">
        <f t="shared" si="51"/>
        <v>2.436863425925926E-4</v>
      </c>
      <c r="R18" s="32">
        <f t="shared" si="51"/>
        <v>3.711419753125E-4</v>
      </c>
      <c r="S18" s="7">
        <f t="shared" ref="S18:S20" si="52">STDEV(B18:O18)/P18*100</f>
        <v>12.725069840226618</v>
      </c>
      <c r="V18" s="5">
        <v>2</v>
      </c>
      <c r="W18" s="21">
        <f t="shared" si="50"/>
        <v>3.0839466989872685E-4</v>
      </c>
      <c r="X18" s="21">
        <f t="shared" si="50"/>
        <v>2.436863425925926E-4</v>
      </c>
      <c r="Y18" s="21">
        <f t="shared" si="50"/>
        <v>3.6853202160879627E-4</v>
      </c>
      <c r="Z18" s="7">
        <f t="shared" ref="Z18:Z20" si="53">STDEV(C18,E18:I18,K18,M18)/W18*100</f>
        <v>13.826350361025378</v>
      </c>
      <c r="AY18" s="11"/>
      <c r="AZ18" s="11"/>
      <c r="BA18" s="11"/>
      <c r="BC18" s="11"/>
      <c r="BD18" s="5"/>
      <c r="BE18" s="15"/>
      <c r="BF18" s="15"/>
      <c r="BG18" s="6"/>
      <c r="BH18" s="6"/>
      <c r="BI18" s="6"/>
      <c r="BJ18" s="6"/>
    </row>
    <row r="19" spans="1:65" x14ac:dyDescent="0.3">
      <c r="A19" s="1">
        <v>3</v>
      </c>
      <c r="B19" s="21">
        <f t="shared" ref="B19:R19" si="54">B4/86400</f>
        <v>7.7654320995370366E-5</v>
      </c>
      <c r="C19" s="21">
        <f t="shared" si="54"/>
        <v>6.6927083333333403E-5</v>
      </c>
      <c r="D19" s="21">
        <f t="shared" si="54"/>
        <v>1.1648148148148149E-4</v>
      </c>
      <c r="E19" s="21">
        <f t="shared" si="54"/>
        <v>9.7977189421296303E-5</v>
      </c>
      <c r="F19" s="21">
        <f t="shared" si="54"/>
        <v>5.3823302465277768E-5</v>
      </c>
      <c r="G19" s="21">
        <f t="shared" si="54"/>
        <v>8.476658950231485E-5</v>
      </c>
      <c r="H19" s="21">
        <f t="shared" si="54"/>
        <v>1.0822554976851851E-4</v>
      </c>
      <c r="I19" s="21">
        <f t="shared" si="54"/>
        <v>1.1554036458333338E-4</v>
      </c>
      <c r="J19" s="21">
        <f t="shared" si="54"/>
        <v>9.1728395057870342E-5</v>
      </c>
      <c r="K19" s="21">
        <f t="shared" si="54"/>
        <v>1.1093605324074078E-4</v>
      </c>
      <c r="L19" s="21">
        <f t="shared" si="54"/>
        <v>1.210783179050926E-4</v>
      </c>
      <c r="M19" s="21">
        <f t="shared" si="54"/>
        <v>7.6427469131944465E-5</v>
      </c>
      <c r="N19" s="21">
        <f t="shared" si="54"/>
        <v>1.3814814814814823E-4</v>
      </c>
      <c r="O19" s="21">
        <f t="shared" si="54"/>
        <v>1.2964265046296294E-4</v>
      </c>
      <c r="P19" s="32">
        <f t="shared" si="54"/>
        <v>9.923977967840611E-5</v>
      </c>
      <c r="Q19" s="32">
        <f t="shared" si="54"/>
        <v>5.3823302465277768E-5</v>
      </c>
      <c r="R19" s="32">
        <f t="shared" si="54"/>
        <v>1.3814814814814823E-4</v>
      </c>
      <c r="S19" s="7">
        <f t="shared" si="52"/>
        <v>25.084686765741225</v>
      </c>
      <c r="V19" s="1">
        <v>3</v>
      </c>
      <c r="W19" s="21">
        <f t="shared" si="50"/>
        <v>8.9327950180844928E-5</v>
      </c>
      <c r="X19" s="21">
        <f t="shared" si="50"/>
        <v>5.3823302465277768E-5</v>
      </c>
      <c r="Y19" s="21">
        <f t="shared" si="50"/>
        <v>1.1554036458333338E-4</v>
      </c>
      <c r="Z19" s="7">
        <f t="shared" si="53"/>
        <v>25.158878879024243</v>
      </c>
      <c r="AY19" s="11"/>
      <c r="AZ19" s="11"/>
      <c r="BA19" s="11"/>
      <c r="BC19" s="11"/>
      <c r="BD19" s="5"/>
      <c r="BE19" s="15"/>
      <c r="BF19" s="15"/>
      <c r="BG19" s="6"/>
      <c r="BH19" s="6"/>
      <c r="BI19" s="6"/>
      <c r="BJ19" s="6"/>
    </row>
    <row r="20" spans="1:65" x14ac:dyDescent="0.3">
      <c r="A20" s="5" t="s">
        <v>20</v>
      </c>
      <c r="B20" s="8">
        <f t="shared" ref="B20:R20" si="55">B5/86400</f>
        <v>5.9811728395833342E-4</v>
      </c>
      <c r="C20" s="8">
        <f t="shared" si="55"/>
        <v>6.3020568093750007E-4</v>
      </c>
      <c r="D20" s="8">
        <f t="shared" si="55"/>
        <v>8.4632716049768525E-4</v>
      </c>
      <c r="E20" s="8">
        <f t="shared" si="55"/>
        <v>8.3046682098379622E-4</v>
      </c>
      <c r="F20" s="8">
        <f t="shared" si="55"/>
        <v>6.3781081211805558E-4</v>
      </c>
      <c r="G20" s="8">
        <f t="shared" si="55"/>
        <v>5.6051962769675936E-4</v>
      </c>
      <c r="H20" s="8">
        <f t="shared" si="55"/>
        <v>8.1437765239583345E-4</v>
      </c>
      <c r="I20" s="8">
        <f t="shared" si="55"/>
        <v>6.5157817321759271E-4</v>
      </c>
      <c r="J20" s="8">
        <f t="shared" si="55"/>
        <v>7.3469135802083324E-4</v>
      </c>
      <c r="K20" s="8">
        <f t="shared" si="55"/>
        <v>6.7795259452546293E-4</v>
      </c>
      <c r="L20" s="8">
        <f t="shared" si="55"/>
        <v>6.9074074074074068E-4</v>
      </c>
      <c r="M20" s="8">
        <f t="shared" si="55"/>
        <v>6.2306327160879631E-4</v>
      </c>
      <c r="N20" s="8">
        <f t="shared" si="55"/>
        <v>6.9175925925925926E-4</v>
      </c>
      <c r="O20" s="8">
        <f t="shared" si="55"/>
        <v>7.1618586033564825E-4</v>
      </c>
      <c r="P20" s="32">
        <f t="shared" si="55"/>
        <v>6.9312830687830683E-4</v>
      </c>
      <c r="Q20" s="32">
        <f t="shared" si="55"/>
        <v>5.6051962769675936E-4</v>
      </c>
      <c r="R20" s="32">
        <f t="shared" si="55"/>
        <v>8.4632716049768525E-4</v>
      </c>
      <c r="S20" s="7">
        <f t="shared" si="52"/>
        <v>12.640775770160756</v>
      </c>
      <c r="T20" s="16"/>
      <c r="U20" s="16"/>
      <c r="V20" s="5" t="s">
        <v>20</v>
      </c>
      <c r="W20" s="21">
        <f t="shared" si="50"/>
        <v>6.782468291854747E-4</v>
      </c>
      <c r="X20" s="21">
        <f t="shared" si="50"/>
        <v>5.6051962769675936E-4</v>
      </c>
      <c r="Y20" s="21">
        <f t="shared" si="50"/>
        <v>8.3046682098379622E-4</v>
      </c>
      <c r="Z20" s="7">
        <f t="shared" si="53"/>
        <v>14.01631625310916</v>
      </c>
      <c r="AA20" s="33" t="s">
        <v>19</v>
      </c>
      <c r="AB20" s="25" t="s">
        <v>3</v>
      </c>
      <c r="AC20" s="25" t="s">
        <v>4</v>
      </c>
      <c r="AD20" s="25" t="s">
        <v>5</v>
      </c>
      <c r="AE20" s="25" t="s">
        <v>6</v>
      </c>
      <c r="AF20" s="25" t="s">
        <v>7</v>
      </c>
      <c r="AG20" s="25" t="s">
        <v>8</v>
      </c>
      <c r="AH20" s="25" t="s">
        <v>9</v>
      </c>
      <c r="AI20" s="25" t="s">
        <v>10</v>
      </c>
      <c r="AJ20" s="25" t="s">
        <v>11</v>
      </c>
      <c r="AK20" s="25" t="s">
        <v>12</v>
      </c>
      <c r="AL20" s="10" t="s">
        <v>13</v>
      </c>
      <c r="AM20" s="10" t="s">
        <v>14</v>
      </c>
      <c r="AN20" s="10" t="s">
        <v>15</v>
      </c>
      <c r="AO20" s="10" t="s">
        <v>16</v>
      </c>
      <c r="AP20" s="5" t="s">
        <v>22</v>
      </c>
      <c r="AQ20" s="1" t="s">
        <v>23</v>
      </c>
      <c r="AR20" s="5" t="s">
        <v>24</v>
      </c>
      <c r="AS20" s="5" t="s">
        <v>30</v>
      </c>
      <c r="AT20" s="5" t="s">
        <v>26</v>
      </c>
      <c r="AU20" s="5" t="s">
        <v>29</v>
      </c>
      <c r="AV20" s="1" t="s">
        <v>27</v>
      </c>
      <c r="AW20" s="5" t="s">
        <v>31</v>
      </c>
      <c r="AX20" s="50" t="s">
        <v>2</v>
      </c>
      <c r="AY20" s="11"/>
      <c r="AZ20" s="11"/>
      <c r="BA20" s="11"/>
      <c r="BC20" s="11"/>
      <c r="BD20" s="5"/>
      <c r="BE20" s="6"/>
      <c r="BF20" s="6"/>
      <c r="BG20" s="6"/>
      <c r="BH20" s="6"/>
      <c r="BI20" s="6"/>
      <c r="BJ20" s="6"/>
    </row>
    <row r="21" spans="1:65" x14ac:dyDescent="0.3">
      <c r="T21" s="16"/>
      <c r="U21" s="16"/>
      <c r="AA21" s="1" t="s">
        <v>49</v>
      </c>
      <c r="AB21" s="7">
        <f t="shared" ref="AB21:AO21" si="56">AB2/AB$9*100</f>
        <v>7.5906909546727022</v>
      </c>
      <c r="AC21" s="7">
        <f t="shared" si="56"/>
        <v>6.8315637992466689</v>
      </c>
      <c r="AD21" s="7">
        <f t="shared" si="56"/>
        <v>9.3979067137896219</v>
      </c>
      <c r="AE21" s="7">
        <f t="shared" si="56"/>
        <v>7.9753503951461528</v>
      </c>
      <c r="AF21" s="7">
        <f t="shared" si="56"/>
        <v>8.0038440474819694</v>
      </c>
      <c r="AG21" s="7">
        <f t="shared" si="56"/>
        <v>5.9972373580751999</v>
      </c>
      <c r="AH21" s="7">
        <f t="shared" si="56"/>
        <v>6.8792234943433863</v>
      </c>
      <c r="AI21" s="7">
        <f t="shared" si="56"/>
        <v>6.7073615262291746</v>
      </c>
      <c r="AJ21" s="7">
        <f t="shared" si="56"/>
        <v>6.9568139808800886</v>
      </c>
      <c r="AK21" s="7">
        <f t="shared" si="56"/>
        <v>7.6483005258127026</v>
      </c>
      <c r="AL21" s="7">
        <f t="shared" si="56"/>
        <v>7.5026530378686322</v>
      </c>
      <c r="AM21" s="7">
        <f t="shared" si="56"/>
        <v>7.4254789544921564</v>
      </c>
      <c r="AN21" s="7">
        <f t="shared" si="56"/>
        <v>7.6428858251907341</v>
      </c>
      <c r="AO21" s="7">
        <f t="shared" si="56"/>
        <v>7.3046422321570157</v>
      </c>
      <c r="AP21" s="7">
        <f>AVERAGE(AB21:AO21)</f>
        <v>7.418853774670441</v>
      </c>
      <c r="AQ21" s="7">
        <f t="shared" ref="AQ21:AQ27" si="57">MIN(AB21:AO21)</f>
        <v>5.9972373580751999</v>
      </c>
      <c r="AR21" s="7">
        <f>MAX(AB21:AO21)</f>
        <v>9.3979067137896219</v>
      </c>
      <c r="AS21" s="7">
        <f t="shared" ref="AS21:AS27" si="58">STDEV(AB21:AO21)</f>
        <v>0.78924661733328361</v>
      </c>
      <c r="AT21" s="7">
        <f t="shared" ref="AT21:AT27" si="59">AVERAGE(AC21,AE21:AI21,AK21,AM21)</f>
        <v>7.1835450126034255</v>
      </c>
      <c r="AU21" s="30">
        <f t="shared" ref="AU21:AU27" si="60">MIN(AC21,AE21:AI21,AK21,AM21)</f>
        <v>5.9972373580751999</v>
      </c>
      <c r="AV21" s="30">
        <f t="shared" ref="AV21:AV27" si="61">MAX(AC21,AE21:AI21,AK21,AM21)</f>
        <v>8.0038440474819694</v>
      </c>
      <c r="AW21" s="7">
        <f t="shared" ref="AW21:AW27" si="62">STDEV(AC21,AE21:AI21,AK21,AM21)</f>
        <v>0.69948500593166296</v>
      </c>
      <c r="AX21" s="51">
        <f>score!C2</f>
        <v>8.6206896551724146</v>
      </c>
      <c r="AY21" s="11"/>
      <c r="AZ21" s="11"/>
      <c r="BA21" s="23"/>
      <c r="BB21" s="11"/>
      <c r="BC21" s="6"/>
      <c r="BD21" s="6"/>
      <c r="BE21" s="6"/>
      <c r="BF21" s="6"/>
      <c r="BG21" s="6"/>
      <c r="BH21" s="6"/>
      <c r="BI21" s="6"/>
      <c r="BJ21" s="6"/>
    </row>
    <row r="22" spans="1:65" x14ac:dyDescent="0.3">
      <c r="U22" s="9"/>
      <c r="AA22" s="1" t="s">
        <v>50</v>
      </c>
      <c r="AB22" s="7">
        <f t="shared" ref="AB22:AO22" si="63">AB3/AB$9*100</f>
        <v>17.660547499643162</v>
      </c>
      <c r="AC22" s="7">
        <f t="shared" si="63"/>
        <v>17.250761309554033</v>
      </c>
      <c r="AD22" s="7">
        <f t="shared" si="63"/>
        <v>18.029977024825726</v>
      </c>
      <c r="AE22" s="7">
        <f t="shared" si="63"/>
        <v>19.169353377215003</v>
      </c>
      <c r="AF22" s="7">
        <f t="shared" si="63"/>
        <v>17.918823618701879</v>
      </c>
      <c r="AG22" s="7">
        <f t="shared" si="63"/>
        <v>17.480481479884247</v>
      </c>
      <c r="AH22" s="7">
        <f t="shared" si="63"/>
        <v>18.321293946505644</v>
      </c>
      <c r="AI22" s="7">
        <f t="shared" si="63"/>
        <v>16.386052234926531</v>
      </c>
      <c r="AJ22" s="7">
        <f t="shared" si="63"/>
        <v>17.190388170145727</v>
      </c>
      <c r="AK22" s="7">
        <f t="shared" si="63"/>
        <v>17.767787438034759</v>
      </c>
      <c r="AL22" s="7">
        <f t="shared" si="63"/>
        <v>18.207802726206435</v>
      </c>
      <c r="AM22" s="7">
        <f t="shared" si="63"/>
        <v>17.836134192263454</v>
      </c>
      <c r="AN22" s="7">
        <f t="shared" si="63"/>
        <v>16.684513452014453</v>
      </c>
      <c r="AO22" s="7">
        <f t="shared" si="63"/>
        <v>18.380117474475867</v>
      </c>
      <c r="AP22" s="7">
        <f t="shared" ref="AP22:AP27" si="64">AVERAGE(AB22:AO22)</f>
        <v>17.734573853171206</v>
      </c>
      <c r="AQ22" s="7">
        <f t="shared" si="57"/>
        <v>16.386052234926531</v>
      </c>
      <c r="AR22" s="7">
        <f t="shared" ref="AR22:AR27" si="65">MAX(AB22:AO22)</f>
        <v>19.169353377215003</v>
      </c>
      <c r="AS22" s="7">
        <f t="shared" si="58"/>
        <v>0.7177703944822641</v>
      </c>
      <c r="AT22" s="7">
        <f t="shared" si="59"/>
        <v>17.766335949635693</v>
      </c>
      <c r="AU22" s="30">
        <f t="shared" si="60"/>
        <v>16.386052234926531</v>
      </c>
      <c r="AV22" s="30">
        <f t="shared" si="61"/>
        <v>19.169353377215003</v>
      </c>
      <c r="AW22" s="7">
        <f t="shared" si="62"/>
        <v>0.80687012510904887</v>
      </c>
      <c r="AX22" s="51">
        <f>score!C3</f>
        <v>18.96551724137931</v>
      </c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5" x14ac:dyDescent="0.3">
      <c r="A23" s="33" t="s">
        <v>34</v>
      </c>
      <c r="B23" s="25"/>
      <c r="C23" s="8" t="s">
        <v>4</v>
      </c>
      <c r="D23" s="8"/>
      <c r="E23" s="8" t="s">
        <v>6</v>
      </c>
      <c r="F23" s="8" t="s">
        <v>7</v>
      </c>
      <c r="G23" s="25" t="s">
        <v>8</v>
      </c>
      <c r="H23" s="8" t="s">
        <v>9</v>
      </c>
      <c r="I23" s="8" t="s">
        <v>10</v>
      </c>
      <c r="J23" s="8"/>
      <c r="K23" s="8" t="s">
        <v>12</v>
      </c>
      <c r="L23" s="12"/>
      <c r="M23" s="12" t="s">
        <v>14</v>
      </c>
      <c r="T23" s="9"/>
      <c r="U23" s="22"/>
      <c r="AA23" s="1" t="s">
        <v>54</v>
      </c>
      <c r="AB23" s="7">
        <f t="shared" ref="AB23:AO23" si="66">AB4/AB$9*100</f>
        <v>14.963039888346104</v>
      </c>
      <c r="AC23" s="7">
        <f t="shared" si="66"/>
        <v>15.580911917921792</v>
      </c>
      <c r="AD23" s="7">
        <f t="shared" si="66"/>
        <v>14.95569089377231</v>
      </c>
      <c r="AE23" s="7">
        <f t="shared" si="66"/>
        <v>16.829011368814157</v>
      </c>
      <c r="AF23" s="7">
        <f t="shared" si="66"/>
        <v>16.69665260171918</v>
      </c>
      <c r="AG23" s="7">
        <f t="shared" si="66"/>
        <v>17.924345270917712</v>
      </c>
      <c r="AH23" s="7">
        <f t="shared" si="66"/>
        <v>16.256916960164734</v>
      </c>
      <c r="AI23" s="7">
        <f t="shared" si="66"/>
        <v>14.232863658228109</v>
      </c>
      <c r="AJ23" s="7">
        <f t="shared" si="66"/>
        <v>15.157116450571106</v>
      </c>
      <c r="AK23" s="7">
        <f t="shared" si="66"/>
        <v>15.520530089166746</v>
      </c>
      <c r="AL23" s="7">
        <f t="shared" si="66"/>
        <v>14.573279713471848</v>
      </c>
      <c r="AM23" s="7">
        <f t="shared" si="66"/>
        <v>17.557222071991248</v>
      </c>
      <c r="AN23" s="7">
        <f t="shared" si="66"/>
        <v>13.643867398942577</v>
      </c>
      <c r="AO23" s="7">
        <f t="shared" si="66"/>
        <v>15.19107012882211</v>
      </c>
      <c r="AP23" s="7">
        <f t="shared" si="64"/>
        <v>15.648751315203551</v>
      </c>
      <c r="AQ23" s="7">
        <f t="shared" si="57"/>
        <v>13.643867398942577</v>
      </c>
      <c r="AR23" s="7">
        <f t="shared" si="65"/>
        <v>17.924345270917712</v>
      </c>
      <c r="AS23" s="7">
        <f t="shared" si="58"/>
        <v>1.2491613820025063</v>
      </c>
      <c r="AT23" s="7">
        <f t="shared" si="59"/>
        <v>16.32480674236546</v>
      </c>
      <c r="AU23" s="30">
        <f t="shared" si="60"/>
        <v>14.232863658228109</v>
      </c>
      <c r="AV23" s="30">
        <f t="shared" si="61"/>
        <v>17.924345270917712</v>
      </c>
      <c r="AW23" s="7">
        <f t="shared" si="62"/>
        <v>1.1982688722833499</v>
      </c>
      <c r="AX23" s="51">
        <f>score!C4</f>
        <v>15.517241379310345</v>
      </c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5" x14ac:dyDescent="0.3">
      <c r="A24" s="5">
        <v>1</v>
      </c>
      <c r="B24" s="7"/>
      <c r="C24" s="7">
        <f>(C2-$W2)/$W2*100</f>
        <v>-10.895400513633792</v>
      </c>
      <c r="D24" s="7"/>
      <c r="E24" s="7">
        <f t="shared" ref="E24:I26" si="67">(E2-$W2)/$W2*100</f>
        <v>30.180249100541769</v>
      </c>
      <c r="F24" s="7">
        <f t="shared" si="67"/>
        <v>-3.0990467502622581</v>
      </c>
      <c r="G24" s="7">
        <f t="shared" si="67"/>
        <v>-17.273915024480967</v>
      </c>
      <c r="H24" s="7">
        <f t="shared" si="67"/>
        <v>20.353277920145956</v>
      </c>
      <c r="I24" s="7">
        <f t="shared" si="67"/>
        <v>-13.301644334184395</v>
      </c>
      <c r="J24" s="7"/>
      <c r="K24" s="7">
        <f>(K2-$W2)/$W2*100</f>
        <v>-1.0670540393124726</v>
      </c>
      <c r="L24" s="7"/>
      <c r="M24" s="7">
        <f>(M2-$W2)/$W2*100</f>
        <v>-4.8964663588138224</v>
      </c>
      <c r="N24" s="12"/>
      <c r="O24" s="12"/>
      <c r="Q24" s="21"/>
      <c r="R24" s="21"/>
      <c r="S24" s="22"/>
      <c r="U24" s="22"/>
      <c r="V24" s="22"/>
      <c r="W24" s="22"/>
      <c r="X24" s="22"/>
      <c r="Y24" s="6"/>
      <c r="AA24" s="1" t="s">
        <v>0</v>
      </c>
      <c r="AB24" s="7">
        <f t="shared" ref="AB24:AO24" si="68">AB5/AB$9*100</f>
        <v>14.391222457113484</v>
      </c>
      <c r="AC24" s="7">
        <f t="shared" si="68"/>
        <v>15.653379319338448</v>
      </c>
      <c r="AD24" s="7">
        <f t="shared" si="68"/>
        <v>14.014806170389409</v>
      </c>
      <c r="AE24" s="7">
        <f t="shared" si="68"/>
        <v>12.867641934584558</v>
      </c>
      <c r="AF24" s="7">
        <f t="shared" si="68"/>
        <v>15.681352402755822</v>
      </c>
      <c r="AG24" s="7">
        <f t="shared" si="68"/>
        <v>14.184541168743939</v>
      </c>
      <c r="AH24" s="7">
        <f t="shared" si="68"/>
        <v>12.857040072634341</v>
      </c>
      <c r="AI24" s="7">
        <f t="shared" si="68"/>
        <v>12.789460537301393</v>
      </c>
      <c r="AJ24" s="7">
        <f t="shared" si="68"/>
        <v>13.40110905789679</v>
      </c>
      <c r="AK24" s="7">
        <f t="shared" si="68"/>
        <v>12.601485627674725</v>
      </c>
      <c r="AL24" s="7">
        <f t="shared" si="68"/>
        <v>12.196157283847183</v>
      </c>
      <c r="AM24" s="7">
        <f t="shared" si="68"/>
        <v>13.956480884506577</v>
      </c>
      <c r="AN24" s="7">
        <f t="shared" si="68"/>
        <v>11.453174496386028</v>
      </c>
      <c r="AO24" s="7">
        <f t="shared" si="68"/>
        <v>12.165784673380095</v>
      </c>
      <c r="AP24" s="7">
        <f t="shared" si="64"/>
        <v>13.443831149039486</v>
      </c>
      <c r="AQ24" s="7">
        <f t="shared" si="57"/>
        <v>11.453174496386028</v>
      </c>
      <c r="AR24" s="7">
        <f t="shared" si="65"/>
        <v>15.681352402755822</v>
      </c>
      <c r="AS24" s="7">
        <f t="shared" si="58"/>
        <v>1.2677152353929304</v>
      </c>
      <c r="AT24" s="7">
        <f t="shared" si="59"/>
        <v>13.823922743442475</v>
      </c>
      <c r="AU24" s="30">
        <f t="shared" si="60"/>
        <v>12.601485627674725</v>
      </c>
      <c r="AV24" s="30">
        <f t="shared" si="61"/>
        <v>15.681352402755822</v>
      </c>
      <c r="AW24" s="7">
        <f t="shared" si="62"/>
        <v>1.2738228882414804</v>
      </c>
      <c r="AX24" s="51">
        <f>score!C5</f>
        <v>13.793103448275861</v>
      </c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5" x14ac:dyDescent="0.3">
      <c r="A25" s="5">
        <v>2</v>
      </c>
      <c r="B25" s="7"/>
      <c r="C25" s="7">
        <f>(C3-$W3)/$W3*100</f>
        <v>1.5966406685775845</v>
      </c>
      <c r="D25" s="7"/>
      <c r="E25" s="7">
        <f t="shared" si="67"/>
        <v>19.101447986026773</v>
      </c>
      <c r="F25" s="7">
        <f t="shared" si="67"/>
        <v>1.2199325738603173</v>
      </c>
      <c r="G25" s="7">
        <f t="shared" si="67"/>
        <v>-20.982310533247443</v>
      </c>
      <c r="H25" s="7">
        <f t="shared" si="67"/>
        <v>19.500126811471105</v>
      </c>
      <c r="I25" s="7">
        <f t="shared" si="67"/>
        <v>-5.0476675906660118</v>
      </c>
      <c r="J25" s="7"/>
      <c r="K25" s="7">
        <f>(K3-$W3)/$W3*100</f>
        <v>-6.1314265974839959</v>
      </c>
      <c r="L25" s="7"/>
      <c r="M25" s="7">
        <f>(M3-$W3)/$W3*100</f>
        <v>-9.2567433185383194</v>
      </c>
      <c r="N25" s="7"/>
      <c r="O25" s="7"/>
      <c r="Q25" s="21"/>
      <c r="R25" s="21"/>
      <c r="S25" s="22"/>
      <c r="T25" s="9"/>
      <c r="U25" s="22"/>
      <c r="V25" s="22"/>
      <c r="W25" s="22"/>
      <c r="X25" s="22"/>
      <c r="Y25" s="6"/>
      <c r="AA25" s="1" t="s">
        <v>1</v>
      </c>
      <c r="AB25" s="7">
        <f t="shared" ref="AB25:AO25" si="69">AB6/AB$9*100</f>
        <v>31.22355384654492</v>
      </c>
      <c r="AC25" s="7">
        <f t="shared" si="69"/>
        <v>31.59540386820786</v>
      </c>
      <c r="AD25" s="7">
        <f t="shared" si="69"/>
        <v>26.716749936058509</v>
      </c>
      <c r="AE25" s="7">
        <f t="shared" si="69"/>
        <v>28.267547629244422</v>
      </c>
      <c r="AF25" s="7">
        <f t="shared" si="69"/>
        <v>30.815888374860712</v>
      </c>
      <c r="AG25" s="7">
        <f t="shared" si="69"/>
        <v>28.374588690573415</v>
      </c>
      <c r="AH25" s="7">
        <f t="shared" si="69"/>
        <v>28.575937552061038</v>
      </c>
      <c r="AI25" s="7">
        <f t="shared" si="69"/>
        <v>30.148488745742764</v>
      </c>
      <c r="AJ25" s="7">
        <f t="shared" si="69"/>
        <v>31.8515926951975</v>
      </c>
      <c r="AK25" s="7">
        <f t="shared" si="69"/>
        <v>26.948308883918195</v>
      </c>
      <c r="AL25" s="7">
        <f t="shared" si="69"/>
        <v>26.474530831099202</v>
      </c>
      <c r="AM25" s="7">
        <f t="shared" si="69"/>
        <v>27.852357305181169</v>
      </c>
      <c r="AN25" s="7">
        <f t="shared" si="69"/>
        <v>26.933029937424696</v>
      </c>
      <c r="AO25" s="7">
        <f t="shared" si="69"/>
        <v>25.482851799800997</v>
      </c>
      <c r="AP25" s="7">
        <f t="shared" si="64"/>
        <v>28.661487863993951</v>
      </c>
      <c r="AQ25" s="7">
        <f t="shared" si="57"/>
        <v>25.482851799800997</v>
      </c>
      <c r="AR25" s="7">
        <f t="shared" si="65"/>
        <v>31.8515926951975</v>
      </c>
      <c r="AS25" s="7">
        <f t="shared" si="58"/>
        <v>2.1066196275995694</v>
      </c>
      <c r="AT25" s="7">
        <f t="shared" si="59"/>
        <v>29.072315131223696</v>
      </c>
      <c r="AU25" s="30">
        <f t="shared" si="60"/>
        <v>26.948308883918195</v>
      </c>
      <c r="AV25" s="30">
        <f t="shared" si="61"/>
        <v>31.59540386820786</v>
      </c>
      <c r="AW25" s="7">
        <f t="shared" si="62"/>
        <v>1.60110396443228</v>
      </c>
      <c r="AX25" s="51">
        <f>score!C6</f>
        <v>29.310344827586203</v>
      </c>
      <c r="AY25" s="6"/>
      <c r="AZ25" s="6"/>
      <c r="BA25" s="6"/>
      <c r="BB25" s="6"/>
      <c r="BC25" s="6"/>
      <c r="BD25" s="26"/>
      <c r="BE25" s="5"/>
      <c r="BF25" s="1"/>
      <c r="BG25" s="26"/>
      <c r="BH25" s="26"/>
      <c r="BI25" s="26"/>
      <c r="BJ25" s="5"/>
      <c r="BK25" s="5"/>
      <c r="BL25" s="5"/>
    </row>
    <row r="26" spans="1:65" x14ac:dyDescent="0.3">
      <c r="A26" s="5">
        <v>3</v>
      </c>
      <c r="C26" s="7">
        <f>(C4-$W4)/$W4*100</f>
        <v>-25.077108343089538</v>
      </c>
      <c r="E26" s="7">
        <f t="shared" si="67"/>
        <v>9.6825676878747728</v>
      </c>
      <c r="F26" s="7">
        <f t="shared" si="67"/>
        <v>-39.746403722113641</v>
      </c>
      <c r="G26" s="7">
        <f t="shared" si="67"/>
        <v>-5.106308461456444</v>
      </c>
      <c r="H26" s="7">
        <f t="shared" si="67"/>
        <v>21.155304190250959</v>
      </c>
      <c r="I26" s="7">
        <f t="shared" si="67"/>
        <v>29.344023174629296</v>
      </c>
      <c r="K26" s="7">
        <f>(K4-$W4)/$W4*100</f>
        <v>24.189632714229003</v>
      </c>
      <c r="M26" s="7">
        <f>(M4-$W4)/$W4*100</f>
        <v>-14.441707240324412</v>
      </c>
      <c r="N26" s="7"/>
      <c r="O26" s="7"/>
      <c r="Q26" s="21"/>
      <c r="R26" s="21"/>
      <c r="S26" s="22"/>
      <c r="T26" s="9"/>
      <c r="U26" s="22"/>
      <c r="V26" s="22"/>
      <c r="W26" s="22"/>
      <c r="X26" s="22"/>
      <c r="Y26" s="6"/>
      <c r="AA26" s="1" t="s">
        <v>51</v>
      </c>
      <c r="AB26" s="7">
        <f t="shared" ref="AB26:AO26" si="70">AB7/AB$9*100</f>
        <v>1.1878192882606498</v>
      </c>
      <c r="AC26" s="7">
        <f t="shared" si="70"/>
        <v>2.4681003784602229</v>
      </c>
      <c r="AD26" s="7">
        <f t="shared" si="70"/>
        <v>3.1216950516797279</v>
      </c>
      <c r="AE26" s="7">
        <f t="shared" si="70"/>
        <v>3.093250161913871</v>
      </c>
      <c r="AF26" s="7">
        <f t="shared" si="70"/>
        <v>2.4446822820213701</v>
      </c>
      <c r="AG26" s="7">
        <f t="shared" si="70"/>
        <v>0.91594764937369622</v>
      </c>
      <c r="AH26" s="7">
        <f t="shared" si="70"/>
        <v>3.8202314392572974</v>
      </c>
      <c r="AI26" s="7">
        <f t="shared" si="70"/>
        <v>2.0033860979245244</v>
      </c>
      <c r="AJ26" s="7">
        <f t="shared" si="70"/>
        <v>2.9576830569597421</v>
      </c>
      <c r="AK26" s="7">
        <f t="shared" si="70"/>
        <v>3.1501935732613915</v>
      </c>
      <c r="AL26" s="7">
        <f t="shared" si="70"/>
        <v>3.5168118850536105</v>
      </c>
      <c r="AM26" s="7">
        <f t="shared" si="70"/>
        <v>3.1059208163376213</v>
      </c>
      <c r="AN26" s="7">
        <f t="shared" si="70"/>
        <v>3.671976085865345</v>
      </c>
      <c r="AO26" s="7">
        <f t="shared" si="70"/>
        <v>3.3737171597998188</v>
      </c>
      <c r="AP26" s="7">
        <f t="shared" si="64"/>
        <v>2.7736724947263491</v>
      </c>
      <c r="AQ26" s="7">
        <f t="shared" si="57"/>
        <v>0.91594764937369622</v>
      </c>
      <c r="AR26" s="7">
        <f t="shared" si="65"/>
        <v>3.8202314392572974</v>
      </c>
      <c r="AS26" s="7">
        <f t="shared" si="58"/>
        <v>0.88077034756655492</v>
      </c>
      <c r="AT26" s="7">
        <f t="shared" si="59"/>
        <v>2.6252140498187493</v>
      </c>
      <c r="AU26" s="30">
        <f t="shared" si="60"/>
        <v>0.91594764937369622</v>
      </c>
      <c r="AV26" s="30">
        <f t="shared" si="61"/>
        <v>3.8202314392572974</v>
      </c>
      <c r="AW26" s="7">
        <f t="shared" si="62"/>
        <v>0.88796274962538257</v>
      </c>
      <c r="AX26" s="51">
        <f>score!C7</f>
        <v>0</v>
      </c>
      <c r="AY26" s="6"/>
      <c r="AZ26" s="6"/>
      <c r="BA26" s="6"/>
      <c r="BB26" s="6"/>
      <c r="BC26" s="6"/>
      <c r="BD26" s="7"/>
      <c r="BE26" s="7"/>
      <c r="BF26" s="7"/>
      <c r="BG26" s="7"/>
      <c r="BH26" s="7"/>
      <c r="BI26" s="7"/>
      <c r="BJ26" s="7"/>
      <c r="BK26" s="7"/>
      <c r="BL26" s="7"/>
    </row>
    <row r="27" spans="1:65" x14ac:dyDescent="0.3">
      <c r="T27" s="30"/>
      <c r="AA27" s="1">
        <v>3</v>
      </c>
      <c r="AB27" s="7">
        <f t="shared" ref="AB27:AO27" si="71">AB8/AB$9*100</f>
        <v>12.983126065418968</v>
      </c>
      <c r="AC27" s="7">
        <f t="shared" si="71"/>
        <v>10.619879407270977</v>
      </c>
      <c r="AD27" s="7">
        <f t="shared" si="71"/>
        <v>13.763174209484685</v>
      </c>
      <c r="AE27" s="7">
        <f t="shared" si="71"/>
        <v>11.797845133081843</v>
      </c>
      <c r="AF27" s="7">
        <f t="shared" si="71"/>
        <v>8.4387566724590641</v>
      </c>
      <c r="AG27" s="7">
        <f t="shared" si="71"/>
        <v>15.122858382431797</v>
      </c>
      <c r="AH27" s="7">
        <f t="shared" si="71"/>
        <v>13.28935653503355</v>
      </c>
      <c r="AI27" s="7">
        <f t="shared" si="71"/>
        <v>17.732387199647494</v>
      </c>
      <c r="AJ27" s="7">
        <f t="shared" si="71"/>
        <v>12.485296588349042</v>
      </c>
      <c r="AK27" s="7">
        <f t="shared" si="71"/>
        <v>16.363393862131488</v>
      </c>
      <c r="AL27" s="7">
        <f t="shared" si="71"/>
        <v>17.528764522453084</v>
      </c>
      <c r="AM27" s="7">
        <f t="shared" si="71"/>
        <v>12.266405775227767</v>
      </c>
      <c r="AN27" s="7">
        <f t="shared" si="71"/>
        <v>19.970552804176155</v>
      </c>
      <c r="AO27" s="7">
        <f t="shared" si="71"/>
        <v>18.101816531564101</v>
      </c>
      <c r="AP27" s="7">
        <f t="shared" si="64"/>
        <v>14.318829549195002</v>
      </c>
      <c r="AQ27" s="7">
        <f t="shared" si="57"/>
        <v>8.4387566724590641</v>
      </c>
      <c r="AR27" s="7">
        <f t="shared" si="65"/>
        <v>19.970552804176155</v>
      </c>
      <c r="AS27" s="7">
        <f t="shared" si="58"/>
        <v>3.2625560960753273</v>
      </c>
      <c r="AT27" s="7">
        <f t="shared" si="59"/>
        <v>13.203860370910498</v>
      </c>
      <c r="AU27" s="30">
        <f t="shared" si="60"/>
        <v>8.4387566724590641</v>
      </c>
      <c r="AV27" s="30">
        <f t="shared" si="61"/>
        <v>17.732387199647494</v>
      </c>
      <c r="AW27" s="7">
        <f t="shared" si="62"/>
        <v>3.0803279261528691</v>
      </c>
      <c r="AX27" s="51">
        <f>score!C8</f>
        <v>13.793103448275861</v>
      </c>
      <c r="AY27" s="6"/>
      <c r="AZ27" s="6"/>
      <c r="BA27" s="6"/>
      <c r="BB27" s="6"/>
      <c r="BC27" s="6"/>
      <c r="BD27" s="7"/>
      <c r="BE27" s="7"/>
      <c r="BF27" s="7"/>
      <c r="BG27" s="7"/>
      <c r="BH27" s="7"/>
      <c r="BI27" s="7"/>
      <c r="BJ27" s="7"/>
      <c r="BK27" s="7"/>
      <c r="BL27" s="7"/>
    </row>
    <row r="28" spans="1:65" x14ac:dyDescent="0.3">
      <c r="AA28" s="18" t="s">
        <v>20</v>
      </c>
      <c r="AB28" s="14">
        <f t="shared" ref="AB28:AP28" si="72">SUM(AB21:AB27)</f>
        <v>100</v>
      </c>
      <c r="AC28" s="14">
        <f t="shared" si="72"/>
        <v>100</v>
      </c>
      <c r="AD28" s="14">
        <f t="shared" si="72"/>
        <v>99.999999999999986</v>
      </c>
      <c r="AE28" s="14">
        <f t="shared" si="72"/>
        <v>100</v>
      </c>
      <c r="AF28" s="14">
        <f t="shared" si="72"/>
        <v>100</v>
      </c>
      <c r="AG28" s="14">
        <f t="shared" si="72"/>
        <v>100</v>
      </c>
      <c r="AH28" s="14">
        <f t="shared" si="72"/>
        <v>99.999999999999986</v>
      </c>
      <c r="AI28" s="14">
        <f t="shared" si="72"/>
        <v>99.999999999999986</v>
      </c>
      <c r="AJ28" s="14">
        <f t="shared" si="72"/>
        <v>99.999999999999986</v>
      </c>
      <c r="AK28" s="14">
        <f t="shared" si="72"/>
        <v>100</v>
      </c>
      <c r="AL28" s="14">
        <f t="shared" si="72"/>
        <v>100</v>
      </c>
      <c r="AM28" s="14">
        <f t="shared" si="72"/>
        <v>99.999999999999986</v>
      </c>
      <c r="AN28" s="14">
        <f t="shared" si="72"/>
        <v>99.999999999999972</v>
      </c>
      <c r="AO28" s="14">
        <f t="shared" si="72"/>
        <v>100</v>
      </c>
      <c r="AP28" s="14">
        <f t="shared" si="72"/>
        <v>100</v>
      </c>
      <c r="AQ28" s="7"/>
      <c r="AR28" s="7"/>
      <c r="AS28" s="7"/>
      <c r="AT28" s="7"/>
      <c r="AU28" s="30"/>
      <c r="AV28" s="30"/>
      <c r="AW28" s="7"/>
      <c r="AX28" s="6"/>
      <c r="AY28" s="6"/>
      <c r="AZ28" s="6"/>
      <c r="BA28" s="6"/>
      <c r="BB28" s="6"/>
      <c r="BC28" s="6"/>
      <c r="BD28" s="7"/>
      <c r="BE28" s="7"/>
      <c r="BF28" s="7"/>
      <c r="BG28" s="7"/>
      <c r="BH28" s="7"/>
      <c r="BI28" s="7"/>
      <c r="BJ28" s="7"/>
      <c r="BK28" s="7"/>
      <c r="BL28" s="7"/>
    </row>
    <row r="29" spans="1:65" x14ac:dyDescent="0.3">
      <c r="A29" s="33" t="s">
        <v>35</v>
      </c>
      <c r="B29" s="25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25" t="s">
        <v>8</v>
      </c>
      <c r="H29" s="8" t="s">
        <v>9</v>
      </c>
      <c r="I29" s="8" t="s">
        <v>10</v>
      </c>
      <c r="J29" s="8" t="s">
        <v>11</v>
      </c>
      <c r="K29" s="8" t="s">
        <v>12</v>
      </c>
      <c r="L29" s="12" t="s">
        <v>13</v>
      </c>
      <c r="M29" s="12" t="s">
        <v>14</v>
      </c>
      <c r="N29" s="12" t="s">
        <v>15</v>
      </c>
      <c r="O29" s="12" t="s">
        <v>16</v>
      </c>
      <c r="P29" s="10"/>
      <c r="AA29" s="18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30"/>
      <c r="AV29" s="30"/>
      <c r="AW29" s="7"/>
      <c r="AX29" s="6"/>
      <c r="AY29" s="6"/>
      <c r="AZ29" s="6"/>
      <c r="BA29" s="6"/>
      <c r="BB29" s="6"/>
      <c r="BC29" s="6"/>
      <c r="BD29" s="16"/>
      <c r="BE29" s="7"/>
      <c r="BF29" s="7"/>
      <c r="BG29" s="6"/>
      <c r="BH29" s="6"/>
      <c r="BI29" s="6"/>
      <c r="BJ29" s="6"/>
      <c r="BK29" s="6"/>
      <c r="BL29" s="6"/>
      <c r="BM29" s="4"/>
    </row>
    <row r="30" spans="1:65" x14ac:dyDescent="0.3">
      <c r="A30" s="5">
        <v>1</v>
      </c>
      <c r="B30" s="7">
        <f t="shared" ref="B30:O30" si="73">(B2-$P2)/$P2*100</f>
        <v>-15.090393324479075</v>
      </c>
      <c r="C30" s="7">
        <f t="shared" si="73"/>
        <v>-11.76098203309904</v>
      </c>
      <c r="D30" s="7">
        <f t="shared" si="73"/>
        <v>26.626924214237039</v>
      </c>
      <c r="E30" s="7">
        <f t="shared" si="73"/>
        <v>28.915649759201902</v>
      </c>
      <c r="F30" s="7">
        <f t="shared" si="73"/>
        <v>-4.0403637511245174</v>
      </c>
      <c r="G30" s="7">
        <f t="shared" si="73"/>
        <v>-18.077534262379878</v>
      </c>
      <c r="H30" s="7">
        <f t="shared" si="73"/>
        <v>19.184139920814246</v>
      </c>
      <c r="I30" s="7">
        <f t="shared" si="73"/>
        <v>-14.143851076203786</v>
      </c>
      <c r="J30" s="7">
        <f t="shared" si="73"/>
        <v>1.9378336717065292</v>
      </c>
      <c r="K30" s="7">
        <f t="shared" si="73"/>
        <v>-2.028110260691125</v>
      </c>
      <c r="L30" s="7">
        <f t="shared" si="73"/>
        <v>-1.7720671796914895</v>
      </c>
      <c r="M30" s="7">
        <f t="shared" si="73"/>
        <v>-5.8203228334534733</v>
      </c>
      <c r="N30" s="7">
        <f t="shared" si="73"/>
        <v>-7.2742696144301604</v>
      </c>
      <c r="O30" s="7">
        <f t="shared" si="73"/>
        <v>3.3433467695930057</v>
      </c>
      <c r="AA30" s="18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30"/>
      <c r="AV30" s="30"/>
      <c r="AW30" s="7"/>
      <c r="AX30" s="6"/>
      <c r="AY30" s="6"/>
      <c r="AZ30" s="6"/>
      <c r="BA30" s="6"/>
      <c r="BB30" s="6"/>
      <c r="BC30" s="6"/>
      <c r="BD30" s="2"/>
      <c r="BG30" s="2"/>
      <c r="BH30" s="2"/>
      <c r="BI30" s="2"/>
      <c r="BJ30" s="2"/>
      <c r="BK30" s="2"/>
      <c r="BL30" s="2"/>
      <c r="BM30" s="4"/>
    </row>
    <row r="31" spans="1:65" x14ac:dyDescent="0.3">
      <c r="A31" s="5">
        <v>2</v>
      </c>
      <c r="B31" s="7">
        <f t="shared" ref="B31:O31" si="74">(B3-$P3)/$P3*100</f>
        <v>-9.8766463748266542</v>
      </c>
      <c r="C31" s="7">
        <f t="shared" si="74"/>
        <v>0.87121780795455916</v>
      </c>
      <c r="D31" s="7">
        <f t="shared" si="74"/>
        <v>19.487129356127909</v>
      </c>
      <c r="E31" s="7">
        <f t="shared" si="74"/>
        <v>18.251036864814477</v>
      </c>
      <c r="F31" s="7">
        <f t="shared" si="74"/>
        <v>0.49719949374471162</v>
      </c>
      <c r="G31" s="7">
        <f t="shared" si="74"/>
        <v>-21.546514604913387</v>
      </c>
      <c r="H31" s="7">
        <f t="shared" si="74"/>
        <v>18.646869033793394</v>
      </c>
      <c r="I31" s="7">
        <f t="shared" si="74"/>
        <v>-5.7256485961985231</v>
      </c>
      <c r="J31" s="7">
        <f t="shared" si="74"/>
        <v>14.031958128200056</v>
      </c>
      <c r="K31" s="7">
        <f t="shared" si="74"/>
        <v>-6.8016693200006699</v>
      </c>
      <c r="L31" s="7">
        <f t="shared" si="74"/>
        <v>-6.1833513721630551</v>
      </c>
      <c r="M31" s="7">
        <f t="shared" si="74"/>
        <v>-9.9046705768701475</v>
      </c>
      <c r="N31" s="7">
        <f t="shared" si="74"/>
        <v>-6.3330208025866659</v>
      </c>
      <c r="O31" s="7">
        <f t="shared" si="74"/>
        <v>-5.4138890370762169</v>
      </c>
      <c r="AA31" s="18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30"/>
      <c r="AV31" s="30"/>
      <c r="AW31" s="7"/>
      <c r="AX31" s="6"/>
      <c r="AY31" s="6"/>
      <c r="AZ31" s="6"/>
      <c r="BA31" s="6"/>
      <c r="BB31" s="6"/>
      <c r="BC31" s="6"/>
      <c r="BD31" s="26"/>
      <c r="BE31" s="5"/>
      <c r="BF31" s="1"/>
      <c r="BG31" s="26"/>
      <c r="BH31" s="26"/>
      <c r="BI31" s="26"/>
      <c r="BJ31" s="5"/>
      <c r="BK31" s="17"/>
      <c r="BL31" s="17"/>
      <c r="BM31" s="4"/>
    </row>
    <row r="32" spans="1:65" x14ac:dyDescent="0.3">
      <c r="A32" s="5">
        <v>3</v>
      </c>
      <c r="B32" s="7">
        <f t="shared" ref="B32:O32" si="75">(B4-$P4)/$P4*100</f>
        <v>-21.750812781915705</v>
      </c>
      <c r="C32" s="7">
        <f t="shared" si="75"/>
        <v>-32.560225798348611</v>
      </c>
      <c r="D32" s="7">
        <f t="shared" si="75"/>
        <v>17.3737808154637</v>
      </c>
      <c r="E32" s="7">
        <f t="shared" si="75"/>
        <v>-1.2722622533033972</v>
      </c>
      <c r="F32" s="7">
        <f t="shared" si="75"/>
        <v>-45.764387386090355</v>
      </c>
      <c r="G32" s="7">
        <f t="shared" si="75"/>
        <v>-14.584061172840885</v>
      </c>
      <c r="H32" s="7">
        <f t="shared" si="75"/>
        <v>9.0546050376486633</v>
      </c>
      <c r="I32" s="7">
        <f t="shared" si="75"/>
        <v>16.425454548317749</v>
      </c>
      <c r="J32" s="7">
        <f t="shared" si="75"/>
        <v>-7.568925127481112</v>
      </c>
      <c r="K32" s="7">
        <f t="shared" si="75"/>
        <v>11.785872157553465</v>
      </c>
      <c r="L32" s="7">
        <f t="shared" si="75"/>
        <v>22.005831026082372</v>
      </c>
      <c r="M32" s="7">
        <f t="shared" si="75"/>
        <v>-22.987062869734938</v>
      </c>
      <c r="N32" s="7">
        <f t="shared" si="75"/>
        <v>39.206423669850508</v>
      </c>
      <c r="O32" s="7">
        <f t="shared" si="75"/>
        <v>30.635770134798346</v>
      </c>
      <c r="AA32" s="18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30"/>
      <c r="AV32" s="30"/>
      <c r="AW32" s="7"/>
      <c r="AX32" s="6"/>
      <c r="AY32" s="6"/>
      <c r="AZ32" s="6"/>
      <c r="BA32" s="6"/>
      <c r="BB32" s="6"/>
      <c r="BC32" s="6"/>
      <c r="BD32" s="7"/>
      <c r="BE32" s="7"/>
      <c r="BF32" s="7"/>
      <c r="BG32" s="7"/>
      <c r="BH32" s="7"/>
      <c r="BI32" s="7"/>
      <c r="BJ32" s="7"/>
      <c r="BK32" s="9"/>
      <c r="BL32" s="11"/>
      <c r="BM32" s="4"/>
    </row>
    <row r="33" spans="1:65" x14ac:dyDescent="0.3">
      <c r="AA33" s="18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30"/>
      <c r="AV33" s="30"/>
      <c r="AW33" s="7"/>
      <c r="AX33" s="6"/>
      <c r="AY33" s="6"/>
      <c r="AZ33" s="6"/>
      <c r="BA33" s="6"/>
      <c r="BB33" s="6"/>
      <c r="BC33" s="6"/>
      <c r="BD33" s="7"/>
      <c r="BE33" s="7"/>
      <c r="BF33" s="7"/>
      <c r="BG33" s="7"/>
      <c r="BH33" s="7"/>
      <c r="BI33" s="7"/>
      <c r="BJ33" s="7"/>
      <c r="BK33" s="9"/>
      <c r="BL33" s="11"/>
      <c r="BM33" s="4"/>
    </row>
    <row r="34" spans="1:65" x14ac:dyDescent="0.3">
      <c r="AA34" s="18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30"/>
      <c r="AV34" s="30"/>
      <c r="AW34" s="7"/>
      <c r="AX34" s="6"/>
      <c r="AY34" s="6"/>
      <c r="AZ34" s="6"/>
      <c r="BA34" s="6"/>
      <c r="BB34" s="6"/>
      <c r="BC34" s="6"/>
      <c r="BD34" s="7"/>
      <c r="BF34" s="9"/>
      <c r="BG34" s="7"/>
      <c r="BH34" s="7"/>
      <c r="BI34" s="7"/>
      <c r="BJ34" s="7"/>
      <c r="BK34" s="9"/>
      <c r="BL34" s="7"/>
      <c r="BM34" s="4"/>
    </row>
    <row r="35" spans="1:65" x14ac:dyDescent="0.3">
      <c r="A35" s="33" t="s">
        <v>36</v>
      </c>
      <c r="B35" s="25"/>
      <c r="C35" s="8" t="s">
        <v>4</v>
      </c>
      <c r="D35" s="8"/>
      <c r="E35" s="8" t="s">
        <v>6</v>
      </c>
      <c r="F35" s="8" t="s">
        <v>7</v>
      </c>
      <c r="G35" s="25" t="s">
        <v>8</v>
      </c>
      <c r="H35" s="8" t="s">
        <v>9</v>
      </c>
      <c r="I35" s="8" t="s">
        <v>10</v>
      </c>
      <c r="J35" s="8"/>
      <c r="K35" s="8" t="s">
        <v>12</v>
      </c>
      <c r="L35" s="12"/>
      <c r="M35" s="12" t="s">
        <v>14</v>
      </c>
      <c r="N35" s="12"/>
      <c r="O35" s="12"/>
      <c r="P35" s="1" t="s">
        <v>2</v>
      </c>
      <c r="AQ35" s="23"/>
      <c r="AS35" s="11"/>
      <c r="AT35" s="11"/>
      <c r="AU35" s="3"/>
      <c r="AV35" s="3"/>
      <c r="AW35" s="11"/>
      <c r="AX35" s="6"/>
      <c r="AY35" s="6"/>
      <c r="AZ35" s="6"/>
      <c r="BA35" s="6"/>
      <c r="BB35" s="6"/>
      <c r="BC35" s="6"/>
      <c r="BD35" s="2"/>
      <c r="BG35" s="2"/>
      <c r="BH35" s="2"/>
      <c r="BI35" s="2"/>
      <c r="BJ35" s="2"/>
      <c r="BK35" s="2"/>
      <c r="BL35" s="2"/>
      <c r="BM35" s="4"/>
    </row>
    <row r="36" spans="1:65" x14ac:dyDescent="0.3">
      <c r="A36" s="5">
        <v>1</v>
      </c>
      <c r="B36" s="7"/>
      <c r="C36" s="7">
        <f>C10-$W10</f>
        <v>-1.6114506778820896</v>
      </c>
      <c r="D36" s="7"/>
      <c r="E36" s="7">
        <f t="shared" ref="E36:I38" si="76">E10-$W10</f>
        <v>2.6990274365707307</v>
      </c>
      <c r="F36" s="7">
        <f t="shared" si="76"/>
        <v>1.3446325632984539</v>
      </c>
      <c r="G36" s="7">
        <f t="shared" si="76"/>
        <v>0.12737640427256736</v>
      </c>
      <c r="H36" s="7">
        <f t="shared" si="76"/>
        <v>0.18274669640918262</v>
      </c>
      <c r="I36" s="7">
        <f t="shared" si="76"/>
        <v>-3.9484102852207599</v>
      </c>
      <c r="J36" s="7"/>
      <c r="K36" s="7">
        <f>K10-$W10</f>
        <v>-0.33806965159037361</v>
      </c>
      <c r="L36" s="7"/>
      <c r="M36" s="7">
        <f>M10-$W10</f>
        <v>1.5441475141422814</v>
      </c>
      <c r="N36" s="7"/>
      <c r="O36" s="7"/>
      <c r="P36" s="30">
        <f>T10-$W10</f>
        <v>1.828760571257483</v>
      </c>
      <c r="AA36" s="5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2"/>
      <c r="AW36" s="2"/>
      <c r="AX36" s="6"/>
      <c r="AY36" s="6"/>
      <c r="AZ36" s="6"/>
      <c r="BA36" s="6"/>
      <c r="BB36" s="6"/>
      <c r="BC36" s="6"/>
      <c r="BD36" s="26"/>
      <c r="BE36" s="5"/>
      <c r="BF36" s="1"/>
      <c r="BG36" s="26"/>
      <c r="BH36" s="26"/>
      <c r="BI36" s="26"/>
      <c r="BJ36" s="5"/>
      <c r="BK36" s="5"/>
      <c r="BL36" s="5"/>
      <c r="BM36" s="4"/>
    </row>
    <row r="37" spans="1:65" x14ac:dyDescent="0.3">
      <c r="A37" s="5">
        <v>2</v>
      </c>
      <c r="B37" s="7"/>
      <c r="C37" s="7">
        <f>C11-$W11</f>
        <v>4.1954316415216155</v>
      </c>
      <c r="D37" s="7"/>
      <c r="E37" s="7">
        <f t="shared" si="76"/>
        <v>-1.293012198742062</v>
      </c>
      <c r="F37" s="7">
        <f t="shared" si="76"/>
        <v>3.4204711351529866</v>
      </c>
      <c r="G37" s="7">
        <f t="shared" si="76"/>
        <v>-2.0463744157938706</v>
      </c>
      <c r="H37" s="7">
        <f t="shared" si="76"/>
        <v>-0.26824286053224711</v>
      </c>
      <c r="I37" s="7">
        <f t="shared" si="76"/>
        <v>-0.58011654351623321</v>
      </c>
      <c r="J37" s="7"/>
      <c r="K37" s="7">
        <f>K11-$W11</f>
        <v>-2.8214638396306029</v>
      </c>
      <c r="L37" s="7"/>
      <c r="M37" s="7">
        <f>M11-$W11</f>
        <v>-0.60669291845955087</v>
      </c>
      <c r="N37" s="7"/>
      <c r="O37" s="7"/>
      <c r="P37" s="30">
        <f t="shared" ref="P37:P38" si="77">T11-$W11</f>
        <v>-2.4180036486228502</v>
      </c>
      <c r="AA37" s="1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2"/>
      <c r="AW37" s="2"/>
      <c r="AX37" s="6"/>
      <c r="AY37" s="6"/>
      <c r="AZ37" s="6"/>
      <c r="BA37" s="6"/>
      <c r="BB37" s="6"/>
      <c r="BC37" s="6"/>
      <c r="BD37" s="21"/>
      <c r="BE37" s="21"/>
      <c r="BF37" s="21"/>
      <c r="BG37" s="7"/>
      <c r="BH37" s="7"/>
      <c r="BI37" s="7"/>
      <c r="BJ37" s="7"/>
      <c r="BK37" s="16"/>
      <c r="BL37" s="16"/>
      <c r="BM37" s="4"/>
    </row>
    <row r="38" spans="1:65" x14ac:dyDescent="0.3">
      <c r="A38" s="5">
        <v>3</v>
      </c>
      <c r="B38" s="7"/>
      <c r="C38" s="7">
        <f>C12-$W12</f>
        <v>-2.5839809636395206</v>
      </c>
      <c r="D38" s="7"/>
      <c r="E38" s="7">
        <f t="shared" si="76"/>
        <v>-1.4060152378286546</v>
      </c>
      <c r="F38" s="7">
        <f t="shared" si="76"/>
        <v>-4.7651036984514334</v>
      </c>
      <c r="G38" s="7">
        <f t="shared" si="76"/>
        <v>1.9189980115212979</v>
      </c>
      <c r="H38" s="7">
        <f t="shared" si="76"/>
        <v>8.5496164123052054E-2</v>
      </c>
      <c r="I38" s="7">
        <f t="shared" si="76"/>
        <v>4.5285268287369966</v>
      </c>
      <c r="J38" s="7"/>
      <c r="K38" s="7">
        <f>K12-$W12</f>
        <v>3.1595334912209907</v>
      </c>
      <c r="L38" s="7"/>
      <c r="M38" s="7">
        <f>M12-$W12</f>
        <v>-0.93745459568273048</v>
      </c>
      <c r="N38" s="7"/>
      <c r="O38" s="7"/>
      <c r="P38" s="30">
        <f t="shared" si="77"/>
        <v>0.58924307736536363</v>
      </c>
      <c r="AA38" s="47" t="s">
        <v>18</v>
      </c>
      <c r="AB38" s="25" t="s">
        <v>3</v>
      </c>
      <c r="AC38" s="25" t="s">
        <v>4</v>
      </c>
      <c r="AD38" s="25" t="s">
        <v>5</v>
      </c>
      <c r="AE38" s="25" t="s">
        <v>6</v>
      </c>
      <c r="AF38" s="25" t="s">
        <v>7</v>
      </c>
      <c r="AG38" s="25" t="s">
        <v>8</v>
      </c>
      <c r="AH38" s="25" t="s">
        <v>9</v>
      </c>
      <c r="AI38" s="25" t="s">
        <v>10</v>
      </c>
      <c r="AJ38" s="25" t="s">
        <v>11</v>
      </c>
      <c r="AK38" s="25" t="s">
        <v>12</v>
      </c>
      <c r="AL38" s="10" t="s">
        <v>13</v>
      </c>
      <c r="AM38" s="10" t="s">
        <v>14</v>
      </c>
      <c r="AN38" s="10" t="s">
        <v>15</v>
      </c>
      <c r="AO38" s="10" t="s">
        <v>16</v>
      </c>
      <c r="AP38" s="5" t="s">
        <v>22</v>
      </c>
      <c r="AQ38" s="1" t="s">
        <v>23</v>
      </c>
      <c r="AR38" s="5" t="s">
        <v>24</v>
      </c>
      <c r="AS38" s="5" t="s">
        <v>25</v>
      </c>
      <c r="AT38" s="5" t="s">
        <v>26</v>
      </c>
      <c r="AU38" s="5" t="s">
        <v>29</v>
      </c>
      <c r="AV38" s="1" t="s">
        <v>27</v>
      </c>
      <c r="AW38" s="5" t="s">
        <v>28</v>
      </c>
      <c r="AX38" s="6"/>
      <c r="AY38" s="6"/>
      <c r="AZ38" s="6"/>
      <c r="BA38" s="6"/>
      <c r="BB38" s="6"/>
      <c r="BC38" s="6"/>
      <c r="BD38" s="21"/>
      <c r="BE38" s="21"/>
      <c r="BF38" s="21"/>
      <c r="BG38" s="7"/>
      <c r="BH38" s="7"/>
      <c r="BI38" s="7"/>
      <c r="BJ38" s="7"/>
      <c r="BK38" s="16"/>
      <c r="BL38" s="16"/>
      <c r="BM38" s="4"/>
    </row>
    <row r="39" spans="1:65" x14ac:dyDescent="0.3">
      <c r="AA39" s="1" t="s">
        <v>49</v>
      </c>
      <c r="AB39" s="21">
        <f t="shared" ref="AB39:AR39" si="78">AB2/86400</f>
        <v>4.5401234571759255E-5</v>
      </c>
      <c r="AC39" s="21">
        <f t="shared" si="78"/>
        <v>4.3052903159722215E-5</v>
      </c>
      <c r="AD39" s="21">
        <f t="shared" si="78"/>
        <v>7.9537037037037033E-5</v>
      </c>
      <c r="AE39" s="21">
        <f t="shared" si="78"/>
        <v>6.6232638888888881E-5</v>
      </c>
      <c r="AF39" s="21">
        <f t="shared" si="78"/>
        <v>5.10493827199074E-5</v>
      </c>
      <c r="AG39" s="21">
        <f t="shared" si="78"/>
        <v>3.3615692511574068E-5</v>
      </c>
      <c r="AH39" s="21">
        <f t="shared" si="78"/>
        <v>5.6022858796296297E-5</v>
      </c>
      <c r="AI39" s="21">
        <f t="shared" si="78"/>
        <v>4.3703703703703698E-5</v>
      </c>
      <c r="AJ39" s="21">
        <f t="shared" si="78"/>
        <v>5.1111111111111115E-5</v>
      </c>
      <c r="AK39" s="21">
        <f t="shared" si="78"/>
        <v>5.185185185185185E-5</v>
      </c>
      <c r="AL39" s="21">
        <f t="shared" si="78"/>
        <v>5.1823881168981486E-5</v>
      </c>
      <c r="AM39" s="21">
        <f t="shared" si="78"/>
        <v>4.6265432106481474E-5</v>
      </c>
      <c r="AN39" s="21">
        <f t="shared" si="78"/>
        <v>5.2870370370370353E-5</v>
      </c>
      <c r="AO39" s="21">
        <f t="shared" si="78"/>
        <v>5.2314814814814824E-5</v>
      </c>
      <c r="AP39" s="21">
        <f t="shared" si="78"/>
        <v>5.1775208058035703E-5</v>
      </c>
      <c r="AQ39" s="21">
        <f t="shared" si="78"/>
        <v>3.3615692511574068E-5</v>
      </c>
      <c r="AR39" s="21">
        <f t="shared" si="78"/>
        <v>7.9537037037037033E-5</v>
      </c>
      <c r="AS39" s="7">
        <f t="shared" ref="AS39:AS46" si="79">AS2</f>
        <v>21.036842980565371</v>
      </c>
      <c r="AT39" s="21">
        <f t="shared" ref="AT39:AV46" si="80">AT2/86400</f>
        <v>4.8974307967303239E-5</v>
      </c>
      <c r="AU39" s="21">
        <f t="shared" si="80"/>
        <v>3.3615692511574068E-5</v>
      </c>
      <c r="AV39" s="21">
        <f t="shared" si="80"/>
        <v>6.6232638888888881E-5</v>
      </c>
      <c r="AW39" s="7">
        <f t="shared" ref="AW39:AW46" si="81">AW2</f>
        <v>19.919585745794638</v>
      </c>
      <c r="AX39" s="6"/>
      <c r="AY39" s="6"/>
      <c r="AZ39" s="6"/>
      <c r="BA39" s="6"/>
      <c r="BB39" s="6"/>
      <c r="BC39" s="6"/>
      <c r="BD39" s="21"/>
      <c r="BE39" s="21"/>
      <c r="BF39" s="21"/>
      <c r="BG39" s="7"/>
      <c r="BH39" s="7"/>
      <c r="BI39" s="7"/>
      <c r="BJ39" s="7"/>
      <c r="BK39" s="9"/>
      <c r="BL39" s="9"/>
    </row>
    <row r="40" spans="1:65" x14ac:dyDescent="0.3">
      <c r="AA40" s="1" t="s">
        <v>50</v>
      </c>
      <c r="AB40" s="21">
        <f t="shared" ref="AB40:AR40" si="82">AB3/86400</f>
        <v>1.0563078703703704E-4</v>
      </c>
      <c r="AC40" s="21">
        <f t="shared" si="82"/>
        <v>1.0871527777777778E-4</v>
      </c>
      <c r="AD40" s="21">
        <f t="shared" si="82"/>
        <v>1.525925925925926E-4</v>
      </c>
      <c r="AE40" s="21">
        <f t="shared" si="82"/>
        <v>1.5919511959490743E-4</v>
      </c>
      <c r="AF40" s="21">
        <f t="shared" si="82"/>
        <v>1.1428819444444442E-4</v>
      </c>
      <c r="AG40" s="21">
        <f t="shared" si="82"/>
        <v>9.798152971064813E-5</v>
      </c>
      <c r="AH40" s="21">
        <f t="shared" si="82"/>
        <v>1.492045235300926E-4</v>
      </c>
      <c r="AI40" s="21">
        <f t="shared" si="82"/>
        <v>1.0676793981481481E-4</v>
      </c>
      <c r="AJ40" s="21">
        <f t="shared" si="82"/>
        <v>1.2629629629629631E-4</v>
      </c>
      <c r="AK40" s="21">
        <f t="shared" si="82"/>
        <v>1.2045717592592592E-4</v>
      </c>
      <c r="AL40" s="21">
        <f t="shared" si="82"/>
        <v>1.2576871142361111E-4</v>
      </c>
      <c r="AM40" s="21">
        <f t="shared" si="82"/>
        <v>1.1113040122685185E-4</v>
      </c>
      <c r="AN40" s="21">
        <f t="shared" si="82"/>
        <v>1.1541666666666666E-4</v>
      </c>
      <c r="AO40" s="21">
        <f t="shared" si="82"/>
        <v>1.3163580246527778E-4</v>
      </c>
      <c r="AP40" s="21">
        <f t="shared" si="82"/>
        <v>1.2322007275049603E-4</v>
      </c>
      <c r="AQ40" s="21">
        <f t="shared" si="82"/>
        <v>9.798152971064813E-5</v>
      </c>
      <c r="AR40" s="21">
        <f t="shared" si="82"/>
        <v>1.5919511959490743E-4</v>
      </c>
      <c r="AS40" s="7">
        <f t="shared" si="79"/>
        <v>15.333599976587109</v>
      </c>
      <c r="AT40" s="21">
        <f t="shared" si="80"/>
        <v>1.2096752025318286E-4</v>
      </c>
      <c r="AU40" s="21">
        <f t="shared" si="80"/>
        <v>9.798152971064813E-5</v>
      </c>
      <c r="AV40" s="21">
        <f t="shared" si="80"/>
        <v>1.5919511959490743E-4</v>
      </c>
      <c r="AW40" s="7">
        <f t="shared" si="81"/>
        <v>17.895632123595771</v>
      </c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5" x14ac:dyDescent="0.3">
      <c r="A41" s="33" t="s">
        <v>37</v>
      </c>
      <c r="B41" s="25" t="s">
        <v>3</v>
      </c>
      <c r="C41" s="8" t="s">
        <v>4</v>
      </c>
      <c r="D41" s="8" t="s">
        <v>5</v>
      </c>
      <c r="E41" s="8" t="s">
        <v>6</v>
      </c>
      <c r="F41" s="8" t="s">
        <v>7</v>
      </c>
      <c r="G41" s="25" t="s">
        <v>8</v>
      </c>
      <c r="H41" s="8" t="s">
        <v>9</v>
      </c>
      <c r="I41" s="8" t="s">
        <v>10</v>
      </c>
      <c r="J41" s="8" t="s">
        <v>11</v>
      </c>
      <c r="K41" s="8" t="s">
        <v>12</v>
      </c>
      <c r="L41" s="12" t="s">
        <v>13</v>
      </c>
      <c r="M41" s="12" t="s">
        <v>14</v>
      </c>
      <c r="N41" s="12" t="s">
        <v>15</v>
      </c>
      <c r="O41" s="12" t="s">
        <v>16</v>
      </c>
      <c r="P41" s="12" t="s">
        <v>2</v>
      </c>
      <c r="AA41" s="1" t="s">
        <v>54</v>
      </c>
      <c r="AB41" s="21">
        <f t="shared" ref="AB41:AR41" si="83">AB4/86400</f>
        <v>8.9496527777777751E-5</v>
      </c>
      <c r="AC41" s="21">
        <f t="shared" si="83"/>
        <v>9.8191792048611128E-5</v>
      </c>
      <c r="AD41" s="21">
        <f t="shared" si="83"/>
        <v>1.2657407407407406E-4</v>
      </c>
      <c r="AE41" s="21">
        <f t="shared" si="83"/>
        <v>1.3975935571759258E-4</v>
      </c>
      <c r="AF41" s="21">
        <f t="shared" si="83"/>
        <v>1.0649305555555556E-4</v>
      </c>
      <c r="AG41" s="21">
        <f t="shared" si="83"/>
        <v>1.0046947337962962E-4</v>
      </c>
      <c r="AH41" s="21">
        <f t="shared" si="83"/>
        <v>1.3239269869212965E-4</v>
      </c>
      <c r="AI41" s="21">
        <f t="shared" si="83"/>
        <v>9.2738233020833361E-5</v>
      </c>
      <c r="AJ41" s="21">
        <f t="shared" si="83"/>
        <v>1.1135802468749998E-4</v>
      </c>
      <c r="AK41" s="21">
        <f t="shared" si="83"/>
        <v>1.0522183642361111E-4</v>
      </c>
      <c r="AL41" s="21">
        <f t="shared" si="83"/>
        <v>1.0066358024305556E-4</v>
      </c>
      <c r="AM41" s="21">
        <f t="shared" si="83"/>
        <v>1.0939260224537037E-4</v>
      </c>
      <c r="AN41" s="21">
        <f t="shared" si="83"/>
        <v>9.4382716053240755E-5</v>
      </c>
      <c r="AO41" s="21">
        <f t="shared" si="83"/>
        <v>1.0879629629629627E-4</v>
      </c>
      <c r="AP41" s="21">
        <f t="shared" si="83"/>
        <v>1.0828073330109128E-4</v>
      </c>
      <c r="AQ41" s="21">
        <f t="shared" si="83"/>
        <v>8.9496527777777751E-5</v>
      </c>
      <c r="AR41" s="21">
        <f t="shared" si="83"/>
        <v>1.3975935571759258E-4</v>
      </c>
      <c r="AS41" s="7">
        <f t="shared" si="79"/>
        <v>13.885650961447732</v>
      </c>
      <c r="AT41" s="21">
        <f t="shared" si="80"/>
        <v>1.1058238088541668E-4</v>
      </c>
      <c r="AU41" s="21">
        <f t="shared" si="80"/>
        <v>9.2738233020833361E-5</v>
      </c>
      <c r="AV41" s="21">
        <f t="shared" si="80"/>
        <v>1.3975935571759258E-4</v>
      </c>
      <c r="AW41" s="7">
        <f t="shared" si="81"/>
        <v>15.085766862622105</v>
      </c>
    </row>
    <row r="42" spans="1:65" x14ac:dyDescent="0.3">
      <c r="A42" s="5">
        <v>1</v>
      </c>
      <c r="B42" s="7">
        <f t="shared" ref="B42:O42" si="84">B10-$P10</f>
        <v>-0.58790060038324299</v>
      </c>
      <c r="C42" s="7">
        <f t="shared" si="84"/>
        <v>-1.1389419163227146</v>
      </c>
      <c r="D42" s="7">
        <f t="shared" si="84"/>
        <v>1.5813956893424574</v>
      </c>
      <c r="E42" s="7">
        <f t="shared" si="84"/>
        <v>3.1715361981301058</v>
      </c>
      <c r="F42" s="7">
        <f t="shared" si="84"/>
        <v>1.817141324857829</v>
      </c>
      <c r="G42" s="7">
        <f t="shared" si="84"/>
        <v>0.5998851658319424</v>
      </c>
      <c r="H42" s="7">
        <f t="shared" si="84"/>
        <v>0.65525545796855766</v>
      </c>
      <c r="I42" s="7">
        <f t="shared" si="84"/>
        <v>-3.4759015236613848</v>
      </c>
      <c r="J42" s="7">
        <f t="shared" si="84"/>
        <v>-1.4978603414482876</v>
      </c>
      <c r="K42" s="7">
        <f t="shared" si="84"/>
        <v>0.13443910996900144</v>
      </c>
      <c r="L42" s="7">
        <f t="shared" si="84"/>
        <v>-0.51844346549828657</v>
      </c>
      <c r="M42" s="7">
        <f t="shared" si="84"/>
        <v>2.0166562757016564</v>
      </c>
      <c r="N42" s="7">
        <f t="shared" si="84"/>
        <v>-2.8309122668974354</v>
      </c>
      <c r="O42" s="7">
        <f t="shared" si="84"/>
        <v>7.3650892409787616E-2</v>
      </c>
      <c r="P42" s="7">
        <f>T10-$P10</f>
        <v>2.3012693328168581</v>
      </c>
      <c r="AA42" s="1" t="s">
        <v>0</v>
      </c>
      <c r="AB42" s="21">
        <f t="shared" ref="AB42:AR42" si="85">AB5/86400</f>
        <v>8.6076388888888899E-5</v>
      </c>
      <c r="AC42" s="21">
        <f t="shared" si="85"/>
        <v>9.8648485729166668E-5</v>
      </c>
      <c r="AD42" s="21">
        <f t="shared" si="85"/>
        <v>1.1861111111111108E-4</v>
      </c>
      <c r="AE42" s="21">
        <f t="shared" si="85"/>
        <v>1.0686149690972225E-4</v>
      </c>
      <c r="AF42" s="21">
        <f t="shared" si="85"/>
        <v>1.0001736111111112E-4</v>
      </c>
      <c r="AG42" s="21">
        <f t="shared" si="85"/>
        <v>7.9507137349537068E-5</v>
      </c>
      <c r="AH42" s="21">
        <f t="shared" si="85"/>
        <v>1.0470486111111109E-4</v>
      </c>
      <c r="AI42" s="21">
        <f t="shared" si="85"/>
        <v>8.3333333333333331E-5</v>
      </c>
      <c r="AJ42" s="21">
        <f t="shared" si="85"/>
        <v>9.8456790127314834E-5</v>
      </c>
      <c r="AK42" s="21">
        <f t="shared" si="85"/>
        <v>8.5432098761574119E-5</v>
      </c>
      <c r="AL42" s="21">
        <f t="shared" si="85"/>
        <v>8.4243827164351851E-5</v>
      </c>
      <c r="AM42" s="21">
        <f t="shared" si="85"/>
        <v>8.695770640046296E-5</v>
      </c>
      <c r="AN42" s="21">
        <f t="shared" si="85"/>
        <v>7.9228395057870404E-5</v>
      </c>
      <c r="AO42" s="21">
        <f t="shared" si="85"/>
        <v>8.7129629629629655E-5</v>
      </c>
      <c r="AP42" s="21">
        <f t="shared" si="85"/>
        <v>9.2800615906084657E-5</v>
      </c>
      <c r="AQ42" s="21">
        <f t="shared" si="85"/>
        <v>7.9228395057870404E-5</v>
      </c>
      <c r="AR42" s="21">
        <f t="shared" si="85"/>
        <v>1.1861111111111108E-4</v>
      </c>
      <c r="AS42" s="7">
        <f t="shared" si="79"/>
        <v>12.727131092101384</v>
      </c>
      <c r="AT42" s="21">
        <f t="shared" si="80"/>
        <v>9.3182810088252314E-5</v>
      </c>
      <c r="AU42" s="21">
        <f t="shared" si="80"/>
        <v>7.9507137349537068E-5</v>
      </c>
      <c r="AV42" s="21">
        <f t="shared" si="80"/>
        <v>1.0686149690972225E-4</v>
      </c>
      <c r="AW42" s="7">
        <f t="shared" si="81"/>
        <v>11.323232841270119</v>
      </c>
    </row>
    <row r="43" spans="1:65" x14ac:dyDescent="0.3">
      <c r="A43" s="5">
        <v>2</v>
      </c>
      <c r="B43" s="7">
        <f t="shared" ref="B43:O43" si="86">B11-$P11</f>
        <v>1.9236040841592654</v>
      </c>
      <c r="C43" s="7">
        <f t="shared" si="86"/>
        <v>4.8378920582467373</v>
      </c>
      <c r="D43" s="7">
        <f t="shared" si="86"/>
        <v>-1.0257403496321444</v>
      </c>
      <c r="E43" s="7">
        <f t="shared" si="86"/>
        <v>-0.65055178201694019</v>
      </c>
      <c r="F43" s="7">
        <f t="shared" si="86"/>
        <v>4.0629315518781084</v>
      </c>
      <c r="G43" s="7">
        <f t="shared" si="86"/>
        <v>-1.4039139990687488</v>
      </c>
      <c r="H43" s="7">
        <f t="shared" si="86"/>
        <v>0.37421755619287467</v>
      </c>
      <c r="I43" s="7">
        <f t="shared" si="86"/>
        <v>6.2343873208888567E-2</v>
      </c>
      <c r="J43" s="7">
        <f t="shared" si="86"/>
        <v>3.331393302294245</v>
      </c>
      <c r="K43" s="7">
        <f t="shared" si="86"/>
        <v>-2.1790034229054811</v>
      </c>
      <c r="L43" s="7">
        <f t="shared" si="86"/>
        <v>-2.6914915077597925</v>
      </c>
      <c r="M43" s="7">
        <f t="shared" si="86"/>
        <v>3.5767498265570907E-2</v>
      </c>
      <c r="N43" s="7">
        <f t="shared" si="86"/>
        <v>-2.8208109880837142</v>
      </c>
      <c r="O43" s="7">
        <f t="shared" si="86"/>
        <v>-3.8566378747788832</v>
      </c>
      <c r="P43" s="7">
        <f t="shared" ref="P43:P44" si="87">T11-$P11</f>
        <v>-1.7755432318977284</v>
      </c>
      <c r="AA43" s="1" t="s">
        <v>1</v>
      </c>
      <c r="AB43" s="21">
        <f t="shared" ref="AB43:AR43" si="88">AB6/86400</f>
        <v>1.8675347222222221E-4</v>
      </c>
      <c r="AC43" s="21">
        <f t="shared" si="88"/>
        <v>1.9911603009259258E-4</v>
      </c>
      <c r="AD43" s="21">
        <f t="shared" si="88"/>
        <v>2.2611111111111112E-4</v>
      </c>
      <c r="AE43" s="21">
        <f t="shared" si="88"/>
        <v>2.3475260416666661E-4</v>
      </c>
      <c r="AF43" s="21">
        <f t="shared" si="88"/>
        <v>1.9654706790509259E-4</v>
      </c>
      <c r="AG43" s="21">
        <f t="shared" si="88"/>
        <v>1.5904513888888888E-4</v>
      </c>
      <c r="AH43" s="21">
        <f t="shared" si="88"/>
        <v>2.3271604938657407E-4</v>
      </c>
      <c r="AI43" s="21">
        <f t="shared" si="88"/>
        <v>1.9644097222222223E-4</v>
      </c>
      <c r="AJ43" s="21">
        <f t="shared" si="88"/>
        <v>2.3401089892361108E-4</v>
      </c>
      <c r="AK43" s="21">
        <f t="shared" si="88"/>
        <v>1.8269675925925921E-4</v>
      </c>
      <c r="AL43" s="21">
        <f t="shared" si="88"/>
        <v>1.8287037037037043E-4</v>
      </c>
      <c r="AM43" s="21">
        <f t="shared" si="88"/>
        <v>1.7353780864583338E-4</v>
      </c>
      <c r="AN43" s="21">
        <f t="shared" si="88"/>
        <v>1.8631172839120365E-4</v>
      </c>
      <c r="AO43" s="21">
        <f t="shared" si="88"/>
        <v>1.8250458140046296E-4</v>
      </c>
      <c r="AP43" s="21">
        <f t="shared" si="88"/>
        <v>1.9810104235615079E-4</v>
      </c>
      <c r="AQ43" s="21">
        <f t="shared" si="88"/>
        <v>1.5904513888888888E-4</v>
      </c>
      <c r="AR43" s="21">
        <f t="shared" si="88"/>
        <v>2.3475260416666661E-4</v>
      </c>
      <c r="AS43" s="7">
        <f t="shared" si="79"/>
        <v>12.309882555498255</v>
      </c>
      <c r="AT43" s="21">
        <f t="shared" si="80"/>
        <v>1.9685655382089119E-4</v>
      </c>
      <c r="AU43" s="21">
        <f t="shared" si="80"/>
        <v>1.5904513888888888E-4</v>
      </c>
      <c r="AV43" s="21">
        <f t="shared" si="80"/>
        <v>2.3475260416666661E-4</v>
      </c>
      <c r="AW43" s="7">
        <f t="shared" si="81"/>
        <v>13.441853595145915</v>
      </c>
    </row>
    <row r="44" spans="1:65" x14ac:dyDescent="0.3">
      <c r="A44" s="5">
        <v>3</v>
      </c>
      <c r="B44" s="7">
        <f t="shared" ref="B44:O44" si="89">B12-$P12</f>
        <v>-1.3357034837760331</v>
      </c>
      <c r="C44" s="7">
        <f t="shared" si="89"/>
        <v>-3.6989501419240245</v>
      </c>
      <c r="D44" s="7">
        <f t="shared" si="89"/>
        <v>-0.55565533971031655</v>
      </c>
      <c r="E44" s="7">
        <f t="shared" si="89"/>
        <v>-2.5209844161131585</v>
      </c>
      <c r="F44" s="7">
        <f t="shared" si="89"/>
        <v>-5.8800728767359374</v>
      </c>
      <c r="G44" s="7">
        <f t="shared" si="89"/>
        <v>0.80402883323679397</v>
      </c>
      <c r="H44" s="7">
        <f t="shared" si="89"/>
        <v>-1.0294730141614519</v>
      </c>
      <c r="I44" s="7">
        <f t="shared" si="89"/>
        <v>3.4135576504524927</v>
      </c>
      <c r="J44" s="7">
        <f t="shared" si="89"/>
        <v>-1.8335329608459592</v>
      </c>
      <c r="K44" s="7">
        <f t="shared" si="89"/>
        <v>2.0445643129364868</v>
      </c>
      <c r="L44" s="7">
        <f t="shared" si="89"/>
        <v>3.2099349732580826</v>
      </c>
      <c r="M44" s="7">
        <f t="shared" si="89"/>
        <v>-2.0524237739672344</v>
      </c>
      <c r="N44" s="7">
        <f t="shared" si="89"/>
        <v>5.6517232549811567</v>
      </c>
      <c r="O44" s="7">
        <f t="shared" si="89"/>
        <v>3.7829869823690991</v>
      </c>
      <c r="P44" s="7">
        <f t="shared" si="87"/>
        <v>-0.52572610091914029</v>
      </c>
      <c r="AA44" s="1" t="s">
        <v>51</v>
      </c>
      <c r="AB44" s="21">
        <f t="shared" ref="AB44:AR44" si="90">AB7/86400</f>
        <v>7.1045524652778043E-6</v>
      </c>
      <c r="AC44" s="21">
        <f t="shared" si="90"/>
        <v>1.5554108796296262E-5</v>
      </c>
      <c r="AD44" s="21">
        <f t="shared" si="90"/>
        <v>2.6419753090277787E-5</v>
      </c>
      <c r="AE44" s="21">
        <f t="shared" si="90"/>
        <v>2.5688416284722255E-5</v>
      </c>
      <c r="AF44" s="21">
        <f t="shared" si="90"/>
        <v>1.5592447916666711E-5</v>
      </c>
      <c r="AG44" s="21">
        <f t="shared" si="90"/>
        <v>5.1340663541666599E-6</v>
      </c>
      <c r="AH44" s="21">
        <f t="shared" si="90"/>
        <v>3.1111111111111137E-5</v>
      </c>
      <c r="AI44" s="21">
        <f t="shared" si="90"/>
        <v>1.305362653935183E-5</v>
      </c>
      <c r="AJ44" s="21">
        <f t="shared" si="90"/>
        <v>2.1729841817129627E-5</v>
      </c>
      <c r="AK44" s="21">
        <f t="shared" si="90"/>
        <v>2.1356819062499994E-5</v>
      </c>
      <c r="AL44" s="21">
        <f t="shared" si="90"/>
        <v>2.4292052465277715E-5</v>
      </c>
      <c r="AM44" s="21">
        <f t="shared" si="90"/>
        <v>1.9351851851851819E-5</v>
      </c>
      <c r="AN44" s="21">
        <f t="shared" si="90"/>
        <v>2.5401234571759257E-5</v>
      </c>
      <c r="AO44" s="21">
        <f t="shared" si="90"/>
        <v>2.4162085266203728E-5</v>
      </c>
      <c r="AP44" s="21">
        <f t="shared" si="90"/>
        <v>1.9710854828042328E-5</v>
      </c>
      <c r="AQ44" s="21">
        <f t="shared" si="90"/>
        <v>5.1340663541666599E-6</v>
      </c>
      <c r="AR44" s="21">
        <f t="shared" si="90"/>
        <v>3.1111111111111137E-5</v>
      </c>
      <c r="AS44" s="7">
        <f t="shared" si="79"/>
        <v>38.296779905335576</v>
      </c>
      <c r="AT44" s="21">
        <f t="shared" si="80"/>
        <v>1.8355305989583335E-5</v>
      </c>
      <c r="AU44" s="21">
        <f t="shared" si="80"/>
        <v>5.1340663541666599E-6</v>
      </c>
      <c r="AV44" s="21">
        <f t="shared" si="80"/>
        <v>3.1111111111111137E-5</v>
      </c>
      <c r="AW44" s="7">
        <f t="shared" si="81"/>
        <v>43.431917137067153</v>
      </c>
    </row>
    <row r="45" spans="1:65" x14ac:dyDescent="0.3">
      <c r="AA45" s="1">
        <v>3</v>
      </c>
      <c r="AB45" s="21">
        <f t="shared" ref="AB45:AR45" si="91">AB8/86400</f>
        <v>7.7654320995370366E-5</v>
      </c>
      <c r="AC45" s="21">
        <f t="shared" si="91"/>
        <v>6.6927083333333403E-5</v>
      </c>
      <c r="AD45" s="21">
        <f t="shared" si="91"/>
        <v>1.1648148148148149E-4</v>
      </c>
      <c r="AE45" s="21">
        <f t="shared" si="91"/>
        <v>9.7977189421296303E-5</v>
      </c>
      <c r="AF45" s="21">
        <f t="shared" si="91"/>
        <v>5.3823302465277768E-5</v>
      </c>
      <c r="AG45" s="21">
        <f t="shared" si="91"/>
        <v>8.476658950231485E-5</v>
      </c>
      <c r="AH45" s="21">
        <f t="shared" si="91"/>
        <v>1.0822554976851851E-4</v>
      </c>
      <c r="AI45" s="21">
        <f t="shared" si="91"/>
        <v>1.1554036458333338E-4</v>
      </c>
      <c r="AJ45" s="21">
        <f t="shared" si="91"/>
        <v>9.1728395057870342E-5</v>
      </c>
      <c r="AK45" s="21">
        <f t="shared" si="91"/>
        <v>1.1093605324074078E-4</v>
      </c>
      <c r="AL45" s="21">
        <f t="shared" si="91"/>
        <v>1.210783179050926E-4</v>
      </c>
      <c r="AM45" s="21">
        <f t="shared" si="91"/>
        <v>7.6427469131944465E-5</v>
      </c>
      <c r="AN45" s="21">
        <f t="shared" si="91"/>
        <v>1.3814814814814823E-4</v>
      </c>
      <c r="AO45" s="21">
        <f t="shared" si="91"/>
        <v>1.2964265046296294E-4</v>
      </c>
      <c r="AP45" s="21">
        <f t="shared" si="91"/>
        <v>9.923977967840611E-5</v>
      </c>
      <c r="AQ45" s="21">
        <f t="shared" si="91"/>
        <v>5.3823302465277768E-5</v>
      </c>
      <c r="AR45" s="21">
        <f t="shared" si="91"/>
        <v>1.3814814814814823E-4</v>
      </c>
      <c r="AS45" s="7">
        <f t="shared" si="79"/>
        <v>25.0846867657411</v>
      </c>
      <c r="AT45" s="21">
        <f t="shared" si="80"/>
        <v>8.9327950180844928E-5</v>
      </c>
      <c r="AU45" s="21">
        <f t="shared" si="80"/>
        <v>5.3823302465277768E-5</v>
      </c>
      <c r="AV45" s="21">
        <f t="shared" si="80"/>
        <v>1.1554036458333338E-4</v>
      </c>
      <c r="AW45" s="7">
        <f t="shared" si="81"/>
        <v>25.15887887902425</v>
      </c>
    </row>
    <row r="46" spans="1:65" x14ac:dyDescent="0.3">
      <c r="AA46" s="18" t="s">
        <v>20</v>
      </c>
      <c r="AB46" s="21">
        <f>AB9/86400</f>
        <v>5.9811728395833342E-4</v>
      </c>
      <c r="AC46" s="21">
        <f t="shared" ref="AC46:AO46" si="92">AC9/86400</f>
        <v>6.3020568093750007E-4</v>
      </c>
      <c r="AD46" s="21">
        <f t="shared" si="92"/>
        <v>8.4632716049768525E-4</v>
      </c>
      <c r="AE46" s="21">
        <f t="shared" si="92"/>
        <v>8.3046682098379622E-4</v>
      </c>
      <c r="AF46" s="21">
        <f t="shared" si="92"/>
        <v>6.3781081211805558E-4</v>
      </c>
      <c r="AG46" s="21">
        <f t="shared" si="92"/>
        <v>5.6051962769675925E-4</v>
      </c>
      <c r="AH46" s="21">
        <f t="shared" si="92"/>
        <v>8.1437765239583345E-4</v>
      </c>
      <c r="AI46" s="21">
        <f t="shared" si="92"/>
        <v>6.5157817321759271E-4</v>
      </c>
      <c r="AJ46" s="21">
        <f t="shared" si="92"/>
        <v>7.3469135802083335E-4</v>
      </c>
      <c r="AK46" s="21">
        <f t="shared" si="92"/>
        <v>6.7795259452546293E-4</v>
      </c>
      <c r="AL46" s="21">
        <f t="shared" si="92"/>
        <v>6.9074074074074079E-4</v>
      </c>
      <c r="AM46" s="21">
        <f t="shared" si="92"/>
        <v>6.2306327160879631E-4</v>
      </c>
      <c r="AN46" s="21">
        <f t="shared" si="92"/>
        <v>6.9175925925925937E-4</v>
      </c>
      <c r="AO46" s="21">
        <f t="shared" si="92"/>
        <v>7.1618586033564814E-4</v>
      </c>
      <c r="AP46" s="21">
        <f>AP9/86400</f>
        <v>6.9312830687830683E-4</v>
      </c>
      <c r="AQ46" s="21">
        <f>AQ9/86400</f>
        <v>5.6051962769675925E-4</v>
      </c>
      <c r="AR46" s="21">
        <f>AR9/86400</f>
        <v>8.4632716049768525E-4</v>
      </c>
      <c r="AS46" s="7">
        <f t="shared" si="79"/>
        <v>12.640775770160722</v>
      </c>
      <c r="AT46" s="21">
        <f t="shared" si="80"/>
        <v>6.7824682918547459E-4</v>
      </c>
      <c r="AU46" s="21">
        <f t="shared" si="80"/>
        <v>5.6051962769675925E-4</v>
      </c>
      <c r="AV46" s="21">
        <f t="shared" si="80"/>
        <v>8.3046682098379622E-4</v>
      </c>
      <c r="AW46" s="7">
        <f t="shared" si="81"/>
        <v>14.016316253109155</v>
      </c>
    </row>
    <row r="47" spans="1:65" x14ac:dyDescent="0.3">
      <c r="AA47" s="18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7"/>
      <c r="AT47" s="21"/>
      <c r="AU47" s="21"/>
      <c r="AV47" s="21"/>
      <c r="AW47" s="7"/>
    </row>
    <row r="48" spans="1:65" x14ac:dyDescent="0.3">
      <c r="AA48" s="18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7"/>
      <c r="AT48" s="21"/>
      <c r="AU48" s="21"/>
      <c r="AV48" s="21"/>
      <c r="AW48" s="7"/>
    </row>
    <row r="49" spans="2:49" x14ac:dyDescent="0.3">
      <c r="B49" s="35" t="s">
        <v>39</v>
      </c>
      <c r="C49" s="5">
        <v>1</v>
      </c>
      <c r="D49" s="5">
        <v>2</v>
      </c>
      <c r="E49" s="5">
        <v>3</v>
      </c>
      <c r="F49" s="5" t="s">
        <v>20</v>
      </c>
      <c r="I49" s="33" t="s">
        <v>43</v>
      </c>
      <c r="J49" s="1" t="s">
        <v>49</v>
      </c>
      <c r="K49" s="1" t="s">
        <v>50</v>
      </c>
      <c r="L49" s="1" t="s">
        <v>54</v>
      </c>
      <c r="M49" s="1" t="s">
        <v>0</v>
      </c>
      <c r="N49" s="1" t="s">
        <v>1</v>
      </c>
      <c r="O49" s="1" t="s">
        <v>51</v>
      </c>
      <c r="P49" s="1">
        <v>3</v>
      </c>
      <c r="Q49" s="42" t="s">
        <v>20</v>
      </c>
      <c r="R49" s="18"/>
      <c r="U49"/>
      <c r="V49" s="1"/>
      <c r="W49" s="1"/>
      <c r="X49" s="1"/>
      <c r="Y49" s="1"/>
      <c r="Z49" s="18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7"/>
      <c r="AS49" s="21"/>
      <c r="AT49" s="21"/>
      <c r="AU49" s="21"/>
      <c r="AV49" s="7"/>
    </row>
    <row r="50" spans="2:49" x14ac:dyDescent="0.3">
      <c r="B50" s="8" t="s">
        <v>3</v>
      </c>
      <c r="C50" s="21">
        <v>2.4052854938657402E-4</v>
      </c>
      <c r="D50" s="21">
        <v>2.7993441357638892E-4</v>
      </c>
      <c r="E50" s="21">
        <v>7.7654320995370366E-5</v>
      </c>
      <c r="F50" s="21">
        <v>5.9811728395833342E-4</v>
      </c>
      <c r="I50" s="8" t="s">
        <v>3</v>
      </c>
      <c r="J50" s="39">
        <v>4.5401234571759255E-5</v>
      </c>
      <c r="K50" s="39">
        <v>1.0563078703703704E-4</v>
      </c>
      <c r="L50" s="39">
        <v>8.9496527777777751E-5</v>
      </c>
      <c r="M50" s="39">
        <v>8.6076388888888899E-5</v>
      </c>
      <c r="N50" s="39">
        <v>1.8675347222222221E-4</v>
      </c>
      <c r="O50" s="39">
        <v>7.1045524652778043E-6</v>
      </c>
      <c r="P50" s="39">
        <v>7.7654320995370366E-5</v>
      </c>
      <c r="Q50" s="39">
        <v>5.9811728395833342E-4</v>
      </c>
      <c r="R50" s="39"/>
      <c r="U50"/>
      <c r="V50" s="1"/>
      <c r="W50" s="1"/>
      <c r="X50" s="1"/>
      <c r="Y50" s="1"/>
      <c r="AA50" s="18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7"/>
      <c r="AT50" s="21"/>
      <c r="AU50" s="21"/>
      <c r="AV50" s="21"/>
      <c r="AW50" s="7"/>
    </row>
    <row r="51" spans="2:49" x14ac:dyDescent="0.3">
      <c r="B51" s="8" t="s">
        <v>4</v>
      </c>
      <c r="C51" s="21">
        <v>2.4995997298611112E-4</v>
      </c>
      <c r="D51" s="21">
        <v>3.133186246180555E-4</v>
      </c>
      <c r="E51" s="21">
        <v>6.6927083333333403E-5</v>
      </c>
      <c r="F51" s="21">
        <v>6.3020568093750007E-4</v>
      </c>
      <c r="I51" s="8" t="s">
        <v>4</v>
      </c>
      <c r="J51" s="39">
        <v>4.3052903159722215E-5</v>
      </c>
      <c r="K51" s="39">
        <v>1.0871527777777778E-4</v>
      </c>
      <c r="L51" s="39">
        <v>9.8191792048611128E-5</v>
      </c>
      <c r="M51" s="39">
        <v>9.8648485729166668E-5</v>
      </c>
      <c r="N51" s="39">
        <v>1.9911603009259258E-4</v>
      </c>
      <c r="O51" s="39">
        <v>1.5554108796296262E-5</v>
      </c>
      <c r="P51" s="39">
        <v>6.6927083333333403E-5</v>
      </c>
      <c r="Q51" s="39">
        <v>6.3020568093750007E-4</v>
      </c>
      <c r="R51" s="39"/>
      <c r="U51"/>
      <c r="V51" s="1"/>
      <c r="W51" s="1"/>
      <c r="X51" s="1"/>
      <c r="Y51" s="1"/>
      <c r="AA51" s="18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7"/>
      <c r="AT51" s="21"/>
      <c r="AU51" s="21"/>
      <c r="AV51" s="21"/>
      <c r="AW51" s="7"/>
    </row>
    <row r="52" spans="2:49" x14ac:dyDescent="0.3">
      <c r="B52" s="8" t="s">
        <v>5</v>
      </c>
      <c r="C52" s="21">
        <v>3.5870370370370369E-4</v>
      </c>
      <c r="D52" s="21">
        <v>3.711419753125E-4</v>
      </c>
      <c r="E52" s="21">
        <v>1.1648148148148149E-4</v>
      </c>
      <c r="F52" s="21">
        <v>8.4632716049768525E-4</v>
      </c>
      <c r="I52" s="8" t="s">
        <v>5</v>
      </c>
      <c r="J52" s="39">
        <v>7.9537037037037033E-5</v>
      </c>
      <c r="K52" s="39">
        <v>1.525925925925926E-4</v>
      </c>
      <c r="L52" s="39">
        <v>1.2657407407407406E-4</v>
      </c>
      <c r="M52" s="39">
        <v>1.1861111111111108E-4</v>
      </c>
      <c r="N52" s="39">
        <v>2.2611111111111112E-4</v>
      </c>
      <c r="O52" s="39">
        <v>2.6419753090277787E-5</v>
      </c>
      <c r="P52" s="39">
        <v>1.1648148148148149E-4</v>
      </c>
      <c r="Q52" s="39">
        <v>8.4632716049768525E-4</v>
      </c>
      <c r="R52" s="39"/>
      <c r="U52"/>
      <c r="V52" s="1"/>
      <c r="W52" s="1"/>
      <c r="X52" s="1"/>
      <c r="Y52" s="1"/>
      <c r="AA52" s="18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7"/>
      <c r="AT52" s="21"/>
      <c r="AU52" s="21"/>
      <c r="AV52" s="21"/>
      <c r="AW52" s="7"/>
    </row>
    <row r="53" spans="2:49" x14ac:dyDescent="0.3">
      <c r="B53" s="8" t="s">
        <v>6</v>
      </c>
      <c r="C53" s="21">
        <v>3.651871142013889E-4</v>
      </c>
      <c r="D53" s="21">
        <v>3.6730251736111111E-4</v>
      </c>
      <c r="E53" s="21">
        <v>9.7977189421296303E-5</v>
      </c>
      <c r="F53" s="21">
        <v>8.3046682098379622E-4</v>
      </c>
      <c r="I53" s="8" t="s">
        <v>6</v>
      </c>
      <c r="J53" s="39">
        <v>6.6232638888888881E-5</v>
      </c>
      <c r="K53" s="39">
        <v>1.5919511959490743E-4</v>
      </c>
      <c r="L53" s="39">
        <v>1.3975935571759258E-4</v>
      </c>
      <c r="M53" s="39">
        <v>1.0686149690972225E-4</v>
      </c>
      <c r="N53" s="39">
        <v>2.3475260416666661E-4</v>
      </c>
      <c r="O53" s="39">
        <v>2.5688416284722255E-5</v>
      </c>
      <c r="P53" s="39">
        <v>9.7977189421296303E-5</v>
      </c>
      <c r="Q53" s="39">
        <v>8.3046682098379622E-4</v>
      </c>
      <c r="R53" s="39"/>
      <c r="U53"/>
      <c r="V53" s="1"/>
      <c r="W53" s="1"/>
      <c r="X53" s="1"/>
      <c r="Y53" s="1"/>
    </row>
    <row r="54" spans="2:49" x14ac:dyDescent="0.3">
      <c r="B54" s="8" t="s">
        <v>7</v>
      </c>
      <c r="C54" s="21">
        <v>2.7183063271990742E-4</v>
      </c>
      <c r="D54" s="21">
        <v>3.1215687693287041E-4</v>
      </c>
      <c r="E54" s="21">
        <v>5.3823302465277768E-5</v>
      </c>
      <c r="F54" s="21">
        <v>6.3781081211805558E-4</v>
      </c>
      <c r="I54" s="8" t="s">
        <v>7</v>
      </c>
      <c r="J54" s="39">
        <v>5.10493827199074E-5</v>
      </c>
      <c r="K54" s="39">
        <v>1.1428819444444442E-4</v>
      </c>
      <c r="L54" s="39">
        <v>1.0649305555555556E-4</v>
      </c>
      <c r="M54" s="39">
        <v>1.0001736111111112E-4</v>
      </c>
      <c r="N54" s="39">
        <v>1.9654706790509259E-4</v>
      </c>
      <c r="O54" s="39">
        <v>1.5592447916666711E-5</v>
      </c>
      <c r="P54" s="39">
        <v>5.3823302465277768E-5</v>
      </c>
      <c r="Q54" s="39">
        <v>6.3781081211805558E-4</v>
      </c>
      <c r="R54" s="39"/>
      <c r="U54"/>
      <c r="V54" s="1"/>
      <c r="W54" s="1"/>
      <c r="X54" s="1"/>
      <c r="Y54" s="1"/>
      <c r="AA54" s="1"/>
      <c r="AB54"/>
      <c r="AD54" s="2"/>
      <c r="AE54"/>
      <c r="AG54" s="2"/>
      <c r="AP54" s="6"/>
      <c r="AQ54" s="6"/>
      <c r="AR54" s="6"/>
      <c r="AT54" s="6"/>
      <c r="AU54" s="6"/>
      <c r="AV54" s="6"/>
      <c r="AW54" s="6"/>
    </row>
    <row r="55" spans="2:49" x14ac:dyDescent="0.3">
      <c r="B55" s="8" t="s">
        <v>8</v>
      </c>
      <c r="C55" s="21">
        <v>2.3206669560185182E-4</v>
      </c>
      <c r="D55" s="21">
        <v>2.436863425925926E-4</v>
      </c>
      <c r="E55" s="21">
        <v>8.476658950231485E-5</v>
      </c>
      <c r="F55" s="21">
        <v>5.6051962769675936E-4</v>
      </c>
      <c r="I55" s="8" t="s">
        <v>8</v>
      </c>
      <c r="J55" s="39">
        <v>3.3615692511574068E-5</v>
      </c>
      <c r="K55" s="39">
        <v>9.798152971064813E-5</v>
      </c>
      <c r="L55" s="39">
        <v>1.0046947337962962E-4</v>
      </c>
      <c r="M55" s="39">
        <v>7.9507137349537068E-5</v>
      </c>
      <c r="N55" s="39">
        <v>1.5904513888888888E-4</v>
      </c>
      <c r="O55" s="39">
        <v>5.1340663541666599E-6</v>
      </c>
      <c r="P55" s="39">
        <v>8.476658950231485E-5</v>
      </c>
      <c r="Q55" s="39">
        <v>5.6051962769675925E-4</v>
      </c>
      <c r="R55" s="39"/>
      <c r="U55"/>
      <c r="V55" s="1"/>
      <c r="W55" s="1"/>
      <c r="X55" s="1"/>
      <c r="Y55" s="1"/>
      <c r="AA55" s="48" t="s">
        <v>21</v>
      </c>
      <c r="AB55" s="25" t="s">
        <v>3</v>
      </c>
      <c r="AC55" s="25" t="s">
        <v>4</v>
      </c>
      <c r="AD55" s="25" t="s">
        <v>5</v>
      </c>
      <c r="AE55" s="25" t="s">
        <v>6</v>
      </c>
      <c r="AF55" s="25" t="s">
        <v>7</v>
      </c>
      <c r="AG55" s="25" t="s">
        <v>8</v>
      </c>
      <c r="AH55" s="25" t="s">
        <v>9</v>
      </c>
      <c r="AI55" s="25" t="s">
        <v>10</v>
      </c>
      <c r="AJ55" s="25" t="s">
        <v>11</v>
      </c>
      <c r="AK55" s="25" t="s">
        <v>12</v>
      </c>
      <c r="AL55" s="10" t="s">
        <v>13</v>
      </c>
      <c r="AM55" s="10" t="s">
        <v>14</v>
      </c>
      <c r="AN55" s="10" t="s">
        <v>15</v>
      </c>
      <c r="AO55" s="10" t="s">
        <v>16</v>
      </c>
      <c r="AP55" s="6"/>
      <c r="AQ55" s="6"/>
      <c r="AR55" s="6"/>
      <c r="AT55" s="6"/>
      <c r="AU55" s="6"/>
      <c r="AV55" s="6"/>
      <c r="AW55" s="6"/>
    </row>
    <row r="56" spans="2:49" x14ac:dyDescent="0.3">
      <c r="B56" s="8" t="s">
        <v>9</v>
      </c>
      <c r="C56" s="21">
        <v>3.3762008101851856E-4</v>
      </c>
      <c r="D56" s="21">
        <v>3.6853202160879627E-4</v>
      </c>
      <c r="E56" s="21">
        <v>1.0822554976851851E-4</v>
      </c>
      <c r="F56" s="21">
        <v>8.1437765239583345E-4</v>
      </c>
      <c r="I56" s="8" t="s">
        <v>9</v>
      </c>
      <c r="J56" s="39">
        <v>5.6022858796296297E-5</v>
      </c>
      <c r="K56" s="39">
        <v>1.492045235300926E-4</v>
      </c>
      <c r="L56" s="39">
        <v>1.3239269869212965E-4</v>
      </c>
      <c r="M56" s="39">
        <v>1.0470486111111109E-4</v>
      </c>
      <c r="N56" s="39">
        <v>2.3271604938657407E-4</v>
      </c>
      <c r="O56" s="39">
        <v>3.1111111111111137E-5</v>
      </c>
      <c r="P56" s="39">
        <v>1.0822554976851851E-4</v>
      </c>
      <c r="Q56" s="39">
        <v>8.1437765239583345E-4</v>
      </c>
      <c r="R56" s="39"/>
      <c r="U56"/>
      <c r="V56" s="1"/>
      <c r="W56" s="1"/>
      <c r="X56" s="1"/>
      <c r="Y56" s="1"/>
      <c r="AA56" s="1" t="s">
        <v>49</v>
      </c>
      <c r="AB56" s="11">
        <f t="shared" ref="AB56:AO56" si="93">AB2-$AP2</f>
        <v>-0.55071130921428502</v>
      </c>
      <c r="AC56" s="11">
        <f t="shared" si="93"/>
        <v>-0.75360714321428501</v>
      </c>
      <c r="AD56" s="11">
        <f t="shared" si="93"/>
        <v>2.3986220237857152</v>
      </c>
      <c r="AE56" s="11">
        <f t="shared" si="93"/>
        <v>1.2491220237857146</v>
      </c>
      <c r="AF56" s="11">
        <f t="shared" si="93"/>
        <v>-6.2711309214285471E-2</v>
      </c>
      <c r="AG56" s="11">
        <f t="shared" si="93"/>
        <v>-1.568982143214285</v>
      </c>
      <c r="AH56" s="11">
        <f t="shared" si="93"/>
        <v>0.36699702378571519</v>
      </c>
      <c r="AI56" s="11">
        <f t="shared" si="93"/>
        <v>-0.69737797621428488</v>
      </c>
      <c r="AJ56" s="11">
        <f t="shared" si="93"/>
        <v>-5.737797621428431E-2</v>
      </c>
      <c r="AK56" s="11">
        <f t="shared" si="93"/>
        <v>6.6220237857148589E-3</v>
      </c>
      <c r="AL56" s="11">
        <f t="shared" si="93"/>
        <v>4.2053567857154306E-3</v>
      </c>
      <c r="AM56" s="11">
        <f t="shared" si="93"/>
        <v>-0.47604464221428522</v>
      </c>
      <c r="AN56" s="11">
        <f t="shared" si="93"/>
        <v>9.4622023785714049E-2</v>
      </c>
      <c r="AO56" s="11">
        <f t="shared" si="93"/>
        <v>4.6622023785715783E-2</v>
      </c>
      <c r="AP56" s="6"/>
      <c r="AQ56" s="6"/>
      <c r="AR56" s="6"/>
      <c r="AT56" s="6"/>
      <c r="AU56" s="6"/>
      <c r="AV56" s="6"/>
      <c r="AW56" s="6"/>
    </row>
    <row r="57" spans="2:49" x14ac:dyDescent="0.3">
      <c r="B57" s="8" t="s">
        <v>10</v>
      </c>
      <c r="C57" s="21">
        <v>2.4320987653935188E-4</v>
      </c>
      <c r="D57" s="21">
        <v>2.928279320949074E-4</v>
      </c>
      <c r="E57" s="21">
        <v>1.1554036458333338E-4</v>
      </c>
      <c r="F57" s="21">
        <v>6.5157817321759271E-4</v>
      </c>
      <c r="I57" s="8" t="s">
        <v>10</v>
      </c>
      <c r="J57" s="39">
        <v>4.3703703703703698E-5</v>
      </c>
      <c r="K57" s="39">
        <v>1.0676793981481481E-4</v>
      </c>
      <c r="L57" s="39">
        <v>9.2738233020833361E-5</v>
      </c>
      <c r="M57" s="39">
        <v>8.3333333333333331E-5</v>
      </c>
      <c r="N57" s="39">
        <v>1.9644097222222223E-4</v>
      </c>
      <c r="O57" s="39">
        <v>1.305362653935183E-5</v>
      </c>
      <c r="P57" s="39">
        <v>1.1554036458333338E-4</v>
      </c>
      <c r="Q57" s="39">
        <v>6.5157817321759271E-4</v>
      </c>
      <c r="R57" s="39"/>
      <c r="U57"/>
      <c r="V57" s="1"/>
      <c r="W57" s="1"/>
      <c r="X57" s="1"/>
      <c r="Y57" s="1"/>
      <c r="AA57" s="1" t="s">
        <v>50</v>
      </c>
      <c r="AB57" s="11">
        <f t="shared" ref="AB57:AO57" si="94">AB3-$AP3</f>
        <v>-1.5197142856428574</v>
      </c>
      <c r="AC57" s="11">
        <f t="shared" si="94"/>
        <v>-1.2532142856428568</v>
      </c>
      <c r="AD57" s="11">
        <f t="shared" si="94"/>
        <v>2.5377857143571436</v>
      </c>
      <c r="AE57" s="11">
        <f t="shared" si="94"/>
        <v>3.1082440473571449</v>
      </c>
      <c r="AF57" s="11">
        <f t="shared" si="94"/>
        <v>-0.77171428564285982</v>
      </c>
      <c r="AG57" s="11">
        <f t="shared" si="94"/>
        <v>-2.1806101186428588</v>
      </c>
      <c r="AH57" s="11">
        <f t="shared" si="94"/>
        <v>2.2450565473571427</v>
      </c>
      <c r="AI57" s="11">
        <f t="shared" si="94"/>
        <v>-1.4214642856428572</v>
      </c>
      <c r="AJ57" s="11">
        <f t="shared" si="94"/>
        <v>0.26578571435714338</v>
      </c>
      <c r="AK57" s="11">
        <f t="shared" si="94"/>
        <v>-0.23871428564285857</v>
      </c>
      <c r="AL57" s="11">
        <f t="shared" si="94"/>
        <v>0.22020238135714187</v>
      </c>
      <c r="AM57" s="11">
        <f t="shared" si="94"/>
        <v>-1.0445476196428576</v>
      </c>
      <c r="AN57" s="11">
        <f t="shared" si="94"/>
        <v>-0.6742142856428579</v>
      </c>
      <c r="AO57" s="11">
        <f t="shared" si="94"/>
        <v>0.72711904735714228</v>
      </c>
      <c r="AP57" s="6"/>
      <c r="AQ57" s="6"/>
      <c r="AR57" s="6"/>
      <c r="AT57" s="6"/>
      <c r="AU57" s="6"/>
      <c r="AV57" s="6"/>
      <c r="AW57" s="6"/>
    </row>
    <row r="58" spans="2:49" x14ac:dyDescent="0.3">
      <c r="B58" s="8" t="s">
        <v>11</v>
      </c>
      <c r="C58" s="21">
        <v>2.887654320949074E-4</v>
      </c>
      <c r="D58" s="21">
        <v>3.5419753086805551E-4</v>
      </c>
      <c r="E58" s="21">
        <v>9.1728395057870342E-5</v>
      </c>
      <c r="F58" s="21">
        <v>7.3469135802083324E-4</v>
      </c>
      <c r="I58" s="8" t="s">
        <v>11</v>
      </c>
      <c r="J58" s="39">
        <v>5.1111111111111115E-5</v>
      </c>
      <c r="K58" s="39">
        <v>1.2629629629629631E-4</v>
      </c>
      <c r="L58" s="39">
        <v>1.1135802468749998E-4</v>
      </c>
      <c r="M58" s="39">
        <v>9.8456790127314834E-5</v>
      </c>
      <c r="N58" s="39">
        <v>2.3401089892361108E-4</v>
      </c>
      <c r="O58" s="39">
        <v>2.1729841817129627E-5</v>
      </c>
      <c r="P58" s="39">
        <v>9.1728395057870342E-5</v>
      </c>
      <c r="Q58" s="39">
        <v>7.3469135802083335E-4</v>
      </c>
      <c r="R58" s="39"/>
      <c r="U58"/>
      <c r="V58" s="1"/>
      <c r="W58" s="1"/>
      <c r="X58" s="1"/>
      <c r="Y58" s="1"/>
      <c r="AA58" s="1" t="s">
        <v>54</v>
      </c>
      <c r="AB58" s="11">
        <f t="shared" ref="AB58:AO58" si="95">AB4-$AP4</f>
        <v>-1.6229553572142876</v>
      </c>
      <c r="AC58" s="11">
        <f t="shared" si="95"/>
        <v>-0.87168452421428455</v>
      </c>
      <c r="AD58" s="11">
        <f t="shared" si="95"/>
        <v>1.5805446427857142</v>
      </c>
      <c r="AE58" s="11">
        <f t="shared" si="95"/>
        <v>2.7197529767857134</v>
      </c>
      <c r="AF58" s="11">
        <f t="shared" si="95"/>
        <v>-0.15445535721428527</v>
      </c>
      <c r="AG58" s="11">
        <f t="shared" si="95"/>
        <v>-0.67489285721428693</v>
      </c>
      <c r="AH58" s="11">
        <f t="shared" si="95"/>
        <v>2.083273809785716</v>
      </c>
      <c r="AI58" s="11">
        <f t="shared" si="95"/>
        <v>-1.3428720242142838</v>
      </c>
      <c r="AJ58" s="11">
        <f t="shared" si="95"/>
        <v>0.26587797578571326</v>
      </c>
      <c r="AK58" s="11">
        <f t="shared" si="95"/>
        <v>-0.26428869021428625</v>
      </c>
      <c r="AL58" s="11">
        <f t="shared" si="95"/>
        <v>-0.65812202421428623</v>
      </c>
      <c r="AM58" s="11">
        <f t="shared" si="95"/>
        <v>9.606547678571431E-2</v>
      </c>
      <c r="AN58" s="11">
        <f t="shared" si="95"/>
        <v>-1.200788690214285</v>
      </c>
      <c r="AO58" s="11">
        <f t="shared" si="95"/>
        <v>4.4544642785712796E-2</v>
      </c>
    </row>
    <row r="59" spans="2:49" x14ac:dyDescent="0.3">
      <c r="B59" s="8" t="s">
        <v>12</v>
      </c>
      <c r="C59" s="21">
        <v>2.775308642013889E-4</v>
      </c>
      <c r="D59" s="21">
        <v>2.8948567708333333E-4</v>
      </c>
      <c r="E59" s="21">
        <v>1.1093605324074078E-4</v>
      </c>
      <c r="F59" s="21">
        <v>6.7795259452546293E-4</v>
      </c>
      <c r="I59" s="8" t="s">
        <v>12</v>
      </c>
      <c r="J59" s="39">
        <v>5.185185185185185E-5</v>
      </c>
      <c r="K59" s="39">
        <v>1.2045717592592592E-4</v>
      </c>
      <c r="L59" s="39">
        <v>1.0522183642361111E-4</v>
      </c>
      <c r="M59" s="39">
        <v>8.5432098761574119E-5</v>
      </c>
      <c r="N59" s="39">
        <v>1.8269675925925921E-4</v>
      </c>
      <c r="O59" s="39">
        <v>2.1356819062499994E-5</v>
      </c>
      <c r="P59" s="39">
        <v>1.1093605324074078E-4</v>
      </c>
      <c r="Q59" s="39">
        <v>6.7795259452546293E-4</v>
      </c>
      <c r="R59" s="39"/>
      <c r="U59"/>
      <c r="V59" s="1"/>
      <c r="W59" s="1"/>
      <c r="X59" s="1"/>
      <c r="Y59" s="1"/>
      <c r="AA59" s="1" t="s">
        <v>0</v>
      </c>
      <c r="AB59" s="11">
        <f t="shared" ref="AB59:AO59" si="96">AB5-$AP5</f>
        <v>-0.58097321428571291</v>
      </c>
      <c r="AC59" s="11">
        <f t="shared" si="96"/>
        <v>0.50525595271428614</v>
      </c>
      <c r="AD59" s="11">
        <f t="shared" si="96"/>
        <v>2.2300267857142835</v>
      </c>
      <c r="AE59" s="11">
        <f t="shared" si="96"/>
        <v>1.214860118714288</v>
      </c>
      <c r="AF59" s="11">
        <f t="shared" si="96"/>
        <v>0.62352678571428655</v>
      </c>
      <c r="AG59" s="11">
        <f t="shared" si="96"/>
        <v>-1.1485565472857111</v>
      </c>
      <c r="AH59" s="11">
        <f t="shared" si="96"/>
        <v>1.0285267857142841</v>
      </c>
      <c r="AI59" s="11">
        <f t="shared" si="96"/>
        <v>-0.81797321428571479</v>
      </c>
      <c r="AJ59" s="11">
        <f t="shared" si="96"/>
        <v>0.48869345271428699</v>
      </c>
      <c r="AK59" s="11">
        <f t="shared" si="96"/>
        <v>-0.63663988128570992</v>
      </c>
      <c r="AL59" s="11">
        <f t="shared" si="96"/>
        <v>-0.73930654728571454</v>
      </c>
      <c r="AM59" s="11">
        <f t="shared" si="96"/>
        <v>-0.50482738128571469</v>
      </c>
      <c r="AN59" s="11">
        <f t="shared" si="96"/>
        <v>-1.1726398812857113</v>
      </c>
      <c r="AO59" s="11">
        <f t="shared" si="96"/>
        <v>-0.48997321428571183</v>
      </c>
    </row>
    <row r="60" spans="2:49" x14ac:dyDescent="0.3">
      <c r="B60" s="12" t="s">
        <v>13</v>
      </c>
      <c r="C60" s="21">
        <v>2.7825617283564814E-4</v>
      </c>
      <c r="D60" s="21">
        <v>2.9140625E-4</v>
      </c>
      <c r="E60" s="21">
        <v>1.210783179050926E-4</v>
      </c>
      <c r="F60" s="21">
        <v>6.9074074074074068E-4</v>
      </c>
      <c r="I60" s="12" t="s">
        <v>13</v>
      </c>
      <c r="J60" s="39">
        <v>5.1823881168981486E-5</v>
      </c>
      <c r="K60" s="39">
        <v>1.2576871142361111E-4</v>
      </c>
      <c r="L60" s="39">
        <v>1.0066358024305556E-4</v>
      </c>
      <c r="M60" s="39">
        <v>8.4243827164351851E-5</v>
      </c>
      <c r="N60" s="39">
        <v>1.8287037037037043E-4</v>
      </c>
      <c r="O60" s="39">
        <v>2.4292052465277715E-5</v>
      </c>
      <c r="P60" s="39">
        <v>1.210783179050926E-4</v>
      </c>
      <c r="Q60" s="39">
        <v>6.9074074074074079E-4</v>
      </c>
      <c r="R60" s="39"/>
      <c r="U60"/>
      <c r="V60" s="1"/>
      <c r="W60" s="1"/>
      <c r="X60" s="1"/>
      <c r="Y60" s="1"/>
      <c r="AA60" s="1" t="s">
        <v>1</v>
      </c>
      <c r="AB60" s="11">
        <f t="shared" ref="AB60:AO60" si="97">AB6-$AP6</f>
        <v>-0.98043005957142881</v>
      </c>
      <c r="AC60" s="11">
        <f t="shared" si="97"/>
        <v>8.7694940428569623E-2</v>
      </c>
      <c r="AD60" s="11">
        <f t="shared" si="97"/>
        <v>2.4200699404285722</v>
      </c>
      <c r="AE60" s="11">
        <f t="shared" si="97"/>
        <v>3.1666949404285667</v>
      </c>
      <c r="AF60" s="11">
        <f t="shared" si="97"/>
        <v>-0.13426339257143027</v>
      </c>
      <c r="AG60" s="11">
        <f t="shared" si="97"/>
        <v>-3.3744300595714307</v>
      </c>
      <c r="AH60" s="11">
        <f t="shared" si="97"/>
        <v>2.9907366074285697</v>
      </c>
      <c r="AI60" s="11">
        <f t="shared" si="97"/>
        <v>-0.14343005957142907</v>
      </c>
      <c r="AJ60" s="11">
        <f t="shared" si="97"/>
        <v>3.1026116074285675</v>
      </c>
      <c r="AK60" s="11">
        <f t="shared" si="97"/>
        <v>-1.3309300595714326</v>
      </c>
      <c r="AL60" s="11">
        <f t="shared" si="97"/>
        <v>-1.3159300595714249</v>
      </c>
      <c r="AM60" s="11">
        <f t="shared" si="97"/>
        <v>-2.1222633925714263</v>
      </c>
      <c r="AN60" s="11">
        <f t="shared" si="97"/>
        <v>-1.0185967265714346</v>
      </c>
      <c r="AO60" s="11">
        <f t="shared" si="97"/>
        <v>-1.3475342265714296</v>
      </c>
    </row>
    <row r="61" spans="2:49" x14ac:dyDescent="0.3">
      <c r="B61" s="12" t="s">
        <v>14</v>
      </c>
      <c r="C61" s="21">
        <v>2.667884355787037E-4</v>
      </c>
      <c r="D61" s="21">
        <v>2.7984736689814815E-4</v>
      </c>
      <c r="E61" s="21">
        <v>7.6427469131944465E-5</v>
      </c>
      <c r="F61" s="21">
        <v>6.2306327160879631E-4</v>
      </c>
      <c r="I61" s="12" t="s">
        <v>14</v>
      </c>
      <c r="J61" s="39">
        <v>4.6265432106481474E-5</v>
      </c>
      <c r="K61" s="39">
        <v>1.1113040122685185E-4</v>
      </c>
      <c r="L61" s="39">
        <v>1.0939260224537037E-4</v>
      </c>
      <c r="M61" s="39">
        <v>8.695770640046296E-5</v>
      </c>
      <c r="N61" s="39">
        <v>1.7353780864583338E-4</v>
      </c>
      <c r="O61" s="39">
        <v>1.9351851851851819E-5</v>
      </c>
      <c r="P61" s="39">
        <v>7.6427469131944465E-5</v>
      </c>
      <c r="Q61" s="39">
        <v>6.2306327160879631E-4</v>
      </c>
      <c r="R61" s="39"/>
      <c r="U61"/>
      <c r="V61" s="1"/>
      <c r="W61" s="1"/>
      <c r="X61" s="1"/>
      <c r="Y61" s="1"/>
      <c r="AA61" s="1" t="s">
        <v>51</v>
      </c>
      <c r="AB61" s="11">
        <f t="shared" ref="AB61:AO61" si="98">AB7-$AP7</f>
        <v>-1.0891845241428548</v>
      </c>
      <c r="AC61" s="11">
        <f t="shared" si="98"/>
        <v>-0.35914285714286009</v>
      </c>
      <c r="AD61" s="11">
        <f t="shared" si="98"/>
        <v>0.57964880985714373</v>
      </c>
      <c r="AE61" s="11">
        <f t="shared" si="98"/>
        <v>0.51646130985714578</v>
      </c>
      <c r="AF61" s="11">
        <f t="shared" si="98"/>
        <v>-0.35583035714285316</v>
      </c>
      <c r="AG61" s="11">
        <f t="shared" si="98"/>
        <v>-1.2594345241428577</v>
      </c>
      <c r="AH61" s="11">
        <f t="shared" si="98"/>
        <v>0.98498214285714525</v>
      </c>
      <c r="AI61" s="11">
        <f t="shared" si="98"/>
        <v>-0.57518452414285903</v>
      </c>
      <c r="AJ61" s="11">
        <f t="shared" si="98"/>
        <v>0.17444047585714273</v>
      </c>
      <c r="AK61" s="11">
        <f t="shared" si="98"/>
        <v>0.14221130985714225</v>
      </c>
      <c r="AL61" s="11">
        <f t="shared" si="98"/>
        <v>0.3958154758571375</v>
      </c>
      <c r="AM61" s="11">
        <f t="shared" si="98"/>
        <v>-3.1017857142860095E-2</v>
      </c>
      <c r="AN61" s="11">
        <f t="shared" si="98"/>
        <v>0.49164880985714277</v>
      </c>
      <c r="AO61" s="11">
        <f t="shared" si="98"/>
        <v>0.38458630985714493</v>
      </c>
    </row>
    <row r="62" spans="2:49" x14ac:dyDescent="0.3">
      <c r="B62" s="12" t="s">
        <v>15</v>
      </c>
      <c r="C62" s="21">
        <v>2.6266975309027779E-4</v>
      </c>
      <c r="D62" s="21">
        <v>2.9094135802083332E-4</v>
      </c>
      <c r="E62" s="21">
        <v>1.3814814814814823E-4</v>
      </c>
      <c r="F62" s="21">
        <v>6.9175925925925926E-4</v>
      </c>
      <c r="I62" s="12" t="s">
        <v>15</v>
      </c>
      <c r="J62" s="39">
        <v>5.2870370370370353E-5</v>
      </c>
      <c r="K62" s="39">
        <v>1.1541666666666666E-4</v>
      </c>
      <c r="L62" s="39">
        <v>9.4382716053240755E-5</v>
      </c>
      <c r="M62" s="39">
        <v>7.9228395057870404E-5</v>
      </c>
      <c r="N62" s="39">
        <v>1.8631172839120365E-4</v>
      </c>
      <c r="O62" s="39">
        <v>2.5401234571759257E-5</v>
      </c>
      <c r="P62" s="39">
        <v>1.3814814814814823E-4</v>
      </c>
      <c r="Q62" s="39">
        <v>6.9175925925925937E-4</v>
      </c>
      <c r="R62" s="39"/>
      <c r="U62"/>
      <c r="V62" s="1"/>
      <c r="W62" s="1"/>
      <c r="X62" s="1"/>
      <c r="Y62" s="1"/>
      <c r="AA62" s="1">
        <v>3</v>
      </c>
      <c r="AB62" s="11">
        <f t="shared" ref="AB62:AO62" si="99">AB8-$AP8</f>
        <v>-1.8649836302142884</v>
      </c>
      <c r="AC62" s="11">
        <f t="shared" si="99"/>
        <v>-2.7918169642142825</v>
      </c>
      <c r="AD62" s="11">
        <f t="shared" si="99"/>
        <v>1.4896830357857116</v>
      </c>
      <c r="AE62" s="11">
        <f t="shared" si="99"/>
        <v>-0.10908779821428816</v>
      </c>
      <c r="AF62" s="11">
        <f t="shared" si="99"/>
        <v>-3.9239836312142895</v>
      </c>
      <c r="AG62" s="11">
        <f t="shared" si="99"/>
        <v>-1.2504836312142853</v>
      </c>
      <c r="AH62" s="11">
        <f t="shared" si="99"/>
        <v>0.77637053578571091</v>
      </c>
      <c r="AI62" s="11">
        <f t="shared" si="99"/>
        <v>1.4083705357857159</v>
      </c>
      <c r="AJ62" s="11">
        <f t="shared" si="99"/>
        <v>-0.64898363121429092</v>
      </c>
      <c r="AK62" s="11">
        <f t="shared" si="99"/>
        <v>1.0105580357857153</v>
      </c>
      <c r="AL62" s="11">
        <f t="shared" si="99"/>
        <v>1.8868497027857121</v>
      </c>
      <c r="AM62" s="11">
        <f t="shared" si="99"/>
        <v>-1.9709836312142865</v>
      </c>
      <c r="AN62" s="11">
        <f t="shared" si="99"/>
        <v>3.3616830357857186</v>
      </c>
      <c r="AO62" s="11">
        <f t="shared" si="99"/>
        <v>2.6268080357857091</v>
      </c>
    </row>
    <row r="63" spans="2:49" x14ac:dyDescent="0.3">
      <c r="B63" s="12" t="s">
        <v>16</v>
      </c>
      <c r="C63" s="21">
        <v>2.9274691357638889E-4</v>
      </c>
      <c r="D63" s="21">
        <v>2.9379629629629634E-4</v>
      </c>
      <c r="E63" s="21">
        <v>1.2964265046296294E-4</v>
      </c>
      <c r="F63" s="21">
        <v>7.1618586033564825E-4</v>
      </c>
      <c r="I63" s="12" t="s">
        <v>16</v>
      </c>
      <c r="J63" s="39">
        <v>5.2314814814814824E-5</v>
      </c>
      <c r="K63" s="39">
        <v>1.3163580246527778E-4</v>
      </c>
      <c r="L63" s="39">
        <v>1.0879629629629627E-4</v>
      </c>
      <c r="M63" s="39">
        <v>8.7129629629629655E-5</v>
      </c>
      <c r="N63" s="39">
        <v>1.8250458140046296E-4</v>
      </c>
      <c r="O63" s="39">
        <v>2.4162085266203728E-5</v>
      </c>
      <c r="P63" s="39">
        <v>1.2964265046296294E-4</v>
      </c>
      <c r="Q63" s="39">
        <v>7.1618586033564814E-4</v>
      </c>
      <c r="R63" s="39"/>
      <c r="U63"/>
      <c r="V63" s="1"/>
      <c r="W63" s="1"/>
      <c r="X63" s="1"/>
      <c r="Y63" s="1"/>
      <c r="AA63" s="18" t="s">
        <v>20</v>
      </c>
      <c r="AB63" s="11">
        <f t="shared" ref="AB63:AO63" si="100">AB9-$AP9</f>
        <v>-8.2089523802857087</v>
      </c>
      <c r="AC63" s="11">
        <f t="shared" si="100"/>
        <v>-5.43651488128571</v>
      </c>
      <c r="AD63" s="11">
        <f t="shared" si="100"/>
        <v>13.236380952714292</v>
      </c>
      <c r="AE63" s="11">
        <f t="shared" si="100"/>
        <v>11.866047618714283</v>
      </c>
      <c r="AF63" s="11">
        <f t="shared" si="100"/>
        <v>-4.7794315472857107</v>
      </c>
      <c r="AG63" s="11">
        <f t="shared" si="100"/>
        <v>-11.457389881285714</v>
      </c>
      <c r="AH63" s="11">
        <f t="shared" si="100"/>
        <v>10.475943452714297</v>
      </c>
      <c r="AI63" s="11">
        <f t="shared" si="100"/>
        <v>-3.5899315482857048</v>
      </c>
      <c r="AJ63" s="11">
        <f t="shared" si="100"/>
        <v>3.5910476187142848</v>
      </c>
      <c r="AK63" s="11">
        <f t="shared" si="100"/>
        <v>-1.3111815472857131</v>
      </c>
      <c r="AL63" s="11">
        <f t="shared" si="100"/>
        <v>-0.20628571428571263</v>
      </c>
      <c r="AM63" s="11">
        <f t="shared" si="100"/>
        <v>-6.0536190472857072</v>
      </c>
      <c r="AN63" s="11">
        <f t="shared" si="100"/>
        <v>-0.11828571428570456</v>
      </c>
      <c r="AO63" s="11">
        <f t="shared" si="100"/>
        <v>1.9921726187142852</v>
      </c>
    </row>
    <row r="64" spans="2:49" x14ac:dyDescent="0.3">
      <c r="B64" s="5" t="s">
        <v>22</v>
      </c>
      <c r="C64" s="21">
        <v>2.8327601410962298E-4</v>
      </c>
      <c r="D64" s="21">
        <v>3.1061251309027783E-4</v>
      </c>
      <c r="E64" s="21">
        <v>9.923977967840611E-5</v>
      </c>
      <c r="F64" s="21">
        <v>6.9312830687830683E-4</v>
      </c>
      <c r="I64" s="5" t="s">
        <v>22</v>
      </c>
      <c r="J64" s="39">
        <v>5.1775208058035703E-5</v>
      </c>
      <c r="K64" s="39">
        <v>1.2322007275049603E-4</v>
      </c>
      <c r="L64" s="39">
        <v>1.0828073330109128E-4</v>
      </c>
      <c r="M64" s="39">
        <v>9.2800615906084657E-5</v>
      </c>
      <c r="N64" s="39">
        <v>1.9810104235615079E-4</v>
      </c>
      <c r="O64" s="39">
        <v>1.9710854828042328E-5</v>
      </c>
      <c r="P64" s="39">
        <v>9.923977967840611E-5</v>
      </c>
      <c r="Q64" s="39">
        <v>6.9312830687830683E-4</v>
      </c>
      <c r="R64" s="39"/>
      <c r="U64"/>
      <c r="V64" s="1"/>
      <c r="W64" s="1"/>
      <c r="X64" s="1"/>
      <c r="Y64" s="1"/>
      <c r="AA64" s="18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spans="2:41" x14ac:dyDescent="0.3">
      <c r="B65" s="5" t="s">
        <v>23</v>
      </c>
      <c r="C65" s="21">
        <v>2.3206669560185182E-4</v>
      </c>
      <c r="D65" s="21">
        <v>2.436863425925926E-4</v>
      </c>
      <c r="E65" s="21">
        <v>5.3823302465277768E-5</v>
      </c>
      <c r="F65" s="21">
        <v>5.6051962769675936E-4</v>
      </c>
      <c r="G65" s="29" t="s">
        <v>55</v>
      </c>
      <c r="I65" s="5" t="s">
        <v>23</v>
      </c>
      <c r="J65" s="39">
        <v>3.3615692511574068E-5</v>
      </c>
      <c r="K65" s="39">
        <v>9.798152971064813E-5</v>
      </c>
      <c r="L65" s="39">
        <v>8.9496527777777751E-5</v>
      </c>
      <c r="M65" s="39">
        <v>7.9228395057870404E-5</v>
      </c>
      <c r="N65" s="39">
        <v>1.5904513888888888E-4</v>
      </c>
      <c r="O65" s="39">
        <v>5.1340663541666599E-6</v>
      </c>
      <c r="P65" s="39">
        <v>5.3823302465277768E-5</v>
      </c>
      <c r="Q65" s="39">
        <v>5.6051962769675925E-4</v>
      </c>
      <c r="R65" s="29" t="s">
        <v>55</v>
      </c>
      <c r="U65"/>
      <c r="V65" s="1"/>
      <c r="W65" s="1"/>
      <c r="X65" s="1"/>
      <c r="Y65" s="1"/>
      <c r="AA65" s="18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2:41" x14ac:dyDescent="0.3">
      <c r="B66" s="5" t="s">
        <v>24</v>
      </c>
      <c r="C66" s="21">
        <v>3.651871142013889E-4</v>
      </c>
      <c r="D66" s="21">
        <v>3.711419753125E-4</v>
      </c>
      <c r="E66" s="21">
        <v>1.3814814814814823E-4</v>
      </c>
      <c r="F66" s="21">
        <v>8.4632716049768525E-4</v>
      </c>
      <c r="G66" s="29" t="s">
        <v>56</v>
      </c>
      <c r="I66" s="5" t="s">
        <v>24</v>
      </c>
      <c r="J66" s="39">
        <v>7.9537037037037033E-5</v>
      </c>
      <c r="K66" s="39">
        <v>1.5919511959490743E-4</v>
      </c>
      <c r="L66" s="39">
        <v>1.3975935571759258E-4</v>
      </c>
      <c r="M66" s="39">
        <v>1.1861111111111108E-4</v>
      </c>
      <c r="N66" s="39">
        <v>2.3475260416666661E-4</v>
      </c>
      <c r="O66" s="39">
        <v>3.1111111111111137E-5</v>
      </c>
      <c r="P66" s="39">
        <v>1.3814814814814823E-4</v>
      </c>
      <c r="Q66" s="39">
        <v>8.4632716049768525E-4</v>
      </c>
      <c r="R66" s="29" t="s">
        <v>56</v>
      </c>
      <c r="U66"/>
      <c r="V66" s="1"/>
      <c r="W66" s="1"/>
      <c r="X66" s="1"/>
      <c r="Y66" s="1"/>
      <c r="AA66" s="18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spans="2:41" x14ac:dyDescent="0.3">
      <c r="B67" s="5" t="s">
        <v>25</v>
      </c>
      <c r="C67" s="7">
        <v>15.016216546384614</v>
      </c>
      <c r="D67" s="7">
        <v>12.725069840226618</v>
      </c>
      <c r="E67" s="7">
        <v>25.084686765741225</v>
      </c>
      <c r="F67" s="7">
        <v>12.640775770160756</v>
      </c>
      <c r="I67" s="5" t="s">
        <v>25</v>
      </c>
      <c r="J67" s="7">
        <v>21.036842980565371</v>
      </c>
      <c r="K67" s="7">
        <v>15.333599976587109</v>
      </c>
      <c r="L67" s="7">
        <v>13.885650961447732</v>
      </c>
      <c r="M67" s="7">
        <v>12.727131092101384</v>
      </c>
      <c r="N67" s="7">
        <v>12.309882555498255</v>
      </c>
      <c r="O67" s="7">
        <v>38.296779905335576</v>
      </c>
      <c r="P67" s="7">
        <v>25.0846867657411</v>
      </c>
      <c r="Q67" s="30">
        <v>12.640775770160722</v>
      </c>
      <c r="R67" s="38"/>
      <c r="U67"/>
      <c r="V67" s="1"/>
      <c r="W67" s="1"/>
      <c r="X67" s="1"/>
      <c r="Y67" s="1"/>
      <c r="AA67" s="18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2:41" x14ac:dyDescent="0.3">
      <c r="P68"/>
      <c r="Q68" s="2"/>
      <c r="S68" s="18"/>
      <c r="T68" s="18"/>
      <c r="U68" s="18"/>
      <c r="V68" s="18"/>
      <c r="W68" s="18"/>
      <c r="X68" s="18"/>
      <c r="Y68" s="18"/>
      <c r="Z68" s="18"/>
      <c r="AA68" s="18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2:41" x14ac:dyDescent="0.3">
      <c r="B69" s="35" t="s">
        <v>40</v>
      </c>
      <c r="C69" s="5">
        <v>1</v>
      </c>
      <c r="D69" s="5">
        <v>2</v>
      </c>
      <c r="E69" s="5">
        <v>3</v>
      </c>
      <c r="F69" s="5" t="s">
        <v>20</v>
      </c>
      <c r="I69" s="33" t="s">
        <v>44</v>
      </c>
      <c r="J69" s="1" t="s">
        <v>49</v>
      </c>
      <c r="K69" s="1" t="s">
        <v>50</v>
      </c>
      <c r="L69" s="1" t="s">
        <v>54</v>
      </c>
      <c r="M69" s="1" t="s">
        <v>0</v>
      </c>
      <c r="N69" s="1" t="s">
        <v>1</v>
      </c>
      <c r="O69" s="1" t="s">
        <v>51</v>
      </c>
      <c r="P69" s="1">
        <v>3</v>
      </c>
      <c r="Q69" s="42" t="s">
        <v>20</v>
      </c>
      <c r="R69" s="18"/>
      <c r="S69" s="39"/>
      <c r="T69" s="39"/>
      <c r="U69" s="39"/>
      <c r="V69" s="39"/>
      <c r="W69" s="39"/>
      <c r="X69" s="39"/>
      <c r="Y69" s="39"/>
      <c r="Z69" s="39"/>
      <c r="AA69" s="18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2:41" x14ac:dyDescent="0.3">
      <c r="B70" s="8" t="s">
        <v>4</v>
      </c>
      <c r="C70" s="21">
        <f t="shared" ref="C70:F70" si="101">C51</f>
        <v>2.4995997298611112E-4</v>
      </c>
      <c r="D70" s="21">
        <f t="shared" si="101"/>
        <v>3.133186246180555E-4</v>
      </c>
      <c r="E70" s="21">
        <f t="shared" si="101"/>
        <v>6.6927083333333403E-5</v>
      </c>
      <c r="F70" s="21">
        <f t="shared" si="101"/>
        <v>6.3020568093750007E-4</v>
      </c>
      <c r="I70" s="8" t="s">
        <v>4</v>
      </c>
      <c r="J70" s="39">
        <f t="shared" ref="J70:Q70" si="102">J51</f>
        <v>4.3052903159722215E-5</v>
      </c>
      <c r="K70" s="39">
        <f t="shared" si="102"/>
        <v>1.0871527777777778E-4</v>
      </c>
      <c r="L70" s="39">
        <f t="shared" si="102"/>
        <v>9.8191792048611128E-5</v>
      </c>
      <c r="M70" s="39">
        <f t="shared" si="102"/>
        <v>9.8648485729166668E-5</v>
      </c>
      <c r="N70" s="39">
        <f t="shared" si="102"/>
        <v>1.9911603009259258E-4</v>
      </c>
      <c r="O70" s="39">
        <f t="shared" si="102"/>
        <v>1.5554108796296262E-5</v>
      </c>
      <c r="P70" s="39">
        <f t="shared" si="102"/>
        <v>6.6927083333333403E-5</v>
      </c>
      <c r="Q70" s="39">
        <f t="shared" si="102"/>
        <v>6.3020568093750007E-4</v>
      </c>
      <c r="R70" s="39"/>
      <c r="S70" s="39"/>
      <c r="T70" s="39"/>
      <c r="U70" s="39"/>
      <c r="V70" s="39"/>
      <c r="W70" s="39"/>
      <c r="X70" s="39"/>
      <c r="Y70" s="39"/>
      <c r="Z70" s="39"/>
    </row>
    <row r="71" spans="2:41" x14ac:dyDescent="0.3">
      <c r="B71" s="8" t="s">
        <v>6</v>
      </c>
      <c r="C71" s="21">
        <f t="shared" ref="C71:F75" si="103">C53</f>
        <v>3.651871142013889E-4</v>
      </c>
      <c r="D71" s="21">
        <f t="shared" si="103"/>
        <v>3.6730251736111111E-4</v>
      </c>
      <c r="E71" s="21">
        <f t="shared" si="103"/>
        <v>9.7977189421296303E-5</v>
      </c>
      <c r="F71" s="21">
        <f t="shared" si="103"/>
        <v>8.3046682098379622E-4</v>
      </c>
      <c r="I71" s="8" t="s">
        <v>6</v>
      </c>
      <c r="J71" s="39">
        <f t="shared" ref="J71:Q75" si="104">J53</f>
        <v>6.6232638888888881E-5</v>
      </c>
      <c r="K71" s="39">
        <f t="shared" si="104"/>
        <v>1.5919511959490743E-4</v>
      </c>
      <c r="L71" s="39">
        <f t="shared" si="104"/>
        <v>1.3975935571759258E-4</v>
      </c>
      <c r="M71" s="39">
        <f t="shared" si="104"/>
        <v>1.0686149690972225E-4</v>
      </c>
      <c r="N71" s="39">
        <f t="shared" si="104"/>
        <v>2.3475260416666661E-4</v>
      </c>
      <c r="O71" s="39">
        <f t="shared" si="104"/>
        <v>2.5688416284722255E-5</v>
      </c>
      <c r="P71" s="39">
        <f t="shared" si="104"/>
        <v>9.7977189421296303E-5</v>
      </c>
      <c r="Q71" s="39">
        <f t="shared" si="104"/>
        <v>8.3046682098379622E-4</v>
      </c>
      <c r="R71" s="39"/>
      <c r="S71" s="39"/>
      <c r="T71" s="39"/>
      <c r="U71" s="39"/>
      <c r="V71" s="39"/>
      <c r="W71" s="39"/>
      <c r="X71" s="39"/>
      <c r="Y71" s="39"/>
      <c r="Z71" s="39"/>
    </row>
    <row r="72" spans="2:41" x14ac:dyDescent="0.3">
      <c r="B72" s="8" t="s">
        <v>7</v>
      </c>
      <c r="C72" s="21">
        <f t="shared" si="103"/>
        <v>2.7183063271990742E-4</v>
      </c>
      <c r="D72" s="21">
        <f t="shared" si="103"/>
        <v>3.1215687693287041E-4</v>
      </c>
      <c r="E72" s="21">
        <f t="shared" si="103"/>
        <v>5.3823302465277768E-5</v>
      </c>
      <c r="F72" s="21">
        <f t="shared" si="103"/>
        <v>6.3781081211805558E-4</v>
      </c>
      <c r="I72" s="8" t="s">
        <v>7</v>
      </c>
      <c r="J72" s="39">
        <f t="shared" si="104"/>
        <v>5.10493827199074E-5</v>
      </c>
      <c r="K72" s="39">
        <f t="shared" si="104"/>
        <v>1.1428819444444442E-4</v>
      </c>
      <c r="L72" s="39">
        <f t="shared" si="104"/>
        <v>1.0649305555555556E-4</v>
      </c>
      <c r="M72" s="39">
        <f t="shared" si="104"/>
        <v>1.0001736111111112E-4</v>
      </c>
      <c r="N72" s="39">
        <f t="shared" si="104"/>
        <v>1.9654706790509259E-4</v>
      </c>
      <c r="O72" s="39">
        <f t="shared" si="104"/>
        <v>1.5592447916666711E-5</v>
      </c>
      <c r="P72" s="39">
        <f t="shared" si="104"/>
        <v>5.3823302465277768E-5</v>
      </c>
      <c r="Q72" s="39">
        <f t="shared" si="104"/>
        <v>6.3781081211805558E-4</v>
      </c>
      <c r="R72" s="39"/>
      <c r="S72" s="39"/>
      <c r="T72" s="39"/>
      <c r="U72" s="39"/>
      <c r="V72" s="39"/>
      <c r="W72" s="39"/>
      <c r="X72" s="39"/>
      <c r="Y72" s="39"/>
      <c r="Z72" s="39"/>
      <c r="AA72" s="47" t="s">
        <v>17</v>
      </c>
      <c r="AB72" s="8" t="s">
        <v>3</v>
      </c>
      <c r="AC72" s="8" t="s">
        <v>4</v>
      </c>
      <c r="AD72" s="8" t="s">
        <v>5</v>
      </c>
      <c r="AE72" s="8" t="s">
        <v>6</v>
      </c>
      <c r="AF72" s="8" t="s">
        <v>7</v>
      </c>
      <c r="AG72" s="8" t="s">
        <v>8</v>
      </c>
      <c r="AH72" s="8" t="s">
        <v>9</v>
      </c>
      <c r="AI72" s="8" t="s">
        <v>10</v>
      </c>
      <c r="AJ72" s="8" t="s">
        <v>11</v>
      </c>
      <c r="AK72" s="8" t="s">
        <v>12</v>
      </c>
      <c r="AL72" s="12" t="s">
        <v>13</v>
      </c>
      <c r="AM72" s="12" t="s">
        <v>14</v>
      </c>
      <c r="AN72" s="12" t="s">
        <v>15</v>
      </c>
      <c r="AO72" s="12" t="s">
        <v>16</v>
      </c>
    </row>
    <row r="73" spans="2:41" x14ac:dyDescent="0.3">
      <c r="B73" s="8" t="s">
        <v>8</v>
      </c>
      <c r="C73" s="21">
        <f t="shared" si="103"/>
        <v>2.3206669560185182E-4</v>
      </c>
      <c r="D73" s="21">
        <f t="shared" si="103"/>
        <v>2.436863425925926E-4</v>
      </c>
      <c r="E73" s="21">
        <f t="shared" si="103"/>
        <v>8.476658950231485E-5</v>
      </c>
      <c r="F73" s="21">
        <f t="shared" si="103"/>
        <v>5.6051962769675936E-4</v>
      </c>
      <c r="I73" s="8" t="s">
        <v>8</v>
      </c>
      <c r="J73" s="39">
        <f t="shared" si="104"/>
        <v>3.3615692511574068E-5</v>
      </c>
      <c r="K73" s="39">
        <f t="shared" si="104"/>
        <v>9.798152971064813E-5</v>
      </c>
      <c r="L73" s="39">
        <f t="shared" si="104"/>
        <v>1.0046947337962962E-4</v>
      </c>
      <c r="M73" s="39">
        <f t="shared" si="104"/>
        <v>7.9507137349537068E-5</v>
      </c>
      <c r="N73" s="39">
        <f t="shared" si="104"/>
        <v>1.5904513888888888E-4</v>
      </c>
      <c r="O73" s="39">
        <f t="shared" si="104"/>
        <v>5.1340663541666599E-6</v>
      </c>
      <c r="P73" s="39">
        <f t="shared" si="104"/>
        <v>8.476658950231485E-5</v>
      </c>
      <c r="Q73" s="39">
        <f t="shared" si="104"/>
        <v>5.6051962769675925E-4</v>
      </c>
      <c r="R73" s="39"/>
      <c r="S73" s="39"/>
      <c r="T73" s="39"/>
      <c r="U73" s="39"/>
      <c r="V73" s="39"/>
      <c r="W73" s="39"/>
      <c r="X73" s="39"/>
      <c r="Y73" s="39"/>
      <c r="Z73" s="39"/>
      <c r="AA73" s="1" t="s">
        <v>49</v>
      </c>
      <c r="AB73" s="15" t="s">
        <v>53</v>
      </c>
      <c r="AC73" s="15">
        <v>0.37522916699999997</v>
      </c>
      <c r="AD73" s="15">
        <v>0.52</v>
      </c>
      <c r="AE73" s="15">
        <v>0.52500000000000002</v>
      </c>
      <c r="AF73" s="15">
        <v>2.3573333330000001</v>
      </c>
      <c r="AG73" s="15">
        <v>0.87243749999999998</v>
      </c>
      <c r="AH73" s="15">
        <v>0.56712499999999999</v>
      </c>
      <c r="AI73" s="15">
        <v>0.58666666700000003</v>
      </c>
      <c r="AJ73" s="15">
        <v>2.016</v>
      </c>
      <c r="AK73" s="15">
        <v>2.16</v>
      </c>
      <c r="AL73" s="15">
        <v>1.338666667</v>
      </c>
      <c r="AM73" s="15">
        <v>0.83733333300000001</v>
      </c>
      <c r="AN73" s="15">
        <v>4.4560000000000004</v>
      </c>
      <c r="AO73" s="15">
        <v>0.26666666700000002</v>
      </c>
    </row>
    <row r="74" spans="2:41" x14ac:dyDescent="0.3">
      <c r="B74" s="8" t="s">
        <v>9</v>
      </c>
      <c r="C74" s="21">
        <f t="shared" si="103"/>
        <v>3.3762008101851856E-4</v>
      </c>
      <c r="D74" s="21">
        <f t="shared" si="103"/>
        <v>3.6853202160879627E-4</v>
      </c>
      <c r="E74" s="21">
        <f t="shared" si="103"/>
        <v>1.0822554976851851E-4</v>
      </c>
      <c r="F74" s="21">
        <f t="shared" si="103"/>
        <v>8.1437765239583345E-4</v>
      </c>
      <c r="I74" s="8" t="s">
        <v>9</v>
      </c>
      <c r="J74" s="39">
        <f t="shared" si="104"/>
        <v>5.6022858796296297E-5</v>
      </c>
      <c r="K74" s="39">
        <f t="shared" si="104"/>
        <v>1.492045235300926E-4</v>
      </c>
      <c r="L74" s="39">
        <f t="shared" si="104"/>
        <v>1.3239269869212965E-4</v>
      </c>
      <c r="M74" s="39">
        <f t="shared" si="104"/>
        <v>1.0470486111111109E-4</v>
      </c>
      <c r="N74" s="39">
        <f t="shared" si="104"/>
        <v>2.3271604938657407E-4</v>
      </c>
      <c r="O74" s="39">
        <f t="shared" si="104"/>
        <v>3.1111111111111137E-5</v>
      </c>
      <c r="P74" s="39">
        <f t="shared" si="104"/>
        <v>1.0822554976851851E-4</v>
      </c>
      <c r="Q74" s="39">
        <f t="shared" si="104"/>
        <v>8.1437765239583345E-4</v>
      </c>
      <c r="R74" s="39"/>
      <c r="S74" s="39"/>
      <c r="T74" s="39"/>
      <c r="U74" s="39"/>
      <c r="V74" s="39"/>
      <c r="W74" s="39"/>
      <c r="X74" s="39"/>
      <c r="Y74" s="39"/>
      <c r="Z74" s="39"/>
      <c r="AA74" s="1" t="s">
        <v>50</v>
      </c>
      <c r="AB74" s="15">
        <v>4.5759999999999996</v>
      </c>
      <c r="AC74" s="15">
        <v>4.0949999999999998</v>
      </c>
      <c r="AD74" s="15">
        <v>7.3920000000000003</v>
      </c>
      <c r="AE74" s="15">
        <v>6.2474999999999996</v>
      </c>
      <c r="AF74" s="15">
        <v>6.7679999999999998</v>
      </c>
      <c r="AG74" s="15">
        <v>3.7768333329999999</v>
      </c>
      <c r="AH74" s="15">
        <v>5.4074999999999998</v>
      </c>
      <c r="AI74" s="15">
        <v>4.3626666670000001</v>
      </c>
      <c r="AJ74" s="15">
        <v>6.4320000000000004</v>
      </c>
      <c r="AK74" s="15">
        <v>6.64</v>
      </c>
      <c r="AL74" s="15">
        <v>5.8162500000000001</v>
      </c>
      <c r="AM74" s="15">
        <v>4.8346666669999996</v>
      </c>
      <c r="AN74" s="15">
        <v>9.0239999999999991</v>
      </c>
      <c r="AO74" s="15">
        <v>4.7866666670000004</v>
      </c>
    </row>
    <row r="75" spans="2:41" x14ac:dyDescent="0.3">
      <c r="B75" s="8" t="s">
        <v>10</v>
      </c>
      <c r="C75" s="21">
        <f t="shared" si="103"/>
        <v>2.4320987653935188E-4</v>
      </c>
      <c r="D75" s="21">
        <f t="shared" si="103"/>
        <v>2.928279320949074E-4</v>
      </c>
      <c r="E75" s="21">
        <f t="shared" si="103"/>
        <v>1.1554036458333338E-4</v>
      </c>
      <c r="F75" s="21">
        <f t="shared" si="103"/>
        <v>6.5157817321759271E-4</v>
      </c>
      <c r="I75" s="8" t="s">
        <v>10</v>
      </c>
      <c r="J75" s="39">
        <f t="shared" si="104"/>
        <v>4.3703703703703698E-5</v>
      </c>
      <c r="K75" s="39">
        <f t="shared" si="104"/>
        <v>1.0676793981481481E-4</v>
      </c>
      <c r="L75" s="39">
        <f t="shared" si="104"/>
        <v>9.2738233020833361E-5</v>
      </c>
      <c r="M75" s="39">
        <f t="shared" si="104"/>
        <v>8.3333333333333331E-5</v>
      </c>
      <c r="N75" s="39">
        <f t="shared" si="104"/>
        <v>1.9644097222222223E-4</v>
      </c>
      <c r="O75" s="39">
        <f t="shared" si="104"/>
        <v>1.305362653935183E-5</v>
      </c>
      <c r="P75" s="39">
        <f t="shared" si="104"/>
        <v>1.1554036458333338E-4</v>
      </c>
      <c r="Q75" s="39">
        <f t="shared" si="104"/>
        <v>6.5157817321759271E-4</v>
      </c>
      <c r="R75" s="39"/>
      <c r="S75" s="39"/>
      <c r="T75" s="39"/>
      <c r="U75" s="39"/>
      <c r="V75" s="39"/>
      <c r="W75" s="39"/>
      <c r="X75" s="39"/>
      <c r="Y75" s="39"/>
      <c r="Z75" s="39"/>
      <c r="AA75" s="1" t="s">
        <v>54</v>
      </c>
      <c r="AB75" s="15">
        <v>13.702500000000001</v>
      </c>
      <c r="AC75" s="15">
        <v>13.488</v>
      </c>
      <c r="AD75" s="15">
        <v>20.576000000000001</v>
      </c>
      <c r="AE75" s="15">
        <v>20.001958333000001</v>
      </c>
      <c r="AF75" s="15">
        <v>16.642499999999998</v>
      </c>
      <c r="AG75" s="15">
        <v>12.242437499999999</v>
      </c>
      <c r="AH75" s="15">
        <v>18.298770832999999</v>
      </c>
      <c r="AI75" s="15">
        <v>13.587416666999999</v>
      </c>
      <c r="AJ75" s="15">
        <v>17.344000000000001</v>
      </c>
      <c r="AK75" s="15">
        <v>17.047499999999999</v>
      </c>
      <c r="AL75" s="15">
        <v>16.682666666999999</v>
      </c>
      <c r="AM75" s="15">
        <v>14.436333333</v>
      </c>
      <c r="AN75" s="15">
        <v>18.995999999999999</v>
      </c>
      <c r="AO75" s="15">
        <v>16.16</v>
      </c>
    </row>
    <row r="76" spans="2:41" x14ac:dyDescent="0.3">
      <c r="B76" s="8" t="s">
        <v>12</v>
      </c>
      <c r="C76" s="21">
        <f t="shared" ref="C76:F76" si="105">C59</f>
        <v>2.775308642013889E-4</v>
      </c>
      <c r="D76" s="21">
        <f t="shared" si="105"/>
        <v>2.8948567708333333E-4</v>
      </c>
      <c r="E76" s="21">
        <f t="shared" si="105"/>
        <v>1.1093605324074078E-4</v>
      </c>
      <c r="F76" s="21">
        <f t="shared" si="105"/>
        <v>6.7795259452546293E-4</v>
      </c>
      <c r="I76" s="8" t="s">
        <v>12</v>
      </c>
      <c r="J76" s="39">
        <f t="shared" ref="J76:Q76" si="106">J59</f>
        <v>5.185185185185185E-5</v>
      </c>
      <c r="K76" s="39">
        <f t="shared" si="106"/>
        <v>1.2045717592592592E-4</v>
      </c>
      <c r="L76" s="39">
        <f t="shared" si="106"/>
        <v>1.0522183642361111E-4</v>
      </c>
      <c r="M76" s="39">
        <f t="shared" si="106"/>
        <v>8.5432098761574119E-5</v>
      </c>
      <c r="N76" s="39">
        <f t="shared" si="106"/>
        <v>1.8269675925925921E-4</v>
      </c>
      <c r="O76" s="39">
        <f t="shared" si="106"/>
        <v>2.1356819062499994E-5</v>
      </c>
      <c r="P76" s="39">
        <f t="shared" si="106"/>
        <v>1.1093605324074078E-4</v>
      </c>
      <c r="Q76" s="39">
        <f t="shared" si="106"/>
        <v>6.7795259452546293E-4</v>
      </c>
      <c r="R76" s="39"/>
      <c r="S76" s="39"/>
      <c r="T76" s="39"/>
      <c r="U76" s="39"/>
      <c r="V76" s="39"/>
      <c r="W76" s="39"/>
      <c r="X76" s="39"/>
      <c r="Y76" s="39"/>
      <c r="Z76" s="39"/>
      <c r="AA76" s="1" t="s">
        <v>0</v>
      </c>
      <c r="AB76" s="15">
        <v>21.434999999999999</v>
      </c>
      <c r="AC76" s="15">
        <v>21.971770833000001</v>
      </c>
      <c r="AD76" s="15">
        <v>31.512</v>
      </c>
      <c r="AE76" s="15">
        <v>32.077166667</v>
      </c>
      <c r="AF76" s="15">
        <v>25.843499999999999</v>
      </c>
      <c r="AG76" s="15">
        <v>20.922999999999998</v>
      </c>
      <c r="AH76" s="15">
        <v>29.737500000000001</v>
      </c>
      <c r="AI76" s="15">
        <v>21.6</v>
      </c>
      <c r="AJ76" s="15">
        <v>26.965333333</v>
      </c>
      <c r="AK76" s="15">
        <v>26.138666666999999</v>
      </c>
      <c r="AL76" s="15">
        <v>25.38</v>
      </c>
      <c r="AM76" s="15">
        <v>23.887854167</v>
      </c>
      <c r="AN76" s="15">
        <v>27.150666666999999</v>
      </c>
      <c r="AO76" s="15">
        <v>25.56</v>
      </c>
    </row>
    <row r="77" spans="2:41" x14ac:dyDescent="0.3">
      <c r="B77" s="12" t="s">
        <v>14</v>
      </c>
      <c r="C77" s="21">
        <f t="shared" ref="C77:F77" si="107">C61</f>
        <v>2.667884355787037E-4</v>
      </c>
      <c r="D77" s="21">
        <f t="shared" si="107"/>
        <v>2.7984736689814815E-4</v>
      </c>
      <c r="E77" s="21">
        <f t="shared" si="107"/>
        <v>7.6427469131944465E-5</v>
      </c>
      <c r="F77" s="21">
        <f t="shared" si="107"/>
        <v>6.2306327160879631E-4</v>
      </c>
      <c r="I77" s="12" t="s">
        <v>14</v>
      </c>
      <c r="J77" s="39">
        <f t="shared" ref="J77:Q77" si="108">J61</f>
        <v>4.6265432106481474E-5</v>
      </c>
      <c r="K77" s="39">
        <f t="shared" si="108"/>
        <v>1.1113040122685185E-4</v>
      </c>
      <c r="L77" s="39">
        <f t="shared" si="108"/>
        <v>1.0939260224537037E-4</v>
      </c>
      <c r="M77" s="39">
        <f t="shared" si="108"/>
        <v>8.695770640046296E-5</v>
      </c>
      <c r="N77" s="39">
        <f t="shared" si="108"/>
        <v>1.7353780864583338E-4</v>
      </c>
      <c r="O77" s="39">
        <f t="shared" si="108"/>
        <v>1.9351851851851819E-5</v>
      </c>
      <c r="P77" s="39">
        <f t="shared" si="108"/>
        <v>7.6427469131944465E-5</v>
      </c>
      <c r="Q77" s="39">
        <f t="shared" si="108"/>
        <v>6.2306327160879631E-4</v>
      </c>
      <c r="R77" s="39"/>
      <c r="S77" s="39"/>
      <c r="T77" s="39"/>
      <c r="U77" s="39"/>
      <c r="V77" s="39"/>
      <c r="W77" s="39"/>
      <c r="X77" s="39"/>
      <c r="Y77" s="39"/>
      <c r="Z77" s="39"/>
      <c r="AA77" s="1" t="s">
        <v>1</v>
      </c>
      <c r="AB77" s="15">
        <v>28.872</v>
      </c>
      <c r="AC77" s="15">
        <v>30.495000000000001</v>
      </c>
      <c r="AD77" s="15">
        <v>41.76</v>
      </c>
      <c r="AE77" s="15">
        <v>41.31</v>
      </c>
      <c r="AF77" s="15">
        <v>34.484999999999999</v>
      </c>
      <c r="AG77" s="15">
        <v>27.792416667000001</v>
      </c>
      <c r="AH77" s="15">
        <v>38.783999999999999</v>
      </c>
      <c r="AI77" s="15">
        <v>28.8</v>
      </c>
      <c r="AJ77" s="15">
        <v>35.472000000000001</v>
      </c>
      <c r="AK77" s="15">
        <v>33.520000000000003</v>
      </c>
      <c r="AL77" s="15">
        <v>32.658666666999999</v>
      </c>
      <c r="AM77" s="15">
        <v>31.401</v>
      </c>
      <c r="AN77" s="15">
        <v>33.996000000000002</v>
      </c>
      <c r="AO77" s="15">
        <v>33.088000000000001</v>
      </c>
    </row>
    <row r="78" spans="2:41" x14ac:dyDescent="0.3">
      <c r="B78" s="5" t="s">
        <v>26</v>
      </c>
      <c r="C78" s="21">
        <v>2.8052420910590277E-4</v>
      </c>
      <c r="D78" s="21">
        <v>3.0839466989872685E-4</v>
      </c>
      <c r="E78" s="21">
        <v>8.9327950180844928E-5</v>
      </c>
      <c r="F78" s="21">
        <v>6.782468291854747E-4</v>
      </c>
      <c r="I78" s="5" t="s">
        <v>26</v>
      </c>
      <c r="J78" s="39">
        <v>4.8974307967303239E-5</v>
      </c>
      <c r="K78" s="39">
        <v>1.2096752025318286E-4</v>
      </c>
      <c r="L78" s="39">
        <v>1.1058238088541668E-4</v>
      </c>
      <c r="M78" s="39">
        <v>9.3182810088252314E-5</v>
      </c>
      <c r="N78" s="39">
        <v>1.9685655382089119E-4</v>
      </c>
      <c r="O78" s="39">
        <v>1.8355305989583335E-5</v>
      </c>
      <c r="P78" s="39">
        <v>8.9327950180844928E-5</v>
      </c>
      <c r="Q78" s="39">
        <v>6.7824682918547459E-4</v>
      </c>
      <c r="R78" s="39"/>
      <c r="S78" s="39"/>
      <c r="T78" s="39"/>
      <c r="U78" s="39"/>
      <c r="V78" s="39"/>
      <c r="W78" s="39"/>
      <c r="X78" s="39"/>
      <c r="Y78" s="39"/>
      <c r="Z78" s="39"/>
      <c r="AA78" s="1" t="s">
        <v>51</v>
      </c>
      <c r="AB78" s="15">
        <v>45.0075</v>
      </c>
      <c r="AC78" s="15">
        <v>47.698625</v>
      </c>
      <c r="AD78" s="15">
        <v>61.295999999999999</v>
      </c>
      <c r="AE78" s="15">
        <v>61.592624999999998</v>
      </c>
      <c r="AF78" s="15">
        <v>51.466666666999998</v>
      </c>
      <c r="AG78" s="15">
        <v>41.533916667</v>
      </c>
      <c r="AH78" s="15">
        <v>58.890666666999998</v>
      </c>
      <c r="AI78" s="15">
        <v>45.772500000000001</v>
      </c>
      <c r="AJ78" s="15">
        <v>55.690541666999998</v>
      </c>
      <c r="AK78" s="15">
        <v>49.305</v>
      </c>
      <c r="AL78" s="15">
        <v>48.458666667000003</v>
      </c>
      <c r="AM78" s="15">
        <v>46.394666667000003</v>
      </c>
      <c r="AN78" s="15">
        <v>50.093333332999997</v>
      </c>
      <c r="AO78" s="15">
        <v>48.856395833000001</v>
      </c>
    </row>
    <row r="79" spans="2:41" x14ac:dyDescent="0.3">
      <c r="B79" s="5" t="s">
        <v>29</v>
      </c>
      <c r="C79" s="21">
        <v>2.3206669560185182E-4</v>
      </c>
      <c r="D79" s="21">
        <v>2.436863425925926E-4</v>
      </c>
      <c r="E79" s="21">
        <v>5.3823302465277768E-5</v>
      </c>
      <c r="F79" s="21">
        <v>5.6051962769675936E-4</v>
      </c>
      <c r="G79" s="29" t="s">
        <v>55</v>
      </c>
      <c r="I79" s="5" t="s">
        <v>29</v>
      </c>
      <c r="J79" s="39">
        <v>3.3615692511574068E-5</v>
      </c>
      <c r="K79" s="39">
        <v>9.798152971064813E-5</v>
      </c>
      <c r="L79" s="39">
        <v>9.2738233020833361E-5</v>
      </c>
      <c r="M79" s="39">
        <v>7.9507137349537068E-5</v>
      </c>
      <c r="N79" s="39">
        <v>1.5904513888888888E-4</v>
      </c>
      <c r="O79" s="39">
        <v>5.1340663541666599E-6</v>
      </c>
      <c r="P79" s="39">
        <v>5.3823302465277768E-5</v>
      </c>
      <c r="Q79" s="39">
        <v>5.6051962769675925E-4</v>
      </c>
      <c r="R79" s="29" t="s">
        <v>55</v>
      </c>
      <c r="S79" s="39"/>
      <c r="T79" s="39"/>
      <c r="U79" s="39"/>
      <c r="V79" s="39"/>
      <c r="W79" s="39"/>
      <c r="X79" s="39"/>
      <c r="Y79" s="39"/>
      <c r="Z79" s="39"/>
      <c r="AA79" s="1">
        <v>3</v>
      </c>
      <c r="AB79" s="15">
        <v>45.621333333000003</v>
      </c>
      <c r="AC79" s="15">
        <v>49.042499999999997</v>
      </c>
      <c r="AD79" s="15">
        <v>63.578666667</v>
      </c>
      <c r="AE79" s="15">
        <v>63.812104167000001</v>
      </c>
      <c r="AF79" s="15">
        <v>52.813854167000002</v>
      </c>
      <c r="AG79" s="15">
        <v>41.977499999999999</v>
      </c>
      <c r="AH79" s="15">
        <v>61.578666667</v>
      </c>
      <c r="AI79" s="15">
        <v>46.900333332999999</v>
      </c>
      <c r="AJ79" s="15">
        <v>57.567999999999998</v>
      </c>
      <c r="AK79" s="15">
        <v>51.150229166999999</v>
      </c>
      <c r="AL79" s="15">
        <v>50.557499999999997</v>
      </c>
      <c r="AM79" s="15">
        <v>48.066666667</v>
      </c>
      <c r="AN79" s="15">
        <v>52.287999999999997</v>
      </c>
      <c r="AO79" s="15">
        <v>50.944000000000003</v>
      </c>
    </row>
    <row r="80" spans="2:41" x14ac:dyDescent="0.3">
      <c r="B80" s="5" t="s">
        <v>27</v>
      </c>
      <c r="C80" s="21">
        <v>3.651871142013889E-4</v>
      </c>
      <c r="D80" s="21">
        <v>3.6853202160879627E-4</v>
      </c>
      <c r="E80" s="21">
        <v>1.1554036458333338E-4</v>
      </c>
      <c r="F80" s="21">
        <v>8.3046682098379622E-4</v>
      </c>
      <c r="G80" s="29" t="s">
        <v>57</v>
      </c>
      <c r="I80" s="5" t="s">
        <v>27</v>
      </c>
      <c r="J80" s="39">
        <v>6.6232638888888881E-5</v>
      </c>
      <c r="K80" s="39">
        <v>1.5919511959490743E-4</v>
      </c>
      <c r="L80" s="39">
        <v>1.3975935571759258E-4</v>
      </c>
      <c r="M80" s="39">
        <v>1.0686149690972225E-4</v>
      </c>
      <c r="N80" s="39">
        <v>2.3475260416666661E-4</v>
      </c>
      <c r="O80" s="39">
        <v>3.1111111111111137E-5</v>
      </c>
      <c r="P80" s="39">
        <v>1.1554036458333338E-4</v>
      </c>
      <c r="Q80" s="39">
        <v>8.3046682098379622E-4</v>
      </c>
      <c r="R80" s="29" t="s">
        <v>57</v>
      </c>
      <c r="S80" s="39"/>
      <c r="T80" s="39"/>
      <c r="U80" s="39"/>
      <c r="V80" s="39"/>
      <c r="W80" s="39"/>
      <c r="X80" s="39"/>
      <c r="Y80" s="39"/>
      <c r="Z80" s="39"/>
      <c r="AA80" s="42"/>
      <c r="AB80" s="15">
        <v>52.330666667000003</v>
      </c>
      <c r="AC80" s="15">
        <v>54.825000000000003</v>
      </c>
      <c r="AD80" s="15">
        <v>73.642666667</v>
      </c>
      <c r="AE80" s="15">
        <v>72.277333333000001</v>
      </c>
      <c r="AF80" s="15">
        <v>57.464187500000001</v>
      </c>
      <c r="AG80" s="15">
        <v>49.301333333000002</v>
      </c>
      <c r="AH80" s="15">
        <v>70.929354167</v>
      </c>
      <c r="AI80" s="15">
        <v>56.883020833000003</v>
      </c>
      <c r="AJ80" s="15">
        <v>65.493333332999995</v>
      </c>
      <c r="AK80" s="15">
        <v>60.735104167000003</v>
      </c>
      <c r="AL80" s="15">
        <v>61.018666666999998</v>
      </c>
      <c r="AM80" s="15">
        <v>54.67</v>
      </c>
      <c r="AN80" s="15">
        <v>64.224000000000004</v>
      </c>
      <c r="AO80" s="15">
        <v>62.145125</v>
      </c>
    </row>
    <row r="81" spans="2:41" x14ac:dyDescent="0.3">
      <c r="B81" s="5" t="s">
        <v>38</v>
      </c>
      <c r="C81" s="7">
        <v>16.706940689298623</v>
      </c>
      <c r="D81" s="7">
        <v>13.826350361025378</v>
      </c>
      <c r="E81" s="7">
        <v>25.158878879024243</v>
      </c>
      <c r="F81" s="7">
        <v>14.01631625310916</v>
      </c>
      <c r="I81" s="5" t="s">
        <v>28</v>
      </c>
      <c r="J81" s="7">
        <v>19.919585745794638</v>
      </c>
      <c r="K81" s="7">
        <v>17.895632123595771</v>
      </c>
      <c r="L81" s="7">
        <v>15.085766862622105</v>
      </c>
      <c r="M81" s="7">
        <v>11.323232841270119</v>
      </c>
      <c r="N81" s="7">
        <v>13.441853595145915</v>
      </c>
      <c r="O81" s="7">
        <v>43.431917137067153</v>
      </c>
      <c r="P81" s="7">
        <v>25.15887887902425</v>
      </c>
      <c r="Q81" s="30">
        <v>14.016316253109155</v>
      </c>
      <c r="R81" s="38"/>
      <c r="S81" s="39"/>
      <c r="T81" s="39"/>
      <c r="U81" s="39"/>
      <c r="V81" s="39"/>
      <c r="W81" s="39"/>
      <c r="X81" s="39"/>
      <c r="Y81" s="39"/>
      <c r="Z81" s="39"/>
      <c r="AA81" s="40"/>
      <c r="AB81" s="43"/>
      <c r="AC81" s="43"/>
      <c r="AD81" s="49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</row>
    <row r="82" spans="2:41" x14ac:dyDescent="0.3">
      <c r="C82" s="30"/>
      <c r="P82"/>
      <c r="Q82" s="2"/>
      <c r="S82" s="39"/>
      <c r="T82" s="39"/>
      <c r="U82" s="39"/>
      <c r="V82" s="39"/>
      <c r="W82" s="39"/>
      <c r="X82" s="39"/>
      <c r="Y82" s="39"/>
      <c r="Z82" s="39"/>
      <c r="AA82" s="41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</row>
    <row r="83" spans="2:41" x14ac:dyDescent="0.3">
      <c r="B83" s="33" t="s">
        <v>41</v>
      </c>
      <c r="C83" s="5">
        <v>1</v>
      </c>
      <c r="D83" s="5">
        <v>2</v>
      </c>
      <c r="E83" s="5">
        <v>3</v>
      </c>
      <c r="F83" s="5"/>
      <c r="I83" s="33" t="s">
        <v>45</v>
      </c>
      <c r="J83" s="1" t="s">
        <v>49</v>
      </c>
      <c r="K83" s="1" t="s">
        <v>50</v>
      </c>
      <c r="L83" s="1" t="s">
        <v>54</v>
      </c>
      <c r="M83" s="1" t="s">
        <v>0</v>
      </c>
      <c r="N83" s="1" t="s">
        <v>1</v>
      </c>
      <c r="O83" s="1" t="s">
        <v>51</v>
      </c>
      <c r="P83" s="1">
        <v>3</v>
      </c>
      <c r="Q83" s="42"/>
      <c r="R83" s="18"/>
      <c r="S83" s="39"/>
      <c r="T83" s="39"/>
      <c r="U83" s="39"/>
      <c r="V83" s="39"/>
      <c r="W83" s="39"/>
      <c r="X83" s="39"/>
      <c r="Y83" s="39"/>
      <c r="Z83" s="39"/>
      <c r="AA83" s="41"/>
      <c r="AB83" s="15"/>
      <c r="AC83" s="15"/>
      <c r="AD83" s="44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</row>
    <row r="84" spans="2:41" x14ac:dyDescent="0.3">
      <c r="B84" s="8" t="s">
        <v>3</v>
      </c>
      <c r="C84" s="7">
        <v>40.214278342661963</v>
      </c>
      <c r="D84" s="7">
        <v>46.802595591919058</v>
      </c>
      <c r="E84" s="7">
        <v>12.983126065418968</v>
      </c>
      <c r="I84" s="8" t="s">
        <v>3</v>
      </c>
      <c r="J84" s="7">
        <v>7.5906909546727022</v>
      </c>
      <c r="K84" s="7">
        <v>17.660547499643162</v>
      </c>
      <c r="L84" s="7">
        <v>14.963039888346104</v>
      </c>
      <c r="M84" s="7">
        <v>14.391222457113484</v>
      </c>
      <c r="N84" s="7">
        <v>31.22355384654492</v>
      </c>
      <c r="O84" s="7">
        <v>1.1878192882606498</v>
      </c>
      <c r="P84" s="7">
        <v>12.983126065418968</v>
      </c>
      <c r="Q84" s="7"/>
      <c r="S84" s="39"/>
      <c r="T84" s="39"/>
      <c r="U84" s="39"/>
      <c r="V84" s="39"/>
      <c r="W84" s="39"/>
      <c r="X84" s="39"/>
      <c r="Y84" s="39"/>
      <c r="Z84" s="39"/>
      <c r="AA84" s="41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</row>
    <row r="85" spans="2:41" x14ac:dyDescent="0.3">
      <c r="B85" s="8" t="s">
        <v>4</v>
      </c>
      <c r="C85" s="7">
        <v>39.663237026722491</v>
      </c>
      <c r="D85" s="7">
        <v>49.71688356600653</v>
      </c>
      <c r="E85" s="7">
        <v>10.619879407270977</v>
      </c>
      <c r="I85" s="8" t="s">
        <v>4</v>
      </c>
      <c r="J85" s="7">
        <v>6.8315637992466689</v>
      </c>
      <c r="K85" s="7">
        <v>17.250761309554033</v>
      </c>
      <c r="L85" s="7">
        <v>15.580911917921792</v>
      </c>
      <c r="M85" s="7">
        <v>15.653379319338448</v>
      </c>
      <c r="N85" s="7">
        <v>31.59540386820786</v>
      </c>
      <c r="O85" s="7">
        <v>2.4681003784602229</v>
      </c>
      <c r="P85" s="7">
        <v>10.619879407270977</v>
      </c>
      <c r="Q85" s="7"/>
      <c r="R85" s="7"/>
      <c r="S85" s="39"/>
      <c r="T85" s="39"/>
      <c r="U85" s="39"/>
      <c r="V85" s="39"/>
      <c r="W85" s="39"/>
      <c r="X85" s="39"/>
      <c r="Y85" s="39"/>
      <c r="Z85" s="39"/>
      <c r="AA85" s="1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12"/>
      <c r="AM85" s="12"/>
      <c r="AN85" s="12"/>
      <c r="AO85" s="12"/>
    </row>
    <row r="86" spans="2:41" x14ac:dyDescent="0.3">
      <c r="B86" s="8" t="s">
        <v>5</v>
      </c>
      <c r="C86" s="7">
        <v>42.383574632387663</v>
      </c>
      <c r="D86" s="7">
        <v>43.853251158127648</v>
      </c>
      <c r="E86" s="7">
        <v>13.763174209484685</v>
      </c>
      <c r="I86" s="8" t="s">
        <v>5</v>
      </c>
      <c r="J86" s="7">
        <v>9.3979067137896219</v>
      </c>
      <c r="K86" s="7">
        <v>18.029977024825726</v>
      </c>
      <c r="L86" s="7">
        <v>14.95569089377231</v>
      </c>
      <c r="M86" s="7">
        <v>14.014806170389409</v>
      </c>
      <c r="N86" s="7">
        <v>26.716749936058509</v>
      </c>
      <c r="O86" s="7">
        <v>3.1216950516797279</v>
      </c>
      <c r="P86" s="7">
        <v>13.763174209484685</v>
      </c>
      <c r="Q86" s="7"/>
      <c r="R86" s="7"/>
      <c r="S86" s="30"/>
      <c r="T86" s="30"/>
      <c r="U86" s="30"/>
      <c r="V86" s="30"/>
      <c r="W86" s="30"/>
      <c r="X86" s="30"/>
      <c r="Y86" s="30"/>
      <c r="Z86" s="30"/>
      <c r="AA86" s="1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</row>
    <row r="87" spans="2:41" x14ac:dyDescent="0.3">
      <c r="B87" s="8" t="s">
        <v>6</v>
      </c>
      <c r="C87" s="7">
        <v>43.973715141175312</v>
      </c>
      <c r="D87" s="7">
        <v>44.228439725742852</v>
      </c>
      <c r="E87" s="7">
        <v>11.797845133081843</v>
      </c>
      <c r="I87" s="8" t="s">
        <v>6</v>
      </c>
      <c r="J87" s="7">
        <v>7.9753503951461528</v>
      </c>
      <c r="K87" s="7">
        <v>19.169353377215003</v>
      </c>
      <c r="L87" s="7">
        <v>16.829011368814157</v>
      </c>
      <c r="M87" s="7">
        <v>12.867641934584558</v>
      </c>
      <c r="N87" s="7">
        <v>28.267547629244422</v>
      </c>
      <c r="O87" s="7">
        <v>3.093250161913871</v>
      </c>
      <c r="P87" s="7">
        <v>11.797845133081843</v>
      </c>
      <c r="Q87" s="7"/>
      <c r="R87" s="7"/>
      <c r="Y87" s="2"/>
      <c r="Z87" s="2"/>
      <c r="AA87" s="1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</row>
    <row r="88" spans="2:41" x14ac:dyDescent="0.3">
      <c r="B88" s="8" t="s">
        <v>7</v>
      </c>
      <c r="C88" s="7">
        <v>42.619320267903035</v>
      </c>
      <c r="D88" s="7">
        <v>48.941923059637901</v>
      </c>
      <c r="E88" s="7">
        <v>8.4387566724590641</v>
      </c>
      <c r="I88" s="8" t="s">
        <v>7</v>
      </c>
      <c r="J88" s="7">
        <v>8.0038440474819694</v>
      </c>
      <c r="K88" s="7">
        <v>17.918823618701879</v>
      </c>
      <c r="L88" s="7">
        <v>16.69665260171918</v>
      </c>
      <c r="M88" s="7">
        <v>15.681352402755822</v>
      </c>
      <c r="N88" s="7">
        <v>30.815888374860712</v>
      </c>
      <c r="O88" s="7">
        <v>2.4446822820213701</v>
      </c>
      <c r="P88" s="7">
        <v>8.4387566724590641</v>
      </c>
      <c r="Q88" s="7"/>
      <c r="R88" s="7"/>
      <c r="S88" s="18"/>
      <c r="T88" s="18"/>
      <c r="U88" s="18"/>
      <c r="V88" s="18"/>
      <c r="W88" s="18"/>
      <c r="X88" s="18"/>
      <c r="Y88" s="18"/>
      <c r="Z88" s="18"/>
      <c r="AA88" s="1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</row>
    <row r="89" spans="2:41" x14ac:dyDescent="0.3">
      <c r="B89" s="8" t="s">
        <v>8</v>
      </c>
      <c r="C89" s="7">
        <v>41.402064108877148</v>
      </c>
      <c r="D89" s="7">
        <v>43.475077508691044</v>
      </c>
      <c r="E89" s="7">
        <v>15.122858382431795</v>
      </c>
      <c r="I89" s="8" t="s">
        <v>8</v>
      </c>
      <c r="J89" s="7">
        <v>5.9972373580751999</v>
      </c>
      <c r="K89" s="7">
        <v>17.480481479884247</v>
      </c>
      <c r="L89" s="7">
        <v>17.924345270917712</v>
      </c>
      <c r="M89" s="7">
        <v>14.184541168743939</v>
      </c>
      <c r="N89" s="7">
        <v>28.374588690573415</v>
      </c>
      <c r="O89" s="7">
        <v>0.91594764937369622</v>
      </c>
      <c r="P89" s="7">
        <v>15.122858382431797</v>
      </c>
      <c r="Q89" s="7"/>
      <c r="R89" s="7"/>
      <c r="S89" s="39"/>
      <c r="T89" s="39"/>
      <c r="U89" s="39"/>
      <c r="V89" s="39"/>
      <c r="W89" s="39"/>
      <c r="X89" s="39"/>
      <c r="Y89" s="39"/>
      <c r="Z89" s="39"/>
      <c r="AA89" s="1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</row>
    <row r="90" spans="2:41" x14ac:dyDescent="0.3">
      <c r="B90" s="8" t="s">
        <v>9</v>
      </c>
      <c r="C90" s="7">
        <v>41.457434401013764</v>
      </c>
      <c r="D90" s="7">
        <v>45.253209063952667</v>
      </c>
      <c r="E90" s="7">
        <v>13.28935653503355</v>
      </c>
      <c r="I90" s="8" t="s">
        <v>9</v>
      </c>
      <c r="J90" s="7">
        <v>6.8792234943433863</v>
      </c>
      <c r="K90" s="7">
        <v>18.321293946505644</v>
      </c>
      <c r="L90" s="7">
        <v>16.256916960164734</v>
      </c>
      <c r="M90" s="7">
        <v>12.857040072634341</v>
      </c>
      <c r="N90" s="7">
        <v>28.575937552061038</v>
      </c>
      <c r="O90" s="7">
        <v>3.8202314392572974</v>
      </c>
      <c r="P90" s="7">
        <v>13.28935653503355</v>
      </c>
      <c r="Q90" s="7"/>
      <c r="R90" s="7"/>
      <c r="S90" s="39"/>
      <c r="T90" s="39"/>
      <c r="U90" s="39"/>
      <c r="V90" s="39"/>
      <c r="W90" s="39"/>
      <c r="X90" s="39"/>
      <c r="Y90" s="39"/>
      <c r="Z90" s="39"/>
      <c r="AA90" s="1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</row>
    <row r="91" spans="2:41" x14ac:dyDescent="0.3">
      <c r="B91" s="8" t="s">
        <v>10</v>
      </c>
      <c r="C91" s="7">
        <v>37.326277419383821</v>
      </c>
      <c r="D91" s="7">
        <v>44.941335380968681</v>
      </c>
      <c r="E91" s="7">
        <v>17.732387199647494</v>
      </c>
      <c r="I91" s="8" t="s">
        <v>10</v>
      </c>
      <c r="J91" s="7">
        <v>6.7073615262291746</v>
      </c>
      <c r="K91" s="7">
        <v>16.386052234926531</v>
      </c>
      <c r="L91" s="7">
        <v>14.232863658228109</v>
      </c>
      <c r="M91" s="7">
        <v>12.789460537301393</v>
      </c>
      <c r="N91" s="7">
        <v>30.148488745742764</v>
      </c>
      <c r="O91" s="7">
        <v>2.0033860979245244</v>
      </c>
      <c r="P91" s="7">
        <v>17.732387199647494</v>
      </c>
      <c r="Q91" s="7"/>
      <c r="R91" s="7"/>
      <c r="S91" s="39"/>
      <c r="T91" s="39"/>
      <c r="U91" s="39"/>
      <c r="V91" s="39"/>
      <c r="W91" s="39"/>
      <c r="X91" s="39"/>
      <c r="Y91" s="39"/>
      <c r="Z91" s="39"/>
      <c r="AA91" s="1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</row>
    <row r="92" spans="2:41" x14ac:dyDescent="0.3">
      <c r="B92" s="8" t="s">
        <v>11</v>
      </c>
      <c r="C92" s="7">
        <v>39.304318601596918</v>
      </c>
      <c r="D92" s="7">
        <v>48.210384810054038</v>
      </c>
      <c r="E92" s="7">
        <v>12.485296588349042</v>
      </c>
      <c r="I92" s="8" t="s">
        <v>11</v>
      </c>
      <c r="J92" s="7">
        <v>6.9568139808800886</v>
      </c>
      <c r="K92" s="7">
        <v>17.190388170145727</v>
      </c>
      <c r="L92" s="7">
        <v>15.157116450571106</v>
      </c>
      <c r="M92" s="7">
        <v>13.40110905789679</v>
      </c>
      <c r="N92" s="7">
        <v>31.8515926951975</v>
      </c>
      <c r="O92" s="7">
        <v>2.9576830569597421</v>
      </c>
      <c r="P92" s="7">
        <v>12.485296588349042</v>
      </c>
      <c r="Q92" s="7"/>
      <c r="R92" s="7"/>
      <c r="S92" s="39"/>
      <c r="T92" s="39"/>
      <c r="U92" s="39"/>
      <c r="V92" s="39"/>
      <c r="W92" s="39"/>
      <c r="X92" s="39"/>
      <c r="Y92" s="39"/>
      <c r="Z92" s="39"/>
      <c r="AA92" s="1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</row>
    <row r="93" spans="2:41" x14ac:dyDescent="0.3">
      <c r="B93" s="8" t="s">
        <v>12</v>
      </c>
      <c r="C93" s="7">
        <v>40.936618053014207</v>
      </c>
      <c r="D93" s="7">
        <v>42.699988084854311</v>
      </c>
      <c r="E93" s="7">
        <v>16.363393862131488</v>
      </c>
      <c r="I93" s="8" t="s">
        <v>12</v>
      </c>
      <c r="J93" s="7">
        <v>7.6483005258127026</v>
      </c>
      <c r="K93" s="7">
        <v>17.767787438034759</v>
      </c>
      <c r="L93" s="7">
        <v>15.520530089166746</v>
      </c>
      <c r="M93" s="7">
        <v>12.601485627674725</v>
      </c>
      <c r="N93" s="7">
        <v>26.948308883918195</v>
      </c>
      <c r="O93" s="7">
        <v>3.1501935732613915</v>
      </c>
      <c r="P93" s="7">
        <v>16.363393862131488</v>
      </c>
      <c r="Q93" s="7"/>
      <c r="R93" s="7"/>
      <c r="S93" s="39"/>
      <c r="T93" s="39"/>
      <c r="U93" s="39"/>
      <c r="V93" s="39"/>
      <c r="W93" s="39"/>
      <c r="X93" s="39"/>
      <c r="Y93" s="39"/>
      <c r="Z93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</row>
    <row r="94" spans="2:41" x14ac:dyDescent="0.3">
      <c r="B94" s="12" t="s">
        <v>13</v>
      </c>
      <c r="C94" s="7">
        <v>40.283735477546919</v>
      </c>
      <c r="D94" s="7">
        <v>42.1875</v>
      </c>
      <c r="E94" s="7">
        <v>17.528764522453084</v>
      </c>
      <c r="I94" s="12" t="s">
        <v>13</v>
      </c>
      <c r="J94" s="7">
        <v>7.5026530378686322</v>
      </c>
      <c r="K94" s="7">
        <v>18.207802726206435</v>
      </c>
      <c r="L94" s="7">
        <v>14.573279713471848</v>
      </c>
      <c r="M94" s="7">
        <v>12.196157283847183</v>
      </c>
      <c r="N94" s="7">
        <v>26.474530831099202</v>
      </c>
      <c r="O94" s="7">
        <v>3.5168118850536105</v>
      </c>
      <c r="P94" s="7">
        <v>17.528764522453084</v>
      </c>
      <c r="Q94" s="7"/>
      <c r="R94" s="7"/>
      <c r="S94" s="39"/>
      <c r="T94" s="39"/>
      <c r="U94" s="39"/>
      <c r="V94" s="39"/>
      <c r="W94" s="39"/>
      <c r="X94" s="39"/>
      <c r="Y94" s="39"/>
      <c r="Z94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</row>
    <row r="95" spans="2:41" x14ac:dyDescent="0.3">
      <c r="B95" s="12" t="s">
        <v>14</v>
      </c>
      <c r="C95" s="7">
        <v>42.818835218746862</v>
      </c>
      <c r="D95" s="7">
        <v>44.914759006025363</v>
      </c>
      <c r="E95" s="7">
        <v>12.266405775227767</v>
      </c>
      <c r="I95" s="12" t="s">
        <v>14</v>
      </c>
      <c r="J95" s="7">
        <v>7.4254789544921564</v>
      </c>
      <c r="K95" s="7">
        <v>17.836134192263454</v>
      </c>
      <c r="L95" s="7">
        <v>17.557222071991248</v>
      </c>
      <c r="M95" s="7">
        <v>13.956480884506577</v>
      </c>
      <c r="N95" s="7">
        <v>27.852357305181169</v>
      </c>
      <c r="O95" s="7">
        <v>3.1059208163376213</v>
      </c>
      <c r="P95" s="7">
        <v>12.266405775227767</v>
      </c>
      <c r="Q95" s="7"/>
      <c r="R95" s="7"/>
      <c r="S95" s="39"/>
      <c r="T95" s="39"/>
      <c r="U95" s="39"/>
      <c r="V95" s="39"/>
      <c r="W95" s="39"/>
      <c r="X95" s="39"/>
      <c r="Y95" s="39"/>
      <c r="Z9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</row>
    <row r="96" spans="2:41" x14ac:dyDescent="0.3">
      <c r="B96" s="12" t="s">
        <v>15</v>
      </c>
      <c r="C96" s="7">
        <v>37.971266676147771</v>
      </c>
      <c r="D96" s="7">
        <v>42.058180519676078</v>
      </c>
      <c r="E96" s="7">
        <v>19.970552804176158</v>
      </c>
      <c r="I96" s="12" t="s">
        <v>15</v>
      </c>
      <c r="J96" s="7">
        <v>7.6428858251907341</v>
      </c>
      <c r="K96" s="7">
        <v>16.684513452014453</v>
      </c>
      <c r="L96" s="7">
        <v>13.643867398942577</v>
      </c>
      <c r="M96" s="7">
        <v>11.453174496386028</v>
      </c>
      <c r="N96" s="7">
        <v>26.933029937424696</v>
      </c>
      <c r="O96" s="7">
        <v>3.671976085865345</v>
      </c>
      <c r="P96" s="7">
        <v>19.970552804176155</v>
      </c>
      <c r="Q96" s="7"/>
      <c r="R96" s="7"/>
      <c r="S96" s="39"/>
      <c r="T96" s="39"/>
      <c r="U96" s="39"/>
      <c r="V96" s="39"/>
      <c r="W96" s="39"/>
      <c r="X96" s="39"/>
      <c r="Y96" s="39"/>
      <c r="Z96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</row>
    <row r="97" spans="2:38" x14ac:dyDescent="0.3">
      <c r="B97" s="12" t="s">
        <v>16</v>
      </c>
      <c r="C97" s="7">
        <v>40.875829835454994</v>
      </c>
      <c r="D97" s="7">
        <v>41.022353632980909</v>
      </c>
      <c r="E97" s="7">
        <v>18.101816531564101</v>
      </c>
      <c r="I97" s="12" t="s">
        <v>16</v>
      </c>
      <c r="J97" s="7">
        <v>7.3046422321570157</v>
      </c>
      <c r="K97" s="7">
        <v>18.380117474475867</v>
      </c>
      <c r="L97" s="7">
        <v>15.19107012882211</v>
      </c>
      <c r="M97" s="7">
        <v>12.165784673380095</v>
      </c>
      <c r="N97" s="7">
        <v>25.482851799800997</v>
      </c>
      <c r="O97" s="7">
        <v>3.3737171597998188</v>
      </c>
      <c r="P97" s="7">
        <v>18.101816531564101</v>
      </c>
      <c r="Q97" s="7"/>
      <c r="R97" s="7"/>
      <c r="S97" s="39"/>
      <c r="T97" s="39"/>
      <c r="U97" s="39"/>
      <c r="V97" s="39"/>
      <c r="W97" s="39"/>
      <c r="X97" s="39"/>
      <c r="Y97" s="39"/>
      <c r="Z97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</row>
    <row r="98" spans="2:38" x14ac:dyDescent="0.3">
      <c r="B98" s="5" t="s">
        <v>22</v>
      </c>
      <c r="C98" s="7">
        <v>40.802178943045206</v>
      </c>
      <c r="D98" s="7">
        <v>44.878991507759793</v>
      </c>
      <c r="E98" s="7">
        <v>14.318829549195002</v>
      </c>
      <c r="I98" s="5" t="s">
        <v>22</v>
      </c>
      <c r="J98" s="7">
        <v>7.418853774670441</v>
      </c>
      <c r="K98" s="7">
        <v>17.734573853171206</v>
      </c>
      <c r="L98" s="7">
        <v>15.648751315203551</v>
      </c>
      <c r="M98" s="7">
        <v>13.443831149039486</v>
      </c>
      <c r="N98" s="7">
        <v>28.661487863993951</v>
      </c>
      <c r="O98" s="7">
        <v>2.7736724947263491</v>
      </c>
      <c r="P98" s="7">
        <v>14.318829549195002</v>
      </c>
      <c r="Q98" s="7"/>
      <c r="R98" s="7"/>
      <c r="S98" s="39"/>
      <c r="T98" s="39"/>
      <c r="U98" s="39"/>
      <c r="V98" s="39"/>
      <c r="W98" s="39"/>
      <c r="X98" s="39"/>
      <c r="Y98" s="39"/>
      <c r="Z98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</row>
    <row r="99" spans="2:38" x14ac:dyDescent="0.3">
      <c r="B99" s="36" t="s">
        <v>2</v>
      </c>
      <c r="C99" s="28">
        <v>43.103448275862064</v>
      </c>
      <c r="D99" s="28">
        <v>43.103448275862064</v>
      </c>
      <c r="E99" s="28">
        <v>13.793103448275861</v>
      </c>
      <c r="I99" s="5" t="s">
        <v>2</v>
      </c>
      <c r="J99" s="7">
        <v>8.6206896551724146</v>
      </c>
      <c r="K99" s="7">
        <v>18.96551724137931</v>
      </c>
      <c r="L99" s="7">
        <v>15.517241379310345</v>
      </c>
      <c r="M99" s="7">
        <v>13.793103448275861</v>
      </c>
      <c r="N99" s="7">
        <v>29.310344827586203</v>
      </c>
      <c r="O99" s="7">
        <v>0</v>
      </c>
      <c r="P99" s="7">
        <v>13.793103448275861</v>
      </c>
      <c r="Q99" s="7"/>
      <c r="R99" s="7"/>
      <c r="S99" s="39"/>
      <c r="T99" s="39"/>
      <c r="U99" s="39"/>
      <c r="V99" s="39"/>
      <c r="W99" s="39"/>
      <c r="X99" s="39"/>
      <c r="Y99" s="39"/>
      <c r="Z99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</row>
    <row r="100" spans="2:38" x14ac:dyDescent="0.3">
      <c r="B100" s="5" t="s">
        <v>23</v>
      </c>
      <c r="C100" s="7">
        <v>37.326277419383821</v>
      </c>
      <c r="D100" s="7">
        <v>41.022353632980909</v>
      </c>
      <c r="E100" s="7">
        <v>8.4387566724590641</v>
      </c>
      <c r="I100" s="5" t="s">
        <v>23</v>
      </c>
      <c r="J100" s="7">
        <v>5.9972373580751999</v>
      </c>
      <c r="K100" s="7">
        <v>16.386052234926531</v>
      </c>
      <c r="L100" s="7">
        <v>13.643867398942577</v>
      </c>
      <c r="M100" s="7">
        <v>11.453174496386028</v>
      </c>
      <c r="N100" s="7">
        <v>25.482851799800997</v>
      </c>
      <c r="O100" s="7">
        <v>0.91594764937369622</v>
      </c>
      <c r="P100" s="7">
        <v>8.4387566724590641</v>
      </c>
      <c r="Q100" s="7"/>
      <c r="R100" s="7"/>
      <c r="S100" s="30"/>
      <c r="T100" s="30"/>
      <c r="U100" s="30"/>
      <c r="V100" s="30"/>
      <c r="W100" s="39"/>
      <c r="X100" s="39"/>
      <c r="Y100" s="39"/>
      <c r="Z100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</row>
    <row r="101" spans="2:38" x14ac:dyDescent="0.3">
      <c r="B101" s="5" t="s">
        <v>24</v>
      </c>
      <c r="C101" s="7">
        <v>43.973715141175312</v>
      </c>
      <c r="D101" s="7">
        <v>49.71688356600653</v>
      </c>
      <c r="E101" s="7">
        <v>19.970552804176158</v>
      </c>
      <c r="I101" s="5" t="s">
        <v>24</v>
      </c>
      <c r="J101" s="7">
        <v>9.3979067137896219</v>
      </c>
      <c r="K101" s="7">
        <v>19.169353377215003</v>
      </c>
      <c r="L101" s="7">
        <v>17.924345270917712</v>
      </c>
      <c r="M101" s="7">
        <v>15.681352402755822</v>
      </c>
      <c r="N101" s="7">
        <v>31.8515926951975</v>
      </c>
      <c r="O101" s="7">
        <v>3.8202314392572974</v>
      </c>
      <c r="P101" s="7">
        <v>19.970552804176155</v>
      </c>
      <c r="Q101" s="7"/>
      <c r="R101" s="7"/>
      <c r="W101" s="39"/>
      <c r="X101" s="39"/>
      <c r="Y101" s="39"/>
      <c r="Z101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</row>
    <row r="102" spans="2:38" x14ac:dyDescent="0.3">
      <c r="B102" s="5" t="s">
        <v>30</v>
      </c>
      <c r="C102" s="7">
        <v>1.8603601856780612</v>
      </c>
      <c r="D102" s="7">
        <v>2.6764701122827987</v>
      </c>
      <c r="E102" s="7">
        <v>3.262556096075333</v>
      </c>
      <c r="I102" s="5" t="s">
        <v>30</v>
      </c>
      <c r="J102" s="7">
        <v>0.78924661733328361</v>
      </c>
      <c r="K102" s="7">
        <v>0.7177703944822641</v>
      </c>
      <c r="L102" s="7">
        <v>1.2491613820025063</v>
      </c>
      <c r="M102" s="7">
        <v>1.2677152353929304</v>
      </c>
      <c r="N102" s="7">
        <v>2.1066196275995694</v>
      </c>
      <c r="O102" s="7">
        <v>0.88077034756655492</v>
      </c>
      <c r="P102" s="7">
        <v>3.2625560960753273</v>
      </c>
      <c r="Q102" s="2"/>
      <c r="R102" s="7"/>
      <c r="S102" s="18"/>
      <c r="T102" s="18"/>
      <c r="U102" s="18"/>
      <c r="V102" s="18"/>
      <c r="W102" s="39"/>
      <c r="X102" s="39"/>
      <c r="Y102" s="39"/>
      <c r="Z102"/>
      <c r="AE102"/>
      <c r="AF102"/>
    </row>
    <row r="103" spans="2:38" x14ac:dyDescent="0.3">
      <c r="I103" s="36"/>
      <c r="J103" s="5"/>
      <c r="K103" s="5"/>
      <c r="L103" s="5"/>
      <c r="M103" s="5"/>
      <c r="N103" s="5"/>
      <c r="O103" s="5"/>
      <c r="P103" s="5"/>
      <c r="Q103" s="42"/>
      <c r="W103" s="39"/>
      <c r="X103" s="39"/>
      <c r="Y103" s="39"/>
      <c r="Z103"/>
      <c r="AE103"/>
      <c r="AF103"/>
    </row>
    <row r="104" spans="2:38" x14ac:dyDescent="0.3">
      <c r="B104" s="33" t="s">
        <v>42</v>
      </c>
      <c r="C104" s="5">
        <v>1</v>
      </c>
      <c r="D104" s="5">
        <v>2</v>
      </c>
      <c r="E104" s="5">
        <v>3</v>
      </c>
      <c r="F104" s="5"/>
      <c r="I104" s="33" t="s">
        <v>46</v>
      </c>
      <c r="J104" s="1" t="s">
        <v>49</v>
      </c>
      <c r="K104" s="1" t="s">
        <v>50</v>
      </c>
      <c r="L104" s="1" t="s">
        <v>54</v>
      </c>
      <c r="M104" s="1" t="s">
        <v>0</v>
      </c>
      <c r="N104" s="1" t="s">
        <v>1</v>
      </c>
      <c r="O104" s="1" t="s">
        <v>51</v>
      </c>
      <c r="P104" s="1">
        <v>3</v>
      </c>
      <c r="R104" s="18"/>
      <c r="S104" s="7"/>
      <c r="T104" s="7"/>
      <c r="U104" s="7"/>
      <c r="V104" s="7"/>
      <c r="W104" s="39"/>
      <c r="X104" s="39"/>
      <c r="Y104" s="39"/>
      <c r="Z104"/>
      <c r="AE104"/>
      <c r="AF104"/>
    </row>
    <row r="105" spans="2:38" x14ac:dyDescent="0.3">
      <c r="B105" s="8" t="s">
        <v>4</v>
      </c>
      <c r="C105" s="7">
        <f t="shared" ref="C105:E105" si="109">C85</f>
        <v>39.663237026722491</v>
      </c>
      <c r="D105" s="7">
        <f t="shared" si="109"/>
        <v>49.71688356600653</v>
      </c>
      <c r="E105" s="7">
        <f t="shared" si="109"/>
        <v>10.619879407270977</v>
      </c>
      <c r="I105" s="8" t="s">
        <v>4</v>
      </c>
      <c r="J105" s="7">
        <f t="shared" ref="J105:P105" si="110">J85</f>
        <v>6.8315637992466689</v>
      </c>
      <c r="K105" s="7">
        <f t="shared" si="110"/>
        <v>17.250761309554033</v>
      </c>
      <c r="L105" s="7">
        <f t="shared" si="110"/>
        <v>15.580911917921792</v>
      </c>
      <c r="M105" s="7">
        <f t="shared" si="110"/>
        <v>15.653379319338448</v>
      </c>
      <c r="N105" s="7">
        <f t="shared" si="110"/>
        <v>31.59540386820786</v>
      </c>
      <c r="O105" s="7">
        <f t="shared" si="110"/>
        <v>2.4681003784602229</v>
      </c>
      <c r="P105" s="7">
        <f t="shared" si="110"/>
        <v>10.619879407270977</v>
      </c>
      <c r="Q105" s="7"/>
      <c r="S105" s="7"/>
      <c r="T105" s="7"/>
      <c r="U105" s="7"/>
      <c r="V105" s="7"/>
      <c r="W105" s="39"/>
      <c r="X105" s="39"/>
      <c r="Y105" s="39"/>
      <c r="Z105" s="2"/>
      <c r="AE105"/>
      <c r="AF105"/>
    </row>
    <row r="106" spans="2:38" x14ac:dyDescent="0.3">
      <c r="B106" s="8" t="s">
        <v>6</v>
      </c>
      <c r="C106" s="7">
        <f t="shared" ref="C106:E110" si="111">C87</f>
        <v>43.973715141175312</v>
      </c>
      <c r="D106" s="7">
        <f t="shared" si="111"/>
        <v>44.228439725742852</v>
      </c>
      <c r="E106" s="7">
        <f t="shared" si="111"/>
        <v>11.797845133081843</v>
      </c>
      <c r="I106" s="8" t="s">
        <v>6</v>
      </c>
      <c r="J106" s="7">
        <f t="shared" ref="J106:P110" si="112">J87</f>
        <v>7.9753503951461528</v>
      </c>
      <c r="K106" s="7">
        <f t="shared" si="112"/>
        <v>19.169353377215003</v>
      </c>
      <c r="L106" s="7">
        <f t="shared" si="112"/>
        <v>16.829011368814157</v>
      </c>
      <c r="M106" s="7">
        <f t="shared" si="112"/>
        <v>12.867641934584558</v>
      </c>
      <c r="N106" s="7">
        <f t="shared" si="112"/>
        <v>28.267547629244422</v>
      </c>
      <c r="O106" s="7">
        <f t="shared" si="112"/>
        <v>3.093250161913871</v>
      </c>
      <c r="P106" s="7">
        <f t="shared" si="112"/>
        <v>11.797845133081843</v>
      </c>
      <c r="Q106" s="7"/>
      <c r="R106" s="7"/>
      <c r="S106" s="7"/>
      <c r="T106" s="7"/>
      <c r="U106" s="7"/>
      <c r="V106" s="7"/>
      <c r="W106" s="39"/>
      <c r="X106" s="39"/>
      <c r="Y106" s="39"/>
      <c r="Z106" s="2"/>
      <c r="AE106"/>
      <c r="AF106"/>
    </row>
    <row r="107" spans="2:38" x14ac:dyDescent="0.3">
      <c r="B107" s="8" t="s">
        <v>7</v>
      </c>
      <c r="C107" s="7">
        <f t="shared" si="111"/>
        <v>42.619320267903035</v>
      </c>
      <c r="D107" s="7">
        <f t="shared" si="111"/>
        <v>48.941923059637901</v>
      </c>
      <c r="E107" s="7">
        <f t="shared" si="111"/>
        <v>8.4387566724590641</v>
      </c>
      <c r="I107" s="8" t="s">
        <v>7</v>
      </c>
      <c r="J107" s="7">
        <f t="shared" si="112"/>
        <v>8.0038440474819694</v>
      </c>
      <c r="K107" s="7">
        <f t="shared" si="112"/>
        <v>17.918823618701879</v>
      </c>
      <c r="L107" s="7">
        <f t="shared" si="112"/>
        <v>16.69665260171918</v>
      </c>
      <c r="M107" s="7">
        <f t="shared" si="112"/>
        <v>15.681352402755822</v>
      </c>
      <c r="N107" s="7">
        <f t="shared" si="112"/>
        <v>30.815888374860712</v>
      </c>
      <c r="O107" s="7">
        <f t="shared" si="112"/>
        <v>2.4446822820213701</v>
      </c>
      <c r="P107" s="7">
        <f t="shared" si="112"/>
        <v>8.4387566724590641</v>
      </c>
      <c r="Q107" s="7"/>
      <c r="R107" s="7"/>
      <c r="S107" s="7"/>
      <c r="T107" s="7"/>
      <c r="U107" s="7"/>
      <c r="V107" s="7"/>
      <c r="W107" s="30"/>
      <c r="X107" s="30"/>
      <c r="Y107" s="30"/>
      <c r="Z107"/>
      <c r="AE107"/>
      <c r="AF107"/>
    </row>
    <row r="108" spans="2:38" x14ac:dyDescent="0.3">
      <c r="B108" s="8" t="s">
        <v>8</v>
      </c>
      <c r="C108" s="7">
        <f t="shared" si="111"/>
        <v>41.402064108877148</v>
      </c>
      <c r="D108" s="7">
        <f t="shared" si="111"/>
        <v>43.475077508691044</v>
      </c>
      <c r="E108" s="7">
        <f t="shared" si="111"/>
        <v>15.122858382431795</v>
      </c>
      <c r="I108" s="8" t="s">
        <v>8</v>
      </c>
      <c r="J108" s="7">
        <f t="shared" si="112"/>
        <v>5.9972373580751999</v>
      </c>
      <c r="K108" s="7">
        <f t="shared" si="112"/>
        <v>17.480481479884247</v>
      </c>
      <c r="L108" s="7">
        <f t="shared" si="112"/>
        <v>17.924345270917712</v>
      </c>
      <c r="M108" s="7">
        <f t="shared" si="112"/>
        <v>14.184541168743939</v>
      </c>
      <c r="N108" s="7">
        <f t="shared" si="112"/>
        <v>28.374588690573415</v>
      </c>
      <c r="O108" s="7">
        <f t="shared" si="112"/>
        <v>0.91594764937369622</v>
      </c>
      <c r="P108" s="7">
        <f t="shared" si="112"/>
        <v>15.122858382431797</v>
      </c>
      <c r="Q108" s="7"/>
      <c r="R108" s="7"/>
      <c r="S108" s="7"/>
      <c r="T108" s="7"/>
      <c r="U108" s="7"/>
      <c r="V108" s="7"/>
      <c r="Y108" s="2"/>
      <c r="Z108"/>
      <c r="AE108"/>
      <c r="AF108"/>
    </row>
    <row r="109" spans="2:38" x14ac:dyDescent="0.3">
      <c r="B109" s="8" t="s">
        <v>9</v>
      </c>
      <c r="C109" s="7">
        <f t="shared" si="111"/>
        <v>41.457434401013764</v>
      </c>
      <c r="D109" s="7">
        <f t="shared" si="111"/>
        <v>45.253209063952667</v>
      </c>
      <c r="E109" s="7">
        <f t="shared" si="111"/>
        <v>13.28935653503355</v>
      </c>
      <c r="I109" s="8" t="s">
        <v>9</v>
      </c>
      <c r="J109" s="7">
        <f t="shared" si="112"/>
        <v>6.8792234943433863</v>
      </c>
      <c r="K109" s="7">
        <f t="shared" si="112"/>
        <v>18.321293946505644</v>
      </c>
      <c r="L109" s="7">
        <f t="shared" si="112"/>
        <v>16.256916960164734</v>
      </c>
      <c r="M109" s="7">
        <f t="shared" si="112"/>
        <v>12.857040072634341</v>
      </c>
      <c r="N109" s="7">
        <f t="shared" si="112"/>
        <v>28.575937552061038</v>
      </c>
      <c r="O109" s="7">
        <f t="shared" si="112"/>
        <v>3.8202314392572974</v>
      </c>
      <c r="P109" s="7">
        <f t="shared" si="112"/>
        <v>13.28935653503355</v>
      </c>
      <c r="Q109" s="7"/>
      <c r="R109" s="7"/>
      <c r="S109" s="7"/>
      <c r="T109" s="7"/>
      <c r="U109" s="7"/>
      <c r="V109" s="7"/>
      <c r="W109" s="18"/>
      <c r="X109" s="18"/>
      <c r="Y109" s="18"/>
      <c r="Z109"/>
      <c r="AE109"/>
      <c r="AF109"/>
    </row>
    <row r="110" spans="2:38" x14ac:dyDescent="0.3">
      <c r="B110" s="8" t="s">
        <v>10</v>
      </c>
      <c r="C110" s="7">
        <f t="shared" si="111"/>
        <v>37.326277419383821</v>
      </c>
      <c r="D110" s="7">
        <f t="shared" si="111"/>
        <v>44.941335380968681</v>
      </c>
      <c r="E110" s="7">
        <f t="shared" si="111"/>
        <v>17.732387199647494</v>
      </c>
      <c r="I110" s="8" t="s">
        <v>10</v>
      </c>
      <c r="J110" s="7">
        <f t="shared" si="112"/>
        <v>6.7073615262291746</v>
      </c>
      <c r="K110" s="7">
        <f t="shared" si="112"/>
        <v>16.386052234926531</v>
      </c>
      <c r="L110" s="7">
        <f t="shared" si="112"/>
        <v>14.232863658228109</v>
      </c>
      <c r="M110" s="7">
        <f t="shared" si="112"/>
        <v>12.789460537301393</v>
      </c>
      <c r="N110" s="7">
        <f t="shared" si="112"/>
        <v>30.148488745742764</v>
      </c>
      <c r="O110" s="7">
        <f t="shared" si="112"/>
        <v>2.0033860979245244</v>
      </c>
      <c r="P110" s="7">
        <f t="shared" si="112"/>
        <v>17.732387199647494</v>
      </c>
      <c r="Q110" s="7"/>
      <c r="R110" s="7"/>
      <c r="S110" s="7"/>
      <c r="T110" s="7"/>
      <c r="U110" s="7"/>
      <c r="V110" s="7"/>
      <c r="W110" s="39"/>
      <c r="X110" s="39"/>
      <c r="Y110" s="39"/>
      <c r="Z110"/>
      <c r="AE110"/>
      <c r="AF110"/>
    </row>
    <row r="111" spans="2:38" x14ac:dyDescent="0.3">
      <c r="B111" s="8" t="s">
        <v>12</v>
      </c>
      <c r="C111" s="7">
        <f t="shared" ref="C111:E111" si="113">C93</f>
        <v>40.936618053014207</v>
      </c>
      <c r="D111" s="7">
        <f t="shared" si="113"/>
        <v>42.699988084854311</v>
      </c>
      <c r="E111" s="7">
        <f t="shared" si="113"/>
        <v>16.363393862131488</v>
      </c>
      <c r="I111" s="8" t="s">
        <v>12</v>
      </c>
      <c r="J111" s="7">
        <f t="shared" ref="J111:P111" si="114">J93</f>
        <v>7.6483005258127026</v>
      </c>
      <c r="K111" s="7">
        <f t="shared" si="114"/>
        <v>17.767787438034759</v>
      </c>
      <c r="L111" s="7">
        <f t="shared" si="114"/>
        <v>15.520530089166746</v>
      </c>
      <c r="M111" s="7">
        <f t="shared" si="114"/>
        <v>12.601485627674725</v>
      </c>
      <c r="N111" s="7">
        <f t="shared" si="114"/>
        <v>26.948308883918195</v>
      </c>
      <c r="O111" s="7">
        <f t="shared" si="114"/>
        <v>3.1501935732613915</v>
      </c>
      <c r="P111" s="7">
        <f t="shared" si="114"/>
        <v>16.363393862131488</v>
      </c>
      <c r="Q111" s="7"/>
      <c r="R111" s="7"/>
      <c r="S111" s="7"/>
      <c r="T111" s="7"/>
      <c r="U111" s="7"/>
      <c r="V111" s="7"/>
      <c r="W111" s="39"/>
      <c r="X111" s="39"/>
      <c r="Y111" s="39"/>
      <c r="Z111"/>
      <c r="AE111"/>
      <c r="AF111"/>
    </row>
    <row r="112" spans="2:38" x14ac:dyDescent="0.3">
      <c r="B112" s="12" t="s">
        <v>14</v>
      </c>
      <c r="C112" s="7">
        <f t="shared" ref="C112:E112" si="115">C95</f>
        <v>42.818835218746862</v>
      </c>
      <c r="D112" s="7">
        <f t="shared" si="115"/>
        <v>44.914759006025363</v>
      </c>
      <c r="E112" s="7">
        <f t="shared" si="115"/>
        <v>12.266405775227767</v>
      </c>
      <c r="I112" s="12" t="s">
        <v>14</v>
      </c>
      <c r="J112" s="7">
        <f t="shared" ref="J112:P112" si="116">J95</f>
        <v>7.4254789544921564</v>
      </c>
      <c r="K112" s="7">
        <f t="shared" si="116"/>
        <v>17.836134192263454</v>
      </c>
      <c r="L112" s="7">
        <f t="shared" si="116"/>
        <v>17.557222071991248</v>
      </c>
      <c r="M112" s="7">
        <f t="shared" si="116"/>
        <v>13.956480884506577</v>
      </c>
      <c r="N112" s="7">
        <f t="shared" si="116"/>
        <v>27.852357305181169</v>
      </c>
      <c r="O112" s="7">
        <f t="shared" si="116"/>
        <v>3.1059208163376213</v>
      </c>
      <c r="P112" s="7">
        <f t="shared" si="116"/>
        <v>12.266405775227767</v>
      </c>
      <c r="Q112" s="7"/>
      <c r="R112" s="7"/>
      <c r="S112" s="7"/>
      <c r="T112" s="7"/>
      <c r="U112" s="7"/>
      <c r="V112" s="7"/>
      <c r="W112" s="39"/>
      <c r="X112" s="39"/>
      <c r="Y112" s="39"/>
      <c r="Z112"/>
      <c r="AE112"/>
      <c r="AF112"/>
    </row>
    <row r="113" spans="2:32" x14ac:dyDescent="0.3">
      <c r="B113" s="5" t="s">
        <v>26</v>
      </c>
      <c r="C113" s="7">
        <v>41.274687704604581</v>
      </c>
      <c r="D113" s="7">
        <v>45.521451924484914</v>
      </c>
      <c r="E113" s="7">
        <v>13.203860370910498</v>
      </c>
      <c r="I113" s="5" t="s">
        <v>26</v>
      </c>
      <c r="J113" s="7">
        <v>7.1835450126034255</v>
      </c>
      <c r="K113" s="7">
        <v>17.766335949635693</v>
      </c>
      <c r="L113" s="7">
        <v>16.32480674236546</v>
      </c>
      <c r="M113" s="7">
        <v>13.823922743442475</v>
      </c>
      <c r="N113" s="7">
        <v>29.072315131223696</v>
      </c>
      <c r="O113" s="7">
        <v>2.6252140498187493</v>
      </c>
      <c r="P113" s="7">
        <v>13.203860370910498</v>
      </c>
      <c r="Q113" s="7"/>
      <c r="R113" s="7"/>
      <c r="S113" s="7"/>
      <c r="T113" s="7"/>
      <c r="U113" s="7"/>
      <c r="V113" s="7"/>
      <c r="W113" s="39"/>
      <c r="X113" s="39"/>
      <c r="Y113" s="39"/>
      <c r="Z113"/>
      <c r="AE113"/>
      <c r="AF113"/>
    </row>
    <row r="114" spans="2:32" x14ac:dyDescent="0.3">
      <c r="B114" s="36" t="s">
        <v>2</v>
      </c>
      <c r="C114" s="7">
        <f t="shared" ref="C114:E114" si="117">C99</f>
        <v>43.103448275862064</v>
      </c>
      <c r="D114" s="7">
        <f t="shared" si="117"/>
        <v>43.103448275862064</v>
      </c>
      <c r="E114" s="7">
        <f t="shared" si="117"/>
        <v>13.793103448275861</v>
      </c>
      <c r="I114" s="5" t="s">
        <v>2</v>
      </c>
      <c r="J114" s="7">
        <f t="shared" ref="J114:P114" si="118">J99</f>
        <v>8.6206896551724146</v>
      </c>
      <c r="K114" s="7">
        <f t="shared" si="118"/>
        <v>18.96551724137931</v>
      </c>
      <c r="L114" s="7">
        <f t="shared" si="118"/>
        <v>15.517241379310345</v>
      </c>
      <c r="M114" s="7">
        <f t="shared" si="118"/>
        <v>13.793103448275861</v>
      </c>
      <c r="N114" s="7">
        <f t="shared" si="118"/>
        <v>29.310344827586203</v>
      </c>
      <c r="O114" s="7">
        <f t="shared" si="118"/>
        <v>0</v>
      </c>
      <c r="P114" s="7">
        <f t="shared" si="118"/>
        <v>13.793103448275861</v>
      </c>
      <c r="Q114" s="7"/>
      <c r="R114" s="7"/>
      <c r="S114" s="7"/>
      <c r="T114" s="7"/>
      <c r="U114" s="7"/>
      <c r="V114" s="7"/>
      <c r="W114" s="39"/>
      <c r="X114" s="39"/>
      <c r="Y114" s="39"/>
      <c r="Z114"/>
      <c r="AE114"/>
      <c r="AF114"/>
    </row>
    <row r="115" spans="2:32" x14ac:dyDescent="0.3">
      <c r="B115" s="5" t="s">
        <v>29</v>
      </c>
      <c r="C115" s="7">
        <v>37.326277419383821</v>
      </c>
      <c r="D115" s="7">
        <v>42.699988084854311</v>
      </c>
      <c r="E115" s="7">
        <v>8.4387566724590641</v>
      </c>
      <c r="I115" s="5" t="s">
        <v>29</v>
      </c>
      <c r="J115" s="7">
        <v>5.9972373580751999</v>
      </c>
      <c r="K115" s="7">
        <v>16.386052234926531</v>
      </c>
      <c r="L115" s="7">
        <v>14.232863658228109</v>
      </c>
      <c r="M115" s="7">
        <v>12.601485627674725</v>
      </c>
      <c r="N115" s="7">
        <v>26.948308883918195</v>
      </c>
      <c r="O115" s="7">
        <v>0.91594764937369622</v>
      </c>
      <c r="P115" s="7">
        <v>8.4387566724590641</v>
      </c>
      <c r="Q115" s="7"/>
      <c r="R115" s="7"/>
      <c r="S115" s="7"/>
      <c r="T115" s="7"/>
      <c r="U115" s="7"/>
      <c r="V115" s="7"/>
      <c r="W115" s="39"/>
      <c r="X115" s="39"/>
      <c r="Y115" s="39"/>
      <c r="Z115"/>
      <c r="AE115"/>
      <c r="AF115"/>
    </row>
    <row r="116" spans="2:32" x14ac:dyDescent="0.3">
      <c r="B116" s="5" t="s">
        <v>27</v>
      </c>
      <c r="C116" s="7">
        <v>43.973715141175312</v>
      </c>
      <c r="D116" s="7">
        <v>49.71688356600653</v>
      </c>
      <c r="E116" s="7">
        <v>17.732387199647494</v>
      </c>
      <c r="I116" s="5" t="s">
        <v>27</v>
      </c>
      <c r="J116" s="7">
        <v>8.0038440474819694</v>
      </c>
      <c r="K116" s="7">
        <v>19.169353377215003</v>
      </c>
      <c r="L116" s="7">
        <v>17.924345270917712</v>
      </c>
      <c r="M116" s="7">
        <v>15.681352402755822</v>
      </c>
      <c r="N116" s="7">
        <v>31.59540386820786</v>
      </c>
      <c r="O116" s="7">
        <v>3.8202314392572974</v>
      </c>
      <c r="P116" s="7">
        <v>17.732387199647494</v>
      </c>
      <c r="Q116" s="2"/>
      <c r="R116" s="7"/>
      <c r="S116" s="7"/>
      <c r="T116" s="7"/>
      <c r="U116" s="7"/>
      <c r="V116" s="7"/>
      <c r="W116" s="39"/>
      <c r="X116" s="39"/>
      <c r="Y116" s="39"/>
      <c r="Z116"/>
      <c r="AE116"/>
      <c r="AF116"/>
    </row>
    <row r="117" spans="2:32" x14ac:dyDescent="0.3">
      <c r="B117" s="5" t="s">
        <v>48</v>
      </c>
      <c r="C117" s="7">
        <v>2.0642468927466697</v>
      </c>
      <c r="D117" s="7">
        <v>2.5042256337395221</v>
      </c>
      <c r="E117" s="7">
        <v>3.0803279261528638</v>
      </c>
      <c r="I117" s="5" t="s">
        <v>31</v>
      </c>
      <c r="J117" s="7">
        <v>0.69948500593166296</v>
      </c>
      <c r="K117" s="7">
        <v>0.80687012510904887</v>
      </c>
      <c r="L117" s="7">
        <v>1.1982688722833499</v>
      </c>
      <c r="M117" s="7">
        <v>1.2738228882414804</v>
      </c>
      <c r="N117" s="7">
        <v>1.60110396443228</v>
      </c>
      <c r="O117" s="7">
        <v>0.88796274962538257</v>
      </c>
      <c r="P117" s="7">
        <v>3.0803279261528691</v>
      </c>
      <c r="Q117" s="2"/>
      <c r="R117" s="7"/>
      <c r="S117" s="7"/>
      <c r="T117" s="7"/>
      <c r="U117" s="7"/>
      <c r="V117" s="7"/>
      <c r="W117" s="39"/>
      <c r="X117" s="39"/>
      <c r="Y117" s="39"/>
      <c r="Z117"/>
      <c r="AE117"/>
      <c r="AF117"/>
    </row>
    <row r="118" spans="2:32" x14ac:dyDescent="0.3">
      <c r="M118" s="2"/>
      <c r="Q118" s="2"/>
      <c r="R118" s="2"/>
      <c r="S118" s="7"/>
      <c r="T118" s="7"/>
      <c r="U118" s="7"/>
      <c r="V118" s="7"/>
      <c r="W118" s="39"/>
      <c r="X118" s="39"/>
      <c r="Y118" s="39"/>
      <c r="Z118"/>
      <c r="AE118"/>
      <c r="AF118"/>
    </row>
    <row r="119" spans="2:32" x14ac:dyDescent="0.3">
      <c r="C119" s="30"/>
      <c r="D119" s="30"/>
      <c r="E119" s="38"/>
      <c r="F119" s="38"/>
      <c r="M119" s="2"/>
      <c r="Q119" s="2"/>
      <c r="R119" s="2"/>
      <c r="S119" s="7"/>
      <c r="T119" s="7"/>
      <c r="U119" s="7"/>
      <c r="V119" s="7"/>
      <c r="W119" s="39"/>
      <c r="X119" s="39"/>
      <c r="Y119" s="29"/>
      <c r="Z119" s="18"/>
      <c r="AA119" s="2"/>
      <c r="AB119"/>
      <c r="AC119"/>
      <c r="AD119" s="2"/>
      <c r="AF119"/>
    </row>
    <row r="120" spans="2:32" x14ac:dyDescent="0.3">
      <c r="C120" s="30"/>
      <c r="D120" s="30"/>
      <c r="E120" s="38"/>
      <c r="F120" s="38"/>
      <c r="M120" s="2"/>
      <c r="Q120" s="2"/>
      <c r="R120" s="2"/>
      <c r="T120" s="7"/>
      <c r="U120" s="7"/>
      <c r="V120" s="7"/>
      <c r="W120" s="7"/>
      <c r="X120" s="39"/>
      <c r="Y120" s="39"/>
      <c r="Z120" s="29"/>
      <c r="AA120" s="2"/>
      <c r="AC120"/>
    </row>
    <row r="121" spans="2:32" x14ac:dyDescent="0.3">
      <c r="C121" s="30"/>
      <c r="D121" s="30"/>
      <c r="E121" s="38"/>
      <c r="F121" s="38"/>
      <c r="M121" s="2"/>
      <c r="R121" s="2"/>
      <c r="T121" s="7"/>
      <c r="U121" s="7"/>
      <c r="V121" s="7"/>
      <c r="W121" s="7"/>
      <c r="X121" s="30"/>
      <c r="Y121" s="30"/>
      <c r="Z121"/>
      <c r="AA121" s="7"/>
      <c r="AC121"/>
    </row>
    <row r="122" spans="2:32" x14ac:dyDescent="0.3">
      <c r="M122" s="2"/>
      <c r="R122" s="2"/>
      <c r="Y122" s="2"/>
      <c r="Z122"/>
      <c r="AA122" s="7"/>
      <c r="AC122"/>
    </row>
    <row r="123" spans="2:32" x14ac:dyDescent="0.3">
      <c r="W123" s="18"/>
      <c r="X123" s="18"/>
      <c r="Y123" s="18"/>
      <c r="Z123" s="18"/>
      <c r="AA123" s="7"/>
      <c r="AC123"/>
    </row>
    <row r="124" spans="2:32" x14ac:dyDescent="0.3">
      <c r="W124" s="7"/>
      <c r="X124" s="7"/>
      <c r="Y124" s="7"/>
      <c r="Z124" s="7"/>
      <c r="AA124" s="7"/>
      <c r="AC124"/>
    </row>
    <row r="125" spans="2:32" x14ac:dyDescent="0.3">
      <c r="W125" s="7"/>
      <c r="X125" s="7"/>
      <c r="Y125" s="7"/>
      <c r="Z125" s="7"/>
      <c r="AA125" s="7"/>
      <c r="AC125"/>
    </row>
    <row r="126" spans="2:32" x14ac:dyDescent="0.3">
      <c r="W126" s="7"/>
      <c r="X126" s="7"/>
      <c r="Y126" s="7"/>
      <c r="Z126" s="7"/>
      <c r="AA126" s="7"/>
      <c r="AC126"/>
    </row>
    <row r="127" spans="2:32" x14ac:dyDescent="0.3">
      <c r="W127" s="7"/>
      <c r="X127" s="7"/>
      <c r="Y127" s="7"/>
      <c r="Z127" s="7"/>
      <c r="AA127" s="7"/>
      <c r="AC127"/>
    </row>
    <row r="128" spans="2:32" x14ac:dyDescent="0.3">
      <c r="W128" s="7"/>
      <c r="X128" s="7"/>
      <c r="Y128" s="7"/>
      <c r="Z128" s="7"/>
      <c r="AA128" s="7"/>
      <c r="AC128"/>
    </row>
    <row r="129" spans="23:29" x14ac:dyDescent="0.3">
      <c r="W129" s="7"/>
      <c r="X129" s="7"/>
      <c r="Y129" s="7"/>
      <c r="Z129" s="7"/>
      <c r="AA129" s="7"/>
      <c r="AC129"/>
    </row>
    <row r="130" spans="23:29" x14ac:dyDescent="0.3">
      <c r="AA130" s="7"/>
      <c r="AC130"/>
    </row>
    <row r="131" spans="23:29" x14ac:dyDescent="0.3">
      <c r="AA131" s="7"/>
      <c r="AC131"/>
    </row>
    <row r="132" spans="23:29" x14ac:dyDescent="0.3">
      <c r="AA132" s="7"/>
      <c r="AC132"/>
    </row>
    <row r="133" spans="23:29" x14ac:dyDescent="0.3">
      <c r="AA133" s="7"/>
      <c r="AC133"/>
    </row>
    <row r="134" spans="23:29" x14ac:dyDescent="0.3">
      <c r="AA134" s="7"/>
      <c r="AC134"/>
    </row>
    <row r="135" spans="23:29" x14ac:dyDescent="0.3">
      <c r="AA135" s="7"/>
      <c r="AC135"/>
    </row>
    <row r="136" spans="23:29" x14ac:dyDescent="0.3">
      <c r="AA136" s="7"/>
      <c r="AC136"/>
    </row>
    <row r="137" spans="23:29" x14ac:dyDescent="0.3">
      <c r="AA137" s="7"/>
      <c r="AC137"/>
    </row>
    <row r="138" spans="23:29" x14ac:dyDescent="0.3">
      <c r="AA138" s="7"/>
      <c r="AC138"/>
    </row>
    <row r="139" spans="23:29" x14ac:dyDescent="0.3">
      <c r="AA139" s="2"/>
      <c r="AC139"/>
    </row>
    <row r="140" spans="23:29" x14ac:dyDescent="0.3">
      <c r="AA140" s="18"/>
      <c r="AC140"/>
    </row>
    <row r="141" spans="23:29" x14ac:dyDescent="0.3">
      <c r="AA141" s="7"/>
      <c r="AC141"/>
    </row>
    <row r="142" spans="23:29" x14ac:dyDescent="0.3">
      <c r="AA142" s="7"/>
      <c r="AC142"/>
    </row>
    <row r="143" spans="23:29" x14ac:dyDescent="0.3">
      <c r="AA143" s="7"/>
      <c r="AC143"/>
    </row>
    <row r="144" spans="23:29" x14ac:dyDescent="0.3">
      <c r="AA144" s="7"/>
      <c r="AC144"/>
    </row>
    <row r="145" spans="27:29" x14ac:dyDescent="0.3">
      <c r="AA145" s="7"/>
      <c r="AC145"/>
    </row>
    <row r="146" spans="27:29" x14ac:dyDescent="0.3">
      <c r="AA146" s="7"/>
      <c r="AC146"/>
    </row>
  </sheetData>
  <conditionalFormatting sqref="BJ26:BJ28"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26:BG28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2:BG34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2:BL34"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0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0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:AY20 AX20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AZ20 AY21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21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4:BC20 BB21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0:AW11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C66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:D66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:E66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0:J66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:K66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0:L66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:M66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0:N66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:O66"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0:P66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:Q66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0:R64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:S85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9:T85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9:U85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3:W106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:Y106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4:Q100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5:R101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:S119 T120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4:T119 U120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4:U119 V120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4:V119 W120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1:AA137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0:R78">
    <cfRule type="colorScale" priority="1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:S99">
    <cfRule type="colorScale" priority="1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9:T99">
    <cfRule type="colorScale" priority="1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9:U99">
    <cfRule type="colorScale" priority="1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0:W119 X120">
    <cfRule type="colorScale" priority="1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:X119 Y110:Y118 Y120">
    <cfRule type="colorScale" priority="1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6:R116">
    <cfRule type="colorScale" priority="1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4">
    <cfRule type="colorScale" priority="1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:F66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:C80">
    <cfRule type="colorScale" priority="2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8:J80">
    <cfRule type="colorScale" priority="2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4:W129">
    <cfRule type="colorScale" priority="2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:X129">
    <cfRule type="colorScale" priority="2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4:Y129">
    <cfRule type="colorScale" priority="2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4:Z129">
    <cfRule type="colorScale" priority="2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1:AA146">
    <cfRule type="colorScale" priority="2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C75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C8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D80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:D75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:D80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:E80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1:E75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6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7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:E80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:F80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:F75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F80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0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1:J75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6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7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0:J80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8:K80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:K75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:K80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8:L80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1:L75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6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7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:L80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:M8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75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:M80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8:N80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:N75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7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:N80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:O80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7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:O80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8:P80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0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1:P75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7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0:P80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8:Q80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0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1:Q75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6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0:Q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5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6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7:J110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2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7:K110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7:L110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7:M11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7:N110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:O11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2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7:P11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98 C100:C101">
    <cfRule type="colorScale" priority="2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98 D100:D10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98 E100:E10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10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9:Z85">
    <cfRule type="colorScale" priority="2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9:V99 W89:Z92">
    <cfRule type="colorScale" priority="2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:J101">
    <cfRule type="colorScale" priority="2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4:K101">
    <cfRule type="colorScale" priority="2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4:L101">
    <cfRule type="colorScale" priority="2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:M101">
    <cfRule type="colorScale" priority="2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:N101">
    <cfRule type="colorScale" priority="2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:O101">
    <cfRule type="colorScale" priority="2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4:P101">
    <cfRule type="colorScale" priority="2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:J116">
    <cfRule type="colorScale" priority="2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5:J116">
    <cfRule type="colorScale" priority="2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3:K116">
    <cfRule type="colorScale" priority="2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5:K116">
    <cfRule type="colorScale" priority="2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3:L116">
    <cfRule type="colorScale" priority="2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5:L116">
    <cfRule type="colorScale" priority="2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3:M116">
    <cfRule type="colorScale" priority="2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:M116">
    <cfRule type="colorScale" priority="2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3:N116">
    <cfRule type="colorScale" priority="2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5:N116">
    <cfRule type="colorScale" priority="2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3:O116">
    <cfRule type="colorScale" priority="2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:O116">
    <cfRule type="colorScale" priority="2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3:P116">
    <cfRule type="colorScale" priority="2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5:P116">
    <cfRule type="colorScale" priority="2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5:Q114">
    <cfRule type="colorScale" priority="2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76</vt:i4>
      </vt:variant>
    </vt:vector>
  </HeadingPairs>
  <TitlesOfParts>
    <vt:vector size="86" baseType="lpstr">
      <vt:lpstr>score</vt:lpstr>
      <vt:lpstr>KF_05_dur+rat</vt:lpstr>
      <vt:lpstr>diag dur sec 14</vt:lpstr>
      <vt:lpstr>diag dur sec 8</vt:lpstr>
      <vt:lpstr>perc sec 14</vt:lpstr>
      <vt:lpstr>perc sec 8</vt:lpstr>
      <vt:lpstr>dur sec rel dev (%) 14</vt:lpstr>
      <vt:lpstr>dur rel dev (%) 8</vt:lpstr>
      <vt:lpstr>perc 14 dev</vt:lpstr>
      <vt:lpstr>perc 8 dev</vt:lpstr>
      <vt:lpstr>'KF_05_dur+rat'!AP_2009_20</vt:lpstr>
      <vt:lpstr>'KF_05_dur+rat'!AP_2009_21</vt:lpstr>
      <vt:lpstr>'KF_05_dur+rat'!AP_2009_23</vt:lpstr>
      <vt:lpstr>'KF_05_dur+rat'!AP_27</vt:lpstr>
      <vt:lpstr>'KF_05_dur+rat'!Arnold_Pogossian_2006__live_DVD__04_dur</vt:lpstr>
      <vt:lpstr>'KF_05_dur+rat'!Arnold_Pogossian_2006__live_DVD__05_dur_1</vt:lpstr>
      <vt:lpstr>'KF_05_dur+rat'!Arnold_Pogossian_2006__live_DVD__14_dur</vt:lpstr>
      <vt:lpstr>'KF_05_dur+rat'!Arnold_Pogossian_2006__live_DVD__20_dur_1</vt:lpstr>
      <vt:lpstr>'KF_05_dur+rat'!Arnold_Pogossian_2006__live_DVD__20_dur_3</vt:lpstr>
      <vt:lpstr>'KF_05_dur+rat'!Arnold_Pogossian_2006__live_DVD__27_dur</vt:lpstr>
      <vt:lpstr>'KF_05_dur+rat'!Arnold_Pogossian_2009_14</vt:lpstr>
      <vt:lpstr>'KF_05_dur+rat'!Banse_Keller_2005_14</vt:lpstr>
      <vt:lpstr>'KF_05_dur+rat'!BK_2005_20</vt:lpstr>
      <vt:lpstr>'KF_05_dur+rat'!BK_2005_21</vt:lpstr>
      <vt:lpstr>'KF_05_dur+rat'!BK_2005_23</vt:lpstr>
      <vt:lpstr>'KF_05_dur+rat'!BK_27</vt:lpstr>
      <vt:lpstr>'KF_05_dur+rat'!CK_1987_20</vt:lpstr>
      <vt:lpstr>'KF_05_dur+rat'!CK_1987_21</vt:lpstr>
      <vt:lpstr>'KF_05_dur+rat'!CK_1987_23</vt:lpstr>
      <vt:lpstr>'KF_05_dur+rat'!CK_1990_20</vt:lpstr>
      <vt:lpstr>'KF_05_dur+rat'!CK_1990_21</vt:lpstr>
      <vt:lpstr>'KF_05_dur+rat'!CK_1990_23</vt:lpstr>
      <vt:lpstr>'KF_05_dur+rat'!CK_1990_32_dur</vt:lpstr>
      <vt:lpstr>'KF_05_dur+rat'!CK_27</vt:lpstr>
      <vt:lpstr>'KF_05_dur+rat'!CK87_27</vt:lpstr>
      <vt:lpstr>'KF_05_dur+rat'!Csengery_Keller_1987_12__Umpanzert</vt:lpstr>
      <vt:lpstr>'KF_05_dur+rat'!Csengery_Keller_1990_14</vt:lpstr>
      <vt:lpstr>'KF_05_dur+rat'!Kammer_Widmann_2017_04_Abschnitte_Dauern</vt:lpstr>
      <vt:lpstr>'KF_05_dur+rat'!Kammer_Widmann_2017_05_Abschnitte_Dauern_1</vt:lpstr>
      <vt:lpstr>'KF_05_dur+rat'!Kammer_Widmann_2017_14_Abschnitte_Dauern</vt:lpstr>
      <vt:lpstr>'KF_05_dur+rat'!Kammer_Widmann_2017_20_Abschnitte_Dauern_1</vt:lpstr>
      <vt:lpstr>'KF_05_dur+rat'!Kammer_Widmann_2017_20_Abschnitte_Dauern_3</vt:lpstr>
      <vt:lpstr>'KF_05_dur+rat'!Kammer_Widmann_2017_27_Abschnitte_Dauern</vt:lpstr>
      <vt:lpstr>'KF_05_dur+rat'!KO_1994_21</vt:lpstr>
      <vt:lpstr>'KF_05_dur+rat'!KO_1994_23</vt:lpstr>
      <vt:lpstr>'KF_05_dur+rat'!KO_1996_20</vt:lpstr>
      <vt:lpstr>'KF_05_dur+rat'!KO_1996_21</vt:lpstr>
      <vt:lpstr>'KF_05_dur+rat'!KO_1996_23</vt:lpstr>
      <vt:lpstr>'KF_05_dur+rat'!KO_27</vt:lpstr>
      <vt:lpstr>'KF_05_dur+rat'!KO_94_27</vt:lpstr>
      <vt:lpstr>'KF_05_dur+rat'!Komsi_Oramo_1994_04</vt:lpstr>
      <vt:lpstr>'KF_05_dur+rat'!Komsi_Oramo_1994_14</vt:lpstr>
      <vt:lpstr>'KF_05_dur+rat'!Komsi_Oramo_1994_15</vt:lpstr>
      <vt:lpstr>'KF_05_dur+rat'!Komsi_Oramo_1996_14</vt:lpstr>
      <vt:lpstr>'KF_05_dur+rat'!Melzer_Stark_2012_14</vt:lpstr>
      <vt:lpstr>'KF_05_dur+rat'!Melzer_Stark_2014_14</vt:lpstr>
      <vt:lpstr>'KF_05_dur+rat'!Melzer_Stark_2017_Wien_modern_04_dur</vt:lpstr>
      <vt:lpstr>'KF_05_dur+rat'!Melzer_Stark_2017_Wien_modern_05_dur_1</vt:lpstr>
      <vt:lpstr>'KF_05_dur+rat'!Melzer_Stark_2017_Wien_modern_14_dur</vt:lpstr>
      <vt:lpstr>'KF_05_dur+rat'!Melzer_Stark_2017_Wien_modern_20_dur_1</vt:lpstr>
      <vt:lpstr>'KF_05_dur+rat'!Melzer_Stark_2017_Wien_modern_20_dur_3</vt:lpstr>
      <vt:lpstr>'KF_05_dur+rat'!Melzer_Stark_2017_Wien_modern_27_dur</vt:lpstr>
      <vt:lpstr>'KF_05_dur+rat'!Melzer_Stark_2019_04</vt:lpstr>
      <vt:lpstr>'KF_05_dur+rat'!Melzer_Stark_2019_14</vt:lpstr>
      <vt:lpstr>'KF_05_dur+rat'!Melzer_Stark_2019_15</vt:lpstr>
      <vt:lpstr>'KF_05_dur+rat'!MS_2012_20</vt:lpstr>
      <vt:lpstr>'KF_05_dur+rat'!MS_2012_21</vt:lpstr>
      <vt:lpstr>'KF_05_dur+rat'!MS_2012_23</vt:lpstr>
      <vt:lpstr>'KF_05_dur+rat'!MS_2013_20</vt:lpstr>
      <vt:lpstr>'KF_05_dur+rat'!MS_2013_21</vt:lpstr>
      <vt:lpstr>'KF_05_dur+rat'!MS_2013_23</vt:lpstr>
      <vt:lpstr>'KF_05_dur+rat'!MS_2019_21</vt:lpstr>
      <vt:lpstr>'KF_05_dur+rat'!MS_2019_23</vt:lpstr>
      <vt:lpstr>'KF_05_dur+rat'!MS_27</vt:lpstr>
      <vt:lpstr>'KF_05_dur+rat'!MS13_27</vt:lpstr>
      <vt:lpstr>'KF_05_dur+rat'!MS19_27</vt:lpstr>
      <vt:lpstr>'KF_05_dur+rat'!Pammer_Kopatchinskaja_2004_12</vt:lpstr>
      <vt:lpstr>'KF_05_dur+rat'!PK_2004_20</vt:lpstr>
      <vt:lpstr>'KF_05_dur+rat'!PK_2004_21</vt:lpstr>
      <vt:lpstr>'KF_05_dur+rat'!PK_2004_23</vt:lpstr>
      <vt:lpstr>'KF_05_dur+rat'!PK_27</vt:lpstr>
      <vt:lpstr>'KF_05_dur+rat'!Whittlesey_Sallaberger_1997_14</vt:lpstr>
      <vt:lpstr>'KF_05_dur+rat'!WS_1997_20</vt:lpstr>
      <vt:lpstr>'KF_05_dur+rat'!WS_1997_21</vt:lpstr>
      <vt:lpstr>'KF_05_dur+rat'!WS_1997_23</vt:lpstr>
      <vt:lpstr>'KF_05_dur+rat'!WS_27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Author2</cp:lastModifiedBy>
  <cp:lastPrinted>2019-04-01T14:57:22Z</cp:lastPrinted>
  <dcterms:created xsi:type="dcterms:W3CDTF">2019-03-12T16:44:39Z</dcterms:created>
  <dcterms:modified xsi:type="dcterms:W3CDTF">2020-12-08T17:43:15Z</dcterms:modified>
</cp:coreProperties>
</file>